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КВАРТ. на сайт 2018г\"/>
    </mc:Choice>
  </mc:AlternateContent>
  <bookViews>
    <workbookView xWindow="0" yWindow="0" windowWidth="28800" windowHeight="12435" activeTab="3"/>
  </bookViews>
  <sheets>
    <sheet name="Лист1" sheetId="1" r:id="rId1"/>
    <sheet name="Лист2" sheetId="21" r:id="rId2"/>
    <sheet name="Лист3" sheetId="3" r:id="rId3"/>
    <sheet name="Лист4" sheetId="20" r:id="rId4"/>
  </sheets>
  <definedNames>
    <definedName name="_xlnm._FilterDatabase" localSheetId="0" hidden="1">Лист1!$A$1:$A$9925</definedName>
    <definedName name="_xlnm._FilterDatabase" localSheetId="1" hidden="1">Лист2!$A$5:$O$345</definedName>
    <definedName name="_xlnm._FilterDatabase" localSheetId="3" hidden="1">Лист4!$A$1:$A$4540</definedName>
    <definedName name="Z_C60E5BA6_A6E7_4E3A_AAB2_1E149F656BA0_.wvu.FilterData" localSheetId="0" hidden="1">Лист1!$A$7:$K$4539</definedName>
    <definedName name="Z_C60E5BA6_A6E7_4E3A_AAB2_1E149F656BA0_.wvu.PrintArea" localSheetId="0" hidden="1">Лист1!$A$1:$I$4539</definedName>
    <definedName name="Z_C60E5BA6_A6E7_4E3A_AAB2_1E149F656BA0_.wvu.PrintTitles" localSheetId="0" hidden="1">Лист1!$3:$7</definedName>
    <definedName name="Z_CFFFD976_7F67_4DB3_953E_F5646BB9D021_.wvu.FilterData" localSheetId="0" hidden="1">Лист1!$A$7:$K$4539</definedName>
    <definedName name="Z_CFFFD976_7F67_4DB3_953E_F5646BB9D021_.wvu.PrintArea" localSheetId="0" hidden="1">Лист1!$A$1:$I$4539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Лист1!$A$1:$EP$4555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8" i="1"/>
  <c r="J4522" i="1" l="1"/>
  <c r="J4512" i="1"/>
  <c r="J4116" i="1"/>
  <c r="J4139" i="1"/>
  <c r="J4330" i="1" l="1"/>
  <c r="J4386" i="1"/>
  <c r="J4405" i="1"/>
  <c r="J4161" i="1"/>
  <c r="J4453" i="1"/>
  <c r="J1674" i="1" l="1"/>
  <c r="J4159" i="1"/>
  <c r="J4491" i="1"/>
  <c r="J4170" i="1"/>
  <c r="J4326" i="1"/>
  <c r="J4503" i="1"/>
  <c r="J4269" i="1"/>
  <c r="J4167" i="1"/>
  <c r="J4377" i="1"/>
  <c r="K3476" i="1"/>
  <c r="K3247" i="1"/>
  <c r="K3246" i="1"/>
  <c r="K3245" i="1"/>
  <c r="K3244" i="1"/>
  <c r="K3243" i="1"/>
  <c r="K3242" i="1"/>
  <c r="K3241" i="1"/>
  <c r="K3240" i="1"/>
  <c r="K3239" i="1"/>
  <c r="K3613" i="1"/>
  <c r="K3612" i="1"/>
  <c r="K3610" i="1"/>
  <c r="K3600" i="1"/>
  <c r="K3599" i="1"/>
  <c r="K3492" i="1"/>
  <c r="K3597" i="1"/>
  <c r="K3645" i="1"/>
  <c r="K3280" i="1"/>
  <c r="K3279" i="1"/>
  <c r="J3941" i="1"/>
  <c r="K3941" i="1" s="1"/>
  <c r="K3399" i="1"/>
  <c r="J3399" i="1"/>
  <c r="K3592" i="1"/>
  <c r="K3591" i="1"/>
  <c r="K3589" i="1"/>
  <c r="K3585" i="1"/>
  <c r="K3583" i="1"/>
  <c r="K3387" i="1"/>
  <c r="K3382" i="1"/>
  <c r="K3228" i="1"/>
  <c r="K3226" i="1"/>
  <c r="K3223" i="1"/>
  <c r="K3220" i="1"/>
  <c r="K3217" i="1"/>
  <c r="K3844" i="1"/>
  <c r="K3561" i="1"/>
  <c r="K3203" i="1"/>
  <c r="K3197" i="1"/>
  <c r="K3791" i="1"/>
  <c r="K3782" i="1"/>
  <c r="K3770" i="1"/>
  <c r="K3762" i="1"/>
  <c r="J3760" i="1"/>
  <c r="K3760" i="1"/>
  <c r="K2861" i="1"/>
  <c r="K3103" i="1"/>
  <c r="K3102" i="1"/>
  <c r="K3099" i="1"/>
  <c r="J3082" i="1" l="1"/>
  <c r="K3082" i="1" s="1"/>
  <c r="K3076" i="1"/>
  <c r="K3015" i="1"/>
  <c r="K2994" i="1"/>
  <c r="K2990" i="1"/>
  <c r="K2989" i="1"/>
  <c r="K2988" i="1"/>
  <c r="K2987" i="1"/>
  <c r="K2982" i="1"/>
  <c r="K2972" i="1"/>
  <c r="K2971" i="1"/>
  <c r="K2961" i="1"/>
  <c r="K2962" i="1"/>
  <c r="K2960" i="1"/>
  <c r="K2953" i="1"/>
  <c r="J2953" i="1"/>
  <c r="K2951" i="1"/>
  <c r="K2945" i="1"/>
  <c r="K2932" i="1"/>
  <c r="K2930" i="1"/>
  <c r="K2716" i="1"/>
  <c r="K2913" i="1"/>
  <c r="K2902" i="1"/>
  <c r="K2901" i="1"/>
  <c r="K2899" i="1"/>
  <c r="K2898" i="1"/>
  <c r="K2896" i="1"/>
  <c r="K2895" i="1"/>
  <c r="K2893" i="1"/>
  <c r="K2892" i="1"/>
  <c r="K3088" i="1"/>
  <c r="K3010" i="1"/>
  <c r="K3009" i="1"/>
  <c r="K3007" i="1"/>
  <c r="K3005" i="1"/>
  <c r="K3002" i="1"/>
  <c r="K2099" i="1"/>
  <c r="K2093" i="1"/>
  <c r="K2090" i="1"/>
  <c r="J2088" i="1"/>
  <c r="K2088" i="1" s="1"/>
  <c r="K1016" i="1"/>
  <c r="K2157" i="1"/>
  <c r="K2016" i="1"/>
  <c r="K2015" i="1"/>
  <c r="K2012" i="1"/>
  <c r="K2011" i="1"/>
  <c r="K2010" i="1"/>
  <c r="K2009" i="1"/>
  <c r="K2008" i="1"/>
  <c r="K2602" i="1"/>
  <c r="K2601" i="1"/>
  <c r="K2593" i="1"/>
  <c r="K2590" i="1"/>
  <c r="K2588" i="1"/>
  <c r="K2587" i="1"/>
  <c r="K1990" i="1"/>
  <c r="K1987" i="1"/>
  <c r="K1985" i="1"/>
  <c r="K1982" i="1"/>
  <c r="K1978" i="1"/>
  <c r="K1973" i="1"/>
  <c r="K1969" i="1"/>
  <c r="K1487" i="1"/>
  <c r="K1960" i="1"/>
  <c r="K1957" i="1"/>
  <c r="K1956" i="1"/>
  <c r="K1955" i="1"/>
  <c r="K1961" i="1"/>
  <c r="K718" i="1"/>
  <c r="K1935" i="1"/>
  <c r="K1930" i="1"/>
  <c r="K1928" i="1"/>
  <c r="K1925" i="1"/>
  <c r="K1923" i="1"/>
  <c r="J1928" i="1"/>
  <c r="K817" i="1"/>
  <c r="K812" i="1"/>
  <c r="K801" i="1"/>
  <c r="K799" i="1"/>
  <c r="K2541" i="1"/>
  <c r="K1386" i="1"/>
  <c r="K1385" i="1"/>
  <c r="K1383" i="1"/>
  <c r="K1381" i="1"/>
  <c r="K1374" i="1"/>
  <c r="K1372" i="1"/>
  <c r="K1873" i="1"/>
  <c r="K1872" i="1"/>
  <c r="K1869" i="1"/>
  <c r="K1458" i="1"/>
  <c r="K1448" i="1"/>
  <c r="K1447" i="1"/>
  <c r="K1443" i="1"/>
  <c r="K1411" i="1"/>
  <c r="K1408" i="1"/>
  <c r="K1397" i="1"/>
  <c r="K1395" i="1"/>
  <c r="K1350" i="1"/>
  <c r="J1350" i="1"/>
  <c r="K2452" i="1"/>
  <c r="J2446" i="1"/>
  <c r="K2446" i="1" s="1"/>
  <c r="K1834" i="1"/>
  <c r="K1831" i="1"/>
  <c r="J1829" i="1"/>
  <c r="K1829" i="1"/>
  <c r="K405" i="1"/>
  <c r="K401" i="1"/>
  <c r="K398" i="1"/>
  <c r="K1759" i="1"/>
  <c r="K1757" i="1"/>
  <c r="K1752" i="1"/>
  <c r="K1751" i="1"/>
  <c r="K1748" i="1"/>
  <c r="K1761" i="1"/>
  <c r="K1764" i="1"/>
  <c r="K1765" i="1"/>
  <c r="K1769" i="1"/>
  <c r="K1286" i="1"/>
  <c r="K1271" i="1"/>
  <c r="K1262" i="1"/>
  <c r="K1254" i="1"/>
  <c r="J1254" i="1"/>
  <c r="K2269" i="1"/>
  <c r="J1671" i="1"/>
  <c r="K1671" i="1" s="1"/>
  <c r="K2205" i="1"/>
  <c r="J2170" i="1"/>
  <c r="K2170" i="1" s="1"/>
  <c r="K2201" i="1"/>
  <c r="K144" i="1"/>
  <c r="K2198" i="1"/>
  <c r="K1650" i="1"/>
  <c r="K1639" i="1"/>
  <c r="K1629" i="1"/>
  <c r="K1189" i="1"/>
  <c r="K1171" i="1"/>
  <c r="J1142" i="1"/>
  <c r="K1147" i="1"/>
  <c r="K1146" i="1"/>
  <c r="K1144" i="1"/>
  <c r="K1142" i="1"/>
  <c r="K1141" i="1"/>
  <c r="K1139" i="1"/>
  <c r="K1118" i="1"/>
  <c r="K1116" i="1"/>
  <c r="K1113" i="1"/>
  <c r="K1110" i="1"/>
  <c r="K1108" i="1"/>
  <c r="K1104" i="1"/>
  <c r="K1103" i="1"/>
  <c r="K1102" i="1"/>
  <c r="K1095" i="1"/>
  <c r="K1611" i="1"/>
  <c r="K1607" i="1"/>
  <c r="K130" i="1"/>
  <c r="K1063" i="1"/>
  <c r="K1579" i="1"/>
  <c r="J1579" i="1"/>
  <c r="K2116" i="1"/>
  <c r="K2122" i="1"/>
  <c r="K2119" i="1"/>
  <c r="K2118" i="1"/>
  <c r="K2114" i="1"/>
  <c r="K2106" i="1"/>
  <c r="K1562" i="1"/>
  <c r="K1052" i="1"/>
  <c r="K1051" i="1"/>
  <c r="K1036" i="1"/>
  <c r="K1548" i="1"/>
  <c r="J1548" i="1"/>
  <c r="K2027" i="1"/>
  <c r="K2025" i="1"/>
  <c r="K1541" i="1" l="1"/>
  <c r="K2153" i="1"/>
  <c r="K2142" i="1"/>
  <c r="K2138" i="1"/>
  <c r="K2323" i="1"/>
  <c r="K2317" i="1"/>
  <c r="K2314" i="1"/>
  <c r="K1668" i="1"/>
  <c r="K1667" i="1"/>
  <c r="K2551" i="1"/>
  <c r="K3943" i="1"/>
  <c r="K3940" i="1"/>
  <c r="K3937" i="1"/>
  <c r="K3549" i="1"/>
  <c r="K3547" i="1"/>
  <c r="K3541" i="1"/>
  <c r="K3513" i="1"/>
  <c r="K3508" i="1"/>
  <c r="K2887" i="1"/>
  <c r="K2875" i="1"/>
  <c r="K3404" i="1"/>
  <c r="K2838" i="1"/>
  <c r="K2837" i="1"/>
  <c r="K2835" i="1"/>
  <c r="K2834" i="1"/>
  <c r="K2829" i="1"/>
  <c r="K2828" i="1"/>
  <c r="K2827" i="1"/>
  <c r="K2823" i="1"/>
  <c r="K2812" i="1"/>
  <c r="J2784" i="1"/>
  <c r="K3820" i="1"/>
  <c r="K3735" i="1"/>
  <c r="K3630" i="1"/>
  <c r="K3625" i="1"/>
  <c r="K3624" i="1"/>
  <c r="K3622" i="1"/>
  <c r="K3574" i="1"/>
  <c r="K2798" i="1"/>
  <c r="K2797" i="1"/>
  <c r="K2796" i="1"/>
  <c r="K2795" i="1"/>
  <c r="K2793" i="1"/>
  <c r="K2790" i="1"/>
  <c r="K2789" i="1"/>
  <c r="K2788" i="1"/>
  <c r="K2786" i="1"/>
  <c r="K2784" i="1"/>
  <c r="K2783" i="1"/>
  <c r="K2778" i="1"/>
  <c r="K2776" i="1"/>
  <c r="K2775" i="1"/>
  <c r="K2774" i="1"/>
  <c r="K2772" i="1"/>
  <c r="K2771" i="1"/>
  <c r="K2758" i="1"/>
  <c r="K2751" i="1"/>
  <c r="K2749" i="1"/>
  <c r="K2747" i="1"/>
  <c r="K2745" i="1"/>
  <c r="K2742" i="1"/>
  <c r="K2741" i="1"/>
  <c r="K2737" i="1"/>
  <c r="K2736" i="1"/>
  <c r="K2735" i="1"/>
  <c r="K3773" i="1"/>
  <c r="K3767" i="1"/>
  <c r="K3766" i="1"/>
  <c r="K2728" i="1"/>
  <c r="K2727" i="1"/>
  <c r="K2725" i="1"/>
  <c r="K2718" i="1"/>
  <c r="K2714" i="1"/>
  <c r="J2701" i="1"/>
  <c r="K2701" i="1" s="1"/>
  <c r="K2684" i="1"/>
  <c r="K4135" i="1"/>
  <c r="K2692" i="1"/>
  <c r="K2691" i="1"/>
  <c r="K2690" i="1"/>
  <c r="K2689" i="1"/>
  <c r="K2688" i="1"/>
  <c r="K2687" i="1"/>
  <c r="K2686" i="1"/>
  <c r="K2685" i="1"/>
  <c r="K2683" i="1"/>
  <c r="K2682" i="1"/>
  <c r="K2681" i="1"/>
  <c r="K2680" i="1"/>
  <c r="J2674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65" i="1"/>
  <c r="F457" i="21" l="1"/>
  <c r="G457" i="21"/>
  <c r="H457" i="21"/>
  <c r="I457" i="21"/>
  <c r="J457" i="21"/>
  <c r="K457" i="21"/>
  <c r="L457" i="21"/>
  <c r="M457" i="21"/>
  <c r="N457" i="21"/>
  <c r="O457" i="21"/>
  <c r="E457" i="21"/>
  <c r="D457" i="21"/>
  <c r="C457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7" i="21"/>
  <c r="E37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4" i="21"/>
  <c r="E44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1" i="21"/>
  <c r="E51" i="21"/>
  <c r="D52" i="21"/>
  <c r="E52" i="21"/>
  <c r="D53" i="21"/>
  <c r="E53" i="21"/>
  <c r="D54" i="21"/>
  <c r="E54" i="21"/>
  <c r="D55" i="21"/>
  <c r="E55" i="21"/>
  <c r="D56" i="21"/>
  <c r="E56" i="21"/>
  <c r="D57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E74" i="21"/>
  <c r="D75" i="21"/>
  <c r="E75" i="21"/>
  <c r="D76" i="21"/>
  <c r="E76" i="21"/>
  <c r="D77" i="21"/>
  <c r="E77" i="21"/>
  <c r="D78" i="21"/>
  <c r="E78" i="21"/>
  <c r="D79" i="21"/>
  <c r="E79" i="21"/>
  <c r="D81" i="21"/>
  <c r="E81" i="21"/>
  <c r="D82" i="21"/>
  <c r="E82" i="21"/>
  <c r="D83" i="21"/>
  <c r="E83" i="21"/>
  <c r="D84" i="21"/>
  <c r="E84" i="21"/>
  <c r="D85" i="21"/>
  <c r="E85" i="21"/>
  <c r="D87" i="21"/>
  <c r="E87" i="21"/>
  <c r="D88" i="21"/>
  <c r="E88" i="21"/>
  <c r="D89" i="21"/>
  <c r="E89" i="21"/>
  <c r="D90" i="21"/>
  <c r="E90" i="21"/>
  <c r="D91" i="21"/>
  <c r="E91" i="21"/>
  <c r="D92" i="21"/>
  <c r="E92" i="21"/>
  <c r="D93" i="21"/>
  <c r="E93" i="21"/>
  <c r="D94" i="21"/>
  <c r="E94" i="21"/>
  <c r="D95" i="21"/>
  <c r="E95" i="21"/>
  <c r="D97" i="21"/>
  <c r="E97" i="21"/>
  <c r="D98" i="21"/>
  <c r="E98" i="21"/>
  <c r="D101" i="21"/>
  <c r="E101" i="21"/>
  <c r="D102" i="21"/>
  <c r="E102" i="21"/>
  <c r="D103" i="21"/>
  <c r="E103" i="21"/>
  <c r="D104" i="21"/>
  <c r="E104" i="21"/>
  <c r="D105" i="21"/>
  <c r="E105" i="21"/>
  <c r="D106" i="21"/>
  <c r="E106" i="21"/>
  <c r="D107" i="21"/>
  <c r="E107" i="21"/>
  <c r="D108" i="21"/>
  <c r="E108" i="21"/>
  <c r="E109" i="21"/>
  <c r="D110" i="21"/>
  <c r="E110" i="21"/>
  <c r="D111" i="21"/>
  <c r="E111" i="21"/>
  <c r="D112" i="21"/>
  <c r="E112" i="21"/>
  <c r="D113" i="21"/>
  <c r="E113" i="21"/>
  <c r="D114" i="21"/>
  <c r="E114" i="21"/>
  <c r="D115" i="21"/>
  <c r="E115" i="21"/>
  <c r="D116" i="21"/>
  <c r="E116" i="21"/>
  <c r="D117" i="21"/>
  <c r="E117" i="21"/>
  <c r="D118" i="21"/>
  <c r="E118" i="21"/>
  <c r="D119" i="21"/>
  <c r="E119" i="21"/>
  <c r="D120" i="21"/>
  <c r="E120" i="21"/>
  <c r="D121" i="21"/>
  <c r="E121" i="21"/>
  <c r="D122" i="21"/>
  <c r="E122" i="21"/>
  <c r="D123" i="21"/>
  <c r="E123" i="21"/>
  <c r="D124" i="21"/>
  <c r="E124" i="21"/>
  <c r="D125" i="21"/>
  <c r="E125" i="21"/>
  <c r="D126" i="21"/>
  <c r="E126" i="21"/>
  <c r="D127" i="21"/>
  <c r="E127" i="21"/>
  <c r="D128" i="21"/>
  <c r="E128" i="21"/>
  <c r="D129" i="21"/>
  <c r="E129" i="21"/>
  <c r="D130" i="21"/>
  <c r="E130" i="21"/>
  <c r="D131" i="21"/>
  <c r="E131" i="21"/>
  <c r="D132" i="21"/>
  <c r="E132" i="21"/>
  <c r="D133" i="21"/>
  <c r="E133" i="21"/>
  <c r="D134" i="21"/>
  <c r="E134" i="21"/>
  <c r="D135" i="21"/>
  <c r="E135" i="21"/>
  <c r="D136" i="21"/>
  <c r="E136" i="21"/>
  <c r="E137" i="21"/>
  <c r="D138" i="21"/>
  <c r="E138" i="21"/>
  <c r="D139" i="21"/>
  <c r="E139" i="21"/>
  <c r="D140" i="21"/>
  <c r="E140" i="21"/>
  <c r="D142" i="21"/>
  <c r="E142" i="21"/>
  <c r="D143" i="21"/>
  <c r="E143" i="21"/>
  <c r="D144" i="21"/>
  <c r="E144" i="21"/>
  <c r="D145" i="21"/>
  <c r="E145" i="21"/>
  <c r="D146" i="21"/>
  <c r="E146" i="21"/>
  <c r="E147" i="21"/>
  <c r="D148" i="21"/>
  <c r="E148" i="21"/>
  <c r="D149" i="21"/>
  <c r="E149" i="21"/>
  <c r="D150" i="21"/>
  <c r="E150" i="21"/>
  <c r="D151" i="21"/>
  <c r="E151" i="21"/>
  <c r="D152" i="21"/>
  <c r="E152" i="21"/>
  <c r="D153" i="21"/>
  <c r="E153" i="21"/>
  <c r="D154" i="21"/>
  <c r="E154" i="21"/>
  <c r="D155" i="21"/>
  <c r="E155" i="21"/>
  <c r="D156" i="21"/>
  <c r="E156" i="21"/>
  <c r="D157" i="21"/>
  <c r="E157" i="21"/>
  <c r="D158" i="21"/>
  <c r="E158" i="21"/>
  <c r="E159" i="21"/>
  <c r="D160" i="21"/>
  <c r="E160" i="21"/>
  <c r="D161" i="21"/>
  <c r="E161" i="21"/>
  <c r="D162" i="21"/>
  <c r="E162" i="21"/>
  <c r="D163" i="21"/>
  <c r="E163" i="21"/>
  <c r="D164" i="21"/>
  <c r="E164" i="21"/>
  <c r="D165" i="21"/>
  <c r="E165" i="21"/>
  <c r="D166" i="21"/>
  <c r="E166" i="21"/>
  <c r="D167" i="21"/>
  <c r="E167" i="21"/>
  <c r="D168" i="21"/>
  <c r="E168" i="21"/>
  <c r="D169" i="21"/>
  <c r="E169" i="21"/>
  <c r="D170" i="21"/>
  <c r="E170" i="21"/>
  <c r="D171" i="21"/>
  <c r="E171" i="21"/>
  <c r="D172" i="21"/>
  <c r="E172" i="21"/>
  <c r="D173" i="21"/>
  <c r="E173" i="21"/>
  <c r="D174" i="21"/>
  <c r="E174" i="21"/>
  <c r="D175" i="21"/>
  <c r="E175" i="21"/>
  <c r="D176" i="21"/>
  <c r="E176" i="21"/>
  <c r="D177" i="21"/>
  <c r="E177" i="21"/>
  <c r="D178" i="21"/>
  <c r="E178" i="21"/>
  <c r="D179" i="21"/>
  <c r="E179" i="21"/>
  <c r="D180" i="21"/>
  <c r="E180" i="21"/>
  <c r="E181" i="21"/>
  <c r="D182" i="21"/>
  <c r="E182" i="21"/>
  <c r="D183" i="21"/>
  <c r="E183" i="21"/>
  <c r="D184" i="21"/>
  <c r="E184" i="21"/>
  <c r="D185" i="21"/>
  <c r="E185" i="21"/>
  <c r="D186" i="21"/>
  <c r="E186" i="21"/>
  <c r="D187" i="21"/>
  <c r="E187" i="21"/>
  <c r="D188" i="21"/>
  <c r="E188" i="21"/>
  <c r="D189" i="21"/>
  <c r="E189" i="21"/>
  <c r="D190" i="21"/>
  <c r="E190" i="21"/>
  <c r="D191" i="21"/>
  <c r="E191" i="21"/>
  <c r="D192" i="21"/>
  <c r="E192" i="21"/>
  <c r="D193" i="21"/>
  <c r="E193" i="21"/>
  <c r="D195" i="21"/>
  <c r="E195" i="21"/>
  <c r="D196" i="21"/>
  <c r="E196" i="21"/>
  <c r="D197" i="21"/>
  <c r="E197" i="21"/>
  <c r="D198" i="21"/>
  <c r="E198" i="21"/>
  <c r="D199" i="21"/>
  <c r="E199" i="21"/>
  <c r="D200" i="21"/>
  <c r="E200" i="21"/>
  <c r="D201" i="21"/>
  <c r="E201" i="21"/>
  <c r="D202" i="21"/>
  <c r="E202" i="21"/>
  <c r="D203" i="21"/>
  <c r="E203" i="21"/>
  <c r="D204" i="21"/>
  <c r="E204" i="21"/>
  <c r="D205" i="21"/>
  <c r="E205" i="21"/>
  <c r="D206" i="21"/>
  <c r="E206" i="21"/>
  <c r="D207" i="21"/>
  <c r="E207" i="21"/>
  <c r="D208" i="21"/>
  <c r="E208" i="21"/>
  <c r="D209" i="21"/>
  <c r="E209" i="21"/>
  <c r="D210" i="21"/>
  <c r="E210" i="21"/>
  <c r="D211" i="21"/>
  <c r="E211" i="21"/>
  <c r="D212" i="21"/>
  <c r="E212" i="21"/>
  <c r="E213" i="21"/>
  <c r="D214" i="21"/>
  <c r="E214" i="21"/>
  <c r="D215" i="21"/>
  <c r="E215" i="21"/>
  <c r="D216" i="21"/>
  <c r="E216" i="21"/>
  <c r="D217" i="21"/>
  <c r="E217" i="21"/>
  <c r="D218" i="21"/>
  <c r="E218" i="21"/>
  <c r="D219" i="21"/>
  <c r="E219" i="21"/>
  <c r="D220" i="21"/>
  <c r="E220" i="21"/>
  <c r="D221" i="21"/>
  <c r="E221" i="21"/>
  <c r="D222" i="21"/>
  <c r="E222" i="21"/>
  <c r="D223" i="21"/>
  <c r="E223" i="21"/>
  <c r="D224" i="21"/>
  <c r="E224" i="21"/>
  <c r="D225" i="21"/>
  <c r="E225" i="21"/>
  <c r="D226" i="21"/>
  <c r="E226" i="21"/>
  <c r="D227" i="21"/>
  <c r="E227" i="21"/>
  <c r="D228" i="21"/>
  <c r="E228" i="21"/>
  <c r="D229" i="21"/>
  <c r="E229" i="21"/>
  <c r="D231" i="21"/>
  <c r="E231" i="21"/>
  <c r="D232" i="21"/>
  <c r="E232" i="21"/>
  <c r="D233" i="21"/>
  <c r="E233" i="21"/>
  <c r="D234" i="21"/>
  <c r="E234" i="21"/>
  <c r="D235" i="21"/>
  <c r="E235" i="21"/>
  <c r="D236" i="21"/>
  <c r="E236" i="21"/>
  <c r="D237" i="21"/>
  <c r="E237" i="21"/>
  <c r="D238" i="21"/>
  <c r="E238" i="21"/>
  <c r="D239" i="21"/>
  <c r="E239" i="21"/>
  <c r="D240" i="21"/>
  <c r="E240" i="21"/>
  <c r="D241" i="21"/>
  <c r="E241" i="21"/>
  <c r="D242" i="21"/>
  <c r="E242" i="21"/>
  <c r="D243" i="21"/>
  <c r="E243" i="21"/>
  <c r="D244" i="21"/>
  <c r="E244" i="21"/>
  <c r="D245" i="21"/>
  <c r="E245" i="21"/>
  <c r="D246" i="21"/>
  <c r="E246" i="21"/>
  <c r="D247" i="21"/>
  <c r="E247" i="21"/>
  <c r="D248" i="21"/>
  <c r="E248" i="21"/>
  <c r="D249" i="21"/>
  <c r="E249" i="21"/>
  <c r="D250" i="21"/>
  <c r="E250" i="21"/>
  <c r="D251" i="21"/>
  <c r="E251" i="21"/>
  <c r="D252" i="21"/>
  <c r="E252" i="21"/>
  <c r="D253" i="21"/>
  <c r="E253" i="21"/>
  <c r="D254" i="21"/>
  <c r="E254" i="21"/>
  <c r="D255" i="21"/>
  <c r="E255" i="21"/>
  <c r="D256" i="21"/>
  <c r="E256" i="21"/>
  <c r="D257" i="21"/>
  <c r="E257" i="21"/>
  <c r="D258" i="21"/>
  <c r="E258" i="21"/>
  <c r="D259" i="21"/>
  <c r="E259" i="21"/>
  <c r="D260" i="21"/>
  <c r="E260" i="21"/>
  <c r="D261" i="21"/>
  <c r="E261" i="21"/>
  <c r="D262" i="21"/>
  <c r="E262" i="21"/>
  <c r="D263" i="21"/>
  <c r="E263" i="21"/>
  <c r="D264" i="21"/>
  <c r="E264" i="21"/>
  <c r="D265" i="21"/>
  <c r="E265" i="21"/>
  <c r="D266" i="21"/>
  <c r="E266" i="21"/>
  <c r="D267" i="21"/>
  <c r="E267" i="21"/>
  <c r="D268" i="21"/>
  <c r="E268" i="21"/>
  <c r="D269" i="21"/>
  <c r="E269" i="21"/>
  <c r="D270" i="21"/>
  <c r="E270" i="21"/>
  <c r="D271" i="21"/>
  <c r="E271" i="21"/>
  <c r="D272" i="21"/>
  <c r="E272" i="21"/>
  <c r="D273" i="21"/>
  <c r="E273" i="21"/>
  <c r="D274" i="21"/>
  <c r="E274" i="21"/>
  <c r="D275" i="21"/>
  <c r="E275" i="21"/>
  <c r="D276" i="21"/>
  <c r="E276" i="21"/>
  <c r="D277" i="21"/>
  <c r="E277" i="21"/>
  <c r="D278" i="21"/>
  <c r="E278" i="21"/>
  <c r="D279" i="21"/>
  <c r="E279" i="21"/>
  <c r="D280" i="21"/>
  <c r="E280" i="21"/>
  <c r="D281" i="21"/>
  <c r="E281" i="21"/>
  <c r="D282" i="21"/>
  <c r="E282" i="21"/>
  <c r="D283" i="21"/>
  <c r="E283" i="21"/>
  <c r="D284" i="21"/>
  <c r="E284" i="21"/>
  <c r="D285" i="21"/>
  <c r="E285" i="21"/>
  <c r="D286" i="21"/>
  <c r="E286" i="21"/>
  <c r="D287" i="21"/>
  <c r="E287" i="21"/>
  <c r="D288" i="21"/>
  <c r="E288" i="21"/>
  <c r="D289" i="21"/>
  <c r="E289" i="21"/>
  <c r="D290" i="21"/>
  <c r="E290" i="21"/>
  <c r="D291" i="21"/>
  <c r="E291" i="21"/>
  <c r="D292" i="21"/>
  <c r="E292" i="21"/>
  <c r="D293" i="21"/>
  <c r="E293" i="21"/>
  <c r="D294" i="21"/>
  <c r="E294" i="21"/>
  <c r="D295" i="21"/>
  <c r="E295" i="21"/>
  <c r="D296" i="21"/>
  <c r="E296" i="21"/>
  <c r="D297" i="21"/>
  <c r="E297" i="21"/>
  <c r="D298" i="21"/>
  <c r="E298" i="21"/>
  <c r="D299" i="21"/>
  <c r="E299" i="21"/>
  <c r="D300" i="21"/>
  <c r="E300" i="21"/>
  <c r="D301" i="21"/>
  <c r="E301" i="21"/>
  <c r="D302" i="21"/>
  <c r="E302" i="21"/>
  <c r="D303" i="21"/>
  <c r="E303" i="21"/>
  <c r="D304" i="21"/>
  <c r="E304" i="21"/>
  <c r="D305" i="21"/>
  <c r="E305" i="21"/>
  <c r="D306" i="21"/>
  <c r="E306" i="21"/>
  <c r="D307" i="21"/>
  <c r="E307" i="21"/>
  <c r="E308" i="21"/>
  <c r="D309" i="21"/>
  <c r="E309" i="21"/>
  <c r="D310" i="21"/>
  <c r="E310" i="21"/>
  <c r="D311" i="21"/>
  <c r="E311" i="21"/>
  <c r="D312" i="21"/>
  <c r="E312" i="21"/>
  <c r="D313" i="21"/>
  <c r="E313" i="21"/>
  <c r="D314" i="21"/>
  <c r="E314" i="21"/>
  <c r="D315" i="21"/>
  <c r="E315" i="21"/>
  <c r="D316" i="21"/>
  <c r="E316" i="21"/>
  <c r="D317" i="21"/>
  <c r="E317" i="21"/>
  <c r="D318" i="21"/>
  <c r="E318" i="21"/>
  <c r="D319" i="21"/>
  <c r="E319" i="21"/>
  <c r="E321" i="21"/>
  <c r="D322" i="21"/>
  <c r="E322" i="21"/>
  <c r="D323" i="21"/>
  <c r="E323" i="21"/>
  <c r="D324" i="21"/>
  <c r="E324" i="21"/>
  <c r="D325" i="21"/>
  <c r="E325" i="21"/>
  <c r="D326" i="21"/>
  <c r="E326" i="21"/>
  <c r="D327" i="21"/>
  <c r="E327" i="21"/>
  <c r="D328" i="21"/>
  <c r="E328" i="21"/>
  <c r="D329" i="21"/>
  <c r="E329" i="21"/>
  <c r="D330" i="21"/>
  <c r="E330" i="21"/>
  <c r="D331" i="21"/>
  <c r="E331" i="21"/>
  <c r="D332" i="21"/>
  <c r="E332" i="21"/>
  <c r="D333" i="21"/>
  <c r="E333" i="21"/>
  <c r="D334" i="21"/>
  <c r="E334" i="21"/>
  <c r="D335" i="21"/>
  <c r="E335" i="21"/>
  <c r="D336" i="21"/>
  <c r="E336" i="21"/>
  <c r="D337" i="21"/>
  <c r="E337" i="21"/>
  <c r="D338" i="21"/>
  <c r="E338" i="21"/>
  <c r="D339" i="21"/>
  <c r="E339" i="21"/>
  <c r="D340" i="21"/>
  <c r="E340" i="21"/>
  <c r="D341" i="21"/>
  <c r="E341" i="21"/>
  <c r="D342" i="21"/>
  <c r="E342" i="21"/>
  <c r="D343" i="21"/>
  <c r="E343" i="21"/>
  <c r="D344" i="21"/>
  <c r="E344" i="21"/>
  <c r="D345" i="21"/>
  <c r="E345" i="21"/>
  <c r="D8" i="21"/>
  <c r="E8" i="21"/>
  <c r="D9" i="21"/>
  <c r="E9" i="21"/>
  <c r="D10" i="21"/>
  <c r="E10" i="21"/>
  <c r="D11" i="21"/>
  <c r="E11" i="21"/>
  <c r="D12" i="21"/>
  <c r="E12" i="21"/>
  <c r="D13" i="21"/>
  <c r="E13" i="21"/>
  <c r="D7" i="21"/>
  <c r="E7" i="21"/>
  <c r="E6" i="21"/>
  <c r="D6" i="21"/>
  <c r="C321" i="21"/>
  <c r="D321" i="21" s="1"/>
  <c r="C320" i="21"/>
  <c r="D320" i="21" s="1"/>
  <c r="C308" i="21"/>
  <c r="D308" i="21" s="1"/>
  <c r="C230" i="21"/>
  <c r="D230" i="21" s="1"/>
  <c r="C213" i="21"/>
  <c r="D213" i="21" s="1"/>
  <c r="C194" i="21"/>
  <c r="D194" i="21" s="1"/>
  <c r="C181" i="21"/>
  <c r="D181" i="21" s="1"/>
  <c r="C159" i="21"/>
  <c r="D159" i="21" s="1"/>
  <c r="C147" i="21"/>
  <c r="D147" i="21" s="1"/>
  <c r="C141" i="21"/>
  <c r="E141" i="21" s="1"/>
  <c r="C137" i="21"/>
  <c r="D137" i="21" s="1"/>
  <c r="C109" i="21"/>
  <c r="D109" i="21" s="1"/>
  <c r="C100" i="21"/>
  <c r="D100" i="21" s="1"/>
  <c r="C99" i="21"/>
  <c r="E99" i="21" s="1"/>
  <c r="C96" i="21"/>
  <c r="D96" i="21" s="1"/>
  <c r="C86" i="21"/>
  <c r="D86" i="21" s="1"/>
  <c r="C80" i="21"/>
  <c r="D80" i="21" s="1"/>
  <c r="D141" i="21" l="1"/>
  <c r="D99" i="21"/>
  <c r="E230" i="21"/>
  <c r="E194" i="21"/>
  <c r="E100" i="21"/>
  <c r="E96" i="21"/>
  <c r="E86" i="21"/>
  <c r="E80" i="21"/>
  <c r="E320" i="21"/>
  <c r="K4540" i="1"/>
  <c r="C4540" i="1" s="1"/>
  <c r="K4541" i="1"/>
  <c r="C4541" i="1" s="1"/>
  <c r="K4542" i="1"/>
  <c r="C4542" i="1" s="1"/>
  <c r="D4540" i="1"/>
  <c r="D4541" i="1"/>
  <c r="D4542" i="1"/>
  <c r="A4540" i="1"/>
  <c r="A4541" i="1"/>
  <c r="A4542" i="1"/>
  <c r="G4538" i="20"/>
  <c r="G4539" i="20"/>
  <c r="G4540" i="20"/>
  <c r="K3495" i="1" l="1"/>
  <c r="K3259" i="1"/>
  <c r="K3260" i="1"/>
  <c r="K3261" i="1"/>
  <c r="K3262" i="1"/>
  <c r="K3263" i="1"/>
  <c r="K3258" i="1"/>
  <c r="K3257" i="1"/>
  <c r="K3256" i="1"/>
  <c r="K3255" i="1"/>
  <c r="K3644" i="1"/>
  <c r="K3643" i="1"/>
  <c r="K3632" i="1"/>
  <c r="K3629" i="1"/>
  <c r="K3631" i="1"/>
  <c r="K3618" i="1"/>
  <c r="K3616" i="1"/>
  <c r="K3296" i="1"/>
  <c r="K3295" i="1"/>
  <c r="K3961" i="1"/>
  <c r="K3417" i="1"/>
  <c r="K3608" i="1"/>
  <c r="K3604" i="1"/>
  <c r="K3236" i="1"/>
  <c r="K3580" i="1"/>
  <c r="K3579" i="1"/>
  <c r="K3219" i="1"/>
  <c r="K3213" i="1"/>
  <c r="K3252" i="1"/>
  <c r="K3792" i="1"/>
  <c r="K2840" i="1"/>
  <c r="K2836" i="1"/>
  <c r="K2811" i="1"/>
  <c r="K2803" i="1"/>
  <c r="K2713" i="1"/>
  <c r="K2866" i="1"/>
  <c r="K3118" i="1"/>
  <c r="K3116" i="1"/>
  <c r="K3092" i="1"/>
  <c r="K3084" i="1"/>
  <c r="K3068" i="1"/>
  <c r="K3061" i="1"/>
  <c r="K3029" i="1"/>
  <c r="K2986" i="1"/>
  <c r="K2985" i="1"/>
  <c r="K2975" i="1"/>
  <c r="K2968" i="1"/>
  <c r="K2967" i="1"/>
  <c r="K2946" i="1"/>
  <c r="K2944" i="1"/>
  <c r="K2942" i="1"/>
  <c r="K2941" i="1"/>
  <c r="K2928" i="1"/>
  <c r="K2927" i="1"/>
  <c r="K2926" i="1"/>
  <c r="K2921" i="1"/>
  <c r="K2919" i="1"/>
  <c r="K2915" i="1"/>
  <c r="K2914" i="1"/>
  <c r="K2912" i="1"/>
  <c r="K2911" i="1"/>
  <c r="K2909" i="1"/>
  <c r="K2908" i="1"/>
  <c r="K2906" i="1"/>
  <c r="K2905" i="1"/>
  <c r="K3077" i="1"/>
  <c r="K3016" i="1"/>
  <c r="K3024" i="1"/>
  <c r="K3023" i="1"/>
  <c r="K3021" i="1"/>
  <c r="K3019" i="1"/>
  <c r="K2095" i="1"/>
  <c r="K1019" i="1"/>
  <c r="K2162" i="1"/>
  <c r="K2614" i="1"/>
  <c r="K2603" i="1"/>
  <c r="K2600" i="1"/>
  <c r="K1989" i="1"/>
  <c r="K1997" i="1"/>
  <c r="K1940" i="1"/>
  <c r="K1934" i="1"/>
  <c r="K819" i="1"/>
  <c r="K814" i="1"/>
  <c r="K800" i="1"/>
  <c r="K802" i="1"/>
  <c r="K2553" i="1" l="1"/>
  <c r="K2516" i="1"/>
  <c r="K1380" i="1"/>
  <c r="K1378" i="1"/>
  <c r="K1371" i="1"/>
  <c r="K1369" i="1"/>
  <c r="K1875" i="1"/>
  <c r="K1874" i="1"/>
  <c r="K1871" i="1"/>
  <c r="K1456" i="1"/>
  <c r="K1446" i="1"/>
  <c r="K1445" i="1"/>
  <c r="K1409" i="1"/>
  <c r="K1406" i="1"/>
  <c r="K1394" i="1"/>
  <c r="K1348" i="1"/>
  <c r="K2455" i="1"/>
  <c r="K1832" i="1"/>
  <c r="K1836" i="1"/>
  <c r="K399" i="1"/>
  <c r="K395" i="1"/>
  <c r="K392" i="1"/>
  <c r="K1316" i="1"/>
  <c r="K1750" i="1"/>
  <c r="K1749" i="1"/>
  <c r="K1763" i="1"/>
  <c r="K1762" i="1"/>
  <c r="K1298" i="1"/>
  <c r="K1292" i="1"/>
  <c r="K2271" i="1"/>
  <c r="K1211" i="1"/>
  <c r="K142" i="1"/>
  <c r="K2200" i="1"/>
  <c r="K1648" i="1"/>
  <c r="K1637" i="1"/>
  <c r="K1626" i="1"/>
  <c r="K1190" i="1"/>
  <c r="K1172" i="1"/>
  <c r="K1148" i="1"/>
  <c r="K1145" i="1"/>
  <c r="K1143" i="1"/>
  <c r="K1120" i="1"/>
  <c r="K1115" i="1"/>
  <c r="K1112" i="1"/>
  <c r="K1106" i="1"/>
  <c r="K1105" i="1"/>
  <c r="K1097" i="1"/>
  <c r="K1609" i="1"/>
  <c r="K1605" i="1"/>
  <c r="K1066" i="1"/>
  <c r="K1578" i="1"/>
  <c r="K2128" i="1"/>
  <c r="K2127" i="1"/>
  <c r="K2124" i="1"/>
  <c r="K2123" i="1"/>
  <c r="K2111" i="1"/>
  <c r="K1055" i="1"/>
  <c r="K1054" i="1"/>
  <c r="K1039" i="1"/>
  <c r="K1547" i="1"/>
  <c r="K1546" i="1"/>
  <c r="K2034" i="1"/>
  <c r="K2032" i="1"/>
  <c r="K1600" i="1"/>
  <c r="K1542" i="1"/>
  <c r="K1536" i="1"/>
  <c r="K2158" i="1"/>
  <c r="K2320" i="1"/>
  <c r="K1665" i="1"/>
  <c r="K2563" i="1"/>
  <c r="K3568" i="1"/>
  <c r="K3566" i="1"/>
  <c r="K3560" i="1"/>
  <c r="K3551" i="1"/>
  <c r="K3532" i="1"/>
  <c r="K3526" i="1"/>
  <c r="K2740" i="1"/>
  <c r="K2900" i="1"/>
  <c r="K2888" i="1"/>
  <c r="K2853" i="1"/>
  <c r="K2851" i="1"/>
  <c r="K2850" i="1"/>
  <c r="K2848" i="1"/>
  <c r="K3422" i="1"/>
  <c r="K2847" i="1"/>
  <c r="K2842" i="1"/>
  <c r="K2808" i="1"/>
  <c r="K2810" i="1"/>
  <c r="K2809" i="1"/>
  <c r="K2806" i="1"/>
  <c r="K2801" i="1"/>
  <c r="K2799" i="1"/>
  <c r="K2791" i="1"/>
  <c r="K2782" i="1"/>
  <c r="K2760" i="1"/>
  <c r="K2750" i="1"/>
  <c r="K2748" i="1"/>
  <c r="K2724" i="1"/>
  <c r="K2739" i="1"/>
  <c r="K2712" i="1"/>
  <c r="K2702" i="1"/>
  <c r="K2699" i="1"/>
  <c r="K2825" i="1"/>
  <c r="K1974" i="1"/>
  <c r="K4029" i="1" l="1"/>
  <c r="K463" i="1"/>
  <c r="K467" i="1"/>
  <c r="K3582" i="1"/>
  <c r="K3710" i="1"/>
  <c r="K3713" i="1"/>
  <c r="K3712" i="1"/>
  <c r="K3714" i="1"/>
  <c r="K3703" i="1"/>
  <c r="K3686" i="1"/>
  <c r="K3699" i="1"/>
  <c r="K3685" i="1"/>
  <c r="K3696" i="1"/>
  <c r="K3646" i="1"/>
  <c r="K3676" i="1"/>
  <c r="K3673" i="1"/>
  <c r="K3601" i="1"/>
  <c r="K3595" i="1"/>
  <c r="K3586" i="1"/>
  <c r="K3555" i="1"/>
  <c r="K3468" i="1"/>
  <c r="K2907" i="1"/>
  <c r="K2729" i="1"/>
  <c r="K2719" i="1"/>
  <c r="K2708" i="1"/>
  <c r="K2705" i="1"/>
  <c r="K2885" i="1"/>
  <c r="K2879" i="1"/>
  <c r="K2874" i="1"/>
  <c r="K2873" i="1"/>
  <c r="K2882" i="1"/>
  <c r="K2871" i="1"/>
  <c r="K2817" i="1"/>
  <c r="K2815" i="1"/>
  <c r="K2813" i="1"/>
  <c r="K2841" i="1"/>
  <c r="K2833" i="1"/>
  <c r="K2826" i="1"/>
  <c r="K2787" i="1"/>
  <c r="K2800" i="1"/>
  <c r="K2779" i="1"/>
  <c r="K2769" i="1"/>
  <c r="C2769" i="1" s="1"/>
  <c r="K2755" i="1"/>
  <c r="K2754" i="1"/>
  <c r="K2743" i="1"/>
  <c r="K3360" i="1"/>
  <c r="K3359" i="1"/>
  <c r="K3316" i="1"/>
  <c r="K3319" i="1"/>
  <c r="K3321" i="1"/>
  <c r="K3320" i="1"/>
  <c r="K3327" i="1"/>
  <c r="K3326" i="1"/>
  <c r="K3325" i="1"/>
  <c r="K3324" i="1"/>
  <c r="K3323" i="1"/>
  <c r="K3322" i="1"/>
  <c r="K3299" i="1"/>
  <c r="K3300" i="1"/>
  <c r="K3303" i="1"/>
  <c r="K3307" i="1"/>
  <c r="K3282" i="1"/>
  <c r="K3304" i="1"/>
  <c r="K3091" i="1"/>
  <c r="K3059" i="1"/>
  <c r="K3062" i="1"/>
  <c r="K3008" i="1"/>
  <c r="K3006" i="1"/>
  <c r="K2938" i="1"/>
  <c r="K2950" i="1"/>
  <c r="K2947" i="1"/>
  <c r="K3037" i="1"/>
  <c r="K2955" i="1"/>
  <c r="K2940" i="1"/>
  <c r="K3075" i="1"/>
  <c r="K3073" i="1"/>
  <c r="K3070" i="1"/>
  <c r="K3069" i="1"/>
  <c r="K3081" i="1"/>
  <c r="K2954" i="1"/>
  <c r="K2957" i="1"/>
  <c r="K2956" i="1"/>
  <c r="K3066" i="1"/>
  <c r="K3028" i="1"/>
  <c r="K3140" i="1"/>
  <c r="K1565" i="1"/>
  <c r="K1986" i="1"/>
  <c r="K1699" i="1"/>
  <c r="K1792" i="1"/>
  <c r="K1867" i="1"/>
  <c r="K2121" i="1"/>
  <c r="K1929" i="1"/>
  <c r="K1905" i="1"/>
  <c r="K1679" i="1"/>
  <c r="K1604" i="1"/>
  <c r="K1574" i="1"/>
  <c r="K1666" i="1"/>
  <c r="K1823" i="1"/>
  <c r="K1420" i="1"/>
  <c r="K1472" i="1"/>
  <c r="K1336" i="1"/>
  <c r="K1159" i="1"/>
  <c r="K1158" i="1"/>
  <c r="K1107" i="1"/>
  <c r="K1111" i="1"/>
  <c r="K1070" i="1"/>
  <c r="K1069" i="1"/>
  <c r="K1035" i="1"/>
  <c r="K839" i="1"/>
  <c r="K824" i="1"/>
  <c r="K806" i="1"/>
  <c r="K406" i="1"/>
  <c r="K2237" i="1"/>
  <c r="C2237" i="1" s="1"/>
  <c r="K2159" i="1"/>
  <c r="K2147" i="1"/>
  <c r="K2143" i="1"/>
  <c r="K2146" i="1"/>
  <c r="K2355" i="1"/>
  <c r="K2591" i="1"/>
  <c r="A4202" i="1"/>
  <c r="A4364" i="1"/>
  <c r="A4514" i="1"/>
  <c r="A4515" i="1"/>
  <c r="A4517" i="1"/>
  <c r="K4362" i="1" l="1"/>
  <c r="K4363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C4487" i="1" s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5" i="1"/>
  <c r="K4516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203" i="1"/>
  <c r="K4204" i="1"/>
  <c r="K4205" i="1"/>
  <c r="K4206" i="1"/>
  <c r="K4207" i="1"/>
  <c r="K4208" i="1"/>
  <c r="K4209" i="1"/>
  <c r="K4210" i="1"/>
  <c r="K4211" i="1"/>
  <c r="K4212" i="1"/>
  <c r="K4201" i="1"/>
  <c r="G4200" i="20" l="1"/>
  <c r="K4202" i="1"/>
  <c r="G4515" i="20"/>
  <c r="K4517" i="1"/>
  <c r="G4512" i="20"/>
  <c r="K4514" i="1"/>
  <c r="G4362" i="20"/>
  <c r="K4364" i="1"/>
  <c r="G4218" i="20"/>
  <c r="G4217" i="20"/>
  <c r="G4216" i="20"/>
  <c r="G4215" i="20"/>
  <c r="G4214" i="20"/>
  <c r="G4213" i="20"/>
  <c r="G4212" i="20"/>
  <c r="G4211" i="20"/>
  <c r="G4210" i="20"/>
  <c r="G4209" i="20"/>
  <c r="G4208" i="20"/>
  <c r="G4207" i="20"/>
  <c r="G4206" i="20"/>
  <c r="G4205" i="20"/>
  <c r="G4204" i="20"/>
  <c r="G4203" i="20"/>
  <c r="G4202" i="20"/>
  <c r="G4201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5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1" i="20"/>
  <c r="G4462" i="20"/>
  <c r="G4463" i="20"/>
  <c r="G4464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487" i="20"/>
  <c r="G4488" i="20"/>
  <c r="G4489" i="20"/>
  <c r="G4490" i="20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3" i="20"/>
  <c r="G4514" i="20"/>
  <c r="G4516" i="20"/>
  <c r="G4517" i="20"/>
  <c r="G4518" i="20"/>
  <c r="G4519" i="20"/>
  <c r="G4520" i="20"/>
  <c r="G4521" i="20"/>
  <c r="G4522" i="20"/>
  <c r="G4523" i="20"/>
  <c r="G4524" i="20"/>
  <c r="G4525" i="20"/>
  <c r="G4526" i="20"/>
  <c r="G4527" i="20"/>
  <c r="G4528" i="20"/>
  <c r="G4529" i="20"/>
  <c r="G4530" i="20"/>
  <c r="G4531" i="20"/>
  <c r="G4532" i="20"/>
  <c r="G4533" i="20"/>
  <c r="G4534" i="20"/>
  <c r="G4535" i="20"/>
  <c r="G4536" i="20"/>
  <c r="G4537" i="20"/>
  <c r="G4199" i="20" l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6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1" i="1"/>
  <c r="K2700" i="1" l="1"/>
  <c r="K2703" i="1"/>
  <c r="K2704" i="1"/>
  <c r="K2706" i="1"/>
  <c r="K2707" i="1"/>
  <c r="K2709" i="1"/>
  <c r="K2710" i="1"/>
  <c r="K2711" i="1"/>
  <c r="K2715" i="1"/>
  <c r="K2717" i="1"/>
  <c r="K2720" i="1"/>
  <c r="K2721" i="1"/>
  <c r="K2722" i="1"/>
  <c r="K2723" i="1"/>
  <c r="K2726" i="1"/>
  <c r="K2730" i="1"/>
  <c r="K2731" i="1"/>
  <c r="K2732" i="1"/>
  <c r="K2733" i="1"/>
  <c r="K2734" i="1"/>
  <c r="K2738" i="1"/>
  <c r="K2744" i="1"/>
  <c r="K2746" i="1"/>
  <c r="K2752" i="1"/>
  <c r="K2753" i="1"/>
  <c r="K2756" i="1"/>
  <c r="K2757" i="1"/>
  <c r="K2759" i="1"/>
  <c r="K2761" i="1"/>
  <c r="K2762" i="1"/>
  <c r="K2763" i="1"/>
  <c r="K2764" i="1"/>
  <c r="K2765" i="1"/>
  <c r="K2766" i="1"/>
  <c r="K2767" i="1"/>
  <c r="K2768" i="1"/>
  <c r="K2770" i="1"/>
  <c r="K2773" i="1"/>
  <c r="K2777" i="1"/>
  <c r="K2780" i="1"/>
  <c r="K2781" i="1"/>
  <c r="K2785" i="1"/>
  <c r="K2792" i="1"/>
  <c r="K2794" i="1"/>
  <c r="K2802" i="1"/>
  <c r="K2804" i="1"/>
  <c r="K2805" i="1"/>
  <c r="K2807" i="1"/>
  <c r="K2814" i="1"/>
  <c r="K2816" i="1"/>
  <c r="K2818" i="1"/>
  <c r="K2819" i="1"/>
  <c r="K2820" i="1"/>
  <c r="K2821" i="1"/>
  <c r="K2822" i="1"/>
  <c r="K2824" i="1"/>
  <c r="K2830" i="1"/>
  <c r="K2831" i="1"/>
  <c r="K2832" i="1"/>
  <c r="K2839" i="1"/>
  <c r="K2843" i="1"/>
  <c r="K2844" i="1"/>
  <c r="K2845" i="1"/>
  <c r="K2846" i="1"/>
  <c r="K2849" i="1"/>
  <c r="K2852" i="1"/>
  <c r="K2854" i="1"/>
  <c r="K2855" i="1"/>
  <c r="K2856" i="1"/>
  <c r="K2857" i="1"/>
  <c r="K2858" i="1"/>
  <c r="K2859" i="1"/>
  <c r="K2860" i="1"/>
  <c r="K2862" i="1"/>
  <c r="K2863" i="1"/>
  <c r="K2864" i="1"/>
  <c r="K2865" i="1"/>
  <c r="K2867" i="1"/>
  <c r="K2868" i="1"/>
  <c r="K2869" i="1"/>
  <c r="K2870" i="1"/>
  <c r="K2872" i="1"/>
  <c r="K2876" i="1"/>
  <c r="K2877" i="1"/>
  <c r="K2878" i="1"/>
  <c r="K2880" i="1"/>
  <c r="K2881" i="1"/>
  <c r="K2883" i="1"/>
  <c r="K2884" i="1"/>
  <c r="K2886" i="1"/>
  <c r="K2889" i="1"/>
  <c r="K2890" i="1"/>
  <c r="K2891" i="1"/>
  <c r="K2894" i="1"/>
  <c r="K2897" i="1"/>
  <c r="K2903" i="1"/>
  <c r="K2904" i="1"/>
  <c r="K2910" i="1"/>
  <c r="K2916" i="1"/>
  <c r="K2917" i="1"/>
  <c r="K2918" i="1"/>
  <c r="K2920" i="1"/>
  <c r="K2922" i="1"/>
  <c r="K2923" i="1"/>
  <c r="K2924" i="1"/>
  <c r="K2925" i="1"/>
  <c r="K2929" i="1"/>
  <c r="K2931" i="1"/>
  <c r="K2933" i="1"/>
  <c r="K2934" i="1"/>
  <c r="K2935" i="1"/>
  <c r="K2936" i="1"/>
  <c r="K2937" i="1"/>
  <c r="K2939" i="1"/>
  <c r="K2943" i="1"/>
  <c r="K2948" i="1"/>
  <c r="K2949" i="1"/>
  <c r="K2952" i="1"/>
  <c r="K2958" i="1"/>
  <c r="K2959" i="1"/>
  <c r="K2963" i="1"/>
  <c r="K2964" i="1"/>
  <c r="K2965" i="1"/>
  <c r="K2966" i="1"/>
  <c r="K2969" i="1"/>
  <c r="K2970" i="1"/>
  <c r="K2973" i="1"/>
  <c r="K2974" i="1"/>
  <c r="K2976" i="1"/>
  <c r="K2977" i="1"/>
  <c r="K2978" i="1"/>
  <c r="K2979" i="1"/>
  <c r="K2980" i="1"/>
  <c r="K2981" i="1"/>
  <c r="K2983" i="1"/>
  <c r="K2984" i="1"/>
  <c r="K2991" i="1"/>
  <c r="K2992" i="1"/>
  <c r="K2993" i="1"/>
  <c r="K2995" i="1"/>
  <c r="K2996" i="1"/>
  <c r="K2997" i="1"/>
  <c r="K2998" i="1"/>
  <c r="K2999" i="1"/>
  <c r="K3000" i="1"/>
  <c r="K3001" i="1"/>
  <c r="K3003" i="1"/>
  <c r="K3004" i="1"/>
  <c r="K3011" i="1"/>
  <c r="K3012" i="1"/>
  <c r="K3013" i="1"/>
  <c r="K3014" i="1"/>
  <c r="K3017" i="1"/>
  <c r="K3018" i="1"/>
  <c r="K3020" i="1"/>
  <c r="K3022" i="1"/>
  <c r="K3025" i="1"/>
  <c r="K3026" i="1"/>
  <c r="K3027" i="1"/>
  <c r="K3030" i="1"/>
  <c r="K3031" i="1"/>
  <c r="K3032" i="1"/>
  <c r="K3033" i="1"/>
  <c r="K3034" i="1"/>
  <c r="K3035" i="1"/>
  <c r="K3036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60" i="1"/>
  <c r="K3063" i="1"/>
  <c r="K3064" i="1"/>
  <c r="K3065" i="1"/>
  <c r="K3067" i="1"/>
  <c r="K3071" i="1"/>
  <c r="K3072" i="1"/>
  <c r="K3074" i="1"/>
  <c r="K3078" i="1"/>
  <c r="K3079" i="1"/>
  <c r="K3080" i="1"/>
  <c r="K3083" i="1"/>
  <c r="K3085" i="1"/>
  <c r="K3086" i="1"/>
  <c r="K3087" i="1"/>
  <c r="K3089" i="1"/>
  <c r="K3090" i="1"/>
  <c r="K3093" i="1"/>
  <c r="K3094" i="1"/>
  <c r="K3095" i="1"/>
  <c r="K3096" i="1"/>
  <c r="K3097" i="1"/>
  <c r="K3098" i="1"/>
  <c r="K3100" i="1"/>
  <c r="K3101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7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8" i="1"/>
  <c r="K3199" i="1"/>
  <c r="K3200" i="1"/>
  <c r="K3201" i="1"/>
  <c r="K3202" i="1"/>
  <c r="K3204" i="1"/>
  <c r="K3205" i="1"/>
  <c r="K3206" i="1"/>
  <c r="K3207" i="1"/>
  <c r="K3208" i="1"/>
  <c r="K3209" i="1"/>
  <c r="K3210" i="1"/>
  <c r="K3211" i="1"/>
  <c r="K3212" i="1"/>
  <c r="K3214" i="1"/>
  <c r="K3215" i="1"/>
  <c r="K3216" i="1"/>
  <c r="K3218" i="1"/>
  <c r="K3221" i="1"/>
  <c r="K3222" i="1"/>
  <c r="K3224" i="1"/>
  <c r="K3225" i="1"/>
  <c r="K3227" i="1"/>
  <c r="K3229" i="1"/>
  <c r="K3230" i="1"/>
  <c r="K3231" i="1"/>
  <c r="K3232" i="1"/>
  <c r="K3233" i="1"/>
  <c r="K3234" i="1"/>
  <c r="K3235" i="1"/>
  <c r="K3237" i="1"/>
  <c r="K3238" i="1"/>
  <c r="K3248" i="1"/>
  <c r="K3249" i="1"/>
  <c r="K3250" i="1"/>
  <c r="K3251" i="1"/>
  <c r="K3253" i="1"/>
  <c r="K3254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81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7" i="1"/>
  <c r="K3298" i="1"/>
  <c r="K3301" i="1"/>
  <c r="K3302" i="1"/>
  <c r="K3305" i="1"/>
  <c r="K3306" i="1"/>
  <c r="K3308" i="1"/>
  <c r="K3309" i="1"/>
  <c r="K3310" i="1"/>
  <c r="K3311" i="1"/>
  <c r="K3312" i="1"/>
  <c r="K3313" i="1"/>
  <c r="K3314" i="1"/>
  <c r="K3315" i="1"/>
  <c r="K3317" i="1"/>
  <c r="K3318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3" i="1"/>
  <c r="K3384" i="1"/>
  <c r="K3385" i="1"/>
  <c r="K3386" i="1"/>
  <c r="K3388" i="1"/>
  <c r="K3389" i="1"/>
  <c r="K3390" i="1"/>
  <c r="K3391" i="1"/>
  <c r="K3392" i="1"/>
  <c r="K3393" i="1"/>
  <c r="K3394" i="1"/>
  <c r="K3395" i="1"/>
  <c r="K3396" i="1"/>
  <c r="K3397" i="1"/>
  <c r="K3398" i="1"/>
  <c r="K3400" i="1"/>
  <c r="K3401" i="1"/>
  <c r="K3402" i="1"/>
  <c r="K3403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8" i="1"/>
  <c r="K3419" i="1"/>
  <c r="K3420" i="1"/>
  <c r="K3421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3" i="1"/>
  <c r="K3474" i="1"/>
  <c r="K3475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3" i="1"/>
  <c r="K3494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9" i="1"/>
  <c r="K3510" i="1"/>
  <c r="K3511" i="1"/>
  <c r="K3512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7" i="1"/>
  <c r="K3528" i="1"/>
  <c r="K3529" i="1"/>
  <c r="K3530" i="1"/>
  <c r="K3531" i="1"/>
  <c r="K3533" i="1"/>
  <c r="K3534" i="1"/>
  <c r="K3535" i="1"/>
  <c r="K3536" i="1"/>
  <c r="K3537" i="1"/>
  <c r="K3538" i="1"/>
  <c r="K3539" i="1"/>
  <c r="K3540" i="1"/>
  <c r="K3542" i="1"/>
  <c r="K3543" i="1"/>
  <c r="K3544" i="1"/>
  <c r="K3545" i="1"/>
  <c r="K3546" i="1"/>
  <c r="K3548" i="1"/>
  <c r="K3550" i="1"/>
  <c r="K3552" i="1"/>
  <c r="K3553" i="1"/>
  <c r="K3554" i="1"/>
  <c r="K3556" i="1"/>
  <c r="K3557" i="1"/>
  <c r="K3558" i="1"/>
  <c r="K3559" i="1"/>
  <c r="K3562" i="1"/>
  <c r="K3563" i="1"/>
  <c r="K3564" i="1"/>
  <c r="K3565" i="1"/>
  <c r="K3567" i="1"/>
  <c r="K3569" i="1"/>
  <c r="K3570" i="1"/>
  <c r="K3571" i="1"/>
  <c r="K3572" i="1"/>
  <c r="K3573" i="1"/>
  <c r="K3575" i="1"/>
  <c r="K3576" i="1"/>
  <c r="K3577" i="1"/>
  <c r="K3578" i="1"/>
  <c r="K3581" i="1"/>
  <c r="K3584" i="1"/>
  <c r="K3587" i="1"/>
  <c r="K3588" i="1"/>
  <c r="K3590" i="1"/>
  <c r="K3593" i="1"/>
  <c r="K3594" i="1"/>
  <c r="K3596" i="1"/>
  <c r="K3598" i="1"/>
  <c r="K3602" i="1"/>
  <c r="K3603" i="1"/>
  <c r="K3605" i="1"/>
  <c r="K3606" i="1"/>
  <c r="K3607" i="1"/>
  <c r="K3609" i="1"/>
  <c r="K3611" i="1"/>
  <c r="K3614" i="1"/>
  <c r="K3615" i="1"/>
  <c r="K3617" i="1"/>
  <c r="K3619" i="1"/>
  <c r="K3620" i="1"/>
  <c r="K3621" i="1"/>
  <c r="K3623" i="1"/>
  <c r="K3626" i="1"/>
  <c r="K3627" i="1"/>
  <c r="K3628" i="1"/>
  <c r="K3633" i="1"/>
  <c r="K3634" i="1"/>
  <c r="K3635" i="1"/>
  <c r="K3636" i="1"/>
  <c r="K3637" i="1"/>
  <c r="K3638" i="1"/>
  <c r="K3639" i="1"/>
  <c r="K3640" i="1"/>
  <c r="K3641" i="1"/>
  <c r="K3642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4" i="1"/>
  <c r="K3675" i="1"/>
  <c r="K3677" i="1"/>
  <c r="K3678" i="1"/>
  <c r="K3679" i="1"/>
  <c r="K3680" i="1"/>
  <c r="K3681" i="1"/>
  <c r="K3682" i="1"/>
  <c r="K3683" i="1"/>
  <c r="K3684" i="1"/>
  <c r="K3687" i="1"/>
  <c r="K3688" i="1"/>
  <c r="K3689" i="1"/>
  <c r="K3690" i="1"/>
  <c r="K3691" i="1"/>
  <c r="K3692" i="1"/>
  <c r="K3693" i="1"/>
  <c r="K3694" i="1"/>
  <c r="K3695" i="1"/>
  <c r="K3697" i="1"/>
  <c r="K3698" i="1"/>
  <c r="K3700" i="1"/>
  <c r="K3701" i="1"/>
  <c r="K3702" i="1"/>
  <c r="K3704" i="1"/>
  <c r="K3705" i="1"/>
  <c r="K3706" i="1"/>
  <c r="K3707" i="1"/>
  <c r="K3708" i="1"/>
  <c r="K3709" i="1"/>
  <c r="K3711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1" i="1"/>
  <c r="K3763" i="1"/>
  <c r="K3764" i="1"/>
  <c r="K3765" i="1"/>
  <c r="K3768" i="1"/>
  <c r="K3769" i="1"/>
  <c r="K3771" i="1"/>
  <c r="K3772" i="1"/>
  <c r="K3774" i="1"/>
  <c r="K3775" i="1"/>
  <c r="K3776" i="1"/>
  <c r="K3777" i="1"/>
  <c r="K3778" i="1"/>
  <c r="K3779" i="1"/>
  <c r="K3780" i="1"/>
  <c r="K3781" i="1"/>
  <c r="K3783" i="1"/>
  <c r="K3784" i="1"/>
  <c r="K3785" i="1"/>
  <c r="K3786" i="1"/>
  <c r="K3787" i="1"/>
  <c r="K3788" i="1"/>
  <c r="K3789" i="1"/>
  <c r="K3790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8" i="1"/>
  <c r="K3939" i="1"/>
  <c r="K3942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699" i="1"/>
  <c r="K2144" i="1"/>
  <c r="K2145" i="1"/>
  <c r="K2148" i="1"/>
  <c r="K2149" i="1"/>
  <c r="K2150" i="1"/>
  <c r="K2151" i="1"/>
  <c r="K2152" i="1"/>
  <c r="K2154" i="1"/>
  <c r="K2155" i="1"/>
  <c r="K2156" i="1"/>
  <c r="K2160" i="1"/>
  <c r="K2161" i="1"/>
  <c r="K2163" i="1"/>
  <c r="K2164" i="1"/>
  <c r="K2165" i="1"/>
  <c r="K2166" i="1"/>
  <c r="K2167" i="1"/>
  <c r="K2168" i="1"/>
  <c r="K2169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9" i="1"/>
  <c r="K2202" i="1"/>
  <c r="K2203" i="1"/>
  <c r="K2204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70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5" i="1"/>
  <c r="K2316" i="1"/>
  <c r="K2318" i="1"/>
  <c r="K2319" i="1"/>
  <c r="K2321" i="1"/>
  <c r="K2322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7" i="1"/>
  <c r="K2448" i="1"/>
  <c r="K2449" i="1"/>
  <c r="K2450" i="1"/>
  <c r="K2451" i="1"/>
  <c r="K2453" i="1"/>
  <c r="K2454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2" i="1"/>
  <c r="K2554" i="1"/>
  <c r="K2555" i="1"/>
  <c r="K2556" i="1"/>
  <c r="K2557" i="1"/>
  <c r="K2558" i="1"/>
  <c r="K2559" i="1"/>
  <c r="K2560" i="1"/>
  <c r="K2561" i="1"/>
  <c r="K2562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9" i="1"/>
  <c r="K2592" i="1"/>
  <c r="K2594" i="1"/>
  <c r="K2595" i="1"/>
  <c r="K2596" i="1"/>
  <c r="K2597" i="1"/>
  <c r="K2598" i="1"/>
  <c r="K2599" i="1"/>
  <c r="K2604" i="1"/>
  <c r="K2605" i="1"/>
  <c r="K2606" i="1"/>
  <c r="K2607" i="1"/>
  <c r="K2608" i="1"/>
  <c r="K2609" i="1"/>
  <c r="K2610" i="1"/>
  <c r="K2611" i="1"/>
  <c r="K2612" i="1"/>
  <c r="K2613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93" i="1"/>
  <c r="K2694" i="1"/>
  <c r="K2695" i="1"/>
  <c r="K2696" i="1"/>
  <c r="K2697" i="1"/>
  <c r="K269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142" i="1"/>
  <c r="K1564" i="1"/>
  <c r="K1566" i="1"/>
  <c r="K1567" i="1"/>
  <c r="K1568" i="1"/>
  <c r="K1569" i="1"/>
  <c r="K1570" i="1"/>
  <c r="K1571" i="1"/>
  <c r="K1572" i="1"/>
  <c r="K1573" i="1"/>
  <c r="K1575" i="1"/>
  <c r="K1576" i="1"/>
  <c r="K1577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1" i="1"/>
  <c r="K1602" i="1"/>
  <c r="K1603" i="1"/>
  <c r="K1606" i="1"/>
  <c r="K1608" i="1"/>
  <c r="K1610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7" i="1"/>
  <c r="K1628" i="1"/>
  <c r="K1630" i="1"/>
  <c r="K1631" i="1"/>
  <c r="K1632" i="1"/>
  <c r="K1633" i="1"/>
  <c r="K1634" i="1"/>
  <c r="K1635" i="1"/>
  <c r="K1636" i="1"/>
  <c r="K1638" i="1"/>
  <c r="K1640" i="1"/>
  <c r="K1641" i="1"/>
  <c r="K1642" i="1"/>
  <c r="K1643" i="1"/>
  <c r="K1644" i="1"/>
  <c r="K1645" i="1"/>
  <c r="K1646" i="1"/>
  <c r="K1647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9" i="1"/>
  <c r="K1670" i="1"/>
  <c r="K1672" i="1"/>
  <c r="K1673" i="1"/>
  <c r="K1674" i="1"/>
  <c r="K1675" i="1"/>
  <c r="K1676" i="1"/>
  <c r="K1677" i="1"/>
  <c r="K1678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53" i="1"/>
  <c r="K1754" i="1"/>
  <c r="K1755" i="1"/>
  <c r="K1756" i="1"/>
  <c r="K1758" i="1"/>
  <c r="K1760" i="1"/>
  <c r="K1766" i="1"/>
  <c r="K1767" i="1"/>
  <c r="K1768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4" i="1"/>
  <c r="K1825" i="1"/>
  <c r="K1826" i="1"/>
  <c r="K1827" i="1"/>
  <c r="K1828" i="1"/>
  <c r="K1830" i="1"/>
  <c r="K1833" i="1"/>
  <c r="K1835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8" i="1"/>
  <c r="K1870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4" i="1"/>
  <c r="K1926" i="1"/>
  <c r="K1927" i="1"/>
  <c r="K1931" i="1"/>
  <c r="K1932" i="1"/>
  <c r="K1933" i="1"/>
  <c r="K1936" i="1"/>
  <c r="K1937" i="1"/>
  <c r="K1938" i="1"/>
  <c r="K1939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8" i="1"/>
  <c r="K1959" i="1"/>
  <c r="K1962" i="1"/>
  <c r="K1963" i="1"/>
  <c r="K1964" i="1"/>
  <c r="K1965" i="1"/>
  <c r="K1966" i="1"/>
  <c r="K1967" i="1"/>
  <c r="K1968" i="1"/>
  <c r="K1970" i="1"/>
  <c r="K1971" i="1"/>
  <c r="K1972" i="1"/>
  <c r="K1975" i="1"/>
  <c r="K1976" i="1"/>
  <c r="K1977" i="1"/>
  <c r="K1979" i="1"/>
  <c r="K1980" i="1"/>
  <c r="K1981" i="1"/>
  <c r="K1983" i="1"/>
  <c r="K1984" i="1"/>
  <c r="K1988" i="1"/>
  <c r="K1991" i="1"/>
  <c r="K1992" i="1"/>
  <c r="K1993" i="1"/>
  <c r="K1994" i="1"/>
  <c r="K1995" i="1"/>
  <c r="K1996" i="1"/>
  <c r="K1998" i="1"/>
  <c r="K1999" i="1"/>
  <c r="K2000" i="1"/>
  <c r="K2001" i="1"/>
  <c r="K2002" i="1"/>
  <c r="K2003" i="1"/>
  <c r="K2004" i="1"/>
  <c r="K2005" i="1"/>
  <c r="K2006" i="1"/>
  <c r="K2007" i="1"/>
  <c r="K2013" i="1"/>
  <c r="K2014" i="1"/>
  <c r="K2017" i="1"/>
  <c r="K2018" i="1"/>
  <c r="K2019" i="1"/>
  <c r="K2020" i="1"/>
  <c r="K2021" i="1"/>
  <c r="K2022" i="1"/>
  <c r="K2023" i="1"/>
  <c r="K2024" i="1"/>
  <c r="K2026" i="1"/>
  <c r="K2028" i="1"/>
  <c r="K2029" i="1"/>
  <c r="K2030" i="1"/>
  <c r="K2031" i="1"/>
  <c r="K2033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9" i="1"/>
  <c r="K2091" i="1"/>
  <c r="K2092" i="1"/>
  <c r="K2094" i="1"/>
  <c r="K2096" i="1"/>
  <c r="K2097" i="1"/>
  <c r="K2098" i="1"/>
  <c r="K2100" i="1"/>
  <c r="K2101" i="1"/>
  <c r="K2102" i="1"/>
  <c r="K2103" i="1"/>
  <c r="K2104" i="1"/>
  <c r="K2105" i="1"/>
  <c r="K2107" i="1"/>
  <c r="K2108" i="1"/>
  <c r="K2109" i="1"/>
  <c r="K2110" i="1"/>
  <c r="K2112" i="1"/>
  <c r="K2113" i="1"/>
  <c r="K2115" i="1"/>
  <c r="K2117" i="1"/>
  <c r="K2120" i="1"/>
  <c r="K2125" i="1"/>
  <c r="K2126" i="1"/>
  <c r="K2129" i="1"/>
  <c r="K2130" i="1"/>
  <c r="K2131" i="1"/>
  <c r="K2132" i="1"/>
  <c r="K2133" i="1"/>
  <c r="K2134" i="1"/>
  <c r="K2135" i="1"/>
  <c r="K2136" i="1"/>
  <c r="K2137" i="1"/>
  <c r="K2139" i="1"/>
  <c r="K2140" i="1"/>
  <c r="K2141" i="1"/>
  <c r="K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1563" i="1"/>
  <c r="K1040" i="1"/>
  <c r="K1041" i="1"/>
  <c r="K1042" i="1"/>
  <c r="K1043" i="1"/>
  <c r="K1044" i="1"/>
  <c r="K1045" i="1"/>
  <c r="K1046" i="1"/>
  <c r="K1047" i="1"/>
  <c r="K1048" i="1"/>
  <c r="K1049" i="1"/>
  <c r="K1050" i="1"/>
  <c r="K1053" i="1"/>
  <c r="K1056" i="1"/>
  <c r="K1057" i="1"/>
  <c r="K1058" i="1"/>
  <c r="K1059" i="1"/>
  <c r="K1060" i="1"/>
  <c r="K1061" i="1"/>
  <c r="K1062" i="1"/>
  <c r="K1064" i="1"/>
  <c r="K1065" i="1"/>
  <c r="K1067" i="1"/>
  <c r="K1068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6" i="1"/>
  <c r="K1098" i="1"/>
  <c r="K1099" i="1"/>
  <c r="K1100" i="1"/>
  <c r="K1101" i="1"/>
  <c r="K1109" i="1"/>
  <c r="K1114" i="1"/>
  <c r="K1117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40" i="1"/>
  <c r="K1149" i="1"/>
  <c r="K1150" i="1"/>
  <c r="K1151" i="1"/>
  <c r="K1152" i="1"/>
  <c r="K1153" i="1"/>
  <c r="K1154" i="1"/>
  <c r="K1155" i="1"/>
  <c r="K1156" i="1"/>
  <c r="K1157" i="1"/>
  <c r="K1160" i="1"/>
  <c r="K1161" i="1"/>
  <c r="K1162" i="1"/>
  <c r="K1163" i="1"/>
  <c r="K1164" i="1"/>
  <c r="K1165" i="1"/>
  <c r="K1166" i="1"/>
  <c r="K1167" i="1"/>
  <c r="K1168" i="1"/>
  <c r="K1169" i="1"/>
  <c r="K1170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5" i="1"/>
  <c r="K1256" i="1"/>
  <c r="K1257" i="1"/>
  <c r="K1258" i="1"/>
  <c r="K1259" i="1"/>
  <c r="K1260" i="1"/>
  <c r="K1261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3" i="1"/>
  <c r="K1294" i="1"/>
  <c r="K1295" i="1"/>
  <c r="K1296" i="1"/>
  <c r="K1297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7" i="1"/>
  <c r="K1338" i="1"/>
  <c r="K1339" i="1"/>
  <c r="K1340" i="1"/>
  <c r="K1341" i="1"/>
  <c r="K1342" i="1"/>
  <c r="K1343" i="1"/>
  <c r="K1344" i="1"/>
  <c r="K1345" i="1"/>
  <c r="K1346" i="1"/>
  <c r="K1347" i="1"/>
  <c r="K1349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70" i="1"/>
  <c r="K1373" i="1"/>
  <c r="K1375" i="1"/>
  <c r="K1376" i="1"/>
  <c r="K1377" i="1"/>
  <c r="K1379" i="1"/>
  <c r="K1382" i="1"/>
  <c r="K1384" i="1"/>
  <c r="K1387" i="1"/>
  <c r="K1388" i="1"/>
  <c r="K1389" i="1"/>
  <c r="K1390" i="1"/>
  <c r="K1391" i="1"/>
  <c r="K1392" i="1"/>
  <c r="K1393" i="1"/>
  <c r="K1396" i="1"/>
  <c r="K1398" i="1"/>
  <c r="K1399" i="1"/>
  <c r="K1400" i="1"/>
  <c r="K1401" i="1"/>
  <c r="K1402" i="1"/>
  <c r="K1403" i="1"/>
  <c r="K1404" i="1"/>
  <c r="K1405" i="1"/>
  <c r="K1407" i="1"/>
  <c r="K1410" i="1"/>
  <c r="K1412" i="1"/>
  <c r="K1413" i="1"/>
  <c r="K1414" i="1"/>
  <c r="K1415" i="1"/>
  <c r="K1416" i="1"/>
  <c r="K1417" i="1"/>
  <c r="K1418" i="1"/>
  <c r="K1419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9" i="1"/>
  <c r="K1450" i="1"/>
  <c r="K1451" i="1"/>
  <c r="K1452" i="1"/>
  <c r="K1453" i="1"/>
  <c r="K1454" i="1"/>
  <c r="K1455" i="1"/>
  <c r="K1457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7" i="1"/>
  <c r="K1538" i="1"/>
  <c r="K1539" i="1"/>
  <c r="K1540" i="1"/>
  <c r="K1543" i="1"/>
  <c r="K1544" i="1"/>
  <c r="K1545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03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3" i="1"/>
  <c r="K404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3" i="1"/>
  <c r="K804" i="1"/>
  <c r="K805" i="1"/>
  <c r="K807" i="1"/>
  <c r="K808" i="1"/>
  <c r="K809" i="1"/>
  <c r="K810" i="1"/>
  <c r="K811" i="1"/>
  <c r="K813" i="1"/>
  <c r="K815" i="1"/>
  <c r="K816" i="1"/>
  <c r="K818" i="1"/>
  <c r="K820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G4198" i="20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90" i="1"/>
  <c r="C1091" i="1"/>
  <c r="C1092" i="1"/>
  <c r="C1093" i="1"/>
  <c r="C1094" i="1"/>
  <c r="C1095" i="1"/>
  <c r="C1096" i="1"/>
  <c r="C1097" i="1"/>
  <c r="C1098" i="1"/>
  <c r="C1099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9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7" i="1"/>
  <c r="C1318" i="1"/>
  <c r="C1320" i="1"/>
  <c r="C1322" i="1"/>
  <c r="C1324" i="1"/>
  <c r="C1325" i="1"/>
  <c r="C1326" i="1"/>
  <c r="C1327" i="1"/>
  <c r="C1328" i="1"/>
  <c r="C1329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9" i="1"/>
  <c r="C1411" i="1"/>
  <c r="C1412" i="1"/>
  <c r="C1413" i="1"/>
  <c r="C1414" i="1"/>
  <c r="C1415" i="1"/>
  <c r="C1416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50" i="1"/>
  <c r="C1451" i="1"/>
  <c r="C1452" i="1"/>
  <c r="C1453" i="1"/>
  <c r="C1454" i="1"/>
  <c r="C1455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5" i="1"/>
  <c r="C1587" i="1"/>
  <c r="C1588" i="1"/>
  <c r="C1589" i="1"/>
  <c r="C1591" i="1"/>
  <c r="C1592" i="1"/>
  <c r="C1593" i="1"/>
  <c r="C1594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2" i="1"/>
  <c r="C1653" i="1"/>
  <c r="C1654" i="1"/>
  <c r="C1655" i="1"/>
  <c r="C1656" i="1"/>
  <c r="C1657" i="1"/>
  <c r="C1658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5" i="1"/>
  <c r="C1896" i="1"/>
  <c r="C1897" i="1"/>
  <c r="C1898" i="1"/>
  <c r="C1899" i="1"/>
  <c r="C1900" i="1"/>
  <c r="C1901" i="1"/>
  <c r="C1902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6" i="1"/>
  <c r="C1987" i="1"/>
  <c r="C1988" i="1"/>
  <c r="C1989" i="1"/>
  <c r="C1990" i="1"/>
  <c r="C1991" i="1"/>
  <c r="C1992" i="1"/>
  <c r="C1993" i="1"/>
  <c r="C1994" i="1"/>
  <c r="C1995" i="1"/>
  <c r="C1996" i="1"/>
  <c r="C1998" i="1"/>
  <c r="C1999" i="1"/>
  <c r="C2000" i="1"/>
  <c r="C2002" i="1"/>
  <c r="C2003" i="1"/>
  <c r="C2004" i="1"/>
  <c r="C2005" i="1"/>
  <c r="C2006" i="1"/>
  <c r="C2007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8" i="1"/>
  <c r="C2029" i="1"/>
  <c r="C2030" i="1"/>
  <c r="C2031" i="1"/>
  <c r="C2032" i="1"/>
  <c r="C2033" i="1"/>
  <c r="C2034" i="1"/>
  <c r="C2035" i="1"/>
  <c r="C2036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3" i="1"/>
  <c r="C2054" i="1"/>
  <c r="C2055" i="1"/>
  <c r="C2056" i="1"/>
  <c r="C2057" i="1"/>
  <c r="C2059" i="1"/>
  <c r="C2060" i="1"/>
  <c r="C2061" i="1"/>
  <c r="C2062" i="1"/>
  <c r="C2063" i="1"/>
  <c r="C2067" i="1"/>
  <c r="C2068" i="1"/>
  <c r="C2069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4" i="1"/>
  <c r="C2155" i="1"/>
  <c r="C2156" i="1"/>
  <c r="C2157" i="1"/>
  <c r="C2158" i="1"/>
  <c r="C2159" i="1"/>
  <c r="C2161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10" i="1"/>
  <c r="C2211" i="1"/>
  <c r="C2212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9" i="1"/>
  <c r="C2270" i="1"/>
  <c r="C2271" i="1"/>
  <c r="C2272" i="1"/>
  <c r="C2273" i="1"/>
  <c r="C2274" i="1"/>
  <c r="C2275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7" i="1"/>
  <c r="C2578" i="1"/>
  <c r="C2579" i="1"/>
  <c r="C2580" i="1"/>
  <c r="C2581" i="1"/>
  <c r="C2582" i="1"/>
  <c r="C2583" i="1"/>
  <c r="C2584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2" i="1"/>
  <c r="C2733" i="1"/>
  <c r="C2734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5" i="1"/>
  <c r="C2768" i="1"/>
  <c r="C2770" i="1"/>
  <c r="C2771" i="1"/>
  <c r="C2772" i="1"/>
  <c r="C2773" i="1"/>
  <c r="C2774" i="1"/>
  <c r="C2775" i="1"/>
  <c r="C2776" i="1"/>
  <c r="C2777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1" i="1"/>
  <c r="C2812" i="1"/>
  <c r="C2813" i="1"/>
  <c r="C2814" i="1"/>
  <c r="C2815" i="1"/>
  <c r="C2816" i="1"/>
  <c r="C2817" i="1"/>
  <c r="C2819" i="1"/>
  <c r="C2820" i="1"/>
  <c r="C2822" i="1"/>
  <c r="C2823" i="1"/>
  <c r="C2824" i="1"/>
  <c r="C2825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4" i="1"/>
  <c r="C2925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9" i="1"/>
  <c r="C2980" i="1"/>
  <c r="C2981" i="1"/>
  <c r="C2982" i="1"/>
  <c r="C2984" i="1"/>
  <c r="C2985" i="1"/>
  <c r="C2986" i="1"/>
  <c r="C2987" i="1"/>
  <c r="C2989" i="1"/>
  <c r="C2990" i="1"/>
  <c r="C2991" i="1"/>
  <c r="C2992" i="1"/>
  <c r="C2993" i="1"/>
  <c r="C2995" i="1"/>
  <c r="C2996" i="1"/>
  <c r="C2997" i="1"/>
  <c r="C2998" i="1"/>
  <c r="C2999" i="1"/>
  <c r="C3000" i="1"/>
  <c r="C3001" i="1"/>
  <c r="C3002" i="1"/>
  <c r="C3004" i="1"/>
  <c r="C3005" i="1"/>
  <c r="C3006" i="1"/>
  <c r="C3007" i="1"/>
  <c r="C3008" i="1"/>
  <c r="C3009" i="1"/>
  <c r="C3010" i="1"/>
  <c r="C3011" i="1"/>
  <c r="C3012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2" i="1"/>
  <c r="C3033" i="1"/>
  <c r="C3034" i="1"/>
  <c r="C3035" i="1"/>
  <c r="C3036" i="1"/>
  <c r="C3038" i="1"/>
  <c r="C3039" i="1"/>
  <c r="C3040" i="1"/>
  <c r="C3041" i="1"/>
  <c r="C3042" i="1"/>
  <c r="C3043" i="1"/>
  <c r="C3044" i="1"/>
  <c r="C3045" i="1"/>
  <c r="C3046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1" i="1"/>
  <c r="C3132" i="1"/>
  <c r="C3133" i="1"/>
  <c r="C3134" i="1"/>
  <c r="C3136" i="1"/>
  <c r="C3138" i="1"/>
  <c r="C3139" i="1"/>
  <c r="C3141" i="1"/>
  <c r="C3143" i="1"/>
  <c r="C3144" i="1"/>
  <c r="C3145" i="1"/>
  <c r="C3146" i="1"/>
  <c r="C3147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4" i="1"/>
  <c r="C3245" i="1"/>
  <c r="C3246" i="1"/>
  <c r="C3247" i="1"/>
  <c r="C3248" i="1"/>
  <c r="C3249" i="1"/>
  <c r="C3250" i="1"/>
  <c r="C3251" i="1"/>
  <c r="C3252" i="1"/>
  <c r="C3253" i="1"/>
  <c r="C3255" i="1"/>
  <c r="C3256" i="1"/>
  <c r="C3257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5" i="1"/>
  <c r="C3297" i="1"/>
  <c r="C3298" i="1"/>
  <c r="C3299" i="1"/>
  <c r="C3300" i="1"/>
  <c r="C3301" i="1"/>
  <c r="C3302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4" i="1"/>
  <c r="C3325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4" i="1"/>
  <c r="C3345" i="1"/>
  <c r="C3346" i="1"/>
  <c r="C3347" i="1"/>
  <c r="C3348" i="1"/>
  <c r="C3349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6" i="1"/>
  <c r="C3367" i="1"/>
  <c r="C3368" i="1"/>
  <c r="C3369" i="1"/>
  <c r="C3370" i="1"/>
  <c r="C3371" i="1"/>
  <c r="C3372" i="1"/>
  <c r="C3373" i="1"/>
  <c r="C3374" i="1"/>
  <c r="C3375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2" i="1"/>
  <c r="C3443" i="1"/>
  <c r="C3444" i="1"/>
  <c r="C3445" i="1"/>
  <c r="C3446" i="1"/>
  <c r="C3447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1" i="1"/>
  <c r="C3513" i="1"/>
  <c r="C3515" i="1"/>
  <c r="C3516" i="1"/>
  <c r="C3517" i="1"/>
  <c r="C3518" i="1"/>
  <c r="C3519" i="1"/>
  <c r="C3523" i="1"/>
  <c r="C3524" i="1"/>
  <c r="C3525" i="1"/>
  <c r="C3526" i="1"/>
  <c r="C3528" i="1"/>
  <c r="C3529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2" i="1"/>
  <c r="C3563" i="1"/>
  <c r="C3564" i="1"/>
  <c r="C3565" i="1"/>
  <c r="C3566" i="1"/>
  <c r="C3567" i="1"/>
  <c r="C3568" i="1"/>
  <c r="C3570" i="1"/>
  <c r="C3571" i="1"/>
  <c r="C3573" i="1"/>
  <c r="C3574" i="1"/>
  <c r="C3575" i="1"/>
  <c r="C3576" i="1"/>
  <c r="C3577" i="1"/>
  <c r="C3578" i="1"/>
  <c r="C3579" i="1"/>
  <c r="C3581" i="1"/>
  <c r="C3582" i="1"/>
  <c r="C3583" i="1"/>
  <c r="C3584" i="1"/>
  <c r="C3585" i="1"/>
  <c r="C3586" i="1"/>
  <c r="C3587" i="1"/>
  <c r="C3588" i="1"/>
  <c r="C3589" i="1"/>
  <c r="C3590" i="1"/>
  <c r="C3591" i="1"/>
  <c r="C3593" i="1"/>
  <c r="C3595" i="1"/>
  <c r="C3596" i="1"/>
  <c r="C3597" i="1"/>
  <c r="C3599" i="1"/>
  <c r="C3600" i="1"/>
  <c r="C3601" i="1"/>
  <c r="C3603" i="1"/>
  <c r="C3604" i="1"/>
  <c r="C3605" i="1"/>
  <c r="C3606" i="1"/>
  <c r="C3607" i="1"/>
  <c r="C3609" i="1"/>
  <c r="C3611" i="1"/>
  <c r="C3612" i="1"/>
  <c r="C3613" i="1"/>
  <c r="C3614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3" i="1"/>
  <c r="C3675" i="1"/>
  <c r="C3676" i="1"/>
  <c r="C3677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4" i="1"/>
  <c r="C3705" i="1"/>
  <c r="C3706" i="1"/>
  <c r="C3708" i="1"/>
  <c r="C3709" i="1"/>
  <c r="C3710" i="1"/>
  <c r="C3711" i="1"/>
  <c r="C3712" i="1"/>
  <c r="C3713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6" i="1"/>
  <c r="C3937" i="1"/>
  <c r="C3938" i="1"/>
  <c r="C3939" i="1"/>
  <c r="C3940" i="1"/>
  <c r="C3941" i="1"/>
  <c r="C3942" i="1"/>
  <c r="C3943" i="1"/>
  <c r="C3944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C2276" i="1"/>
  <c r="C2683" i="1"/>
  <c r="C1985" i="1" l="1"/>
  <c r="C2532" i="1"/>
  <c r="C4019" i="1"/>
  <c r="C3254" i="1" l="1"/>
  <c r="C3323" i="1"/>
  <c r="C4039" i="1"/>
  <c r="C4439" i="1"/>
  <c r="C3215" i="1"/>
  <c r="C3258" i="1"/>
  <c r="C3135" i="1"/>
  <c r="C3326" i="1"/>
  <c r="C3216" i="1"/>
  <c r="C3294" i="1"/>
  <c r="C3140" i="1"/>
  <c r="C3350" i="1"/>
  <c r="C3935" i="1"/>
  <c r="C3243" i="1"/>
  <c r="C3296" i="1"/>
  <c r="C3322" i="1"/>
  <c r="C3343" i="1"/>
  <c r="C3945" i="1"/>
  <c r="C3037" i="1"/>
  <c r="C2576" i="1"/>
  <c r="C2810" i="1"/>
  <c r="C2634" i="1"/>
  <c r="C2585" i="1"/>
  <c r="G104" i="20"/>
  <c r="G216" i="20"/>
  <c r="G348" i="20"/>
  <c r="G404" i="20"/>
  <c r="G461" i="20"/>
  <c r="G632" i="20"/>
  <c r="G689" i="20"/>
  <c r="G745" i="20"/>
  <c r="G860" i="20"/>
  <c r="G916" i="20"/>
  <c r="G973" i="20"/>
  <c r="G1705" i="20"/>
  <c r="G1769" i="20"/>
  <c r="G1833" i="20"/>
  <c r="G1855" i="20"/>
  <c r="G1897" i="20"/>
  <c r="G1919" i="20"/>
  <c r="G1961" i="20"/>
  <c r="G1983" i="20"/>
  <c r="G2025" i="20"/>
  <c r="G2047" i="20"/>
  <c r="G2089" i="20"/>
  <c r="G2111" i="20"/>
  <c r="G2153" i="20"/>
  <c r="G2175" i="20"/>
  <c r="G2216" i="20"/>
  <c r="G2238" i="20"/>
  <c r="G2280" i="20"/>
  <c r="G2302" i="20"/>
  <c r="G2344" i="20"/>
  <c r="G2366" i="20"/>
  <c r="G2408" i="20"/>
  <c r="G2430" i="20"/>
  <c r="G2472" i="20"/>
  <c r="G2494" i="20"/>
  <c r="G2536" i="20"/>
  <c r="G2556" i="20"/>
  <c r="G2600" i="20"/>
  <c r="G2620" i="20"/>
  <c r="G2664" i="20"/>
  <c r="G2683" i="20"/>
  <c r="G2844" i="20"/>
  <c r="G2876" i="20"/>
  <c r="G2908" i="20"/>
  <c r="G2940" i="20"/>
  <c r="G2972" i="20"/>
  <c r="G3004" i="20"/>
  <c r="G3036" i="20"/>
  <c r="G3068" i="20"/>
  <c r="G3100" i="20"/>
  <c r="G3109" i="20"/>
  <c r="G3110" i="20"/>
  <c r="G3121" i="20"/>
  <c r="G3141" i="20"/>
  <c r="G3142" i="20"/>
  <c r="G3153" i="20"/>
  <c r="G3173" i="20"/>
  <c r="G3174" i="20"/>
  <c r="G3185" i="20"/>
  <c r="G3205" i="20"/>
  <c r="G3206" i="20"/>
  <c r="G3217" i="20"/>
  <c r="G3237" i="20"/>
  <c r="G3238" i="20"/>
  <c r="G3249" i="20"/>
  <c r="G3269" i="20"/>
  <c r="G3270" i="20"/>
  <c r="G3281" i="20"/>
  <c r="G3301" i="20"/>
  <c r="G3302" i="20"/>
  <c r="G3313" i="20"/>
  <c r="G3333" i="20"/>
  <c r="G3334" i="20"/>
  <c r="G3345" i="20"/>
  <c r="G3365" i="20"/>
  <c r="G3366" i="20"/>
  <c r="G3377" i="20"/>
  <c r="G3397" i="20"/>
  <c r="G3398" i="20"/>
  <c r="G3409" i="20"/>
  <c r="G3429" i="20"/>
  <c r="G3430" i="20"/>
  <c r="G3441" i="20"/>
  <c r="G3461" i="20"/>
  <c r="G3462" i="20"/>
  <c r="G3473" i="20"/>
  <c r="G3493" i="20"/>
  <c r="G3494" i="20"/>
  <c r="G3505" i="20"/>
  <c r="G3524" i="20"/>
  <c r="G3525" i="20"/>
  <c r="G3536" i="20"/>
  <c r="G3556" i="20"/>
  <c r="G3557" i="20"/>
  <c r="G3568" i="20"/>
  <c r="G3588" i="20"/>
  <c r="G3589" i="20"/>
  <c r="G3600" i="20"/>
  <c r="G3620" i="20"/>
  <c r="G3621" i="20"/>
  <c r="G3632" i="20"/>
  <c r="G3652" i="20"/>
  <c r="G3653" i="20"/>
  <c r="G3664" i="20"/>
  <c r="G3684" i="20"/>
  <c r="G3685" i="20"/>
  <c r="G3696" i="20"/>
  <c r="G3716" i="20"/>
  <c r="G3717" i="20"/>
  <c r="G3728" i="20"/>
  <c r="G3748" i="20"/>
  <c r="G3749" i="20"/>
  <c r="G3760" i="20"/>
  <c r="G3780" i="20"/>
  <c r="G3781" i="20"/>
  <c r="G3792" i="20"/>
  <c r="G3812" i="20"/>
  <c r="G3813" i="20"/>
  <c r="G3824" i="20"/>
  <c r="G3844" i="20"/>
  <c r="G3845" i="20"/>
  <c r="G3856" i="20"/>
  <c r="G3876" i="20"/>
  <c r="G3877" i="20"/>
  <c r="G3888" i="20"/>
  <c r="G3908" i="20"/>
  <c r="G3909" i="20"/>
  <c r="G3920" i="20"/>
  <c r="G3940" i="20"/>
  <c r="G3941" i="20"/>
  <c r="G3952" i="20"/>
  <c r="G3972" i="20"/>
  <c r="G3973" i="20"/>
  <c r="G3120" i="20"/>
  <c r="G3132" i="20"/>
  <c r="G3152" i="20"/>
  <c r="G3164" i="20"/>
  <c r="G3184" i="20"/>
  <c r="G3196" i="20"/>
  <c r="G3216" i="20"/>
  <c r="G3228" i="20"/>
  <c r="G3248" i="20"/>
  <c r="G3260" i="20"/>
  <c r="G3280" i="20"/>
  <c r="G3292" i="20"/>
  <c r="G3312" i="20"/>
  <c r="G3324" i="20"/>
  <c r="G3344" i="20"/>
  <c r="G3356" i="20"/>
  <c r="G3376" i="20"/>
  <c r="G3388" i="20"/>
  <c r="G3408" i="20"/>
  <c r="G3420" i="20"/>
  <c r="G3440" i="20"/>
  <c r="G3452" i="20"/>
  <c r="G3472" i="20"/>
  <c r="G3484" i="20"/>
  <c r="G3504" i="20"/>
  <c r="G3515" i="20"/>
  <c r="G3535" i="20"/>
  <c r="G3547" i="20"/>
  <c r="G3567" i="20"/>
  <c r="G3579" i="20"/>
  <c r="G3599" i="20"/>
  <c r="G3611" i="20"/>
  <c r="G3631" i="20"/>
  <c r="G3643" i="20"/>
  <c r="G3663" i="20"/>
  <c r="G3675" i="20"/>
  <c r="G3695" i="20"/>
  <c r="G3707" i="20"/>
  <c r="G3727" i="20"/>
  <c r="G3739" i="20"/>
  <c r="G3759" i="20"/>
  <c r="G3771" i="20"/>
  <c r="G3791" i="20"/>
  <c r="G3803" i="20"/>
  <c r="G3823" i="20"/>
  <c r="G3835" i="20"/>
  <c r="G3855" i="20"/>
  <c r="G3867" i="20"/>
  <c r="G3887" i="20"/>
  <c r="G3899" i="20"/>
  <c r="G3919" i="20"/>
  <c r="G3931" i="20"/>
  <c r="G3951" i="20"/>
  <c r="G3963" i="20"/>
  <c r="G3983" i="20"/>
  <c r="G3991" i="20"/>
  <c r="G3999" i="20"/>
  <c r="G4007" i="20"/>
  <c r="G4015" i="20"/>
  <c r="G4023" i="20"/>
  <c r="G4031" i="20"/>
  <c r="G4039" i="20"/>
  <c r="G4047" i="20"/>
  <c r="G4055" i="20"/>
  <c r="G4063" i="20"/>
  <c r="G4071" i="20"/>
  <c r="G4079" i="20"/>
  <c r="G4087" i="20"/>
  <c r="G4095" i="20"/>
  <c r="G4103" i="20"/>
  <c r="G4111" i="20"/>
  <c r="G4119" i="20"/>
  <c r="G4127" i="20"/>
  <c r="G4135" i="20"/>
  <c r="G4143" i="20"/>
  <c r="G4151" i="20"/>
  <c r="G4159" i="20"/>
  <c r="G4167" i="20"/>
  <c r="G4175" i="20"/>
  <c r="G4183" i="20"/>
  <c r="G4191" i="20"/>
  <c r="G3103" i="20"/>
  <c r="G3104" i="20"/>
  <c r="G3105" i="20"/>
  <c r="G3106" i="20"/>
  <c r="G3107" i="20"/>
  <c r="G3111" i="20"/>
  <c r="G3113" i="20"/>
  <c r="G3114" i="20"/>
  <c r="G3115" i="20"/>
  <c r="G3116" i="20"/>
  <c r="G3117" i="20"/>
  <c r="G3118" i="20"/>
  <c r="G3119" i="20"/>
  <c r="G3122" i="20"/>
  <c r="G3123" i="20"/>
  <c r="G3125" i="20"/>
  <c r="G3126" i="20"/>
  <c r="G3127" i="20"/>
  <c r="G3129" i="20"/>
  <c r="G3130" i="20"/>
  <c r="G3131" i="20"/>
  <c r="G3133" i="20"/>
  <c r="G3134" i="20"/>
  <c r="G3135" i="20"/>
  <c r="G3136" i="20"/>
  <c r="G3137" i="20"/>
  <c r="G3138" i="20"/>
  <c r="G3139" i="20"/>
  <c r="G3143" i="20"/>
  <c r="G3145" i="20"/>
  <c r="G3146" i="20"/>
  <c r="G3147" i="20"/>
  <c r="G3148" i="20"/>
  <c r="G3149" i="20"/>
  <c r="G3150" i="20"/>
  <c r="G3151" i="20"/>
  <c r="G3154" i="20"/>
  <c r="G3155" i="20"/>
  <c r="G3157" i="20"/>
  <c r="G3158" i="20"/>
  <c r="G3159" i="20"/>
  <c r="G3161" i="20"/>
  <c r="G3162" i="20"/>
  <c r="G3163" i="20"/>
  <c r="G3165" i="20"/>
  <c r="G3166" i="20"/>
  <c r="G3167" i="20"/>
  <c r="G3168" i="20"/>
  <c r="G3169" i="20"/>
  <c r="G3170" i="20"/>
  <c r="G3171" i="20"/>
  <c r="G3175" i="20"/>
  <c r="G3177" i="20"/>
  <c r="G3178" i="20"/>
  <c r="G3179" i="20"/>
  <c r="G3180" i="20"/>
  <c r="G3181" i="20"/>
  <c r="G3182" i="20"/>
  <c r="G3183" i="20"/>
  <c r="G3186" i="20"/>
  <c r="G3187" i="20"/>
  <c r="G3189" i="20"/>
  <c r="G3190" i="20"/>
  <c r="G3191" i="20"/>
  <c r="G3193" i="20"/>
  <c r="G3194" i="20"/>
  <c r="G3195" i="20"/>
  <c r="G3197" i="20"/>
  <c r="G3198" i="20"/>
  <c r="G3199" i="20"/>
  <c r="G3200" i="20"/>
  <c r="G3201" i="20"/>
  <c r="G3202" i="20"/>
  <c r="G3203" i="20"/>
  <c r="G3207" i="20"/>
  <c r="G3209" i="20"/>
  <c r="G3210" i="20"/>
  <c r="G3211" i="20"/>
  <c r="G3212" i="20"/>
  <c r="G3213" i="20"/>
  <c r="G3214" i="20"/>
  <c r="G3215" i="20"/>
  <c r="G3218" i="20"/>
  <c r="G3219" i="20"/>
  <c r="G3221" i="20"/>
  <c r="G3222" i="20"/>
  <c r="G3223" i="20"/>
  <c r="G3225" i="20"/>
  <c r="G3226" i="20"/>
  <c r="G3227" i="20"/>
  <c r="G3229" i="20"/>
  <c r="G3230" i="20"/>
  <c r="G3231" i="20"/>
  <c r="G3232" i="20"/>
  <c r="G3233" i="20"/>
  <c r="G3234" i="20"/>
  <c r="G3235" i="20"/>
  <c r="G3239" i="20"/>
  <c r="G3241" i="20"/>
  <c r="G3242" i="20"/>
  <c r="G3243" i="20"/>
  <c r="G3244" i="20"/>
  <c r="G3245" i="20"/>
  <c r="G3246" i="20"/>
  <c r="G3247" i="20"/>
  <c r="G3250" i="20"/>
  <c r="G3251" i="20"/>
  <c r="G3253" i="20"/>
  <c r="G3254" i="20"/>
  <c r="G3255" i="20"/>
  <c r="G3257" i="20"/>
  <c r="G3258" i="20"/>
  <c r="G3259" i="20"/>
  <c r="G3261" i="20"/>
  <c r="G3262" i="20"/>
  <c r="G3263" i="20"/>
  <c r="G3264" i="20"/>
  <c r="G3265" i="20"/>
  <c r="G3266" i="20"/>
  <c r="G3267" i="20"/>
  <c r="G3271" i="20"/>
  <c r="G3273" i="20"/>
  <c r="G3274" i="20"/>
  <c r="G3275" i="20"/>
  <c r="G3276" i="20"/>
  <c r="G3277" i="20"/>
  <c r="G3278" i="20"/>
  <c r="G3279" i="20"/>
  <c r="G3282" i="20"/>
  <c r="G3283" i="20"/>
  <c r="G3285" i="20"/>
  <c r="G3286" i="20"/>
  <c r="G3287" i="20"/>
  <c r="G3289" i="20"/>
  <c r="G3290" i="20"/>
  <c r="G3291" i="20"/>
  <c r="G3293" i="20"/>
  <c r="G3294" i="20"/>
  <c r="G3295" i="20"/>
  <c r="G3296" i="20"/>
  <c r="G3297" i="20"/>
  <c r="G3298" i="20"/>
  <c r="G3299" i="20"/>
  <c r="G3303" i="20"/>
  <c r="G3305" i="20"/>
  <c r="G3306" i="20"/>
  <c r="G3307" i="20"/>
  <c r="G3308" i="20"/>
  <c r="G3309" i="20"/>
  <c r="G3310" i="20"/>
  <c r="G3311" i="20"/>
  <c r="G3314" i="20"/>
  <c r="G3315" i="20"/>
  <c r="G3317" i="20"/>
  <c r="G3318" i="20"/>
  <c r="G3319" i="20"/>
  <c r="G3321" i="20"/>
  <c r="G3322" i="20"/>
  <c r="G3323" i="20"/>
  <c r="G3325" i="20"/>
  <c r="G3326" i="20"/>
  <c r="G3327" i="20"/>
  <c r="G3328" i="20"/>
  <c r="G3329" i="20"/>
  <c r="G3330" i="20"/>
  <c r="G3331" i="20"/>
  <c r="G3335" i="20"/>
  <c r="G3337" i="20"/>
  <c r="G3338" i="20"/>
  <c r="G3339" i="20"/>
  <c r="G3340" i="20"/>
  <c r="G3341" i="20"/>
  <c r="G3342" i="20"/>
  <c r="G3343" i="20"/>
  <c r="G3346" i="20"/>
  <c r="G3347" i="20"/>
  <c r="G3349" i="20"/>
  <c r="G3350" i="20"/>
  <c r="G3351" i="20"/>
  <c r="G3353" i="20"/>
  <c r="G3354" i="20"/>
  <c r="G3355" i="20"/>
  <c r="G3357" i="20"/>
  <c r="G3358" i="20"/>
  <c r="G3359" i="20"/>
  <c r="G3360" i="20"/>
  <c r="G3361" i="20"/>
  <c r="G3362" i="20"/>
  <c r="G3363" i="20"/>
  <c r="G3367" i="20"/>
  <c r="G3369" i="20"/>
  <c r="G3370" i="20"/>
  <c r="G3371" i="20"/>
  <c r="G3372" i="20"/>
  <c r="G3373" i="20"/>
  <c r="G3374" i="20"/>
  <c r="G3375" i="20"/>
  <c r="G3378" i="20"/>
  <c r="G3379" i="20"/>
  <c r="G3381" i="20"/>
  <c r="G3382" i="20"/>
  <c r="G3383" i="20"/>
  <c r="G3385" i="20"/>
  <c r="G3386" i="20"/>
  <c r="G3387" i="20"/>
  <c r="G3389" i="20"/>
  <c r="G3390" i="20"/>
  <c r="G3391" i="20"/>
  <c r="G3392" i="20"/>
  <c r="G3393" i="20"/>
  <c r="G3394" i="20"/>
  <c r="G3395" i="20"/>
  <c r="G3399" i="20"/>
  <c r="G3401" i="20"/>
  <c r="G3402" i="20"/>
  <c r="G3403" i="20"/>
  <c r="G3404" i="20"/>
  <c r="G3405" i="20"/>
  <c r="G3406" i="20"/>
  <c r="G3407" i="20"/>
  <c r="G3410" i="20"/>
  <c r="G3411" i="20"/>
  <c r="G3413" i="20"/>
  <c r="G3414" i="20"/>
  <c r="G3415" i="20"/>
  <c r="G3417" i="20"/>
  <c r="G3418" i="20"/>
  <c r="G3419" i="20"/>
  <c r="G3421" i="20"/>
  <c r="G3422" i="20"/>
  <c r="G3423" i="20"/>
  <c r="G3424" i="20"/>
  <c r="G3425" i="20"/>
  <c r="G3426" i="20"/>
  <c r="G3427" i="20"/>
  <c r="G3431" i="20"/>
  <c r="G3433" i="20"/>
  <c r="G3434" i="20"/>
  <c r="G3435" i="20"/>
  <c r="G3436" i="20"/>
  <c r="G3437" i="20"/>
  <c r="G3438" i="20"/>
  <c r="G3439" i="20"/>
  <c r="G3442" i="20"/>
  <c r="G3443" i="20"/>
  <c r="G3445" i="20"/>
  <c r="G3446" i="20"/>
  <c r="G3447" i="20"/>
  <c r="G3449" i="20"/>
  <c r="G3450" i="20"/>
  <c r="G3451" i="20"/>
  <c r="G3453" i="20"/>
  <c r="G3454" i="20"/>
  <c r="G3455" i="20"/>
  <c r="G3456" i="20"/>
  <c r="G3457" i="20"/>
  <c r="G3458" i="20"/>
  <c r="G3459" i="20"/>
  <c r="G3463" i="20"/>
  <c r="G3465" i="20"/>
  <c r="G3466" i="20"/>
  <c r="G3467" i="20"/>
  <c r="G3468" i="20"/>
  <c r="G3469" i="20"/>
  <c r="G3470" i="20"/>
  <c r="G3471" i="20"/>
  <c r="G3474" i="20"/>
  <c r="G3475" i="20"/>
  <c r="G3477" i="20"/>
  <c r="G3478" i="20"/>
  <c r="G3479" i="20"/>
  <c r="G3481" i="20"/>
  <c r="G3482" i="20"/>
  <c r="G3483" i="20"/>
  <c r="G3485" i="20"/>
  <c r="G3486" i="20"/>
  <c r="G3487" i="20"/>
  <c r="G3488" i="20"/>
  <c r="G3489" i="20"/>
  <c r="G3490" i="20"/>
  <c r="G3491" i="20"/>
  <c r="G3495" i="20"/>
  <c r="G3497" i="20"/>
  <c r="G3498" i="20"/>
  <c r="G3499" i="20"/>
  <c r="G3500" i="20"/>
  <c r="G3501" i="20"/>
  <c r="G3502" i="20"/>
  <c r="G3503" i="20"/>
  <c r="G3506" i="20"/>
  <c r="G3507" i="20"/>
  <c r="G3508" i="20"/>
  <c r="G3509" i="20"/>
  <c r="G3510" i="20"/>
  <c r="G3512" i="20"/>
  <c r="G3513" i="20"/>
  <c r="G3514" i="20"/>
  <c r="G3516" i="20"/>
  <c r="G3517" i="20"/>
  <c r="G3518" i="20"/>
  <c r="G3519" i="20"/>
  <c r="G3520" i="20"/>
  <c r="G3521" i="20"/>
  <c r="G3522" i="20"/>
  <c r="G3526" i="20"/>
  <c r="G3528" i="20"/>
  <c r="G3529" i="20"/>
  <c r="G3530" i="20"/>
  <c r="G3531" i="20"/>
  <c r="G3532" i="20"/>
  <c r="G3533" i="20"/>
  <c r="G3534" i="20"/>
  <c r="G3537" i="20"/>
  <c r="G3538" i="20"/>
  <c r="G3540" i="20"/>
  <c r="G3541" i="20"/>
  <c r="G3542" i="20"/>
  <c r="G3544" i="20"/>
  <c r="G3545" i="20"/>
  <c r="G3546" i="20"/>
  <c r="G3548" i="20"/>
  <c r="G3549" i="20"/>
  <c r="G3550" i="20"/>
  <c r="G3551" i="20"/>
  <c r="G3552" i="20"/>
  <c r="G3553" i="20"/>
  <c r="G3554" i="20"/>
  <c r="G3558" i="20"/>
  <c r="G3560" i="20"/>
  <c r="G3561" i="20"/>
  <c r="G3562" i="20"/>
  <c r="G3563" i="20"/>
  <c r="G3564" i="20"/>
  <c r="G3565" i="20"/>
  <c r="G3566" i="20"/>
  <c r="G3569" i="20"/>
  <c r="G3570" i="20"/>
  <c r="G3572" i="20"/>
  <c r="G3573" i="20"/>
  <c r="G3574" i="20"/>
  <c r="G3576" i="20"/>
  <c r="G3577" i="20"/>
  <c r="G3578" i="20"/>
  <c r="G3580" i="20"/>
  <c r="G3581" i="20"/>
  <c r="G3582" i="20"/>
  <c r="G3583" i="20"/>
  <c r="G3584" i="20"/>
  <c r="G3585" i="20"/>
  <c r="G3586" i="20"/>
  <c r="G3590" i="20"/>
  <c r="G3592" i="20"/>
  <c r="G3593" i="20"/>
  <c r="G3594" i="20"/>
  <c r="G3595" i="20"/>
  <c r="G3596" i="20"/>
  <c r="G3597" i="20"/>
  <c r="G3598" i="20"/>
  <c r="G3601" i="20"/>
  <c r="G3602" i="20"/>
  <c r="G3604" i="20"/>
  <c r="G3605" i="20"/>
  <c r="G3606" i="20"/>
  <c r="G3608" i="20"/>
  <c r="G3609" i="20"/>
  <c r="G3610" i="20"/>
  <c r="G3612" i="20"/>
  <c r="G3613" i="20"/>
  <c r="G3614" i="20"/>
  <c r="G3615" i="20"/>
  <c r="G3616" i="20"/>
  <c r="G3617" i="20"/>
  <c r="G3618" i="20"/>
  <c r="G3622" i="20"/>
  <c r="G3624" i="20"/>
  <c r="G3625" i="20"/>
  <c r="G3626" i="20"/>
  <c r="G3627" i="20"/>
  <c r="G3628" i="20"/>
  <c r="G3629" i="20"/>
  <c r="G3630" i="20"/>
  <c r="G3633" i="20"/>
  <c r="G3634" i="20"/>
  <c r="G3636" i="20"/>
  <c r="G3637" i="20"/>
  <c r="G3638" i="20"/>
  <c r="G3640" i="20"/>
  <c r="G3641" i="20"/>
  <c r="G3642" i="20"/>
  <c r="G3644" i="20"/>
  <c r="G3645" i="20"/>
  <c r="G3646" i="20"/>
  <c r="G3647" i="20"/>
  <c r="G3648" i="20"/>
  <c r="G3649" i="20"/>
  <c r="G3650" i="20"/>
  <c r="G3654" i="20"/>
  <c r="G3656" i="20"/>
  <c r="G3657" i="20"/>
  <c r="G3658" i="20"/>
  <c r="G3659" i="20"/>
  <c r="G3660" i="20"/>
  <c r="G3661" i="20"/>
  <c r="G3662" i="20"/>
  <c r="G3665" i="20"/>
  <c r="G3666" i="20"/>
  <c r="G3668" i="20"/>
  <c r="G3669" i="20"/>
  <c r="G3670" i="20"/>
  <c r="G3672" i="20"/>
  <c r="G3673" i="20"/>
  <c r="G3674" i="20"/>
  <c r="G3676" i="20"/>
  <c r="G3677" i="20"/>
  <c r="G3678" i="20"/>
  <c r="G3679" i="20"/>
  <c r="G3680" i="20"/>
  <c r="G3681" i="20"/>
  <c r="G3682" i="20"/>
  <c r="G3686" i="20"/>
  <c r="G3688" i="20"/>
  <c r="G3689" i="20"/>
  <c r="G3690" i="20"/>
  <c r="G3691" i="20"/>
  <c r="G3692" i="20"/>
  <c r="G3693" i="20"/>
  <c r="G3694" i="20"/>
  <c r="G3697" i="20"/>
  <c r="G3698" i="20"/>
  <c r="G3700" i="20"/>
  <c r="G3701" i="20"/>
  <c r="G3702" i="20"/>
  <c r="G3704" i="20"/>
  <c r="G3705" i="20"/>
  <c r="G3706" i="20"/>
  <c r="G3708" i="20"/>
  <c r="G3709" i="20"/>
  <c r="G3710" i="20"/>
  <c r="G3711" i="20"/>
  <c r="G3712" i="20"/>
  <c r="G3713" i="20"/>
  <c r="G3714" i="20"/>
  <c r="G3718" i="20"/>
  <c r="G3720" i="20"/>
  <c r="G3721" i="20"/>
  <c r="G3722" i="20"/>
  <c r="G3723" i="20"/>
  <c r="G3724" i="20"/>
  <c r="G3725" i="20"/>
  <c r="G3726" i="20"/>
  <c r="G3729" i="20"/>
  <c r="G3730" i="20"/>
  <c r="G3732" i="20"/>
  <c r="G3733" i="20"/>
  <c r="G3734" i="20"/>
  <c r="G3736" i="20"/>
  <c r="G3737" i="20"/>
  <c r="G3738" i="20"/>
  <c r="G3740" i="20"/>
  <c r="G3741" i="20"/>
  <c r="G3742" i="20"/>
  <c r="G3743" i="20"/>
  <c r="G3744" i="20"/>
  <c r="G3745" i="20"/>
  <c r="G3746" i="20"/>
  <c r="G3750" i="20"/>
  <c r="G3752" i="20"/>
  <c r="G3753" i="20"/>
  <c r="G3754" i="20"/>
  <c r="G3755" i="20"/>
  <c r="G3756" i="20"/>
  <c r="G3757" i="20"/>
  <c r="G3758" i="20"/>
  <c r="G3761" i="20"/>
  <c r="G3762" i="20"/>
  <c r="G3764" i="20"/>
  <c r="G3765" i="20"/>
  <c r="G3766" i="20"/>
  <c r="G3768" i="20"/>
  <c r="G3769" i="20"/>
  <c r="G3770" i="20"/>
  <c r="G3772" i="20"/>
  <c r="G3773" i="20"/>
  <c r="G3774" i="20"/>
  <c r="G3775" i="20"/>
  <c r="G3776" i="20"/>
  <c r="G3777" i="20"/>
  <c r="G3778" i="20"/>
  <c r="G3782" i="20"/>
  <c r="G3784" i="20"/>
  <c r="G3785" i="20"/>
  <c r="G3786" i="20"/>
  <c r="G3787" i="20"/>
  <c r="G3788" i="20"/>
  <c r="G3789" i="20"/>
  <c r="G3790" i="20"/>
  <c r="G3793" i="20"/>
  <c r="G3794" i="20"/>
  <c r="G3796" i="20"/>
  <c r="G3797" i="20"/>
  <c r="G3798" i="20"/>
  <c r="G3800" i="20"/>
  <c r="G3801" i="20"/>
  <c r="G3802" i="20"/>
  <c r="G3804" i="20"/>
  <c r="G3805" i="20"/>
  <c r="G3806" i="20"/>
  <c r="G3807" i="20"/>
  <c r="G3808" i="20"/>
  <c r="G3809" i="20"/>
  <c r="G3810" i="20"/>
  <c r="G3814" i="20"/>
  <c r="G3816" i="20"/>
  <c r="G3817" i="20"/>
  <c r="G3818" i="20"/>
  <c r="G3819" i="20"/>
  <c r="G3820" i="20"/>
  <c r="G3821" i="20"/>
  <c r="G3822" i="20"/>
  <c r="G3825" i="20"/>
  <c r="G3826" i="20"/>
  <c r="G3828" i="20"/>
  <c r="G3829" i="20"/>
  <c r="G3830" i="20"/>
  <c r="G3832" i="20"/>
  <c r="G3833" i="20"/>
  <c r="G3834" i="20"/>
  <c r="G3836" i="20"/>
  <c r="G3837" i="20"/>
  <c r="G3838" i="20"/>
  <c r="G3839" i="20"/>
  <c r="G3840" i="20"/>
  <c r="G3841" i="20"/>
  <c r="G3842" i="20"/>
  <c r="G3846" i="20"/>
  <c r="G3848" i="20"/>
  <c r="G3849" i="20"/>
  <c r="G3850" i="20"/>
  <c r="G3851" i="20"/>
  <c r="G3852" i="20"/>
  <c r="G3853" i="20"/>
  <c r="G3854" i="20"/>
  <c r="G3857" i="20"/>
  <c r="G3858" i="20"/>
  <c r="G3860" i="20"/>
  <c r="G3861" i="20"/>
  <c r="G3862" i="20"/>
  <c r="G3864" i="20"/>
  <c r="G3865" i="20"/>
  <c r="G3866" i="20"/>
  <c r="G3868" i="20"/>
  <c r="G3869" i="20"/>
  <c r="G3870" i="20"/>
  <c r="G3871" i="20"/>
  <c r="G3872" i="20"/>
  <c r="G3873" i="20"/>
  <c r="G3874" i="20"/>
  <c r="G3878" i="20"/>
  <c r="G3880" i="20"/>
  <c r="G3881" i="20"/>
  <c r="G3882" i="20"/>
  <c r="G3883" i="20"/>
  <c r="G3884" i="20"/>
  <c r="G3885" i="20"/>
  <c r="G3886" i="20"/>
  <c r="G3889" i="20"/>
  <c r="G3890" i="20"/>
  <c r="G3892" i="20"/>
  <c r="G3893" i="20"/>
  <c r="G3894" i="20"/>
  <c r="G3896" i="20"/>
  <c r="G3897" i="20"/>
  <c r="G3898" i="20"/>
  <c r="G3900" i="20"/>
  <c r="G3901" i="20"/>
  <c r="G3902" i="20"/>
  <c r="G3903" i="20"/>
  <c r="G3904" i="20"/>
  <c r="G3905" i="20"/>
  <c r="G3906" i="20"/>
  <c r="G3910" i="20"/>
  <c r="G3912" i="20"/>
  <c r="G3913" i="20"/>
  <c r="G3914" i="20"/>
  <c r="G3915" i="20"/>
  <c r="G3916" i="20"/>
  <c r="G3917" i="20"/>
  <c r="G3918" i="20"/>
  <c r="G3921" i="20"/>
  <c r="G3922" i="20"/>
  <c r="G3924" i="20"/>
  <c r="G3925" i="20"/>
  <c r="G3926" i="20"/>
  <c r="G3928" i="20"/>
  <c r="G3929" i="20"/>
  <c r="G3930" i="20"/>
  <c r="G3932" i="20"/>
  <c r="G3933" i="20"/>
  <c r="G3934" i="20"/>
  <c r="G3935" i="20"/>
  <c r="G3936" i="20"/>
  <c r="G3937" i="20"/>
  <c r="G3938" i="20"/>
  <c r="G3942" i="20"/>
  <c r="G3944" i="20"/>
  <c r="G3945" i="20"/>
  <c r="G3946" i="20"/>
  <c r="G3947" i="20"/>
  <c r="G3948" i="20"/>
  <c r="G3949" i="20"/>
  <c r="G3950" i="20"/>
  <c r="G3953" i="20"/>
  <c r="G3954" i="20"/>
  <c r="G3956" i="20"/>
  <c r="G3957" i="20"/>
  <c r="G3958" i="20"/>
  <c r="G3960" i="20"/>
  <c r="G3961" i="20"/>
  <c r="G3962" i="20"/>
  <c r="G3964" i="20"/>
  <c r="G3965" i="20"/>
  <c r="G3966" i="20"/>
  <c r="G3967" i="20"/>
  <c r="G3968" i="20"/>
  <c r="G3969" i="20"/>
  <c r="G3970" i="20"/>
  <c r="G3974" i="20"/>
  <c r="G3976" i="20"/>
  <c r="G3977" i="20"/>
  <c r="G3978" i="20"/>
  <c r="G3979" i="20"/>
  <c r="G3980" i="20"/>
  <c r="G3981" i="20"/>
  <c r="G3982" i="20"/>
  <c r="G3984" i="20"/>
  <c r="G3985" i="20"/>
  <c r="G3986" i="20"/>
  <c r="G3987" i="20"/>
  <c r="G3988" i="20"/>
  <c r="G3989" i="20"/>
  <c r="G3990" i="20"/>
  <c r="G3992" i="20"/>
  <c r="G3993" i="20"/>
  <c r="G3994" i="20"/>
  <c r="G3995" i="20"/>
  <c r="G3996" i="20"/>
  <c r="G3997" i="20"/>
  <c r="G3998" i="20"/>
  <c r="G4000" i="20"/>
  <c r="G4001" i="20"/>
  <c r="G4002" i="20"/>
  <c r="G4003" i="20"/>
  <c r="G4004" i="20"/>
  <c r="G4005" i="20"/>
  <c r="G4006" i="20"/>
  <c r="G4008" i="20"/>
  <c r="G4009" i="20"/>
  <c r="G4010" i="20"/>
  <c r="G4011" i="20"/>
  <c r="G4012" i="20"/>
  <c r="G4013" i="20"/>
  <c r="G4014" i="20"/>
  <c r="G4016" i="20"/>
  <c r="G4017" i="20"/>
  <c r="G4018" i="20"/>
  <c r="G4019" i="20"/>
  <c r="G4020" i="20"/>
  <c r="G4021" i="20"/>
  <c r="G4022" i="20"/>
  <c r="G4024" i="20"/>
  <c r="G4025" i="20"/>
  <c r="G4026" i="20"/>
  <c r="G4027" i="20"/>
  <c r="G4028" i="20"/>
  <c r="G4029" i="20"/>
  <c r="G4030" i="20"/>
  <c r="G4032" i="20"/>
  <c r="G4033" i="20"/>
  <c r="G4034" i="20"/>
  <c r="G4035" i="20"/>
  <c r="G4036" i="20"/>
  <c r="G4037" i="20"/>
  <c r="G4038" i="20"/>
  <c r="G4040" i="20"/>
  <c r="G4041" i="20"/>
  <c r="G4042" i="20"/>
  <c r="G4043" i="20"/>
  <c r="G4044" i="20"/>
  <c r="G4045" i="20"/>
  <c r="G4046" i="20"/>
  <c r="G4048" i="20"/>
  <c r="G4049" i="20"/>
  <c r="G4050" i="20"/>
  <c r="G4051" i="20"/>
  <c r="G4052" i="20"/>
  <c r="G4053" i="20"/>
  <c r="G4054" i="20"/>
  <c r="G4056" i="20"/>
  <c r="G4057" i="20"/>
  <c r="G4058" i="20"/>
  <c r="G4059" i="20"/>
  <c r="G4060" i="20"/>
  <c r="G4061" i="20"/>
  <c r="G4062" i="20"/>
  <c r="G4064" i="20"/>
  <c r="G4065" i="20"/>
  <c r="G4066" i="20"/>
  <c r="G4067" i="20"/>
  <c r="G4068" i="20"/>
  <c r="G4069" i="20"/>
  <c r="G4070" i="20"/>
  <c r="G4072" i="20"/>
  <c r="G4073" i="20"/>
  <c r="G4074" i="20"/>
  <c r="G4075" i="20"/>
  <c r="G4076" i="20"/>
  <c r="G4077" i="20"/>
  <c r="G4078" i="20"/>
  <c r="G4080" i="20"/>
  <c r="G4081" i="20"/>
  <c r="G4082" i="20"/>
  <c r="G4083" i="20"/>
  <c r="G4084" i="20"/>
  <c r="G4085" i="20"/>
  <c r="G4086" i="20"/>
  <c r="G4088" i="20"/>
  <c r="G4089" i="20"/>
  <c r="G4090" i="20"/>
  <c r="G4091" i="20"/>
  <c r="G4092" i="20"/>
  <c r="G4093" i="20"/>
  <c r="G4094" i="20"/>
  <c r="G4096" i="20"/>
  <c r="G4097" i="20"/>
  <c r="G4098" i="20"/>
  <c r="G4099" i="20"/>
  <c r="G4100" i="20"/>
  <c r="G4101" i="20"/>
  <c r="G4102" i="20"/>
  <c r="G4104" i="20"/>
  <c r="G4105" i="20"/>
  <c r="G4106" i="20"/>
  <c r="G4107" i="20"/>
  <c r="G4108" i="20"/>
  <c r="G4109" i="20"/>
  <c r="G4110" i="20"/>
  <c r="G4112" i="20"/>
  <c r="G4113" i="20"/>
  <c r="G4114" i="20"/>
  <c r="G4115" i="20"/>
  <c r="G4116" i="20"/>
  <c r="G4117" i="20"/>
  <c r="G4118" i="20"/>
  <c r="G4120" i="20"/>
  <c r="G4121" i="20"/>
  <c r="G4122" i="20"/>
  <c r="G4123" i="20"/>
  <c r="G4124" i="20"/>
  <c r="G4125" i="20"/>
  <c r="G4126" i="20"/>
  <c r="G4128" i="20"/>
  <c r="G4129" i="20"/>
  <c r="G4130" i="20"/>
  <c r="G4131" i="20"/>
  <c r="G4132" i="20"/>
  <c r="G4133" i="20"/>
  <c r="G4134" i="20"/>
  <c r="G4136" i="20"/>
  <c r="G4137" i="20"/>
  <c r="G4138" i="20"/>
  <c r="G4139" i="20"/>
  <c r="G4140" i="20"/>
  <c r="G4141" i="20"/>
  <c r="G4142" i="20"/>
  <c r="G4144" i="20"/>
  <c r="G4145" i="20"/>
  <c r="G4146" i="20"/>
  <c r="G4147" i="20"/>
  <c r="G4148" i="20"/>
  <c r="G4149" i="20"/>
  <c r="G4150" i="20"/>
  <c r="G4152" i="20"/>
  <c r="G4153" i="20"/>
  <c r="G4154" i="20"/>
  <c r="G4155" i="20"/>
  <c r="G4156" i="20"/>
  <c r="G4157" i="20"/>
  <c r="G4158" i="20"/>
  <c r="G4160" i="20"/>
  <c r="G4161" i="20"/>
  <c r="G4162" i="20"/>
  <c r="G4163" i="20"/>
  <c r="G4164" i="20"/>
  <c r="G4165" i="20"/>
  <c r="G4166" i="20"/>
  <c r="G4168" i="20"/>
  <c r="G4169" i="20"/>
  <c r="G4170" i="20"/>
  <c r="G4171" i="20"/>
  <c r="G4172" i="20"/>
  <c r="G4173" i="20"/>
  <c r="G4174" i="20"/>
  <c r="G4176" i="20"/>
  <c r="G4177" i="20"/>
  <c r="G4178" i="20"/>
  <c r="G4179" i="20"/>
  <c r="G4180" i="20"/>
  <c r="G4181" i="20"/>
  <c r="G4182" i="20"/>
  <c r="G4184" i="20"/>
  <c r="G4185" i="20"/>
  <c r="G4186" i="20"/>
  <c r="G4187" i="20"/>
  <c r="G4188" i="20"/>
  <c r="G4189" i="20"/>
  <c r="G4190" i="20"/>
  <c r="G4192" i="20"/>
  <c r="G4193" i="20"/>
  <c r="G4194" i="20"/>
  <c r="G4195" i="20"/>
  <c r="G4196" i="20"/>
  <c r="G4197" i="20"/>
  <c r="G2558" i="20"/>
  <c r="G2622" i="20"/>
  <c r="G2685" i="20"/>
  <c r="G2724" i="20"/>
  <c r="G2725" i="20"/>
  <c r="G2740" i="20"/>
  <c r="G2741" i="20"/>
  <c r="G2756" i="20"/>
  <c r="G2757" i="20"/>
  <c r="G2772" i="20"/>
  <c r="G2773" i="20"/>
  <c r="G2788" i="20"/>
  <c r="G2789" i="20"/>
  <c r="G2804" i="20"/>
  <c r="G2805" i="20"/>
  <c r="G2820" i="20"/>
  <c r="G2821" i="20"/>
  <c r="G2832" i="20"/>
  <c r="G2833" i="20"/>
  <c r="G2864" i="20"/>
  <c r="G2865" i="20"/>
  <c r="G2896" i="20"/>
  <c r="G2897" i="20"/>
  <c r="G2928" i="20"/>
  <c r="G2929" i="20"/>
  <c r="G2960" i="20"/>
  <c r="G2961" i="20"/>
  <c r="G2992" i="20"/>
  <c r="G2993" i="20"/>
  <c r="G3024" i="20"/>
  <c r="G3025" i="20"/>
  <c r="G3056" i="20"/>
  <c r="G3057" i="20"/>
  <c r="G3088" i="20"/>
  <c r="G3089" i="20"/>
  <c r="G2511" i="20"/>
  <c r="G2512" i="20"/>
  <c r="G2514" i="20"/>
  <c r="G2515" i="20"/>
  <c r="G2516" i="20"/>
  <c r="G2519" i="20"/>
  <c r="G2520" i="20"/>
  <c r="G2523" i="20"/>
  <c r="G2524" i="20"/>
  <c r="G2526" i="20"/>
  <c r="G2527" i="20"/>
  <c r="G2528" i="20"/>
  <c r="G2531" i="20"/>
  <c r="G2532" i="20"/>
  <c r="G2535" i="20"/>
  <c r="G2539" i="20"/>
  <c r="G2540" i="20"/>
  <c r="G2543" i="20"/>
  <c r="G2544" i="20"/>
  <c r="G2546" i="20"/>
  <c r="G2547" i="20"/>
  <c r="G2548" i="20"/>
  <c r="G2551" i="20"/>
  <c r="G2552" i="20"/>
  <c r="G2555" i="20"/>
  <c r="G2559" i="20"/>
  <c r="G2560" i="20"/>
  <c r="G2563" i="20"/>
  <c r="G2564" i="20"/>
  <c r="G2567" i="20"/>
  <c r="G2568" i="20"/>
  <c r="G2571" i="20"/>
  <c r="G2572" i="20"/>
  <c r="G2575" i="20"/>
  <c r="G2576" i="20"/>
  <c r="G2578" i="20"/>
  <c r="G2579" i="20"/>
  <c r="G2580" i="20"/>
  <c r="G2583" i="20"/>
  <c r="G2584" i="20"/>
  <c r="G2587" i="20"/>
  <c r="G2588" i="20"/>
  <c r="G2590" i="20"/>
  <c r="G2591" i="20"/>
  <c r="G2592" i="20"/>
  <c r="G2595" i="20"/>
  <c r="G2596" i="20"/>
  <c r="G2599" i="20"/>
  <c r="G2603" i="20"/>
  <c r="G2604" i="20"/>
  <c r="G2607" i="20"/>
  <c r="G2608" i="20"/>
  <c r="G2610" i="20"/>
  <c r="G2611" i="20"/>
  <c r="G2612" i="20"/>
  <c r="G2615" i="20"/>
  <c r="G2616" i="20"/>
  <c r="G2619" i="20"/>
  <c r="G2623" i="20"/>
  <c r="G2624" i="20"/>
  <c r="G2627" i="20"/>
  <c r="G2628" i="20"/>
  <c r="G2631" i="20"/>
  <c r="G2632" i="20"/>
  <c r="G2635" i="20"/>
  <c r="G2636" i="20"/>
  <c r="G2639" i="20"/>
  <c r="G2640" i="20"/>
  <c r="G2642" i="20"/>
  <c r="G2643" i="20"/>
  <c r="G2644" i="20"/>
  <c r="G2647" i="20"/>
  <c r="G2648" i="20"/>
  <c r="G2651" i="20"/>
  <c r="G2652" i="20"/>
  <c r="G2654" i="20"/>
  <c r="G2655" i="20"/>
  <c r="G2656" i="20"/>
  <c r="G2659" i="20"/>
  <c r="G2660" i="20"/>
  <c r="G2663" i="20"/>
  <c r="G2667" i="20"/>
  <c r="G2668" i="20"/>
  <c r="G2670" i="20"/>
  <c r="G2671" i="20"/>
  <c r="G2673" i="20"/>
  <c r="G2674" i="20"/>
  <c r="G2675" i="20"/>
  <c r="G2678" i="20"/>
  <c r="G2679" i="20"/>
  <c r="G2682" i="20"/>
  <c r="G2686" i="20"/>
  <c r="G2687" i="20"/>
  <c r="G2690" i="20"/>
  <c r="G2691" i="20"/>
  <c r="G2694" i="20"/>
  <c r="G2695" i="20"/>
  <c r="G2698" i="20"/>
  <c r="G2699" i="20"/>
  <c r="G2702" i="20"/>
  <c r="G2703" i="20"/>
  <c r="G2705" i="20"/>
  <c r="G2706" i="20"/>
  <c r="G2707" i="20"/>
  <c r="G2710" i="20"/>
  <c r="G2711" i="20"/>
  <c r="G2714" i="20"/>
  <c r="G2715" i="20"/>
  <c r="G2717" i="20"/>
  <c r="G2718" i="20"/>
  <c r="G2719" i="20"/>
  <c r="G2722" i="20"/>
  <c r="G2723" i="20"/>
  <c r="G2726" i="20"/>
  <c r="G2727" i="20"/>
  <c r="G2730" i="20"/>
  <c r="G2731" i="20"/>
  <c r="G2732" i="20"/>
  <c r="G2733" i="20"/>
  <c r="G2734" i="20"/>
  <c r="G2735" i="20"/>
  <c r="G2738" i="20"/>
  <c r="G2739" i="20"/>
  <c r="G2742" i="20"/>
  <c r="G2743" i="20"/>
  <c r="G2746" i="20"/>
  <c r="G2747" i="20"/>
  <c r="G2748" i="20"/>
  <c r="G2749" i="20"/>
  <c r="G2750" i="20"/>
  <c r="G2751" i="20"/>
  <c r="G2754" i="20"/>
  <c r="G2755" i="20"/>
  <c r="G2758" i="20"/>
  <c r="G2759" i="20"/>
  <c r="G2762" i="20"/>
  <c r="G2763" i="20"/>
  <c r="G2764" i="20"/>
  <c r="G2765" i="20"/>
  <c r="G2766" i="20"/>
  <c r="G2767" i="20"/>
  <c r="G2770" i="20"/>
  <c r="G2771" i="20"/>
  <c r="G2774" i="20"/>
  <c r="G2775" i="20"/>
  <c r="G2778" i="20"/>
  <c r="G2779" i="20"/>
  <c r="G2780" i="20"/>
  <c r="G2781" i="20"/>
  <c r="G2782" i="20"/>
  <c r="G2783" i="20"/>
  <c r="G2786" i="20"/>
  <c r="G2787" i="20"/>
  <c r="G2790" i="20"/>
  <c r="G2791" i="20"/>
  <c r="G2794" i="20"/>
  <c r="G2795" i="20"/>
  <c r="G2796" i="20"/>
  <c r="G2797" i="20"/>
  <c r="G2798" i="20"/>
  <c r="G2799" i="20"/>
  <c r="G2802" i="20"/>
  <c r="G2803" i="20"/>
  <c r="G2806" i="20"/>
  <c r="G2807" i="20"/>
  <c r="G2810" i="20"/>
  <c r="G2811" i="20"/>
  <c r="G2812" i="20"/>
  <c r="G2813" i="20"/>
  <c r="G2814" i="20"/>
  <c r="G2815" i="20"/>
  <c r="G2818" i="20"/>
  <c r="G2819" i="20"/>
  <c r="G2822" i="20"/>
  <c r="G2823" i="20"/>
  <c r="G2826" i="20"/>
  <c r="G2827" i="20"/>
  <c r="G2828" i="20"/>
  <c r="G2830" i="20"/>
  <c r="G2831" i="20"/>
  <c r="G2834" i="20"/>
  <c r="G2835" i="20"/>
  <c r="G2837" i="20"/>
  <c r="G2838" i="20"/>
  <c r="G2839" i="20"/>
  <c r="G2842" i="20"/>
  <c r="G2843" i="20"/>
  <c r="G2846" i="20"/>
  <c r="G2847" i="20"/>
  <c r="G2848" i="20"/>
  <c r="G2849" i="20"/>
  <c r="G2850" i="20"/>
  <c r="G2851" i="20"/>
  <c r="G2853" i="20"/>
  <c r="G2854" i="20"/>
  <c r="G2855" i="20"/>
  <c r="G2858" i="20"/>
  <c r="G2859" i="20"/>
  <c r="G2860" i="20"/>
  <c r="G2862" i="20"/>
  <c r="G2863" i="20"/>
  <c r="G2866" i="20"/>
  <c r="G2867" i="20"/>
  <c r="G2869" i="20"/>
  <c r="G2870" i="20"/>
  <c r="G2871" i="20"/>
  <c r="G2874" i="20"/>
  <c r="G2875" i="20"/>
  <c r="G2878" i="20"/>
  <c r="G2879" i="20"/>
  <c r="G2880" i="20"/>
  <c r="G2881" i="20"/>
  <c r="G2882" i="20"/>
  <c r="G2883" i="20"/>
  <c r="G2885" i="20"/>
  <c r="G2886" i="20"/>
  <c r="G2887" i="20"/>
  <c r="G2890" i="20"/>
  <c r="G2891" i="20"/>
  <c r="G2892" i="20"/>
  <c r="G2894" i="20"/>
  <c r="G2895" i="20"/>
  <c r="G2898" i="20"/>
  <c r="G2899" i="20"/>
  <c r="G2901" i="20"/>
  <c r="G2902" i="20"/>
  <c r="G2903" i="20"/>
  <c r="G2906" i="20"/>
  <c r="G2907" i="20"/>
  <c r="G2910" i="20"/>
  <c r="G2911" i="20"/>
  <c r="G2912" i="20"/>
  <c r="G2913" i="20"/>
  <c r="G2914" i="20"/>
  <c r="G2915" i="20"/>
  <c r="G2917" i="20"/>
  <c r="G2918" i="20"/>
  <c r="G2919" i="20"/>
  <c r="G2922" i="20"/>
  <c r="G2923" i="20"/>
  <c r="G2924" i="20"/>
  <c r="G2926" i="20"/>
  <c r="G2927" i="20"/>
  <c r="G2930" i="20"/>
  <c r="G2931" i="20"/>
  <c r="G2933" i="20"/>
  <c r="G2934" i="20"/>
  <c r="G2935" i="20"/>
  <c r="G2938" i="20"/>
  <c r="G2939" i="20"/>
  <c r="G2942" i="20"/>
  <c r="G2943" i="20"/>
  <c r="G2944" i="20"/>
  <c r="G2945" i="20"/>
  <c r="G2946" i="20"/>
  <c r="G2947" i="20"/>
  <c r="G2949" i="20"/>
  <c r="G2950" i="20"/>
  <c r="G2951" i="20"/>
  <c r="G2954" i="20"/>
  <c r="G2955" i="20"/>
  <c r="G2956" i="20"/>
  <c r="G2958" i="20"/>
  <c r="G2959" i="20"/>
  <c r="G2962" i="20"/>
  <c r="G2963" i="20"/>
  <c r="G2965" i="20"/>
  <c r="G2966" i="20"/>
  <c r="G2967" i="20"/>
  <c r="G2970" i="20"/>
  <c r="G2971" i="20"/>
  <c r="G2974" i="20"/>
  <c r="G2975" i="20"/>
  <c r="G2976" i="20"/>
  <c r="G2977" i="20"/>
  <c r="G2978" i="20"/>
  <c r="G2979" i="20"/>
  <c r="G2981" i="20"/>
  <c r="G2982" i="20"/>
  <c r="G2983" i="20"/>
  <c r="G2986" i="20"/>
  <c r="G2987" i="20"/>
  <c r="G2988" i="20"/>
  <c r="G2990" i="20"/>
  <c r="G2991" i="20"/>
  <c r="G2994" i="20"/>
  <c r="G2995" i="20"/>
  <c r="G2997" i="20"/>
  <c r="G2998" i="20"/>
  <c r="G2999" i="20"/>
  <c r="G3002" i="20"/>
  <c r="G3003" i="20"/>
  <c r="G3006" i="20"/>
  <c r="G3007" i="20"/>
  <c r="G3008" i="20"/>
  <c r="G3009" i="20"/>
  <c r="G3010" i="20"/>
  <c r="G3011" i="20"/>
  <c r="G3013" i="20"/>
  <c r="G3014" i="20"/>
  <c r="G3015" i="20"/>
  <c r="G3018" i="20"/>
  <c r="G3019" i="20"/>
  <c r="G3020" i="20"/>
  <c r="G3022" i="20"/>
  <c r="G3023" i="20"/>
  <c r="G3026" i="20"/>
  <c r="G3027" i="20"/>
  <c r="G3029" i="20"/>
  <c r="G3030" i="20"/>
  <c r="G3031" i="20"/>
  <c r="G3034" i="20"/>
  <c r="G3035" i="20"/>
  <c r="G3038" i="20"/>
  <c r="G3039" i="20"/>
  <c r="G3040" i="20"/>
  <c r="G3041" i="20"/>
  <c r="G3042" i="20"/>
  <c r="G3043" i="20"/>
  <c r="G3045" i="20"/>
  <c r="G3046" i="20"/>
  <c r="G3047" i="20"/>
  <c r="G3050" i="20"/>
  <c r="G3051" i="20"/>
  <c r="G3052" i="20"/>
  <c r="G3054" i="20"/>
  <c r="G3055" i="20"/>
  <c r="G3058" i="20"/>
  <c r="G3059" i="20"/>
  <c r="G3061" i="20"/>
  <c r="G3062" i="20"/>
  <c r="G3063" i="20"/>
  <c r="G3066" i="20"/>
  <c r="G3067" i="20"/>
  <c r="G3070" i="20"/>
  <c r="G3071" i="20"/>
  <c r="G3072" i="20"/>
  <c r="G3073" i="20"/>
  <c r="G3074" i="20"/>
  <c r="G3075" i="20"/>
  <c r="G3077" i="20"/>
  <c r="G3078" i="20"/>
  <c r="G3079" i="20"/>
  <c r="G3082" i="20"/>
  <c r="G3083" i="20"/>
  <c r="G3084" i="20"/>
  <c r="G3086" i="20"/>
  <c r="G3087" i="20"/>
  <c r="G3090" i="20"/>
  <c r="G3091" i="20"/>
  <c r="G3093" i="20"/>
  <c r="G3094" i="20"/>
  <c r="G3095" i="20"/>
  <c r="G3098" i="20"/>
  <c r="G3099" i="20"/>
  <c r="G3102" i="20"/>
  <c r="G2509" i="20"/>
  <c r="G1812" i="20"/>
  <c r="G1876" i="20"/>
  <c r="G1940" i="20"/>
  <c r="G2004" i="20"/>
  <c r="G2068" i="20"/>
  <c r="G2132" i="20"/>
  <c r="G2195" i="20"/>
  <c r="G2259" i="20"/>
  <c r="G2323" i="20"/>
  <c r="G2387" i="20"/>
  <c r="G2451" i="20"/>
  <c r="G1809" i="20"/>
  <c r="G1810" i="20"/>
  <c r="G1811" i="20"/>
  <c r="G1813" i="20"/>
  <c r="G1814" i="20"/>
  <c r="G1817" i="20"/>
  <c r="G1818" i="20"/>
  <c r="G1821" i="20"/>
  <c r="G1822" i="20"/>
  <c r="G1823" i="20"/>
  <c r="G1825" i="20"/>
  <c r="G1826" i="20"/>
  <c r="G1829" i="20"/>
  <c r="G1830" i="20"/>
  <c r="G1832" i="20"/>
  <c r="G1834" i="20"/>
  <c r="G1837" i="20"/>
  <c r="G1838" i="20"/>
  <c r="G1841" i="20"/>
  <c r="G1842" i="20"/>
  <c r="G1843" i="20"/>
  <c r="G1844" i="20"/>
  <c r="G1845" i="20"/>
  <c r="G1846" i="20"/>
  <c r="G1849" i="20"/>
  <c r="G1850" i="20"/>
  <c r="G1853" i="20"/>
  <c r="G1854" i="20"/>
  <c r="G1857" i="20"/>
  <c r="G1858" i="20"/>
  <c r="G1861" i="20"/>
  <c r="G1862" i="20"/>
  <c r="G1864" i="20"/>
  <c r="G1865" i="20"/>
  <c r="G1866" i="20"/>
  <c r="G1869" i="20"/>
  <c r="G1870" i="20"/>
  <c r="G1873" i="20"/>
  <c r="G1874" i="20"/>
  <c r="G1875" i="20"/>
  <c r="G1877" i="20"/>
  <c r="G1878" i="20"/>
  <c r="G1881" i="20"/>
  <c r="G1882" i="20"/>
  <c r="G1885" i="20"/>
  <c r="G1886" i="20"/>
  <c r="G1887" i="20"/>
  <c r="G1889" i="20"/>
  <c r="G1890" i="20"/>
  <c r="G1893" i="20"/>
  <c r="G1894" i="20"/>
  <c r="G1896" i="20"/>
  <c r="G1898" i="20"/>
  <c r="G1901" i="20"/>
  <c r="G1902" i="20"/>
  <c r="G1905" i="20"/>
  <c r="G1906" i="20"/>
  <c r="G1907" i="20"/>
  <c r="G1908" i="20"/>
  <c r="G1909" i="20"/>
  <c r="G1910" i="20"/>
  <c r="G1913" i="20"/>
  <c r="G1914" i="20"/>
  <c r="G1917" i="20"/>
  <c r="G1918" i="20"/>
  <c r="G1921" i="20"/>
  <c r="G1922" i="20"/>
  <c r="G1925" i="20"/>
  <c r="G1926" i="20"/>
  <c r="G1928" i="20"/>
  <c r="G1929" i="20"/>
  <c r="G1930" i="20"/>
  <c r="G1933" i="20"/>
  <c r="G1934" i="20"/>
  <c r="G1937" i="20"/>
  <c r="G1938" i="20"/>
  <c r="G1939" i="20"/>
  <c r="G1941" i="20"/>
  <c r="G1942" i="20"/>
  <c r="G1945" i="20"/>
  <c r="G1946" i="20"/>
  <c r="G1949" i="20"/>
  <c r="G1950" i="20"/>
  <c r="G1951" i="20"/>
  <c r="G1953" i="20"/>
  <c r="G1954" i="20"/>
  <c r="G1957" i="20"/>
  <c r="G1958" i="20"/>
  <c r="G1960" i="20"/>
  <c r="G1962" i="20"/>
  <c r="G1965" i="20"/>
  <c r="G1966" i="20"/>
  <c r="G1969" i="20"/>
  <c r="G1970" i="20"/>
  <c r="G1971" i="20"/>
  <c r="G1972" i="20"/>
  <c r="G1973" i="20"/>
  <c r="G1974" i="20"/>
  <c r="G1977" i="20"/>
  <c r="G1978" i="20"/>
  <c r="G1981" i="20"/>
  <c r="G1982" i="20"/>
  <c r="G1985" i="20"/>
  <c r="G1986" i="20"/>
  <c r="G1989" i="20"/>
  <c r="G1990" i="20"/>
  <c r="G1992" i="20"/>
  <c r="G1993" i="20"/>
  <c r="G1994" i="20"/>
  <c r="G1997" i="20"/>
  <c r="G1998" i="20"/>
  <c r="G2001" i="20"/>
  <c r="G2002" i="20"/>
  <c r="G2003" i="20"/>
  <c r="G2005" i="20"/>
  <c r="G2006" i="20"/>
  <c r="G2009" i="20"/>
  <c r="G2010" i="20"/>
  <c r="G2013" i="20"/>
  <c r="G2014" i="20"/>
  <c r="G2015" i="20"/>
  <c r="G2017" i="20"/>
  <c r="G2018" i="20"/>
  <c r="G2021" i="20"/>
  <c r="G2022" i="20"/>
  <c r="G2024" i="20"/>
  <c r="G2026" i="20"/>
  <c r="G2029" i="20"/>
  <c r="G2030" i="20"/>
  <c r="G2033" i="20"/>
  <c r="G2034" i="20"/>
  <c r="G2035" i="20"/>
  <c r="G2036" i="20"/>
  <c r="G2037" i="20"/>
  <c r="G2038" i="20"/>
  <c r="G2041" i="20"/>
  <c r="G2042" i="20"/>
  <c r="G2045" i="20"/>
  <c r="G2046" i="20"/>
  <c r="G2049" i="20"/>
  <c r="G2050" i="20"/>
  <c r="G2053" i="20"/>
  <c r="G2054" i="20"/>
  <c r="G2056" i="20"/>
  <c r="G2057" i="20"/>
  <c r="G2058" i="20"/>
  <c r="G2061" i="20"/>
  <c r="G2062" i="20"/>
  <c r="G2065" i="20"/>
  <c r="G2066" i="20"/>
  <c r="G2067" i="20"/>
  <c r="G2069" i="20"/>
  <c r="G2070" i="20"/>
  <c r="G2073" i="20"/>
  <c r="G2074" i="20"/>
  <c r="G2077" i="20"/>
  <c r="G2078" i="20"/>
  <c r="G2079" i="20"/>
  <c r="G2081" i="20"/>
  <c r="G2082" i="20"/>
  <c r="G2085" i="20"/>
  <c r="G2086" i="20"/>
  <c r="G2088" i="20"/>
  <c r="G2090" i="20"/>
  <c r="G2093" i="20"/>
  <c r="G2094" i="20"/>
  <c r="G2097" i="20"/>
  <c r="G2098" i="20"/>
  <c r="G2099" i="20"/>
  <c r="G2100" i="20"/>
  <c r="G2101" i="20"/>
  <c r="G2102" i="20"/>
  <c r="G2105" i="20"/>
  <c r="G2106" i="20"/>
  <c r="G2109" i="20"/>
  <c r="G2110" i="20"/>
  <c r="G2113" i="20"/>
  <c r="G2114" i="20"/>
  <c r="G2117" i="20"/>
  <c r="G2118" i="20"/>
  <c r="G2120" i="20"/>
  <c r="G2121" i="20"/>
  <c r="G2122" i="20"/>
  <c r="G2125" i="20"/>
  <c r="G2126" i="20"/>
  <c r="G2129" i="20"/>
  <c r="G2130" i="20"/>
  <c r="G2131" i="20"/>
  <c r="G2133" i="20"/>
  <c r="G2134" i="20"/>
  <c r="G2137" i="20"/>
  <c r="G2138" i="20"/>
  <c r="G2141" i="20"/>
  <c r="G2142" i="20"/>
  <c r="G2143" i="20"/>
  <c r="G2145" i="20"/>
  <c r="G2146" i="20"/>
  <c r="G2149" i="20"/>
  <c r="G2150" i="20"/>
  <c r="G2152" i="20"/>
  <c r="G2154" i="20"/>
  <c r="G2157" i="20"/>
  <c r="G2158" i="20"/>
  <c r="G2161" i="20"/>
  <c r="G2162" i="20"/>
  <c r="G2163" i="20"/>
  <c r="G2164" i="20"/>
  <c r="G2165" i="20"/>
  <c r="G2166" i="20"/>
  <c r="G2169" i="20"/>
  <c r="G2170" i="20"/>
  <c r="G2173" i="20"/>
  <c r="G2174" i="20"/>
  <c r="G2177" i="20"/>
  <c r="G2178" i="20"/>
  <c r="G2180" i="20"/>
  <c r="G2181" i="20"/>
  <c r="G2183" i="20"/>
  <c r="G2184" i="20"/>
  <c r="G2185" i="20"/>
  <c r="G2188" i="20"/>
  <c r="G2189" i="20"/>
  <c r="G2192" i="20"/>
  <c r="G2193" i="20"/>
  <c r="G2194" i="20"/>
  <c r="G2196" i="20"/>
  <c r="G2197" i="20"/>
  <c r="G2200" i="20"/>
  <c r="G2201" i="20"/>
  <c r="G2204" i="20"/>
  <c r="G2205" i="20"/>
  <c r="G2206" i="20"/>
  <c r="G2208" i="20"/>
  <c r="G2209" i="20"/>
  <c r="G2212" i="20"/>
  <c r="G2213" i="20"/>
  <c r="G2215" i="20"/>
  <c r="G2217" i="20"/>
  <c r="G2220" i="20"/>
  <c r="G2221" i="20"/>
  <c r="G2224" i="20"/>
  <c r="G2225" i="20"/>
  <c r="G2226" i="20"/>
  <c r="G2227" i="20"/>
  <c r="G2228" i="20"/>
  <c r="G2229" i="20"/>
  <c r="G2232" i="20"/>
  <c r="G2233" i="20"/>
  <c r="G2236" i="20"/>
  <c r="G2237" i="20"/>
  <c r="G2240" i="20"/>
  <c r="G2241" i="20"/>
  <c r="G2244" i="20"/>
  <c r="G2245" i="20"/>
  <c r="G2247" i="20"/>
  <c r="G2248" i="20"/>
  <c r="G2249" i="20"/>
  <c r="G2252" i="20"/>
  <c r="G2253" i="20"/>
  <c r="G2256" i="20"/>
  <c r="G2257" i="20"/>
  <c r="G2258" i="20"/>
  <c r="G2260" i="20"/>
  <c r="G2261" i="20"/>
  <c r="G2264" i="20"/>
  <c r="G2265" i="20"/>
  <c r="G2268" i="20"/>
  <c r="G2269" i="20"/>
  <c r="G2270" i="20"/>
  <c r="G2272" i="20"/>
  <c r="G2273" i="20"/>
  <c r="G2276" i="20"/>
  <c r="G2277" i="20"/>
  <c r="G2279" i="20"/>
  <c r="G2281" i="20"/>
  <c r="G2284" i="20"/>
  <c r="G2285" i="20"/>
  <c r="G2288" i="20"/>
  <c r="G2289" i="20"/>
  <c r="G2290" i="20"/>
  <c r="G2291" i="20"/>
  <c r="G2292" i="20"/>
  <c r="G2293" i="20"/>
  <c r="G2296" i="20"/>
  <c r="G2297" i="20"/>
  <c r="G2300" i="20"/>
  <c r="G2301" i="20"/>
  <c r="G2304" i="20"/>
  <c r="G2305" i="20"/>
  <c r="G2308" i="20"/>
  <c r="G2309" i="20"/>
  <c r="G2311" i="20"/>
  <c r="G2312" i="20"/>
  <c r="G2313" i="20"/>
  <c r="G2316" i="20"/>
  <c r="G2317" i="20"/>
  <c r="G2320" i="20"/>
  <c r="G2321" i="20"/>
  <c r="G2322" i="20"/>
  <c r="G2324" i="20"/>
  <c r="G2325" i="20"/>
  <c r="G2328" i="20"/>
  <c r="G2329" i="20"/>
  <c r="G2332" i="20"/>
  <c r="G2333" i="20"/>
  <c r="G2334" i="20"/>
  <c r="G2336" i="20"/>
  <c r="G2337" i="20"/>
  <c r="G2340" i="20"/>
  <c r="G2341" i="20"/>
  <c r="G2343" i="20"/>
  <c r="G2345" i="20"/>
  <c r="G2348" i="20"/>
  <c r="G2349" i="20"/>
  <c r="G2352" i="20"/>
  <c r="G2353" i="20"/>
  <c r="G2354" i="20"/>
  <c r="G2355" i="20"/>
  <c r="G2356" i="20"/>
  <c r="G2357" i="20"/>
  <c r="G2360" i="20"/>
  <c r="G2361" i="20"/>
  <c r="G2364" i="20"/>
  <c r="G2365" i="20"/>
  <c r="G2368" i="20"/>
  <c r="G2369" i="20"/>
  <c r="G2372" i="20"/>
  <c r="G2373" i="20"/>
  <c r="G2375" i="20"/>
  <c r="G2376" i="20"/>
  <c r="G2377" i="20"/>
  <c r="G2380" i="20"/>
  <c r="G2381" i="20"/>
  <c r="G2384" i="20"/>
  <c r="G2385" i="20"/>
  <c r="G2386" i="20"/>
  <c r="G2388" i="20"/>
  <c r="G2389" i="20"/>
  <c r="G2392" i="20"/>
  <c r="G2393" i="20"/>
  <c r="G2396" i="20"/>
  <c r="G2397" i="20"/>
  <c r="G2398" i="20"/>
  <c r="G2400" i="20"/>
  <c r="G2401" i="20"/>
  <c r="G2404" i="20"/>
  <c r="G2405" i="20"/>
  <c r="G2407" i="20"/>
  <c r="G2409" i="20"/>
  <c r="G2412" i="20"/>
  <c r="G2413" i="20"/>
  <c r="G2416" i="20"/>
  <c r="G2417" i="20"/>
  <c r="G2418" i="20"/>
  <c r="G2419" i="20"/>
  <c r="G2420" i="20"/>
  <c r="G2421" i="20"/>
  <c r="G2424" i="20"/>
  <c r="G2425" i="20"/>
  <c r="G2428" i="20"/>
  <c r="G2429" i="20"/>
  <c r="G2432" i="20"/>
  <c r="G2433" i="20"/>
  <c r="G2436" i="20"/>
  <c r="G2437" i="20"/>
  <c r="G2439" i="20"/>
  <c r="G2440" i="20"/>
  <c r="G2441" i="20"/>
  <c r="G2444" i="20"/>
  <c r="G2445" i="20"/>
  <c r="G2448" i="20"/>
  <c r="G2449" i="20"/>
  <c r="G2450" i="20"/>
  <c r="G2452" i="20"/>
  <c r="G2453" i="20"/>
  <c r="G2456" i="20"/>
  <c r="G2457" i="20"/>
  <c r="G2460" i="20"/>
  <c r="G2461" i="20"/>
  <c r="G2462" i="20"/>
  <c r="G2464" i="20"/>
  <c r="G2465" i="20"/>
  <c r="G2468" i="20"/>
  <c r="G2469" i="20"/>
  <c r="G2471" i="20"/>
  <c r="G2473" i="20"/>
  <c r="G2476" i="20"/>
  <c r="G2477" i="20"/>
  <c r="G2480" i="20"/>
  <c r="G2481" i="20"/>
  <c r="G2482" i="20"/>
  <c r="G2483" i="20"/>
  <c r="G2484" i="20"/>
  <c r="G2485" i="20"/>
  <c r="G2488" i="20"/>
  <c r="G2489" i="20"/>
  <c r="G2492" i="20"/>
  <c r="G2493" i="20"/>
  <c r="G2496" i="20"/>
  <c r="G2497" i="20"/>
  <c r="G2500" i="20"/>
  <c r="G2501" i="20"/>
  <c r="G2503" i="20"/>
  <c r="G2504" i="20"/>
  <c r="G2505" i="20"/>
  <c r="G2508" i="20"/>
  <c r="G1808" i="20"/>
  <c r="G1727" i="20"/>
  <c r="G1791" i="20"/>
  <c r="G1173" i="20"/>
  <c r="G1177" i="20"/>
  <c r="G1180" i="20"/>
  <c r="G1181" i="20"/>
  <c r="G1185" i="20"/>
  <c r="G1189" i="20"/>
  <c r="G1193" i="20"/>
  <c r="G1196" i="20"/>
  <c r="G1197" i="20"/>
  <c r="G1201" i="20"/>
  <c r="G1205" i="20"/>
  <c r="G1209" i="20"/>
  <c r="G1212" i="20"/>
  <c r="G1216" i="20"/>
  <c r="G1220" i="20"/>
  <c r="G1224" i="20"/>
  <c r="G1227" i="20"/>
  <c r="G1228" i="20"/>
  <c r="G1232" i="20"/>
  <c r="G1236" i="20"/>
  <c r="G1240" i="20"/>
  <c r="G1243" i="20"/>
  <c r="G1244" i="20"/>
  <c r="G1248" i="20"/>
  <c r="G1252" i="20"/>
  <c r="G1256" i="20"/>
  <c r="G1259" i="20"/>
  <c r="G1260" i="20"/>
  <c r="G1264" i="20"/>
  <c r="G1268" i="20"/>
  <c r="G1272" i="20"/>
  <c r="G1275" i="20"/>
  <c r="G1276" i="20"/>
  <c r="G1280" i="20"/>
  <c r="G1284" i="20"/>
  <c r="G1288" i="20"/>
  <c r="G1291" i="20"/>
  <c r="G1292" i="20"/>
  <c r="G1296" i="20"/>
  <c r="G1300" i="20"/>
  <c r="G1304" i="20"/>
  <c r="G1307" i="20"/>
  <c r="G1308" i="20"/>
  <c r="G1312" i="20"/>
  <c r="G1316" i="20"/>
  <c r="G1320" i="20"/>
  <c r="G1323" i="20"/>
  <c r="G1324" i="20"/>
  <c r="G1328" i="20"/>
  <c r="G1332" i="20"/>
  <c r="G1336" i="20"/>
  <c r="G1339" i="20"/>
  <c r="G1340" i="20"/>
  <c r="G1344" i="20"/>
  <c r="G1348" i="20"/>
  <c r="G1352" i="20"/>
  <c r="G1355" i="20"/>
  <c r="G1356" i="20"/>
  <c r="G1360" i="20"/>
  <c r="G1364" i="20"/>
  <c r="G1368" i="20"/>
  <c r="G1371" i="20"/>
  <c r="G1372" i="20"/>
  <c r="G1376" i="20"/>
  <c r="G1380" i="20"/>
  <c r="G1384" i="20"/>
  <c r="G1387" i="20"/>
  <c r="G1388" i="20"/>
  <c r="G1392" i="20"/>
  <c r="G1396" i="20"/>
  <c r="G1400" i="20"/>
  <c r="G1403" i="20"/>
  <c r="G1404" i="20"/>
  <c r="G1408" i="20"/>
  <c r="G1412" i="20"/>
  <c r="G1416" i="20"/>
  <c r="G1419" i="20"/>
  <c r="G1420" i="20"/>
  <c r="G1424" i="20"/>
  <c r="G1428" i="20"/>
  <c r="G1432" i="20"/>
  <c r="G1435" i="20"/>
  <c r="G1436" i="20"/>
  <c r="G1440" i="20"/>
  <c r="G1444" i="20"/>
  <c r="G1448" i="20"/>
  <c r="G1451" i="20"/>
  <c r="G1452" i="20"/>
  <c r="G1456" i="20"/>
  <c r="G1460" i="20"/>
  <c r="G1464" i="20"/>
  <c r="G1467" i="20"/>
  <c r="G1468" i="20"/>
  <c r="G1472" i="20"/>
  <c r="G1476" i="20"/>
  <c r="G1480" i="20"/>
  <c r="G1483" i="20"/>
  <c r="G1484" i="20"/>
  <c r="G1488" i="20"/>
  <c r="G1492" i="20"/>
  <c r="G1496" i="20"/>
  <c r="G1499" i="20"/>
  <c r="G1500" i="20"/>
  <c r="G1504" i="20"/>
  <c r="G1508" i="20"/>
  <c r="G1512" i="20"/>
  <c r="G1515" i="20"/>
  <c r="G1516" i="20"/>
  <c r="G1520" i="20"/>
  <c r="G1524" i="20"/>
  <c r="G1528" i="20"/>
  <c r="G1531" i="20"/>
  <c r="G1532" i="20"/>
  <c r="G1536" i="20"/>
  <c r="G1540" i="20"/>
  <c r="G1544" i="20"/>
  <c r="G1547" i="20"/>
  <c r="G1548" i="20"/>
  <c r="G1552" i="20"/>
  <c r="G1556" i="20"/>
  <c r="G1560" i="20"/>
  <c r="G1563" i="20"/>
  <c r="G1564" i="20"/>
  <c r="G1568" i="20"/>
  <c r="G1572" i="20"/>
  <c r="G1576" i="20"/>
  <c r="G1579" i="20"/>
  <c r="G1580" i="20"/>
  <c r="G1584" i="20"/>
  <c r="G1588" i="20"/>
  <c r="G1592" i="20"/>
  <c r="G1594" i="20"/>
  <c r="G1598" i="20"/>
  <c r="G1602" i="20"/>
  <c r="G1606" i="20"/>
  <c r="G1609" i="20"/>
  <c r="G1612" i="20"/>
  <c r="G1616" i="20"/>
  <c r="G1620" i="20"/>
  <c r="G1623" i="20"/>
  <c r="G1624" i="20"/>
  <c r="G1628" i="20"/>
  <c r="G1632" i="20"/>
  <c r="G1636" i="20"/>
  <c r="G1639" i="20"/>
  <c r="G1640" i="20"/>
  <c r="G1644" i="20"/>
  <c r="G1648" i="20"/>
  <c r="G1652" i="20"/>
  <c r="G1655" i="20"/>
  <c r="G1656" i="20"/>
  <c r="G1660" i="20"/>
  <c r="G1664" i="20"/>
  <c r="G1668" i="20"/>
  <c r="G1671" i="20"/>
  <c r="G1672" i="20"/>
  <c r="G1676" i="20"/>
  <c r="G1680" i="20"/>
  <c r="G1683" i="20"/>
  <c r="G1684" i="20"/>
  <c r="G1688" i="20"/>
  <c r="G1692" i="20"/>
  <c r="G1693" i="20"/>
  <c r="G1695" i="20"/>
  <c r="G1696" i="20"/>
  <c r="G1700" i="20"/>
  <c r="G1704" i="20"/>
  <c r="G1708" i="20"/>
  <c r="G1712" i="20"/>
  <c r="G1715" i="20"/>
  <c r="G1716" i="20"/>
  <c r="G1720" i="20"/>
  <c r="G1724" i="20"/>
  <c r="G1725" i="20"/>
  <c r="G1728" i="20"/>
  <c r="G1732" i="20"/>
  <c r="G1736" i="20"/>
  <c r="G1737" i="20"/>
  <c r="G1740" i="20"/>
  <c r="G1744" i="20"/>
  <c r="G1747" i="20"/>
  <c r="G1748" i="20"/>
  <c r="G1752" i="20"/>
  <c r="G1756" i="20"/>
  <c r="G1757" i="20"/>
  <c r="G1759" i="20"/>
  <c r="G1760" i="20"/>
  <c r="G1764" i="20"/>
  <c r="G1768" i="20"/>
  <c r="G1772" i="20"/>
  <c r="G1776" i="20"/>
  <c r="G1779" i="20"/>
  <c r="G1780" i="20"/>
  <c r="G1784" i="20"/>
  <c r="G1788" i="20"/>
  <c r="G1789" i="20"/>
  <c r="G1792" i="20"/>
  <c r="G1796" i="20"/>
  <c r="G1800" i="20"/>
  <c r="G1801" i="20"/>
  <c r="G1804" i="20"/>
  <c r="G1170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5" i="20"/>
  <c r="G1089" i="20"/>
  <c r="G1093" i="20"/>
  <c r="G1097" i="20"/>
  <c r="G1101" i="20"/>
  <c r="G1105" i="20"/>
  <c r="G1109" i="20"/>
  <c r="G1111" i="20"/>
  <c r="G1113" i="20"/>
  <c r="G1114" i="20"/>
  <c r="G1117" i="20"/>
  <c r="G1121" i="20"/>
  <c r="G1125" i="20"/>
  <c r="G1129" i="20"/>
  <c r="G1133" i="20"/>
  <c r="G1137" i="20"/>
  <c r="G1139" i="20"/>
  <c r="G1141" i="20"/>
  <c r="G1145" i="20"/>
  <c r="G1149" i="20"/>
  <c r="G1153" i="20"/>
  <c r="G1157" i="20"/>
  <c r="G1161" i="20"/>
  <c r="G1162" i="20"/>
  <c r="G1165" i="20"/>
  <c r="G1169" i="20"/>
  <c r="G1156" i="20" l="1"/>
  <c r="G1144" i="20"/>
  <c r="G1128" i="20"/>
  <c r="G1116" i="20"/>
  <c r="G1100" i="20"/>
  <c r="G1088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9" i="20"/>
  <c r="G1775" i="20"/>
  <c r="G1763" i="20"/>
  <c r="G1731" i="20"/>
  <c r="G1711" i="20"/>
  <c r="G1699" i="20"/>
  <c r="G1687" i="20"/>
  <c r="G1667" i="20"/>
  <c r="G1651" i="20"/>
  <c r="G1627" i="20"/>
  <c r="G1615" i="20"/>
  <c r="G1601" i="20"/>
  <c r="G1587" i="20"/>
  <c r="G1571" i="20"/>
  <c r="G1555" i="20"/>
  <c r="G1539" i="20"/>
  <c r="G1523" i="20"/>
  <c r="G1511" i="20"/>
  <c r="G1495" i="20"/>
  <c r="G1479" i="20"/>
  <c r="G1455" i="20"/>
  <c r="G1439" i="20"/>
  <c r="G1427" i="20"/>
  <c r="G1411" i="20"/>
  <c r="G1399" i="20"/>
  <c r="G1375" i="20"/>
  <c r="G1359" i="20"/>
  <c r="G1343" i="20"/>
  <c r="G1331" i="20"/>
  <c r="G1315" i="20"/>
  <c r="G1303" i="20"/>
  <c r="G1263" i="20"/>
  <c r="G1247" i="20"/>
  <c r="G1235" i="20"/>
  <c r="G1219" i="20"/>
  <c r="G1208" i="20"/>
  <c r="G1184" i="20"/>
  <c r="G1172" i="20"/>
  <c r="G3101" i="20"/>
  <c r="G3097" i="20"/>
  <c r="G3085" i="20"/>
  <c r="G3081" i="20"/>
  <c r="G3069" i="20"/>
  <c r="G3065" i="20"/>
  <c r="G3053" i="20"/>
  <c r="G3049" i="20"/>
  <c r="G3037" i="20"/>
  <c r="G3033" i="20"/>
  <c r="G3021" i="20"/>
  <c r="G3017" i="20"/>
  <c r="G3005" i="20"/>
  <c r="G3001" i="20"/>
  <c r="G2989" i="20"/>
  <c r="G2985" i="20"/>
  <c r="G2973" i="20"/>
  <c r="G2969" i="20"/>
  <c r="G2957" i="20"/>
  <c r="G2953" i="20"/>
  <c r="G2941" i="20"/>
  <c r="G2937" i="20"/>
  <c r="G2925" i="20"/>
  <c r="G2921" i="20"/>
  <c r="G2909" i="20"/>
  <c r="G2905" i="20"/>
  <c r="G2893" i="20"/>
  <c r="G2889" i="20"/>
  <c r="G2877" i="20"/>
  <c r="G2873" i="20"/>
  <c r="G2861" i="20"/>
  <c r="G2857" i="20"/>
  <c r="G2845" i="20"/>
  <c r="G2841" i="20"/>
  <c r="G2829" i="20"/>
  <c r="G2825" i="20"/>
  <c r="G2817" i="20"/>
  <c r="G2809" i="20"/>
  <c r="G2801" i="20"/>
  <c r="G2793" i="20"/>
  <c r="G2785" i="20"/>
  <c r="G2777" i="20"/>
  <c r="G2769" i="20"/>
  <c r="G2761" i="20"/>
  <c r="G2753" i="20"/>
  <c r="G2745" i="20"/>
  <c r="G2737" i="20"/>
  <c r="G2729" i="20"/>
  <c r="G2721" i="20"/>
  <c r="G2713" i="20"/>
  <c r="G2709" i="20"/>
  <c r="G2701" i="20"/>
  <c r="G2697" i="20"/>
  <c r="G2693" i="20"/>
  <c r="G2689" i="20"/>
  <c r="G2681" i="20"/>
  <c r="G2677" i="20"/>
  <c r="G2666" i="20"/>
  <c r="G2662" i="20"/>
  <c r="G2658" i="20"/>
  <c r="G2650" i="20"/>
  <c r="G2646" i="20"/>
  <c r="G2638" i="20"/>
  <c r="G2634" i="20"/>
  <c r="G2630" i="20"/>
  <c r="G2626" i="20"/>
  <c r="G2618" i="20"/>
  <c r="G2614" i="20"/>
  <c r="G2606" i="20"/>
  <c r="G2602" i="20"/>
  <c r="G2598" i="20"/>
  <c r="G2594" i="20"/>
  <c r="G2586" i="20"/>
  <c r="G2582" i="20"/>
  <c r="G2574" i="20"/>
  <c r="G2570" i="20"/>
  <c r="G2566" i="20"/>
  <c r="G2562" i="20"/>
  <c r="G2554" i="20"/>
  <c r="G2550" i="20"/>
  <c r="G2542" i="20"/>
  <c r="G2538" i="20"/>
  <c r="G2534" i="20"/>
  <c r="G2530" i="20"/>
  <c r="G2522" i="20"/>
  <c r="G2518" i="20"/>
  <c r="G2510" i="20"/>
  <c r="G1164" i="20"/>
  <c r="G1152" i="20"/>
  <c r="G1136" i="20"/>
  <c r="G1120" i="20"/>
  <c r="G1108" i="20"/>
  <c r="G1096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3" i="20"/>
  <c r="G1787" i="20"/>
  <c r="G1771" i="20"/>
  <c r="G1755" i="20"/>
  <c r="G1739" i="20"/>
  <c r="G1723" i="20"/>
  <c r="G1703" i="20"/>
  <c r="G1675" i="20"/>
  <c r="G1663" i="20"/>
  <c r="G1647" i="20"/>
  <c r="G1631" i="20"/>
  <c r="G1619" i="20"/>
  <c r="G1605" i="20"/>
  <c r="G1591" i="20"/>
  <c r="G1567" i="20"/>
  <c r="G1551" i="20"/>
  <c r="G1535" i="20"/>
  <c r="G1519" i="20"/>
  <c r="G1507" i="20"/>
  <c r="G1491" i="20"/>
  <c r="G1475" i="20"/>
  <c r="G1463" i="20"/>
  <c r="G1447" i="20"/>
  <c r="G1423" i="20"/>
  <c r="G1407" i="20"/>
  <c r="G1391" i="20"/>
  <c r="G1383" i="20"/>
  <c r="G1367" i="20"/>
  <c r="G1351" i="20"/>
  <c r="G1335" i="20"/>
  <c r="G1311" i="20"/>
  <c r="G1295" i="20"/>
  <c r="G1283" i="20"/>
  <c r="G1267" i="20"/>
  <c r="G1255" i="20"/>
  <c r="G1231" i="20"/>
  <c r="G1215" i="20"/>
  <c r="G1204" i="20"/>
  <c r="G1188" i="20"/>
  <c r="G1167" i="20"/>
  <c r="G1163" i="20"/>
  <c r="G1159" i="20"/>
  <c r="G1155" i="20"/>
  <c r="G1151" i="20"/>
  <c r="G1147" i="20"/>
  <c r="G1143" i="20"/>
  <c r="G1135" i="20"/>
  <c r="G1131" i="20"/>
  <c r="G1127" i="20"/>
  <c r="G1123" i="20"/>
  <c r="G1119" i="20"/>
  <c r="G1115" i="20"/>
  <c r="G1107" i="20"/>
  <c r="G1103" i="20"/>
  <c r="G1099" i="20"/>
  <c r="G1095" i="20"/>
  <c r="G1091" i="20"/>
  <c r="G1087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6" i="20"/>
  <c r="G1802" i="20"/>
  <c r="G1798" i="20"/>
  <c r="G1794" i="20"/>
  <c r="G1790" i="20"/>
  <c r="G1786" i="20"/>
  <c r="G1782" i="20"/>
  <c r="G1778" i="20"/>
  <c r="G1774" i="20"/>
  <c r="G1770" i="20"/>
  <c r="G1766" i="20"/>
  <c r="G1762" i="20"/>
  <c r="G1758" i="20"/>
  <c r="G1754" i="20"/>
  <c r="G1750" i="20"/>
  <c r="G1746" i="20"/>
  <c r="G1742" i="20"/>
  <c r="G1738" i="20"/>
  <c r="G1734" i="20"/>
  <c r="G1730" i="20"/>
  <c r="G1726" i="20"/>
  <c r="G1722" i="20"/>
  <c r="G1718" i="20"/>
  <c r="G1714" i="20"/>
  <c r="G1710" i="20"/>
  <c r="G1706" i="20"/>
  <c r="G1702" i="20"/>
  <c r="G1698" i="20"/>
  <c r="G1694" i="20"/>
  <c r="G1690" i="20"/>
  <c r="G1686" i="20"/>
  <c r="G1682" i="20"/>
  <c r="G1678" i="20"/>
  <c r="G1674" i="20"/>
  <c r="G1670" i="20"/>
  <c r="G1666" i="20"/>
  <c r="G1662" i="20"/>
  <c r="G1658" i="20"/>
  <c r="G1654" i="20"/>
  <c r="G1650" i="20"/>
  <c r="G1646" i="20"/>
  <c r="G1642" i="20"/>
  <c r="G1638" i="20"/>
  <c r="G1634" i="20"/>
  <c r="G1630" i="20"/>
  <c r="G1626" i="20"/>
  <c r="G1622" i="20"/>
  <c r="G1618" i="20"/>
  <c r="G1614" i="20"/>
  <c r="G1608" i="20"/>
  <c r="G1604" i="20"/>
  <c r="G1600" i="20"/>
  <c r="G1596" i="20"/>
  <c r="G1590" i="20"/>
  <c r="G1586" i="20"/>
  <c r="G1582" i="20"/>
  <c r="G1578" i="20"/>
  <c r="G1574" i="20"/>
  <c r="G1570" i="20"/>
  <c r="G1566" i="20"/>
  <c r="G1562" i="20"/>
  <c r="G1558" i="20"/>
  <c r="G1554" i="20"/>
  <c r="G1550" i="20"/>
  <c r="G1546" i="20"/>
  <c r="G1542" i="20"/>
  <c r="G1538" i="20"/>
  <c r="G1534" i="20"/>
  <c r="G1530" i="20"/>
  <c r="G1526" i="20"/>
  <c r="G1522" i="20"/>
  <c r="G1518" i="20"/>
  <c r="G1514" i="20"/>
  <c r="G1510" i="20"/>
  <c r="G1506" i="20"/>
  <c r="G1502" i="20"/>
  <c r="G1498" i="20"/>
  <c r="G1494" i="20"/>
  <c r="G1490" i="20"/>
  <c r="G1486" i="20"/>
  <c r="G1482" i="20"/>
  <c r="G1478" i="20"/>
  <c r="G1474" i="20"/>
  <c r="G1470" i="20"/>
  <c r="G1466" i="20"/>
  <c r="G1462" i="20"/>
  <c r="G1458" i="20"/>
  <c r="G1454" i="20"/>
  <c r="G1450" i="20"/>
  <c r="G1446" i="20"/>
  <c r="G1442" i="20"/>
  <c r="G1438" i="20"/>
  <c r="G1434" i="20"/>
  <c r="G1430" i="20"/>
  <c r="G1426" i="20"/>
  <c r="G1422" i="20"/>
  <c r="G1418" i="20"/>
  <c r="G1414" i="20"/>
  <c r="G1410" i="20"/>
  <c r="G1406" i="20"/>
  <c r="G1402" i="20"/>
  <c r="G1398" i="20"/>
  <c r="G1394" i="20"/>
  <c r="G1390" i="20"/>
  <c r="G1386" i="20"/>
  <c r="G1382" i="20"/>
  <c r="G1378" i="20"/>
  <c r="G1374" i="20"/>
  <c r="G1370" i="20"/>
  <c r="G1366" i="20"/>
  <c r="G1362" i="20"/>
  <c r="G1358" i="20"/>
  <c r="G1354" i="20"/>
  <c r="G1350" i="20"/>
  <c r="G1346" i="20"/>
  <c r="G1342" i="20"/>
  <c r="G1338" i="20"/>
  <c r="G1334" i="20"/>
  <c r="G1330" i="20"/>
  <c r="G1326" i="20"/>
  <c r="G1322" i="20"/>
  <c r="G1318" i="20"/>
  <c r="G1314" i="20"/>
  <c r="G1310" i="20"/>
  <c r="G1306" i="20"/>
  <c r="G1302" i="20"/>
  <c r="G1298" i="20"/>
  <c r="G1294" i="20"/>
  <c r="G1290" i="20"/>
  <c r="G1286" i="20"/>
  <c r="G1282" i="20"/>
  <c r="G1278" i="20"/>
  <c r="G1274" i="20"/>
  <c r="G1270" i="20"/>
  <c r="G1266" i="20"/>
  <c r="G1262" i="20"/>
  <c r="G1258" i="20"/>
  <c r="G1254" i="20"/>
  <c r="G1250" i="20"/>
  <c r="G1246" i="20"/>
  <c r="G1242" i="20"/>
  <c r="G1238" i="20"/>
  <c r="G1234" i="20"/>
  <c r="G1230" i="20"/>
  <c r="G1226" i="20"/>
  <c r="G1222" i="20"/>
  <c r="G1218" i="20"/>
  <c r="G1214" i="20"/>
  <c r="G1211" i="20"/>
  <c r="G1207" i="20"/>
  <c r="G1203" i="20"/>
  <c r="G1199" i="20"/>
  <c r="G1195" i="20"/>
  <c r="G1191" i="20"/>
  <c r="G1187" i="20"/>
  <c r="G1183" i="20"/>
  <c r="G1179" i="20"/>
  <c r="G1175" i="20"/>
  <c r="G1171" i="20"/>
  <c r="G2507" i="20"/>
  <c r="G2499" i="20"/>
  <c r="G2495" i="20"/>
  <c r="G2491" i="20"/>
  <c r="G2487" i="20"/>
  <c r="G2479" i="20"/>
  <c r="G2475" i="20"/>
  <c r="G2467" i="20"/>
  <c r="G2463" i="20"/>
  <c r="G2459" i="20"/>
  <c r="G2455" i="20"/>
  <c r="G2447" i="20"/>
  <c r="G2443" i="20"/>
  <c r="G2435" i="20"/>
  <c r="G2431" i="20"/>
  <c r="G2427" i="20"/>
  <c r="G2423" i="20"/>
  <c r="G2415" i="20"/>
  <c r="G2411" i="20"/>
  <c r="G2403" i="20"/>
  <c r="G2399" i="20"/>
  <c r="G2395" i="20"/>
  <c r="G2391" i="20"/>
  <c r="G2383" i="20"/>
  <c r="G2379" i="20"/>
  <c r="G2371" i="20"/>
  <c r="G2367" i="20"/>
  <c r="G2363" i="20"/>
  <c r="G2359" i="20"/>
  <c r="G2351" i="20"/>
  <c r="G2347" i="20"/>
  <c r="G2339" i="20"/>
  <c r="G2335" i="20"/>
  <c r="G2331" i="20"/>
  <c r="G2327" i="20"/>
  <c r="G2319" i="20"/>
  <c r="G2315" i="20"/>
  <c r="G2307" i="20"/>
  <c r="G2303" i="20"/>
  <c r="G2299" i="20"/>
  <c r="G2295" i="20"/>
  <c r="G2287" i="20"/>
  <c r="G2283" i="20"/>
  <c r="G2275" i="20"/>
  <c r="G2271" i="20"/>
  <c r="G2267" i="20"/>
  <c r="G2263" i="20"/>
  <c r="G2255" i="20"/>
  <c r="G2251" i="20"/>
  <c r="G2243" i="20"/>
  <c r="G2239" i="20"/>
  <c r="G2235" i="20"/>
  <c r="G2231" i="20"/>
  <c r="G2223" i="20"/>
  <c r="G2219" i="20"/>
  <c r="G2211" i="20"/>
  <c r="G2207" i="20"/>
  <c r="G2203" i="20"/>
  <c r="G2199" i="20"/>
  <c r="G2191" i="20"/>
  <c r="G2187" i="20"/>
  <c r="G2179" i="20"/>
  <c r="G2176" i="20"/>
  <c r="G2172" i="20"/>
  <c r="G2168" i="20"/>
  <c r="G2160" i="20"/>
  <c r="G2156" i="20"/>
  <c r="G2148" i="20"/>
  <c r="G2144" i="20"/>
  <c r="G2140" i="20"/>
  <c r="G2136" i="20"/>
  <c r="G2128" i="20"/>
  <c r="G2124" i="20"/>
  <c r="G2116" i="20"/>
  <c r="G2112" i="20"/>
  <c r="G2108" i="20"/>
  <c r="G2104" i="20"/>
  <c r="G2096" i="20"/>
  <c r="G2092" i="20"/>
  <c r="G2084" i="20"/>
  <c r="G2080" i="20"/>
  <c r="G2076" i="20"/>
  <c r="G2072" i="20"/>
  <c r="G2064" i="20"/>
  <c r="G2060" i="20"/>
  <c r="G2052" i="20"/>
  <c r="G2048" i="20"/>
  <c r="G2044" i="20"/>
  <c r="G2040" i="20"/>
  <c r="G2032" i="20"/>
  <c r="G2028" i="20"/>
  <c r="G2020" i="20"/>
  <c r="G2016" i="20"/>
  <c r="G2012" i="20"/>
  <c r="G2008" i="20"/>
  <c r="G2000" i="20"/>
  <c r="G1996" i="20"/>
  <c r="G1988" i="20"/>
  <c r="G1984" i="20"/>
  <c r="G1980" i="20"/>
  <c r="G1976" i="20"/>
  <c r="G1968" i="20"/>
  <c r="G1964" i="20"/>
  <c r="G1956" i="20"/>
  <c r="G1952" i="20"/>
  <c r="G1948" i="20"/>
  <c r="G1944" i="20"/>
  <c r="G1936" i="20"/>
  <c r="G1932" i="20"/>
  <c r="G1924" i="20"/>
  <c r="G1920" i="20"/>
  <c r="G1916" i="20"/>
  <c r="G1912" i="20"/>
  <c r="G1904" i="20"/>
  <c r="G1900" i="20"/>
  <c r="G1892" i="20"/>
  <c r="G1888" i="20"/>
  <c r="G1884" i="20"/>
  <c r="G1880" i="20"/>
  <c r="G1872" i="20"/>
  <c r="G1868" i="20"/>
  <c r="G1860" i="20"/>
  <c r="G1856" i="20"/>
  <c r="G1852" i="20"/>
  <c r="G1848" i="20"/>
  <c r="G1840" i="20"/>
  <c r="G1836" i="20"/>
  <c r="G1828" i="20"/>
  <c r="G1824" i="20"/>
  <c r="G1820" i="20"/>
  <c r="G1816" i="20"/>
  <c r="G3096" i="20"/>
  <c r="G3092" i="20"/>
  <c r="G3080" i="20"/>
  <c r="G3076" i="20"/>
  <c r="G3064" i="20"/>
  <c r="G3060" i="20"/>
  <c r="G3048" i="20"/>
  <c r="G3044" i="20"/>
  <c r="G3032" i="20"/>
  <c r="G3028" i="20"/>
  <c r="G3016" i="20"/>
  <c r="G3012" i="20"/>
  <c r="G3000" i="20"/>
  <c r="G2996" i="20"/>
  <c r="G2984" i="20"/>
  <c r="G2980" i="20"/>
  <c r="G2968" i="20"/>
  <c r="G2964" i="20"/>
  <c r="G2952" i="20"/>
  <c r="G2948" i="20"/>
  <c r="G2936" i="20"/>
  <c r="G2932" i="20"/>
  <c r="G2920" i="20"/>
  <c r="G2916" i="20"/>
  <c r="G2904" i="20"/>
  <c r="G2900" i="20"/>
  <c r="G2888" i="20"/>
  <c r="G2884" i="20"/>
  <c r="G2872" i="20"/>
  <c r="G2868" i="20"/>
  <c r="G2856" i="20"/>
  <c r="G2852" i="20"/>
  <c r="G2840" i="20"/>
  <c r="G2836" i="20"/>
  <c r="G2824" i="20"/>
  <c r="G2816" i="20"/>
  <c r="G2808" i="20"/>
  <c r="G2800" i="20"/>
  <c r="G2792" i="20"/>
  <c r="G2784" i="20"/>
  <c r="G2776" i="20"/>
  <c r="G2768" i="20"/>
  <c r="G2760" i="20"/>
  <c r="G2752" i="20"/>
  <c r="G2744" i="20"/>
  <c r="G2736" i="20"/>
  <c r="G2728" i="20"/>
  <c r="G2720" i="20"/>
  <c r="G2716" i="20"/>
  <c r="G2712" i="20"/>
  <c r="G2708" i="20"/>
  <c r="G2704" i="20"/>
  <c r="G2700" i="20"/>
  <c r="G2696" i="20"/>
  <c r="G2692" i="20"/>
  <c r="G2688" i="20"/>
  <c r="G2684" i="20"/>
  <c r="G2680" i="20"/>
  <c r="G2676" i="20"/>
  <c r="G2672" i="20"/>
  <c r="G2669" i="20"/>
  <c r="G2665" i="20"/>
  <c r="G2661" i="20"/>
  <c r="G2657" i="20"/>
  <c r="G2653" i="20"/>
  <c r="G2649" i="20"/>
  <c r="G2645" i="20"/>
  <c r="G2641" i="20"/>
  <c r="G2637" i="20"/>
  <c r="G2633" i="20"/>
  <c r="G2629" i="20"/>
  <c r="G2625" i="20"/>
  <c r="G2621" i="20"/>
  <c r="G2617" i="20"/>
  <c r="G2613" i="20"/>
  <c r="G2609" i="20"/>
  <c r="G2605" i="20"/>
  <c r="G2601" i="20"/>
  <c r="G2597" i="20"/>
  <c r="G2593" i="20"/>
  <c r="G2589" i="20"/>
  <c r="G2585" i="20"/>
  <c r="G2581" i="20"/>
  <c r="G2577" i="20"/>
  <c r="G2573" i="20"/>
  <c r="G2569" i="20"/>
  <c r="G2565" i="20"/>
  <c r="G2561" i="20"/>
  <c r="G2557" i="20"/>
  <c r="G2553" i="20"/>
  <c r="G2549" i="20"/>
  <c r="G2545" i="20"/>
  <c r="G2541" i="20"/>
  <c r="G2537" i="20"/>
  <c r="G2533" i="20"/>
  <c r="G2529" i="20"/>
  <c r="G2525" i="20"/>
  <c r="G2521" i="20"/>
  <c r="G2517" i="20"/>
  <c r="G2513" i="20"/>
  <c r="G1168" i="20"/>
  <c r="G1160" i="20"/>
  <c r="G1148" i="20"/>
  <c r="G1140" i="20"/>
  <c r="G1132" i="20"/>
  <c r="G1124" i="20"/>
  <c r="G1112" i="20"/>
  <c r="G1104" i="20"/>
  <c r="G1092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7" i="20"/>
  <c r="G1795" i="20"/>
  <c r="G1783" i="20"/>
  <c r="G1767" i="20"/>
  <c r="G1751" i="20"/>
  <c r="G1743" i="20"/>
  <c r="G1735" i="20"/>
  <c r="G1719" i="20"/>
  <c r="G1707" i="20"/>
  <c r="G1691" i="20"/>
  <c r="G1679" i="20"/>
  <c r="G1659" i="20"/>
  <c r="G1643" i="20"/>
  <c r="G1635" i="20"/>
  <c r="G1611" i="20"/>
  <c r="G1597" i="20"/>
  <c r="G1583" i="20"/>
  <c r="G1575" i="20"/>
  <c r="G1559" i="20"/>
  <c r="G1543" i="20"/>
  <c r="G1527" i="20"/>
  <c r="G1503" i="20"/>
  <c r="G1487" i="20"/>
  <c r="G1471" i="20"/>
  <c r="G1459" i="20"/>
  <c r="G1443" i="20"/>
  <c r="G1431" i="20"/>
  <c r="G1415" i="20"/>
  <c r="G1395" i="20"/>
  <c r="G1379" i="20"/>
  <c r="G1363" i="20"/>
  <c r="G1347" i="20"/>
  <c r="G1327" i="20"/>
  <c r="G1319" i="20"/>
  <c r="G1299" i="20"/>
  <c r="G1287" i="20"/>
  <c r="G1279" i="20"/>
  <c r="G1271" i="20"/>
  <c r="G1251" i="20"/>
  <c r="G1239" i="20"/>
  <c r="G1223" i="20"/>
  <c r="G1200" i="20"/>
  <c r="G1192" i="20"/>
  <c r="G1176" i="20"/>
  <c r="G1166" i="20"/>
  <c r="G1158" i="20"/>
  <c r="G1154" i="20"/>
  <c r="G1150" i="20"/>
  <c r="G1146" i="20"/>
  <c r="G1142" i="20"/>
  <c r="G1138" i="20"/>
  <c r="G1134" i="20"/>
  <c r="G1130" i="20"/>
  <c r="G1126" i="20"/>
  <c r="G1122" i="20"/>
  <c r="G1118" i="20"/>
  <c r="G1110" i="20"/>
  <c r="G1106" i="20"/>
  <c r="G1102" i="20"/>
  <c r="G1098" i="20"/>
  <c r="G1094" i="20"/>
  <c r="G1090" i="20"/>
  <c r="G1086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5" i="20"/>
  <c r="G1797" i="20"/>
  <c r="G1793" i="20"/>
  <c r="G1785" i="20"/>
  <c r="G1781" i="20"/>
  <c r="G1777" i="20"/>
  <c r="G1773" i="20"/>
  <c r="G1765" i="20"/>
  <c r="G1761" i="20"/>
  <c r="G1753" i="20"/>
  <c r="G1749" i="20"/>
  <c r="G1745" i="20"/>
  <c r="G1741" i="20"/>
  <c r="G1733" i="20"/>
  <c r="G1729" i="20"/>
  <c r="G1721" i="20"/>
  <c r="G1717" i="20"/>
  <c r="G1713" i="20"/>
  <c r="G1709" i="20"/>
  <c r="G1701" i="20"/>
  <c r="G1697" i="20"/>
  <c r="G1689" i="20"/>
  <c r="G1685" i="20"/>
  <c r="G1681" i="20"/>
  <c r="G1677" i="20"/>
  <c r="G1673" i="20"/>
  <c r="G1669" i="20"/>
  <c r="G1665" i="20"/>
  <c r="G1661" i="20"/>
  <c r="G1657" i="20"/>
  <c r="G1653" i="20"/>
  <c r="G1649" i="20"/>
  <c r="G1645" i="20"/>
  <c r="G1641" i="20"/>
  <c r="G1637" i="20"/>
  <c r="G1633" i="20"/>
  <c r="G1629" i="20"/>
  <c r="G1625" i="20"/>
  <c r="G1621" i="20"/>
  <c r="G1617" i="20"/>
  <c r="G1613" i="20"/>
  <c r="G1610" i="20"/>
  <c r="G1607" i="20"/>
  <c r="G1603" i="20"/>
  <c r="G1599" i="20"/>
  <c r="G1595" i="20"/>
  <c r="G1593" i="20"/>
  <c r="G1589" i="20"/>
  <c r="G1585" i="20"/>
  <c r="G1581" i="20"/>
  <c r="G1577" i="20"/>
  <c r="G1573" i="20"/>
  <c r="G1569" i="20"/>
  <c r="G1565" i="20"/>
  <c r="G1561" i="20"/>
  <c r="G1557" i="20"/>
  <c r="G1553" i="20"/>
  <c r="G1549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2506" i="20"/>
  <c r="G2502" i="20"/>
  <c r="G2498" i="20"/>
  <c r="G2490" i="20"/>
  <c r="G2486" i="20"/>
  <c r="G2478" i="20"/>
  <c r="G2474" i="20"/>
  <c r="G2470" i="20"/>
  <c r="G2466" i="20"/>
  <c r="G2458" i="20"/>
  <c r="G2454" i="20"/>
  <c r="G2446" i="20"/>
  <c r="G2442" i="20"/>
  <c r="G2438" i="20"/>
  <c r="G2434" i="20"/>
  <c r="G2426" i="20"/>
  <c r="G2422" i="20"/>
  <c r="G2414" i="20"/>
  <c r="G2410" i="20"/>
  <c r="G2406" i="20"/>
  <c r="G2402" i="20"/>
  <c r="G2394" i="20"/>
  <c r="G2390" i="20"/>
  <c r="G2382" i="20"/>
  <c r="G2378" i="20"/>
  <c r="G2374" i="20"/>
  <c r="G2370" i="20"/>
  <c r="G2362" i="20"/>
  <c r="G2358" i="20"/>
  <c r="G2350" i="20"/>
  <c r="G2346" i="20"/>
  <c r="G2342" i="20"/>
  <c r="G2338" i="20"/>
  <c r="G2330" i="20"/>
  <c r="G2326" i="20"/>
  <c r="G2318" i="20"/>
  <c r="G2314" i="20"/>
  <c r="G2310" i="20"/>
  <c r="G2306" i="20"/>
  <c r="G2298" i="20"/>
  <c r="G2294" i="20"/>
  <c r="G2286" i="20"/>
  <c r="G2282" i="20"/>
  <c r="G2278" i="20"/>
  <c r="G2274" i="20"/>
  <c r="G2266" i="20"/>
  <c r="G2262" i="20"/>
  <c r="G2254" i="20"/>
  <c r="G2250" i="20"/>
  <c r="G2246" i="20"/>
  <c r="G2242" i="20"/>
  <c r="G2234" i="20"/>
  <c r="G2230" i="20"/>
  <c r="G2222" i="20"/>
  <c r="G2218" i="20"/>
  <c r="G2214" i="20"/>
  <c r="G2210" i="20"/>
  <c r="G2202" i="20"/>
  <c r="G2198" i="20"/>
  <c r="G2190" i="20"/>
  <c r="G2186" i="20"/>
  <c r="G2182" i="20"/>
  <c r="G2171" i="20"/>
  <c r="G2167" i="20"/>
  <c r="G2159" i="20"/>
  <c r="G2155" i="20"/>
  <c r="G2151" i="20"/>
  <c r="G2147" i="20"/>
  <c r="G2139" i="20"/>
  <c r="G2135" i="20"/>
  <c r="G2127" i="20"/>
  <c r="G2123" i="20"/>
  <c r="G2119" i="20"/>
  <c r="G2115" i="20"/>
  <c r="G2107" i="20"/>
  <c r="G2103" i="20"/>
  <c r="G2095" i="20"/>
  <c r="G2091" i="20"/>
  <c r="G2087" i="20"/>
  <c r="G2083" i="20"/>
  <c r="G2075" i="20"/>
  <c r="G2071" i="20"/>
  <c r="G2063" i="20"/>
  <c r="G2059" i="20"/>
  <c r="G2055" i="20"/>
  <c r="G2051" i="20"/>
  <c r="G2043" i="20"/>
  <c r="G2039" i="20"/>
  <c r="G2031" i="20"/>
  <c r="G2027" i="20"/>
  <c r="G2023" i="20"/>
  <c r="G2019" i="20"/>
  <c r="G2011" i="20"/>
  <c r="G2007" i="20"/>
  <c r="G1999" i="20"/>
  <c r="G1995" i="20"/>
  <c r="G1991" i="20"/>
  <c r="G1987" i="20"/>
  <c r="G1979" i="20"/>
  <c r="G1975" i="20"/>
  <c r="G1967" i="20"/>
  <c r="G1963" i="20"/>
  <c r="G1959" i="20"/>
  <c r="G1955" i="20"/>
  <c r="G1947" i="20"/>
  <c r="G1943" i="20"/>
  <c r="G1935" i="20"/>
  <c r="G1931" i="20"/>
  <c r="G1927" i="20"/>
  <c r="G1923" i="20"/>
  <c r="G1915" i="20"/>
  <c r="G1911" i="20"/>
  <c r="G1903" i="20"/>
  <c r="G1899" i="20"/>
  <c r="G1895" i="20"/>
  <c r="G1891" i="20"/>
  <c r="G1883" i="20"/>
  <c r="G1879" i="20"/>
  <c r="G1871" i="20"/>
  <c r="G1867" i="20"/>
  <c r="G1863" i="20"/>
  <c r="G1859" i="20"/>
  <c r="G1851" i="20"/>
  <c r="G1847" i="20"/>
  <c r="G1839" i="20"/>
  <c r="G1835" i="20"/>
  <c r="G1831" i="20"/>
  <c r="G1827" i="20"/>
  <c r="G1819" i="20"/>
  <c r="G1815" i="20"/>
  <c r="G3975" i="20"/>
  <c r="G3971" i="20"/>
  <c r="G3959" i="20"/>
  <c r="G3955" i="20"/>
  <c r="G3943" i="20"/>
  <c r="G3939" i="20"/>
  <c r="G3927" i="20"/>
  <c r="G3923" i="20"/>
  <c r="G3911" i="20"/>
  <c r="G3907" i="20"/>
  <c r="G3895" i="20"/>
  <c r="G3891" i="20"/>
  <c r="G3879" i="20"/>
  <c r="G3875" i="20"/>
  <c r="G3863" i="20"/>
  <c r="G3859" i="20"/>
  <c r="G3847" i="20"/>
  <c r="G3843" i="20"/>
  <c r="G3831" i="20"/>
  <c r="G3827" i="20"/>
  <c r="G3815" i="20"/>
  <c r="G3811" i="20"/>
  <c r="G3799" i="20"/>
  <c r="G3795" i="20"/>
  <c r="G3783" i="20"/>
  <c r="G3779" i="20"/>
  <c r="G3767" i="20"/>
  <c r="G3763" i="20"/>
  <c r="G3751" i="20"/>
  <c r="G3747" i="20"/>
  <c r="G3735" i="20"/>
  <c r="G3731" i="20"/>
  <c r="G3719" i="20"/>
  <c r="G3715" i="20"/>
  <c r="G3703" i="20"/>
  <c r="G3699" i="20"/>
  <c r="G3687" i="20"/>
  <c r="G3683" i="20"/>
  <c r="G3671" i="20"/>
  <c r="G3667" i="20"/>
  <c r="G3655" i="20"/>
  <c r="G3651" i="20"/>
  <c r="G3639" i="20"/>
  <c r="G3635" i="20"/>
  <c r="G3623" i="20"/>
  <c r="G3619" i="20"/>
  <c r="G3607" i="20"/>
  <c r="G3603" i="20"/>
  <c r="G3591" i="20"/>
  <c r="G3587" i="20"/>
  <c r="G3575" i="20"/>
  <c r="G3571" i="20"/>
  <c r="G3559" i="20"/>
  <c r="G3555" i="20"/>
  <c r="G3543" i="20"/>
  <c r="G3539" i="20"/>
  <c r="G3527" i="20"/>
  <c r="G3523" i="20"/>
  <c r="G3511" i="20"/>
  <c r="G3496" i="20"/>
  <c r="G3492" i="20"/>
  <c r="G3480" i="20"/>
  <c r="G3476" i="20"/>
  <c r="G3464" i="20"/>
  <c r="G3460" i="20"/>
  <c r="G3448" i="20"/>
  <c r="G3444" i="20"/>
  <c r="G3432" i="20"/>
  <c r="G3428" i="20"/>
  <c r="G3416" i="20"/>
  <c r="G3412" i="20"/>
  <c r="G3400" i="20"/>
  <c r="G3396" i="20"/>
  <c r="G3384" i="20"/>
  <c r="G3380" i="20"/>
  <c r="G3368" i="20"/>
  <c r="G3364" i="20"/>
  <c r="G3352" i="20"/>
  <c r="G3348" i="20"/>
  <c r="G3336" i="20"/>
  <c r="G3332" i="20"/>
  <c r="G3320" i="20"/>
  <c r="G3316" i="20"/>
  <c r="G3304" i="20"/>
  <c r="G3300" i="20"/>
  <c r="G3288" i="20"/>
  <c r="G3284" i="20"/>
  <c r="G3272" i="20"/>
  <c r="G3268" i="20"/>
  <c r="G3256" i="20"/>
  <c r="G3252" i="20"/>
  <c r="G3240" i="20"/>
  <c r="G3236" i="20"/>
  <c r="G3224" i="20"/>
  <c r="G3220" i="20"/>
  <c r="G3208" i="20"/>
  <c r="G3204" i="20"/>
  <c r="G3192" i="20"/>
  <c r="G3188" i="20"/>
  <c r="G3176" i="20"/>
  <c r="G3172" i="20"/>
  <c r="G3160" i="20"/>
  <c r="G3156" i="20"/>
  <c r="G3144" i="20"/>
  <c r="G3140" i="20"/>
  <c r="G3128" i="20"/>
  <c r="G3124" i="20"/>
  <c r="G3112" i="20"/>
  <c r="G3108" i="20"/>
  <c r="C3031" i="1"/>
  <c r="C1562" i="1"/>
  <c r="C1316" i="1"/>
  <c r="C2066" i="1"/>
  <c r="C3441" i="1"/>
  <c r="C3522" i="1"/>
  <c r="C3527" i="1"/>
  <c r="C3572" i="1"/>
  <c r="C3610" i="1"/>
  <c r="C3376" i="1"/>
  <c r="C146" i="1"/>
  <c r="C1217" i="1"/>
  <c r="C1456" i="1"/>
  <c r="C2065" i="1"/>
  <c r="C3448" i="1"/>
  <c r="C3510" i="1"/>
  <c r="C3530" i="1"/>
  <c r="C3580" i="1"/>
  <c r="C3615" i="1"/>
  <c r="C3730" i="1"/>
  <c r="C66" i="1"/>
  <c r="C1319" i="1"/>
  <c r="C1505" i="1"/>
  <c r="C2064" i="1"/>
  <c r="C3520" i="1"/>
  <c r="C3512" i="1"/>
  <c r="C3531" i="1"/>
  <c r="C3594" i="1"/>
  <c r="C3406" i="1"/>
  <c r="C3142" i="1"/>
  <c r="C2735" i="1"/>
  <c r="C2731" i="1"/>
  <c r="C168" i="1"/>
  <c r="C1321" i="1"/>
  <c r="C1651" i="1"/>
  <c r="C1875" i="1"/>
  <c r="C3521" i="1"/>
  <c r="C3514" i="1"/>
  <c r="C3561" i="1"/>
  <c r="C3598" i="1"/>
  <c r="C3631" i="1"/>
  <c r="C2008" i="1"/>
  <c r="C1323" i="1"/>
  <c r="C1894" i="1"/>
  <c r="C1410" i="1"/>
  <c r="C1828" i="1"/>
  <c r="C1659" i="1"/>
  <c r="C1239" i="1"/>
  <c r="C1846" i="1"/>
  <c r="C2153" i="1"/>
  <c r="C3003" i="1"/>
  <c r="C1417" i="1"/>
  <c r="C1100" i="1"/>
  <c r="C1486" i="1"/>
  <c r="C2037" i="1"/>
  <c r="C3715" i="1"/>
  <c r="C3148" i="1"/>
  <c r="C2923" i="1"/>
  <c r="C3047" i="1"/>
  <c r="C3016" i="1"/>
  <c r="C2213" i="1"/>
  <c r="C3862" i="1"/>
  <c r="C3364" i="1"/>
  <c r="C3363" i="1"/>
  <c r="C3305" i="1"/>
  <c r="C1997" i="1"/>
  <c r="C1330" i="1"/>
  <c r="C3707" i="1"/>
  <c r="C1138" i="1"/>
  <c r="C2162" i="1"/>
  <c r="C2926" i="1"/>
  <c r="C3674" i="1"/>
  <c r="C1690" i="1"/>
  <c r="C3470" i="1"/>
  <c r="C1408" i="1"/>
  <c r="C2070" i="1"/>
  <c r="C2826" i="1"/>
  <c r="C3602" i="1"/>
  <c r="C1449" i="1"/>
  <c r="C1089" i="1"/>
  <c r="C1595" i="1"/>
  <c r="C3304" i="1"/>
  <c r="C3672" i="1"/>
  <c r="C1586" i="1"/>
  <c r="C3082" i="1"/>
  <c r="C2818" i="1"/>
  <c r="C1485" i="1"/>
  <c r="C1118" i="1"/>
  <c r="C3608" i="1"/>
  <c r="C3703" i="1"/>
  <c r="C3014" i="1"/>
  <c r="C2983" i="1"/>
  <c r="C1350" i="1"/>
  <c r="C2384" i="1"/>
  <c r="C3013" i="1"/>
  <c r="C3486" i="1"/>
  <c r="C2160" i="1"/>
  <c r="C1808" i="1"/>
  <c r="C2058" i="1"/>
  <c r="C2994" i="1"/>
  <c r="C2767" i="1"/>
  <c r="C2821" i="1"/>
  <c r="C2052" i="1"/>
  <c r="C2399" i="1"/>
  <c r="C2764" i="1"/>
  <c r="C1903" i="1"/>
  <c r="C3015" i="1"/>
  <c r="C1367" i="1"/>
  <c r="C2026" i="1"/>
  <c r="C1590" i="1"/>
  <c r="C3130" i="1"/>
  <c r="C2778" i="1"/>
  <c r="C3678" i="1"/>
  <c r="C3303" i="1"/>
  <c r="C1199" i="1"/>
  <c r="C2001" i="1"/>
  <c r="C3137" i="1"/>
  <c r="C2027" i="1"/>
  <c r="C1584" i="1"/>
  <c r="C3081" i="1"/>
  <c r="C2988" i="1"/>
  <c r="C3099" i="1"/>
  <c r="C1120" i="1"/>
  <c r="C3714" i="1"/>
  <c r="C2268" i="1"/>
  <c r="C1735" i="1"/>
  <c r="C2766" i="1"/>
  <c r="C3592" i="1"/>
  <c r="C2978" i="1"/>
  <c r="C2209" i="1"/>
  <c r="C3569" i="1"/>
  <c r="C3365" i="1"/>
  <c r="C3629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3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8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3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5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4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8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9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3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6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7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3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6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627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Солнечная,34- 2-х квартирный МКД</t>
        </r>
      </text>
    </comment>
    <comment ref="A2628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Солнечная,34а- 2-х квартирный МКД</t>
        </r>
      </text>
    </comment>
    <comment ref="A263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22-дом снесен-3 изменения</t>
        </r>
      </text>
    </comment>
    <comment ref="A2642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12-дом снесен-3 изменения</t>
        </r>
      </text>
    </comment>
    <comment ref="A288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9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9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6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7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8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8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9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9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4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7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8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8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8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8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9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31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31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4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5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6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87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90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5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5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6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0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511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Максим Кухарчик</author>
    <author>КСЕНИЯ БОНДАРЕВА</author>
    <author>БИГ БОСС</author>
    <author xml:space="preserve"> </author>
  </authors>
  <commentList>
    <comment ref="B138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 Кухарчик:</t>
        </r>
        <r>
          <rPr>
            <sz val="9"/>
            <color indexed="81"/>
            <rFont val="Tahoma"/>
            <family val="2"/>
            <charset val="204"/>
          </rPr>
          <t xml:space="preserve">
ХВС
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 Кухарчик:</t>
        </r>
        <r>
          <rPr>
            <sz val="9"/>
            <color indexed="81"/>
            <rFont val="Tahoma"/>
            <family val="2"/>
            <charset val="204"/>
          </rPr>
          <t xml:space="preserve">
ГВС</t>
        </r>
      </text>
    </comment>
    <comment ref="A321" authorId="1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сделаны работы</t>
        </r>
      </text>
    </comment>
    <comment ref="B321" authorId="1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на подписи в адм.</t>
        </r>
      </text>
    </comment>
    <comment ref="C321" authorId="2" shapeId="0">
      <text>
        <r>
          <rPr>
            <b/>
            <sz val="9"/>
            <color indexed="81"/>
            <rFont val="Tahoma"/>
            <family val="2"/>
            <charset val="204"/>
          </rPr>
          <t>БИГ БОСС:</t>
        </r>
        <r>
          <rPr>
            <sz val="9"/>
            <color indexed="81"/>
            <rFont val="Tahoma"/>
            <family val="2"/>
            <charset val="204"/>
          </rPr>
          <t xml:space="preserve">
ПРИБОР УЧЕТА ВКЛЮЧЕН В ОДНО ВЫПОЛНЕНИЕ ВТОРЫМ РАЗДЕЛОМ В КС-2 НА ВОДОСНАБЖЕНИЕ
</t>
        </r>
      </text>
    </comment>
    <comment ref="A334" authorId="1" shapeId="0">
      <text>
        <r>
          <rPr>
            <b/>
            <sz val="9"/>
            <color indexed="81"/>
            <rFont val="Tahoma"/>
            <family val="2"/>
            <charset val="204"/>
          </rPr>
          <t>КСЕНИЯ БОНДАРЕВА:</t>
        </r>
        <r>
          <rPr>
            <sz val="9"/>
            <color indexed="81"/>
            <rFont val="Tahoma"/>
            <family val="2"/>
            <charset val="204"/>
          </rPr>
          <t xml:space="preserve">
перенесен в 2018 год, потому что кс 2017 года</t>
        </r>
      </text>
    </comment>
    <comment ref="C427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427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427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C428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D428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  <comment ref="E428" authorId="3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Admin011:
</t>
        </r>
        <r>
          <rPr>
            <sz val="9"/>
            <color indexed="8"/>
            <rFont val="Tahoma"/>
            <family val="2"/>
            <charset val="204"/>
          </rPr>
          <t>аванс 30%, протокол 03.11.2017 №1</t>
        </r>
      </text>
    </comment>
  </commentList>
</comments>
</file>

<file path=xl/sharedStrings.xml><?xml version="1.0" encoding="utf-8"?>
<sst xmlns="http://schemas.openxmlformats.org/spreadsheetml/2006/main" count="9615" uniqueCount="4928">
  <si>
    <t>Адрес МКД</t>
  </si>
  <si>
    <t>г.Астрахань, ул. Н.Островского, 64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</si>
  <si>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</si>
  <si>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</si>
  <si>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</si>
  <si>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</si>
  <si>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</si>
  <si>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</si>
  <si>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</si>
  <si>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</si>
  <si>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</si>
  <si>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</si>
  <si>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</si>
  <si>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</si>
  <si>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</si>
  <si>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</si>
  <si>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</si>
  <si>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</si>
  <si>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</si>
  <si>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</si>
  <si>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</si>
  <si>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</si>
  <si>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</si>
  <si>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</si>
  <si>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</si>
  <si>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</si>
  <si>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</si>
  <si>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</si>
  <si>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</si>
  <si>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</si>
  <si>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</si>
  <si>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</si>
  <si>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</si>
  <si>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</si>
  <si>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</si>
  <si>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</si>
  <si>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</si>
  <si>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</si>
  <si>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</si>
  <si>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</si>
  <si>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</si>
  <si>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</si>
  <si>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</si>
  <si>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</si>
  <si>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</si>
  <si>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</si>
  <si>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</si>
  <si>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</si>
  <si>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</si>
  <si>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</si>
  <si>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</si>
  <si>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</si>
  <si>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</si>
  <si>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</si>
  <si>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</si>
  <si>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</si>
  <si>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</si>
  <si>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</si>
  <si>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</si>
  <si>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</si>
  <si>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</si>
  <si>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</si>
  <si>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</si>
  <si>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</si>
  <si>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</si>
  <si>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</si>
  <si>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г.Астрахань, ул. В. Мейера, 17</t>
  </si>
  <si>
    <t>г.Астрахань, ул. 3-я Красноармейская/ ул. Беринга, 9/10</t>
  </si>
  <si>
    <t>г.Астрахань, ул. Ляхова, 9</t>
  </si>
  <si>
    <t>г.Ахтубинск, ул. Агурина, 13</t>
  </si>
  <si>
    <t>г.Ахтубинск, ул. Жуковского, 17</t>
  </si>
  <si>
    <t>г.Ахтубинск, ул. Волгоградская, 13</t>
  </si>
  <si>
    <t>г.Ахтубинск, ул. Волгоградская, 15</t>
  </si>
  <si>
    <t>г.Ахтубинск, ул. Крупская, 9</t>
  </si>
  <si>
    <t>г.Ахтубинск, ул. Нестерова, 6</t>
  </si>
  <si>
    <t>п.Володарский, ул.Свердлова, 37</t>
  </si>
  <si>
    <t>с. Енотаевка, ул. Заречная, 3</t>
  </si>
  <si>
    <t>с. Енотаевка, ул. Заречная, 5</t>
  </si>
  <si>
    <t>г. Знаменск, ул. Астраханская, 6,литер В</t>
  </si>
  <si>
    <t>г. Знаменск, ул. Волгоградская, 10</t>
  </si>
  <si>
    <t>г. Знаменск, ул. Комсомольская, 16</t>
  </si>
  <si>
    <t>г. Знаменск, ул. Комсомольская, 18, литер Б</t>
  </si>
  <si>
    <t>г. Знаменск, проспект 9 Мая, 67</t>
  </si>
  <si>
    <t>г. Камызяк, ул. М.Горького, 100</t>
  </si>
  <si>
    <t>г. Камызяк, ул. М.Горького, 97</t>
  </si>
  <si>
    <t>р. п. Кировский, ул. Народная, 6</t>
  </si>
  <si>
    <t>с. Тузуклей, проспект Ильича, 6</t>
  </si>
  <si>
    <t>с. Чаган, ул. Ленина, 4</t>
  </si>
  <si>
    <t>г.Астрахань, пер. Ростовский, 20</t>
  </si>
  <si>
    <t>г.Астрахань, пл. Заводская, 32</t>
  </si>
  <si>
    <t>г.Астрахань, ул. Акмолинская, 17</t>
  </si>
  <si>
    <t>г.Астрахань, ул. Алексеева, 3</t>
  </si>
  <si>
    <t>г.Астрахань, ул. Куликова, 46</t>
  </si>
  <si>
    <t>г.Астрахань, ул. Эспланадная, 38 литер А</t>
  </si>
  <si>
    <t>г.Астрахань, ул. Адм.Нахимова, 50</t>
  </si>
  <si>
    <t>г.Астрахань, ул. Адм.Нахимова, 52</t>
  </si>
  <si>
    <t>г.Астрахань, ул. Б.Хмельницкого, 50</t>
  </si>
  <si>
    <t>г.Астрахань, ул. Б.Хмельницкого, 52</t>
  </si>
  <si>
    <t>г.Астрахань, ул. Краснодарская, 43 литер А1</t>
  </si>
  <si>
    <t>г.Астрахань, ул. Н.Островского, 74</t>
  </si>
  <si>
    <t>г.Астрахань, ул. Авиационная, 3</t>
  </si>
  <si>
    <t>г.Астрахань, ул. Ангарская, 26</t>
  </si>
  <si>
    <t>г.Астрахань, ул. Бульварная, 6</t>
  </si>
  <si>
    <t>г.Астрахань, ул. Наб.Казачьего ерика, 151</t>
  </si>
  <si>
    <t>г.Астрахань, ул. Косм.В.Комарова, 27</t>
  </si>
  <si>
    <t>г.Астрахань, ул. Коммунистическая, 60</t>
  </si>
  <si>
    <t>г.Ахтубинск, ул. Грибоедова, 15</t>
  </si>
  <si>
    <t>г.Ахтубинск, ул. Ленинградская, 4а</t>
  </si>
  <si>
    <t>г.Ахтубинск, ул. Андреева, 6</t>
  </si>
  <si>
    <t>г.Ахтубинск, мкрн. Мелиораторов, 5</t>
  </si>
  <si>
    <t>г.Ахтубинск, мкрн. Мелиораторов, 7</t>
  </si>
  <si>
    <t>г.Ахтубинск, мкрн. Мелиораторов, 16</t>
  </si>
  <si>
    <t>г.Ахтубинск, ул. Агурина, 5</t>
  </si>
  <si>
    <t>г.Ахтубинск, ул. Агурина, 9</t>
  </si>
  <si>
    <t>г.Ахтубинск, ул. Агурина, 11</t>
  </si>
  <si>
    <t>г.Ахтубинск, ул. Волгоградская, 2</t>
  </si>
  <si>
    <t>г.Ахтубинск, ул. Крупская, 13</t>
  </si>
  <si>
    <t>с.Марфино, ул.Гагарина, 1</t>
  </si>
  <si>
    <t>с.Марфино, ул.Гагарина, 2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</si>
  <si>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</si>
  <si>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</si>
  <si>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</si>
  <si>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</si>
  <si>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с.Зеленга, ул. Советская, 95</t>
  </si>
  <si>
    <t>с.Зеленга, ул. Советская, 101</t>
  </si>
  <si>
    <t>с.Зеленга, ул. Клубная, 89</t>
  </si>
  <si>
    <t>п. Винный, ул. Октябрьская, 1</t>
  </si>
  <si>
    <t>г. Знаменск, ул. Волгоградская, 12</t>
  </si>
  <si>
    <t>г. Знаменск, ул. Гагарина, 5</t>
  </si>
  <si>
    <t>г. Знаменск, ул. Гагарина, 7</t>
  </si>
  <si>
    <t>г. Знаменск, ул. Комсомольская, 9</t>
  </si>
  <si>
    <t>г. Знаменск, ул. Комсомольская, 18</t>
  </si>
  <si>
    <t>г. Знаменск, ул. Ленина, 25</t>
  </si>
  <si>
    <t>г. Знаменск, ул. Ленина, 40</t>
  </si>
  <si>
    <t>г. Знаменск, ул. Ленина, 47</t>
  </si>
  <si>
    <t>г. Знаменск, ул. Первомайская, 6</t>
  </si>
  <si>
    <t>г. Знаменск, ул. Первомайская, 10</t>
  </si>
  <si>
    <t>г. Знаменск, ул. Первомайская, 12</t>
  </si>
  <si>
    <t>г. Знаменск, ул. Первомайская, 20</t>
  </si>
  <si>
    <t>г. Знаменск, ул. Пионерская, 2</t>
  </si>
  <si>
    <t>г. Знаменск, проспект 9 Мая, 16</t>
  </si>
  <si>
    <t>г. Знаменск, проспект 9 Мая, 18</t>
  </si>
  <si>
    <t>г. Знаменск, проспект 9 Мая, 39</t>
  </si>
  <si>
    <t>г. Знаменск, проспект 9 Мая, 45</t>
  </si>
  <si>
    <t>с.Оранжереи, ул. Аптечная, 17</t>
  </si>
  <si>
    <t>г. Камызяк, ул. Юбилейная, 7</t>
  </si>
  <si>
    <t>р. п. Кировский, ул. Пионерская, 17</t>
  </si>
  <si>
    <t>с. Тузуклей, проспект Ильича, 2</t>
  </si>
  <si>
    <t>с. Тузуклей, проспект Ильича, 3</t>
  </si>
  <si>
    <t>с. Тузуклей, проспект Ильича, 4</t>
  </si>
  <si>
    <t>с. Бирюковка, ул. Юбилейная, 5</t>
  </si>
  <si>
    <t>Ремонт внутридомовых инженерных систем водоснабжения</t>
  </si>
  <si>
    <t xml:space="preserve">Ремонт фундамента многоквартирного дома </t>
  </si>
  <si>
    <t>Ремонт отмостки</t>
  </si>
  <si>
    <t>Ремонт подъездов</t>
  </si>
  <si>
    <t>г. Астрахань, ул. Звездная, д. 3, корп. 2</t>
  </si>
  <si>
    <t>г. Астрахань, ул. Савушкина, д. 31</t>
  </si>
  <si>
    <t>г. Астрахань, ул. Звездная, д. 21</t>
  </si>
  <si>
    <t>Оплачено за капитальный ремонт с специальных счетов за 2018 год</t>
  </si>
  <si>
    <t>Оплачено за капитальный ремонт со счета регионального оператора за 2018 г</t>
  </si>
  <si>
    <t>г. Знаменск, проспект 9 Мая, 19</t>
  </si>
  <si>
    <t>г. Знаменск, проспект 9 Мая, 4, литер А</t>
  </si>
  <si>
    <t>г. Знаменск, проспект 9 Мая, 71</t>
  </si>
  <si>
    <t>Ремонт фасада</t>
  </si>
  <si>
    <t>г. Знаменск, ул. Волгоградская, 22</t>
  </si>
  <si>
    <t>г. Знаменск, ул. Волгоградская, 40</t>
  </si>
  <si>
    <t>г. Знаменск, ул. Комсомольская, 10</t>
  </si>
  <si>
    <t>г. Знаменск, ул. Комсомольская, 14</t>
  </si>
  <si>
    <t>г. Знаменск, ул. Ленина, 2</t>
  </si>
  <si>
    <t>г. Знаменск, ул. Ленина, 28</t>
  </si>
  <si>
    <t>г. Знаменск, ул. Ленина, 31</t>
  </si>
  <si>
    <t>г. Знаменск, ул. Ленина, 34</t>
  </si>
  <si>
    <t>г. Знаменск, ул. Ленина, 48, литер А</t>
  </si>
  <si>
    <t>г. Знаменск, ул. Ленина, 52</t>
  </si>
  <si>
    <t>г. Знаменск, ул. Ленина, 54</t>
  </si>
  <si>
    <t>г. Знаменск, ул. Ленина, 54, литер А</t>
  </si>
  <si>
    <t>г. Знаменск, ул. Ленина, 54, литер Б</t>
  </si>
  <si>
    <t>г. Знаменск, ул. Первомайская, 22</t>
  </si>
  <si>
    <t>г. Знаменск, ул. Первомайская, 8</t>
  </si>
  <si>
    <t>г. Знаменск, ул. Янгеля, 11</t>
  </si>
  <si>
    <t>г. Знаменск, ул. Янгеля, 6, литер А</t>
  </si>
  <si>
    <t>г. Камызяк, ул. Юбилейная, 13</t>
  </si>
  <si>
    <t>г. Камызяк, ул. Юбилейная, 20</t>
  </si>
  <si>
    <t>г. Камызяк, ул. Юбилейная, 4</t>
  </si>
  <si>
    <t>г.Астрахань, пл. Вокзальная, 1</t>
  </si>
  <si>
    <t>г.Астрахань, пл. Заводская, 36</t>
  </si>
  <si>
    <t>г.Астрахань, проспект Бумажников, 9</t>
  </si>
  <si>
    <t>г.Астрахань, ул. 28-ой Армии, 10</t>
  </si>
  <si>
    <t>г.Астрахань, ул. 28-ой Армии, 16</t>
  </si>
  <si>
    <t>г.Астрахань, ул. 4- я Черниговская, 20</t>
  </si>
  <si>
    <t>г.Астрахань, ул. 4-я Черниговская, 24</t>
  </si>
  <si>
    <t>г.Астрахань, ул. Авиационная, 30</t>
  </si>
  <si>
    <t>г.Астрахань, ул. Адм.Нахимова, 141</t>
  </si>
  <si>
    <t>г.Астрахань, ул. Алексеева, 4</t>
  </si>
  <si>
    <t>г.Астрахань, ул. Алексеева/ул. Азизбекова, 13/8</t>
  </si>
  <si>
    <t>г.Астрахань, ул. Алексеева/ул. Дворжака, 8/5</t>
  </si>
  <si>
    <t>г.Астрахань, ул. Алексеева/ул. Дворжака, 9/7</t>
  </si>
  <si>
    <t>г.Астрахань, ул. Ахшарумова/ ул. Волжская, 54/41</t>
  </si>
  <si>
    <t>г.Астрахань, ул. Б.Алексеева, 14</t>
  </si>
  <si>
    <t>г.Астрахань, ул. Б.Алексеева, 1в</t>
  </si>
  <si>
    <t>г.Астрахань, ул. Б.Хмельницкого, 13</t>
  </si>
  <si>
    <t>г.Астрахань, ул. Б.Хмельницкого, 19</t>
  </si>
  <si>
    <t>г.Астрахань, ул. Б.Хмельницкого, 2</t>
  </si>
  <si>
    <t>г.Астрахань, ул. Б.Хмельницкого, 2,корп. 1</t>
  </si>
  <si>
    <t>г.Астрахань, ул. Б.Хмельницкого, 21,корп. 1</t>
  </si>
  <si>
    <t>г.Астрахань, ул. Б.Хмельницкого, 23</t>
  </si>
  <si>
    <t>г.Астрахань, ул. Б.Хмельницкого, 25</t>
  </si>
  <si>
    <t>г.Астрахань, ул. Б.Хмельницкого, 28</t>
  </si>
  <si>
    <t>г.Астрахань, ул. Б.Хмельницкого, 31</t>
  </si>
  <si>
    <t>г.Астрахань, ул. Б.Хмельницкого, 56</t>
  </si>
  <si>
    <t>г.Астрахань, ул. Б.Хмельницкого, 7</t>
  </si>
  <si>
    <t>г.Астрахань, ул. Б.Хмельницкого, 7,корп. 1</t>
  </si>
  <si>
    <t>г.Астрахань, ул. Боевая, 60</t>
  </si>
  <si>
    <t>г.Астрахань, ул. Боевая, 74</t>
  </si>
  <si>
    <t>г.Астрахань, ул. Ботвина, 6</t>
  </si>
  <si>
    <t>г.Астрахань, ул. Ботвина, 97</t>
  </si>
  <si>
    <t>г.Астрахань, ул. В.Барсовой, 15,корп. 2</t>
  </si>
  <si>
    <t>г.Астрахань, ул. В.Мейера, 5</t>
  </si>
  <si>
    <t>г.Астрахань, ул. Волжская, 49 А</t>
  </si>
  <si>
    <t>г.Астрахань, ул. Дворжака/ ул. Промышленная, 1/9</t>
  </si>
  <si>
    <t>г.Астрахань, ул. Звездная, 43,корп. 1</t>
  </si>
  <si>
    <t>г.Астрахань, ул. Кирова, 54</t>
  </si>
  <si>
    <t>г.Астрахань, ул. Кирова, 92а</t>
  </si>
  <si>
    <t>г.Астрахань, ул. Коммунистическая, 68</t>
  </si>
  <si>
    <t>г.Астрахань, ул. Косм.В.Комарова, 2а</t>
  </si>
  <si>
    <t>г.Астрахань, ул. Куликова, 38,корп. 1</t>
  </si>
  <si>
    <t>г.Астрахань, ул. Куликова, 42,корп.2</t>
  </si>
  <si>
    <t>г.Астрахань, ул. Ляхова, 3</t>
  </si>
  <si>
    <t>г.Астрахань, ул. Мелиоративная, 11</t>
  </si>
  <si>
    <t>г.Астрахань, ул. Моздокская, 52,корп. 2</t>
  </si>
  <si>
    <t>г.Астрахань, ул. Н.Островского, 113</t>
  </si>
  <si>
    <t>г.Астрахань, ул. Н.Островского, 150</t>
  </si>
  <si>
    <t>г.Астрахань, ул. Н.Островского, 154,корп. 1</t>
  </si>
  <si>
    <t>г.Астрахань, ул. Н.Островского, 63</t>
  </si>
  <si>
    <t>г.Астрахань, ул. Наб.Тимирязева, 66</t>
  </si>
  <si>
    <t>г.Астрахань, ул. Наб.Тимирязева, 68</t>
  </si>
  <si>
    <t>г.Астрахань, ул. Немова, 12а</t>
  </si>
  <si>
    <t>г.Астрахань, ул. Немова, 16б</t>
  </si>
  <si>
    <t>г.Астрахань, ул. Немова, 22</t>
  </si>
  <si>
    <t>г.Астрахань, ул. Немова, 24</t>
  </si>
  <si>
    <t>г.Астрахань, ул. Николая Ветошникова, 54</t>
  </si>
  <si>
    <t>г.Астрахань, ул. Промышленная, 4</t>
  </si>
  <si>
    <t>г.Астрахань, ул. С.Перовской, 103/20 литер А</t>
  </si>
  <si>
    <t>г.Астрахань, ул. С.Перовской, 71</t>
  </si>
  <si>
    <t>г.Астрахань, ул. С.Перовской, 79</t>
  </si>
  <si>
    <t>г.Астрахань, ул. Савушкина, 18/11</t>
  </si>
  <si>
    <t>г.Астрахань, ул. Савушкина, 20/10</t>
  </si>
  <si>
    <t>г.Астрахань, ул. Савушкина, 37,корп. 2</t>
  </si>
  <si>
    <t>г.Астрахань, ул. Татищева, 11б</t>
  </si>
  <si>
    <t>г.Астрахань, ул. Татищева, 57</t>
  </si>
  <si>
    <t>г.Астрахань, ул. Татищева, корп.29</t>
  </si>
  <si>
    <t>г.Астрахань, ул. Тренева, 14</t>
  </si>
  <si>
    <t>г.Астрахань, ул. Тренева, 15</t>
  </si>
  <si>
    <t>г.Астрахань, ул. Тренева, 19</t>
  </si>
  <si>
    <t>г.Астрахань, ул. Тренева, 5</t>
  </si>
  <si>
    <t>г.Астрахань, ул. Ф.Вельяминова, 12</t>
  </si>
  <si>
    <t>г.Астрахань, ул. Яблочкова, 24</t>
  </si>
  <si>
    <t>г.Астрахань, ул. Яблочкова, 26</t>
  </si>
  <si>
    <t>г.Ахтубинск, мкрн. Мелиораторов, 3</t>
  </si>
  <si>
    <t>г.Ахтубинск, мкрн. Мелиораторов, 8</t>
  </si>
  <si>
    <t>г.Ахтубинск, пер. Ульяновых, 3</t>
  </si>
  <si>
    <t>г.Ахтубинск, ул. Агурина, 16</t>
  </si>
  <si>
    <t>г.Ахтубинск, ул. Агурина, 17</t>
  </si>
  <si>
    <t>г.Ахтубинск, ул. Агурина, 4</t>
  </si>
  <si>
    <t>г.Ахтубинск, ул. Агурина, 8</t>
  </si>
  <si>
    <t>г.Ахтубинск, ул. Андреева, 2</t>
  </si>
  <si>
    <t>г.Ахтубинск, ул. Бородино, 2</t>
  </si>
  <si>
    <t>г.Ахтубинск, ул. Буденного, 6</t>
  </si>
  <si>
    <t>г.Ахтубинск, ул. Буденного, 7</t>
  </si>
  <si>
    <t>г.Ахтубинск, ул. Величко, 10</t>
  </si>
  <si>
    <t>г.Ахтубинск, ул. Волгоградская, 17а</t>
  </si>
  <si>
    <t>г.Ахтубинск, ул. Волгоградская, 2а</t>
  </si>
  <si>
    <t>г.Ахтубинск, ул. Ермака, 4</t>
  </si>
  <si>
    <t>г.Ахтубинск, ул. Ермака, 5</t>
  </si>
  <si>
    <t>г.Ахтубинск, ул. Заводская, 101</t>
  </si>
  <si>
    <t>г.Ахтубинск, ул. Заводская, 111</t>
  </si>
  <si>
    <t>г.Ахтубинск, ул. Крупская, 11</t>
  </si>
  <si>
    <t>г.Ахтубинск, ул. Крупская, 16</t>
  </si>
  <si>
    <t>г.Ахтубинск, ул. Крупская, 7</t>
  </si>
  <si>
    <t>г.Ахтубинск, ул. Сталинградская, 11</t>
  </si>
  <si>
    <t>г.Ахтубинск, ул. Сталинградская, 5</t>
  </si>
  <si>
    <t>г.Ахтубинск, ул. Сталинградская, д.15</t>
  </si>
  <si>
    <t>г.Ахтубинск, ул. Циолковского, 5</t>
  </si>
  <si>
    <t>г.Ахтубинск, ул. Челюскинцев, 1</t>
  </si>
  <si>
    <t>г.Ахтубинск, ул. Черно- Иванова, 7</t>
  </si>
  <si>
    <t>г.Ахтубинск, ул. Щербакова, 15в</t>
  </si>
  <si>
    <t>г.Ахтубинск, ул. Щербакова, 6</t>
  </si>
  <si>
    <t>г.Нариманов,ул. Волгоградская, 19</t>
  </si>
  <si>
    <t>п. Володарский, ул. Комсомольская, 1</t>
  </si>
  <si>
    <t>п. Володарский, ул. Мичурина, 25</t>
  </si>
  <si>
    <t>п. Каспий, ул. Советская, 1</t>
  </si>
  <si>
    <t>п. Каспий, ул. Советская, 2</t>
  </si>
  <si>
    <t>р. п. Кировский, ул. Народная, 14</t>
  </si>
  <si>
    <t>р.п. Красные Баррикады, ул. Первомайская, 12б</t>
  </si>
  <si>
    <t>с. Образцово- Травино, ул. Фрунзе, 10</t>
  </si>
  <si>
    <t>с. Чаган, ул. Ленина, 5</t>
  </si>
  <si>
    <t>Разработка проектной документации</t>
  </si>
  <si>
    <t>г. Знаменск, ул. Черняховского, 5</t>
  </si>
  <si>
    <t>Капитальный ремонт выходов из подъездов здания (крыльца), из подвалов и цокольных этажей</t>
  </si>
  <si>
    <t xml:space="preserve">Ремонт или замена лифтового оборудования, признанного непригодным для эксплуатации </t>
  </si>
  <si>
    <t>IV. СВЕДЕНИЯ О НАЧИСЛЕННЫХ И УПЛАЧЕННЫХ СОБСТВЕННИКАМИ ПОМЕЩЕНИЙ В МНОГОКВАРТИРНОМ ДОМЕ ВЗНОСАХ на 01.01.2019 г.
НА КАПИТАЛЬНЫЙ РЕМОНТ, ЗАДОЛЖЕННОСТИ ПО ИХ ОПЛАТЕ, ОБ УПЛАЧЕННЫХ ПЕНИ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</si>
  <si>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</si>
  <si>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</si>
  <si>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</si>
  <si>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</si>
  <si>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</si>
  <si>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</si>
  <si>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</si>
  <si>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</si>
  <si>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</si>
  <si>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</si>
  <si>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</si>
  <si>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</si>
  <si>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</si>
  <si>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</si>
  <si>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</si>
  <si>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</si>
  <si>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</si>
  <si>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</si>
  <si>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</si>
  <si>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</si>
  <si>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</si>
  <si>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</si>
  <si>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</si>
  <si>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</si>
  <si>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</si>
  <si>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</si>
  <si>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</si>
  <si>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</si>
  <si>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</si>
  <si>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</si>
  <si>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</si>
  <si>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</si>
  <si>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</si>
  <si>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</si>
  <si>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</si>
  <si>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</si>
  <si>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</si>
  <si>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</si>
  <si>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д.31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</si>
  <si>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</si>
  <si>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</si>
  <si>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</si>
  <si>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</si>
  <si>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</si>
  <si>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</si>
  <si>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</si>
  <si>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</si>
  <si>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</si>
  <si>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</si>
  <si>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</si>
  <si>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</si>
  <si>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</si>
  <si>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</si>
  <si>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</si>
  <si>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</si>
  <si>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</si>
  <si>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</si>
  <si>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</si>
  <si>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</si>
  <si>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</si>
  <si>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</si>
  <si>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</si>
  <si>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</si>
  <si>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</si>
  <si>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</si>
  <si>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</si>
  <si>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</si>
  <si>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</si>
  <si>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</si>
  <si>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</si>
  <si>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</si>
  <si>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</si>
  <si>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</si>
  <si>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</si>
  <si>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</si>
  <si>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</si>
  <si>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</si>
  <si>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</si>
  <si>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</si>
  <si>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</si>
  <si>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</si>
  <si>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</si>
  <si>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</si>
  <si>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</si>
  <si>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</si>
  <si>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</si>
  <si>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</si>
  <si>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</si>
  <si>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</si>
  <si>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</si>
  <si>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</si>
  <si>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</si>
  <si>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</si>
  <si>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</si>
  <si>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</si>
  <si>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</si>
  <si>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</si>
  <si>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</si>
  <si>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</si>
  <si>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</si>
  <si>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</si>
  <si>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</si>
  <si>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</si>
  <si>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</si>
  <si>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</si>
  <si>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</si>
  <si>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</si>
  <si>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</si>
  <si>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</si>
  <si>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</si>
  <si>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</si>
  <si>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</si>
  <si>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</si>
  <si>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</si>
  <si>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</si>
  <si>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</si>
  <si>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</si>
  <si>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</si>
  <si>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</si>
  <si>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</si>
  <si>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</si>
  <si>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</si>
  <si>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</si>
  <si>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</si>
  <si>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</si>
  <si>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</si>
  <si>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</si>
  <si>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</si>
  <si>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</si>
  <si>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</si>
  <si>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</si>
  <si>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</si>
  <si>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</si>
  <si>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</si>
  <si>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</si>
  <si>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</si>
  <si>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</si>
  <si>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</si>
  <si>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</si>
  <si>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</si>
  <si>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</si>
  <si>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</si>
  <si>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</si>
  <si>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</si>
  <si>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</si>
  <si>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</si>
  <si>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</si>
  <si>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</si>
  <si>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</si>
  <si>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</si>
  <si>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</si>
  <si>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>Володарского ул. д.4 - корп. 32 пом.37</t>
  </si>
  <si>
    <t xml:space="preserve">Володарского ул. д.8 </t>
  </si>
  <si>
    <t xml:space="preserve">Всеволода Ноздрина ул. д.13 </t>
  </si>
  <si>
    <t xml:space="preserve">Всеволода Ноздрина ул. д.18 </t>
  </si>
  <si>
    <t xml:space="preserve">Всеволода Ноздрина ул. д.28 </t>
  </si>
  <si>
    <t xml:space="preserve">Всеволода Ноздрина ул. д.29 </t>
  </si>
  <si>
    <t xml:space="preserve">Всеволода Ноздрина ул. д.59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</si>
  <si>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</si>
  <si>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</si>
  <si>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</si>
  <si>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</si>
  <si>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</si>
  <si>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</si>
  <si>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</si>
  <si>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</si>
  <si>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</si>
  <si>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</si>
  <si>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</si>
  <si>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</si>
  <si>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</si>
  <si>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</si>
  <si>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</si>
  <si>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</si>
  <si>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</si>
  <si>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</si>
  <si>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</si>
  <si>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</si>
  <si>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</si>
  <si>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</si>
  <si>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д.3/10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</si>
  <si>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</si>
  <si>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</si>
  <si>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</si>
  <si>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</si>
  <si>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</si>
  <si>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</si>
  <si>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</si>
  <si>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</si>
  <si>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</si>
  <si>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</si>
  <si>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</si>
  <si>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</si>
  <si>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</si>
  <si>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</si>
  <si>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</si>
  <si>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</si>
  <si>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</si>
  <si>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</si>
  <si>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</si>
  <si>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</si>
  <si>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</si>
  <si>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</si>
  <si>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</si>
  <si>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</si>
  <si>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</si>
  <si>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</si>
  <si>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</si>
  <si>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</si>
  <si>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</si>
  <si>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</si>
  <si>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</si>
  <si>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</si>
  <si>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</si>
  <si>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</si>
  <si>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</si>
  <si>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</si>
  <si>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</si>
  <si>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</si>
  <si>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</si>
  <si>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 д.3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</si>
  <si>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</si>
  <si>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</si>
  <si>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</si>
  <si>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д.1 - корп. 4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</si>
  <si>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</si>
  <si>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</si>
  <si>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</si>
  <si>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</si>
  <si>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</si>
  <si>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</si>
  <si>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</si>
  <si>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</si>
  <si>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Зеленгинская ул. д.57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</si>
  <si>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</si>
  <si>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</si>
  <si>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</si>
  <si>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</si>
  <si>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</si>
  <si>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</si>
  <si>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</si>
  <si>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</si>
  <si>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</si>
  <si>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</si>
  <si>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</si>
  <si>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</si>
  <si>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</si>
  <si>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</si>
  <si>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</si>
  <si>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</si>
  <si>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</si>
  <si>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</si>
  <si>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</si>
  <si>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</si>
  <si>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</si>
  <si>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</si>
  <si>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</si>
  <si>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</si>
  <si>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</si>
  <si>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</si>
  <si>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</si>
  <si>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</si>
  <si>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</si>
  <si>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</si>
  <si>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</si>
  <si>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</si>
  <si>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</si>
  <si>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</si>
  <si>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</si>
  <si>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</si>
  <si>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</si>
  <si>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</si>
  <si>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</si>
  <si>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</si>
  <si>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</si>
  <si>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</si>
  <si>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</si>
  <si>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</si>
  <si>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</si>
  <si>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</si>
  <si>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</si>
  <si>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</si>
  <si>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</si>
  <si>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</si>
  <si>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</si>
  <si>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</si>
  <si>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</si>
  <si>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</si>
  <si>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</si>
  <si>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</si>
  <si>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</si>
  <si>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</si>
  <si>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</si>
  <si>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</si>
  <si>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</si>
  <si>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</si>
  <si>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</si>
  <si>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</si>
  <si>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</si>
  <si>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</si>
  <si>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</si>
  <si>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</si>
  <si>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</si>
  <si>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</si>
  <si>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</si>
  <si>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</si>
  <si>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</si>
  <si>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</si>
  <si>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</si>
  <si>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</si>
  <si>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</si>
  <si>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</si>
  <si>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</si>
  <si>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</si>
  <si>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</si>
  <si>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Коммунистическая ул. д.8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</si>
  <si>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</si>
  <si>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</si>
  <si>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</si>
  <si>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</si>
  <si>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</si>
  <si>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</si>
  <si>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</si>
  <si>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</si>
  <si>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</si>
  <si>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>Красная Набережная ул. д.15 пом.3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</si>
  <si>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</si>
  <si>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</si>
  <si>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</si>
  <si>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</si>
  <si>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</si>
  <si>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</si>
  <si>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</si>
  <si>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</si>
  <si>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</si>
  <si>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</si>
  <si>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д.233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</si>
  <si>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</si>
  <si>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</si>
  <si>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</si>
  <si>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</si>
  <si>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</si>
  <si>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</si>
  <si>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</si>
  <si>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</si>
  <si>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</si>
  <si>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</si>
  <si>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</si>
  <si>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</si>
  <si>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</si>
  <si>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</si>
  <si>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</si>
  <si>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</si>
  <si>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</si>
  <si>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</si>
  <si>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</si>
  <si>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</si>
  <si>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</si>
  <si>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</si>
  <si>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</si>
  <si>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</si>
  <si>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</si>
  <si>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</si>
  <si>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</si>
  <si>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</si>
  <si>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</si>
  <si>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</si>
  <si>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</si>
  <si>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</si>
  <si>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</si>
  <si>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</si>
  <si>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</si>
  <si>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</si>
  <si>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</si>
  <si>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</si>
  <si>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</si>
  <si>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</si>
  <si>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</si>
  <si>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</si>
  <si>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</si>
  <si>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</si>
  <si>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</si>
  <si>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</si>
  <si>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</si>
  <si>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</si>
  <si>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</si>
  <si>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</si>
  <si>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</si>
  <si>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</si>
  <si>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</si>
  <si>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</si>
  <si>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</si>
  <si>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</si>
  <si>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</si>
  <si>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</si>
  <si>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</si>
  <si>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</si>
  <si>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</si>
  <si>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</si>
  <si>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</si>
  <si>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</si>
  <si>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д.56 - корп. 2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</si>
  <si>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</si>
  <si>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</si>
  <si>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</si>
  <si>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</si>
  <si>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</si>
  <si>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</si>
  <si>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>Куликова ул. д.66 - корп. 1 пом.02</t>
  </si>
  <si>
    <t>Куликова ул. д.66 - корп. 2 пом.37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</si>
  <si>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</si>
  <si>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</si>
  <si>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</si>
  <si>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</si>
  <si>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</si>
  <si>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</si>
  <si>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</si>
  <si>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</si>
  <si>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</si>
  <si>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</si>
  <si>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</si>
  <si>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</si>
  <si>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</si>
  <si>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</si>
  <si>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</si>
  <si>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</si>
  <si>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</si>
  <si>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</si>
  <si>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</si>
  <si>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</si>
  <si>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</si>
  <si>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</si>
  <si>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</si>
  <si>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</si>
  <si>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</si>
  <si>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</si>
  <si>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д.74 </t>
  </si>
  <si>
    <t xml:space="preserve">Курская ул. д.78 </t>
  </si>
  <si>
    <t xml:space="preserve">Курская ул. д.80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</si>
  <si>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</si>
  <si>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</si>
  <si>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</si>
  <si>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</si>
  <si>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</si>
  <si>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</si>
  <si>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</si>
  <si>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</si>
  <si>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</si>
  <si>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</si>
  <si>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</si>
  <si>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</si>
  <si>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</si>
  <si>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</si>
  <si>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</si>
  <si>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</si>
  <si>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</si>
  <si>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</si>
  <si>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</si>
  <si>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</si>
  <si>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</si>
  <si>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</si>
  <si>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</si>
  <si>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</si>
  <si>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</si>
  <si>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</si>
  <si>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</si>
  <si>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</si>
  <si>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</si>
  <si>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</si>
  <si>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</si>
  <si>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</si>
  <si>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</si>
  <si>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</si>
  <si>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</si>
  <si>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</si>
  <si>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</si>
  <si>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</si>
  <si>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</si>
  <si>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</si>
  <si>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</si>
  <si>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</si>
  <si>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д.10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</si>
  <si>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</si>
  <si>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</si>
  <si>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</si>
  <si>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</si>
  <si>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</si>
  <si>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</si>
  <si>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</si>
  <si>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д.26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</si>
  <si>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</si>
  <si>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</si>
  <si>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</si>
  <si>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</si>
  <si>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</si>
  <si>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</si>
  <si>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</si>
  <si>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</si>
  <si>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</si>
  <si>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</si>
  <si>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</si>
  <si>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</si>
  <si>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</si>
  <si>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</si>
  <si>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</si>
  <si>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</si>
  <si>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</si>
  <si>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</si>
  <si>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</si>
  <si>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</si>
  <si>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</si>
  <si>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</si>
  <si>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</si>
  <si>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</si>
  <si>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</si>
  <si>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</si>
  <si>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</si>
  <si>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</si>
  <si>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</si>
  <si>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</si>
  <si>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</si>
  <si>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</si>
  <si>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</si>
  <si>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</si>
  <si>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</si>
  <si>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</si>
  <si>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</si>
  <si>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</si>
  <si>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</si>
  <si>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</si>
  <si>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</si>
  <si>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</si>
  <si>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</si>
  <si>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</si>
  <si>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</si>
  <si>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</si>
  <si>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</si>
  <si>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</si>
  <si>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</si>
  <si>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</si>
  <si>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Мусы Джалиля ул. д.24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</si>
  <si>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</si>
  <si>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</si>
  <si>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</si>
  <si>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</si>
  <si>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</si>
  <si>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</si>
  <si>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</si>
  <si>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</si>
  <si>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</si>
  <si>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</si>
  <si>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</si>
  <si>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</si>
  <si>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</si>
  <si>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</si>
  <si>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</si>
  <si>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</si>
  <si>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</si>
  <si>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</si>
  <si>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</si>
  <si>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</si>
  <si>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</si>
  <si>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</si>
  <si>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</si>
  <si>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</si>
  <si>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</si>
  <si>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</si>
  <si>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</si>
  <si>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</si>
  <si>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</si>
  <si>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</si>
  <si>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</si>
  <si>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</si>
  <si>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</si>
  <si>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</si>
  <si>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</si>
  <si>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</si>
  <si>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</si>
  <si>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</si>
  <si>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д.32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</si>
  <si>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</si>
  <si>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</si>
  <si>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</si>
  <si>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</si>
  <si>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</si>
  <si>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</si>
  <si>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</si>
  <si>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</si>
  <si>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</si>
  <si>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</si>
  <si>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</si>
  <si>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</si>
  <si>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</si>
  <si>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</si>
  <si>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</si>
  <si>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</si>
  <si>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</si>
  <si>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</si>
  <si>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</si>
  <si>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</si>
  <si>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</si>
  <si>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</si>
  <si>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</si>
  <si>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</si>
  <si>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</si>
  <si>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</si>
  <si>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</si>
  <si>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</si>
  <si>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</si>
  <si>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</si>
  <si>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</si>
  <si>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</si>
  <si>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</si>
  <si>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</si>
  <si>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</si>
  <si>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</si>
  <si>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</si>
  <si>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</si>
  <si>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</si>
  <si>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</si>
  <si>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</si>
  <si>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</si>
  <si>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</si>
  <si>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</si>
  <si>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</si>
  <si>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</si>
  <si>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</si>
  <si>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</si>
  <si>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</si>
  <si>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</si>
  <si>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</si>
  <si>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</si>
  <si>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</si>
  <si>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</si>
  <si>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</si>
  <si>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</si>
  <si>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</si>
  <si>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</si>
  <si>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</si>
  <si>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</si>
  <si>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</si>
  <si>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</si>
  <si>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</si>
  <si>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</si>
  <si>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</si>
  <si>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</si>
  <si>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</si>
  <si>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</si>
  <si>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</si>
  <si>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</si>
  <si>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</si>
  <si>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</si>
  <si>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</si>
  <si>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</si>
  <si>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</si>
  <si>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</si>
  <si>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</si>
  <si>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</si>
  <si>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</si>
  <si>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</si>
  <si>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</si>
  <si>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</si>
  <si>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</si>
  <si>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</si>
  <si>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</si>
  <si>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</si>
  <si>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</si>
  <si>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</si>
  <si>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</si>
  <si>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</si>
  <si>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</si>
  <si>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Псковская ул. д.7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</si>
  <si>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</si>
  <si>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</si>
  <si>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</si>
  <si>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</si>
  <si>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</si>
  <si>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</si>
  <si>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</si>
  <si>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д.20/4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</si>
  <si>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</si>
  <si>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</si>
  <si>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</si>
  <si>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</si>
  <si>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</si>
  <si>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</si>
  <si>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</si>
  <si>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</si>
  <si>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</si>
  <si>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</si>
  <si>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</si>
  <si>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</si>
  <si>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</si>
  <si>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</si>
  <si>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</si>
  <si>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</si>
  <si>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</si>
  <si>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</si>
  <si>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</si>
  <si>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</si>
  <si>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</si>
  <si>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</si>
  <si>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</si>
  <si>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</si>
  <si>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</si>
  <si>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</si>
  <si>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</si>
  <si>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</si>
  <si>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</si>
  <si>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</si>
  <si>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</si>
  <si>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</si>
  <si>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</si>
  <si>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</si>
  <si>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</si>
  <si>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</si>
  <si>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</si>
  <si>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</si>
  <si>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</si>
  <si>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</si>
  <si>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</si>
  <si>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</si>
  <si>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</si>
  <si>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</si>
  <si>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</si>
  <si>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</si>
  <si>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</si>
  <si>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</si>
  <si>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</si>
  <si>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</si>
  <si>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</si>
  <si>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</si>
  <si>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</si>
  <si>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</si>
  <si>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</si>
  <si>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</si>
  <si>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</si>
  <si>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</si>
  <si>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</si>
  <si>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</si>
  <si>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</si>
  <si>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</si>
  <si>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</si>
  <si>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</si>
  <si>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</si>
  <si>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</si>
  <si>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</si>
  <si>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</si>
  <si>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</si>
  <si>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</si>
  <si>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</si>
  <si>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д.26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</si>
  <si>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</si>
  <si>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</si>
  <si>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</si>
  <si>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д.34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</si>
  <si>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</si>
  <si>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</si>
  <si>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</si>
  <si>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</si>
  <si>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</si>
  <si>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</si>
  <si>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</si>
  <si>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</si>
  <si>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</si>
  <si>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</si>
  <si>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</si>
  <si>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</si>
  <si>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</si>
  <si>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</si>
  <si>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</si>
  <si>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</si>
  <si>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</si>
  <si>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</si>
  <si>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</si>
  <si>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</si>
  <si>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</si>
  <si>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</si>
  <si>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</si>
  <si>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</si>
  <si>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</si>
  <si>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</si>
  <si>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</si>
  <si>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</si>
  <si>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</si>
  <si>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</si>
  <si>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</si>
  <si>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</si>
  <si>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</si>
  <si>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</si>
  <si>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</si>
  <si>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</si>
  <si>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</si>
  <si>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</si>
  <si>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</si>
  <si>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</si>
  <si>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</si>
  <si>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</si>
  <si>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</si>
  <si>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</si>
  <si>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</si>
  <si>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</si>
  <si>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</si>
  <si>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</si>
  <si>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</si>
  <si>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</si>
  <si>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</si>
  <si>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</si>
  <si>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</si>
  <si>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</si>
  <si>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</si>
  <si>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</si>
  <si>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</si>
  <si>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</si>
  <si>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</si>
  <si>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</si>
  <si>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</si>
  <si>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</si>
  <si>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</si>
  <si>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</si>
  <si>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</si>
  <si>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</si>
  <si>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д.61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</si>
  <si>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</si>
  <si>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</si>
  <si>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</si>
  <si>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</si>
  <si>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</si>
  <si>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</si>
  <si>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</si>
  <si>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</si>
  <si>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</si>
  <si>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</si>
  <si>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</si>
  <si>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</si>
  <si>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</si>
  <si>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</si>
  <si>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</si>
  <si>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</si>
  <si>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д.2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</si>
  <si>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</si>
  <si>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</si>
  <si>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</si>
  <si>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</si>
  <si>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</si>
  <si>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</si>
  <si>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</si>
  <si>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</si>
  <si>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</si>
  <si>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</si>
  <si>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</si>
  <si>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</si>
  <si>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</si>
  <si>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</si>
  <si>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</si>
  <si>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</si>
  <si>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</si>
  <si>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</si>
  <si>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</si>
  <si>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</si>
  <si>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</si>
  <si>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</si>
  <si>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</si>
  <si>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</si>
  <si>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</si>
  <si>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</si>
  <si>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</si>
  <si>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</si>
  <si>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</si>
  <si>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</si>
  <si>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</si>
  <si>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</si>
  <si>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</si>
  <si>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</si>
  <si>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</si>
  <si>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</si>
  <si>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</si>
  <si>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</si>
  <si>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</si>
  <si>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</si>
  <si>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</si>
  <si>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</si>
  <si>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</si>
  <si>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</si>
  <si>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</si>
  <si>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</si>
  <si>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</si>
  <si>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</si>
  <si>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</si>
  <si>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д.51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</si>
  <si>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</si>
  <si>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</si>
  <si>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</si>
  <si>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</si>
  <si>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</si>
  <si>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</si>
  <si>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</si>
  <si>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</si>
  <si>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</si>
  <si>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д.23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</si>
  <si>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</si>
  <si>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</si>
  <si>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</si>
  <si>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</si>
  <si>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</si>
  <si>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</si>
  <si>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</si>
  <si>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</si>
  <si>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</si>
  <si>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</si>
  <si>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</si>
  <si>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</si>
  <si>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</si>
  <si>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</si>
  <si>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</si>
  <si>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</si>
  <si>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</si>
  <si>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</si>
  <si>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</si>
  <si>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</si>
  <si>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</si>
  <si>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</si>
  <si>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</si>
  <si>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</si>
  <si>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</si>
  <si>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</si>
  <si>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</si>
  <si>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</si>
  <si>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</si>
  <si>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</si>
  <si>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</si>
  <si>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</si>
  <si>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</si>
  <si>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</si>
  <si>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</si>
  <si>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</si>
  <si>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</si>
  <si>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</si>
  <si>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</si>
  <si>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</si>
  <si>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</si>
  <si>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</si>
  <si>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</si>
  <si>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д.3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</si>
  <si>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</si>
  <si>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</si>
  <si>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</si>
  <si>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</si>
  <si>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</si>
  <si>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</si>
  <si>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</si>
  <si>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</si>
  <si>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</si>
  <si>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</si>
  <si>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</si>
  <si>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</si>
  <si>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</si>
  <si>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</si>
  <si>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</si>
  <si>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</si>
  <si>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</si>
  <si>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</si>
  <si>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</si>
  <si>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</si>
  <si>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</si>
  <si>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</si>
  <si>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</si>
  <si>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</si>
  <si>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</si>
  <si>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</si>
  <si>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</si>
  <si>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</si>
  <si>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</si>
  <si>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д.24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</si>
  <si>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</si>
  <si>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</si>
  <si>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</si>
  <si>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</si>
  <si>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</si>
  <si>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</si>
  <si>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</si>
  <si>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</si>
  <si>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</si>
  <si>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</si>
  <si>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</si>
  <si>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</si>
  <si>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</si>
  <si>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</si>
  <si>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</si>
  <si>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</si>
  <si>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</si>
  <si>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</si>
  <si>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</si>
  <si>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</si>
  <si>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</si>
  <si>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</si>
  <si>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</si>
  <si>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>Щекина пер. д.10 пом.032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</si>
  <si>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</si>
  <si>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</si>
  <si>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</si>
  <si>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</si>
  <si>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</si>
  <si>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</si>
  <si>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</si>
  <si>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</si>
  <si>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</si>
  <si>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</si>
  <si>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</si>
  <si>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</si>
  <si>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</si>
  <si>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</si>
  <si>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</si>
  <si>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</si>
  <si>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</si>
  <si>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</si>
  <si>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</si>
  <si>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</si>
  <si>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</si>
  <si>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</si>
  <si>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</si>
  <si>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</si>
  <si>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</si>
  <si>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</si>
  <si>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</si>
  <si>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</si>
  <si>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</si>
  <si>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</si>
  <si>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</si>
  <si>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</si>
  <si>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</si>
  <si>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</si>
  <si>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</si>
  <si>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</si>
  <si>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д.265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</si>
  <si>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</si>
  <si>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</si>
  <si>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</si>
  <si>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</si>
  <si>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</si>
  <si>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</si>
  <si>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</si>
  <si>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</si>
  <si>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>Адмирала Нахимова ул. д.50 пом.007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</si>
  <si>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</si>
  <si>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</si>
  <si>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</si>
  <si>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</si>
  <si>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</si>
  <si>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</si>
  <si>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</si>
  <si>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Александрова ул. д.9 </t>
  </si>
  <si>
    <t xml:space="preserve">Астраханская (Осыпной бугор) ул. д.22Б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</si>
  <si>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</si>
  <si>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</si>
  <si>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</si>
  <si>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</si>
  <si>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</si>
  <si>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</si>
  <si>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Ахшарумова ул. д.78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</si>
  <si>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</si>
  <si>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</si>
  <si>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</si>
  <si>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</si>
  <si>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</si>
  <si>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</si>
  <si>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</si>
  <si>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</si>
  <si>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</si>
  <si>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</si>
  <si>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</si>
  <si>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</si>
  <si>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</si>
  <si>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</si>
  <si>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</si>
  <si>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</si>
  <si>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</si>
  <si>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</si>
  <si>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</si>
  <si>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</si>
  <si>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</si>
  <si>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</si>
  <si>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</si>
  <si>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</si>
  <si>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</si>
  <si>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</si>
  <si>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</si>
  <si>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</si>
  <si>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</si>
  <si>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</si>
  <si>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</si>
  <si>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</si>
  <si>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</si>
  <si>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</si>
  <si>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</si>
  <si>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</si>
  <si>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</si>
  <si>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</si>
  <si>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</si>
  <si>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</si>
  <si>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</si>
  <si>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</si>
  <si>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</si>
  <si>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</si>
  <si>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</si>
  <si>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</si>
  <si>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</si>
  <si>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</si>
  <si>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</si>
  <si>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</si>
  <si>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</si>
  <si>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</si>
  <si>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</si>
  <si>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</si>
  <si>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</si>
  <si>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</si>
  <si>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</si>
  <si>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</si>
  <si>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</si>
  <si>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</si>
  <si>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</si>
  <si>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</si>
  <si>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</si>
  <si>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</si>
  <si>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</si>
  <si>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</si>
  <si>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</si>
  <si>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</si>
  <si>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</si>
  <si>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</si>
  <si>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</si>
  <si>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</si>
  <si>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</si>
  <si>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</si>
  <si>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</si>
  <si>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</si>
  <si>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</si>
  <si>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</si>
  <si>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</si>
  <si>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</si>
  <si>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</si>
  <si>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</si>
  <si>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</si>
  <si>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</si>
  <si>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</si>
  <si>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</si>
  <si>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</si>
  <si>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</si>
  <si>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</si>
  <si>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</si>
  <si>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</si>
  <si>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</si>
  <si>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</si>
  <si>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</si>
  <si>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</si>
  <si>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</si>
  <si>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</si>
  <si>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</si>
  <si>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</si>
  <si>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</si>
  <si>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</si>
  <si>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</si>
  <si>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</si>
  <si>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</si>
  <si>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</si>
  <si>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</si>
  <si>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</si>
  <si>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</si>
  <si>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</si>
  <si>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</si>
  <si>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</si>
  <si>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</si>
  <si>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</si>
  <si>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</si>
  <si>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</si>
  <si>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</si>
  <si>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</si>
  <si>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</si>
  <si>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</si>
  <si>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</si>
  <si>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</si>
  <si>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</si>
  <si>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</si>
  <si>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</si>
  <si>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</si>
  <si>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</si>
  <si>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</si>
  <si>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</si>
  <si>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</si>
  <si>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</si>
  <si>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</si>
  <si>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</si>
  <si>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</si>
  <si>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</si>
  <si>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</si>
  <si>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</si>
  <si>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</si>
  <si>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</si>
  <si>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>Власова ул. д.6 пом.06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</si>
  <si>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</si>
  <si>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</si>
  <si>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</si>
  <si>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</si>
  <si>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</si>
  <si>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</si>
  <si>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</si>
  <si>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>Воробьева пр. д.3 пом 10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</si>
  <si>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</si>
  <si>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</si>
  <si>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</si>
  <si>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</si>
  <si>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</si>
  <si>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</si>
  <si>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</si>
  <si>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</si>
  <si>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</si>
  <si>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</si>
  <si>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</si>
  <si>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</si>
  <si>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</si>
  <si>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Гоголя ул. д.3 - корп. 2 </t>
  </si>
  <si>
    <t xml:space="preserve">Городская ул. д.1А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</si>
  <si>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</si>
  <si>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</si>
  <si>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</si>
  <si>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</si>
  <si>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</si>
  <si>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</si>
  <si>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</si>
  <si>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д.1А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</si>
  <si>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</si>
  <si>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</si>
  <si>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</si>
  <si>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</si>
  <si>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</si>
  <si>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</si>
  <si>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</si>
  <si>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</si>
  <si>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</si>
  <si>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</si>
  <si>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</si>
  <si>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</si>
  <si>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</si>
  <si>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</si>
  <si>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</si>
  <si>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</si>
  <si>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</si>
  <si>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</si>
  <si>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</si>
  <si>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д.29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</si>
  <si>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</si>
  <si>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</si>
  <si>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</si>
  <si>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</si>
  <si>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</si>
  <si>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</si>
  <si>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</si>
  <si>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</si>
  <si>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</si>
  <si>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</si>
  <si>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</si>
  <si>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</si>
  <si>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</si>
  <si>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</si>
  <si>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</si>
  <si>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</si>
  <si>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</si>
  <si>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</si>
  <si>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</si>
  <si>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</si>
  <si>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</si>
  <si>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</si>
  <si>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</si>
  <si>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</si>
  <si>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</si>
  <si>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</si>
  <si>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</si>
  <si>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</si>
  <si>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</si>
  <si>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</si>
  <si>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</si>
  <si>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</si>
  <si>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</si>
  <si>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</si>
  <si>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</si>
  <si>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</si>
  <si>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</si>
  <si>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</si>
  <si>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</si>
  <si>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</si>
  <si>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</si>
  <si>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</si>
  <si>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</si>
  <si>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</si>
  <si>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</si>
  <si>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</si>
  <si>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</si>
  <si>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</si>
  <si>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</si>
  <si>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</si>
  <si>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</si>
  <si>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</si>
  <si>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</si>
  <si>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</si>
  <si>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</si>
  <si>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</si>
  <si>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</si>
  <si>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</si>
  <si>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</si>
  <si>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</si>
  <si>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</si>
  <si>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</si>
  <si>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</si>
  <si>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</si>
  <si>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</si>
  <si>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</si>
  <si>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</si>
  <si>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</si>
  <si>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</si>
  <si>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д.31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</si>
  <si>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</si>
  <si>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</si>
  <si>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</si>
  <si>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</si>
  <si>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</si>
  <si>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</si>
  <si>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</si>
  <si>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</si>
  <si>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</si>
  <si>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</si>
  <si>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</si>
  <si>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</si>
  <si>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</si>
  <si>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</si>
  <si>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</si>
  <si>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</si>
  <si>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</si>
  <si>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</si>
  <si>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</si>
  <si>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</si>
  <si>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</si>
  <si>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Михаила Луконина ул. д.9 - корп. 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</si>
  <si>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</si>
  <si>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</si>
  <si>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</si>
  <si>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</si>
  <si>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</si>
  <si>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</si>
  <si>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</si>
  <si>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</si>
  <si>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д.32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</si>
  <si>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</si>
  <si>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</si>
  <si>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</si>
  <si>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</si>
  <si>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</si>
  <si>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</si>
  <si>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</si>
  <si>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</si>
  <si>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</si>
  <si>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</si>
  <si>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16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</si>
  <si>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</si>
  <si>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</si>
  <si>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</si>
  <si>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</si>
  <si>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</si>
  <si>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</si>
  <si>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</si>
  <si>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</si>
  <si>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</si>
  <si>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</si>
  <si>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</si>
  <si>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</si>
  <si>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</si>
  <si>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</si>
  <si>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</si>
  <si>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</si>
  <si>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</si>
  <si>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</si>
  <si>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</si>
  <si>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</si>
  <si>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</si>
  <si>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</si>
  <si>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</si>
  <si>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</si>
  <si>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</si>
  <si>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</si>
  <si>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</si>
  <si>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</si>
  <si>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</si>
  <si>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д.121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</si>
  <si>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</si>
  <si>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</si>
  <si>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</si>
  <si>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</si>
  <si>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</si>
  <si>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</si>
  <si>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</si>
  <si>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</si>
  <si>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</si>
  <si>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</si>
  <si>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</si>
  <si>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</si>
  <si>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</si>
  <si>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</si>
  <si>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</si>
  <si>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</si>
  <si>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</si>
  <si>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</si>
  <si>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</si>
  <si>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</si>
  <si>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</si>
  <si>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</si>
  <si>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</si>
  <si>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</si>
  <si>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</si>
  <si>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</si>
  <si>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</si>
  <si>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</si>
  <si>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</si>
  <si>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</si>
  <si>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</si>
  <si>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</si>
  <si>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</si>
  <si>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</si>
  <si>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</si>
  <si>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</si>
  <si>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</si>
  <si>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</si>
  <si>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</si>
  <si>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</si>
  <si>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</si>
  <si>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</si>
  <si>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</si>
  <si>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</si>
  <si>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</si>
  <si>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</si>
  <si>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</si>
  <si>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</si>
  <si>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</si>
  <si>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</si>
  <si>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</si>
  <si>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</si>
  <si>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</si>
  <si>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</si>
  <si>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</si>
  <si>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</si>
  <si>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</si>
  <si>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</si>
  <si>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</si>
  <si>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</si>
  <si>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</si>
  <si>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</si>
  <si>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</si>
  <si>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</si>
  <si>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</si>
  <si>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</si>
  <si>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</si>
  <si>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</si>
  <si>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</si>
  <si>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</si>
  <si>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</si>
  <si>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</si>
  <si>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</si>
  <si>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д.11 </t>
  </si>
  <si>
    <t xml:space="preserve">Рождественского ул. д.9 </t>
  </si>
  <si>
    <t xml:space="preserve">Рождественского ул. д.9 - корп. 2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</si>
  <si>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</si>
  <si>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</si>
  <si>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</si>
  <si>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</si>
  <si>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</si>
  <si>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</si>
  <si>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</si>
  <si>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</si>
  <si>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</si>
  <si>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</si>
  <si>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</si>
  <si>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</si>
  <si>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</si>
  <si>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</si>
  <si>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</si>
  <si>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</si>
  <si>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</si>
  <si>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</si>
  <si>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</si>
  <si>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</si>
  <si>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</si>
  <si>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</si>
  <si>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</si>
  <si>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</si>
  <si>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</si>
  <si>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</si>
  <si>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</si>
  <si>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</si>
  <si>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</si>
  <si>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</si>
  <si>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</si>
  <si>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</si>
  <si>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</si>
  <si>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</si>
  <si>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</si>
  <si>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</si>
  <si>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</si>
  <si>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</si>
  <si>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</si>
  <si>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</si>
  <si>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</si>
  <si>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</si>
  <si>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</si>
  <si>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</si>
  <si>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</si>
  <si>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</si>
  <si>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</si>
  <si>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</si>
  <si>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</si>
  <si>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</si>
  <si>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</si>
  <si>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</si>
  <si>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</si>
  <si>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</si>
  <si>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</si>
  <si>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</si>
  <si>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</si>
  <si>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</si>
  <si>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</si>
  <si>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</si>
  <si>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</si>
  <si>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</si>
  <si>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</si>
  <si>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</si>
  <si>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</si>
  <si>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</si>
  <si>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</si>
  <si>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</si>
  <si>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</si>
  <si>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</si>
  <si>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</si>
  <si>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</si>
  <si>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</si>
  <si>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</si>
  <si>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</si>
  <si>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</si>
  <si>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</si>
  <si>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д.52/2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</si>
  <si>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</si>
  <si>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</si>
  <si>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</si>
  <si>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</si>
  <si>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</si>
  <si>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</si>
  <si>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</si>
  <si>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</si>
  <si>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</si>
  <si>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</si>
  <si>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</si>
  <si>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</si>
  <si>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</si>
  <si>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</si>
  <si>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</si>
  <si>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</si>
  <si>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</si>
  <si>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</si>
  <si>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</si>
  <si>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</si>
  <si>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</si>
  <si>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</si>
  <si>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</si>
  <si>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</si>
  <si>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</si>
  <si>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</si>
  <si>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</si>
  <si>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</si>
  <si>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</si>
  <si>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</si>
  <si>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</si>
  <si>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</si>
  <si>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</si>
  <si>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</si>
  <si>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</si>
  <si>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</si>
  <si>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</si>
  <si>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</si>
  <si>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</si>
  <si>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</si>
  <si>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</si>
  <si>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</si>
  <si>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</si>
  <si>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</si>
  <si>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</si>
  <si>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</si>
  <si>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</si>
  <si>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</si>
  <si>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</si>
  <si>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</si>
  <si>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</si>
  <si>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</si>
  <si>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</si>
  <si>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</si>
  <si>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</si>
  <si>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</si>
  <si>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</si>
  <si>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</si>
  <si>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</si>
  <si>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</si>
  <si>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</si>
  <si>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</si>
  <si>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</si>
  <si>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</si>
  <si>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</si>
  <si>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</si>
  <si>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</si>
  <si>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д.20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</si>
  <si>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</si>
  <si>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</si>
  <si>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</si>
  <si>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</si>
  <si>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</si>
  <si>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</si>
  <si>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</si>
  <si>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</si>
  <si>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</si>
  <si>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</si>
  <si>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</si>
  <si>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</si>
  <si>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</si>
  <si>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</si>
  <si>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</si>
  <si>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</si>
  <si>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</si>
  <si>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</si>
  <si>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 Победы ул. д.8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</si>
  <si>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</si>
  <si>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</si>
  <si>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</si>
  <si>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</si>
  <si>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</si>
  <si>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</si>
  <si>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</si>
  <si>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</si>
  <si>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</si>
  <si>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</si>
  <si>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</si>
  <si>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</si>
  <si>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</si>
  <si>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</si>
  <si>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</si>
  <si>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</si>
  <si>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</si>
  <si>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</si>
  <si>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</si>
  <si>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</si>
  <si>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</si>
  <si>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</si>
  <si>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</si>
  <si>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</si>
  <si>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</si>
  <si>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Войкова 2-я ул. д.20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</si>
  <si>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</si>
  <si>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</si>
  <si>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</si>
  <si>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</si>
  <si>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</si>
  <si>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</si>
  <si>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</si>
  <si>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</si>
  <si>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</si>
  <si>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</si>
  <si>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</si>
  <si>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</si>
  <si>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</si>
  <si>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</si>
  <si>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</si>
  <si>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</si>
  <si>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</si>
  <si>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</si>
  <si>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</si>
  <si>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</si>
  <si>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</si>
  <si>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</si>
  <si>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</si>
  <si>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</si>
  <si>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</si>
  <si>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</si>
  <si>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</si>
  <si>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</si>
  <si>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</si>
  <si>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</si>
  <si>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</si>
  <si>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</si>
  <si>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</si>
  <si>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</si>
  <si>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</si>
  <si>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</si>
  <si>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</si>
  <si>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</si>
  <si>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д.45Б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</si>
  <si>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</si>
  <si>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</si>
  <si>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</si>
  <si>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</si>
  <si>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</si>
  <si>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</si>
  <si>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</si>
  <si>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</si>
  <si>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</si>
  <si>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</si>
  <si>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</si>
  <si>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</si>
  <si>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</si>
  <si>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</si>
  <si>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</si>
  <si>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</si>
  <si>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</si>
  <si>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</si>
  <si>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</si>
  <si>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</si>
  <si>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</si>
  <si>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</si>
  <si>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</si>
  <si>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</si>
  <si>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</si>
  <si>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</si>
  <si>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</si>
  <si>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</si>
  <si>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</si>
  <si>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</si>
  <si>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</si>
  <si>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</si>
  <si>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</si>
  <si>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</si>
  <si>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1 </t>
  </si>
  <si>
    <t xml:space="preserve">Жилая ул. д.9 -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</si>
  <si>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</si>
  <si>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</si>
  <si>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</si>
  <si>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</si>
  <si>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</si>
  <si>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</si>
  <si>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</si>
  <si>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д.174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</si>
  <si>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</si>
  <si>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</si>
  <si>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</si>
  <si>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</si>
  <si>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</si>
  <si>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</si>
  <si>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</si>
  <si>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</si>
  <si>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</si>
  <si>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</si>
  <si>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</si>
  <si>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</si>
  <si>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</si>
  <si>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</si>
  <si>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</si>
  <si>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</si>
  <si>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</si>
  <si>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</si>
  <si>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</si>
  <si>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</si>
  <si>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</si>
  <si>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</si>
  <si>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</si>
  <si>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Кос. В. Комарова ул. д.170 </t>
  </si>
  <si>
    <t xml:space="preserve">Космическая ул. д.6 </t>
  </si>
  <si>
    <t xml:space="preserve">Космонавта В. Комарова ул. д.176 </t>
  </si>
  <si>
    <t xml:space="preserve">Космонавта В. Комарова ул. д.45 </t>
  </si>
  <si>
    <t xml:space="preserve">Космонавта В. Комарова ул. д.47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</si>
  <si>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</si>
  <si>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</si>
  <si>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</si>
  <si>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</si>
  <si>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</si>
  <si>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</si>
  <si>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</si>
  <si>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</si>
  <si>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</si>
  <si>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</si>
  <si>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</si>
  <si>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</si>
  <si>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</si>
  <si>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</si>
  <si>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</si>
  <si>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</si>
  <si>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</si>
  <si>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</si>
  <si>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</si>
  <si>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</si>
  <si>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</si>
  <si>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</si>
  <si>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</si>
  <si>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</si>
  <si>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</si>
  <si>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</si>
  <si>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</si>
  <si>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</si>
  <si>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</si>
  <si>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</si>
  <si>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</si>
  <si>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</si>
  <si>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</si>
  <si>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</si>
  <si>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</si>
  <si>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</si>
  <si>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</si>
  <si>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</si>
  <si>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</si>
  <si>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</si>
  <si>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</si>
  <si>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</si>
  <si>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</si>
  <si>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</si>
  <si>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</si>
  <si>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</si>
  <si>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</si>
  <si>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</si>
  <si>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</si>
  <si>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</si>
  <si>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</si>
  <si>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</si>
  <si>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</si>
  <si>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</si>
  <si>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</si>
  <si>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</si>
  <si>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</si>
  <si>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</si>
  <si>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</si>
  <si>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</si>
  <si>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</si>
  <si>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</si>
  <si>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</si>
  <si>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</si>
  <si>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</si>
  <si>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</si>
  <si>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</si>
  <si>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</si>
  <si>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</si>
  <si>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</si>
  <si>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</si>
  <si>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</si>
  <si>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</si>
  <si>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</si>
  <si>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</si>
  <si>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</si>
  <si>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д.51 </t>
  </si>
  <si>
    <t xml:space="preserve">Московская ул. д.53 </t>
  </si>
  <si>
    <t xml:space="preserve">Московская ул. д.54 </t>
  </si>
  <si>
    <t xml:space="preserve">Московская ул. д.56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</si>
  <si>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</si>
  <si>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</si>
  <si>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</si>
  <si>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</si>
  <si>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</si>
  <si>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</si>
  <si>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</si>
  <si>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</si>
  <si>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</si>
  <si>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</si>
  <si>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</si>
  <si>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</si>
  <si>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</si>
  <si>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</si>
  <si>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</si>
  <si>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</si>
  <si>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</si>
  <si>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</si>
  <si>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</si>
  <si>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</si>
  <si>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</si>
  <si>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</si>
  <si>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</si>
  <si>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</si>
  <si>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</si>
  <si>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</si>
  <si>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</si>
  <si>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</si>
  <si>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</si>
  <si>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Новороссийская ул. д.6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</si>
  <si>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</si>
  <si>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</si>
  <si>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</si>
  <si>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</si>
  <si>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</si>
  <si>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</si>
  <si>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</si>
  <si>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</si>
  <si>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</si>
  <si>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</si>
  <si>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</si>
  <si>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</si>
  <si>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</si>
  <si>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</si>
  <si>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</si>
  <si>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</si>
  <si>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</si>
  <si>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</si>
  <si>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</si>
  <si>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</si>
  <si>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</si>
  <si>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</si>
  <si>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</si>
  <si>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</si>
  <si>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1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</si>
  <si>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</si>
  <si>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</si>
  <si>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</si>
  <si>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</si>
  <si>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</si>
  <si>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</si>
  <si>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</si>
  <si>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</si>
  <si>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д.17 - корп. 2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</si>
  <si>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</si>
  <si>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</si>
  <si>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</si>
  <si>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</si>
  <si>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</si>
  <si>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</si>
  <si>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</si>
  <si>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</si>
  <si>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</si>
  <si>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</si>
  <si>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</si>
  <si>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</si>
  <si>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</si>
  <si>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</si>
  <si>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</si>
  <si>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</si>
  <si>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д.48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</si>
  <si>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</si>
  <si>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</si>
  <si>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</si>
  <si>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</si>
  <si>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</si>
  <si>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</si>
  <si>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</si>
  <si>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</si>
  <si>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</si>
  <si>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</si>
  <si>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</si>
  <si>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</si>
  <si>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</si>
  <si>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</si>
  <si>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</si>
  <si>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</si>
  <si>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</si>
  <si>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</si>
  <si>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</si>
  <si>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</si>
  <si>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</si>
  <si>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Степана Разина ул. д.24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</si>
  <si>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</si>
  <si>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</si>
  <si>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</si>
  <si>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</si>
  <si>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</si>
  <si>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</si>
  <si>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</si>
  <si>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</si>
  <si>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</si>
  <si>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</si>
  <si>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</si>
  <si>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</si>
  <si>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</si>
  <si>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</si>
  <si>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</si>
  <si>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</si>
  <si>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</si>
  <si>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</si>
  <si>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</si>
  <si>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</si>
  <si>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</si>
  <si>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</si>
  <si>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</si>
  <si>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</si>
  <si>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</si>
  <si>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</si>
  <si>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</si>
  <si>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</si>
  <si>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</si>
  <si>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</si>
  <si>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</si>
  <si>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</si>
  <si>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</si>
  <si>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</si>
  <si>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</si>
  <si>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</si>
  <si>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</si>
  <si>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</si>
  <si>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</si>
  <si>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</si>
  <si>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</si>
  <si>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</si>
  <si>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</si>
  <si>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</si>
  <si>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</si>
  <si>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</si>
  <si>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</si>
  <si>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</si>
  <si>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</si>
  <si>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</si>
  <si>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</si>
  <si>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</si>
  <si>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</si>
  <si>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</si>
  <si>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</si>
  <si>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</si>
  <si>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</si>
  <si>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</si>
  <si>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</si>
  <si>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</si>
  <si>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</si>
  <si>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</si>
  <si>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</si>
  <si>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</si>
  <si>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</si>
  <si>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</si>
  <si>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</si>
  <si>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</si>
  <si>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</si>
  <si>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</si>
  <si>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</si>
  <si>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</si>
  <si>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</si>
  <si>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</si>
  <si>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</si>
  <si>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</si>
  <si>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</si>
  <si>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</si>
  <si>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</si>
  <si>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</si>
  <si>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</si>
  <si>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</si>
  <si>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</si>
  <si>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</si>
  <si>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</si>
  <si>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</si>
  <si>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</si>
  <si>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</si>
  <si>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</si>
  <si>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</si>
  <si>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</si>
  <si>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</si>
  <si>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</si>
  <si>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</si>
  <si>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д.86 </t>
  </si>
  <si>
    <t xml:space="preserve">Чехова ул. д.98 </t>
  </si>
  <si>
    <t xml:space="preserve">Энергетическая ул. д.11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</si>
  <si>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</si>
  <si>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</si>
  <si>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</si>
  <si>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</si>
  <si>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</si>
  <si>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</si>
  <si>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</si>
  <si>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</si>
  <si>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</si>
  <si>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</si>
  <si>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</si>
  <si>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</si>
  <si>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</si>
  <si>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</si>
  <si>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</si>
  <si>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</si>
  <si>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</si>
  <si>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</si>
  <si>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</si>
  <si>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</si>
  <si>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</si>
  <si>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</si>
  <si>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</si>
  <si>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</si>
  <si>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</si>
  <si>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</si>
  <si>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</si>
  <si>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</si>
  <si>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д.25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</si>
  <si>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</si>
  <si>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</si>
  <si>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</si>
  <si>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</si>
  <si>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</si>
  <si>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</si>
  <si>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</si>
  <si>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</si>
  <si>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</si>
  <si>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</si>
  <si>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</si>
  <si>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</si>
  <si>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</si>
  <si>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</si>
  <si>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</si>
  <si>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</si>
  <si>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</si>
  <si>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</si>
  <si>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</si>
  <si>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</si>
  <si>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</si>
  <si>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</si>
  <si>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</si>
  <si>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д.1/9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</si>
  <si>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</si>
  <si>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</si>
  <si>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</si>
  <si>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</si>
  <si>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</si>
  <si>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</si>
  <si>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</si>
  <si>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</si>
  <si>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</si>
  <si>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</si>
  <si>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</si>
  <si>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</si>
  <si>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</si>
  <si>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</si>
  <si>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</si>
  <si>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</si>
  <si>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</si>
  <si>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</si>
  <si>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</si>
  <si>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</si>
  <si>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</si>
  <si>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</si>
  <si>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</si>
  <si>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</si>
  <si>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</si>
  <si>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</si>
  <si>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</si>
  <si>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</si>
  <si>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</si>
  <si>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</si>
  <si>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</si>
  <si>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</si>
  <si>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</si>
  <si>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</si>
  <si>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</si>
  <si>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</si>
  <si>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</si>
  <si>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</si>
  <si>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</si>
  <si>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</si>
  <si>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</si>
  <si>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</si>
  <si>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</si>
  <si>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</si>
  <si>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</si>
  <si>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</si>
  <si>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</si>
  <si>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</si>
  <si>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</si>
  <si>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</si>
  <si>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</si>
  <si>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</si>
  <si>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</si>
  <si>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</si>
  <si>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</si>
  <si>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</si>
  <si>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</si>
  <si>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</si>
  <si>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</si>
  <si>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</si>
  <si>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</si>
  <si>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</si>
  <si>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</si>
  <si>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</si>
  <si>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</si>
  <si>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</si>
  <si>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</si>
  <si>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</si>
  <si>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</si>
  <si>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</si>
  <si>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</si>
  <si>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</si>
  <si>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</si>
  <si>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</si>
  <si>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</si>
  <si>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</si>
  <si>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</si>
  <si>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</si>
  <si>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</si>
  <si>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</si>
  <si>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</si>
  <si>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</si>
  <si>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</si>
  <si>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</si>
  <si>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д.17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</si>
  <si>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</si>
  <si>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</si>
  <si>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</si>
  <si>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</si>
  <si>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</si>
  <si>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</si>
  <si>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</si>
  <si>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</si>
  <si>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</si>
  <si>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</si>
  <si>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</si>
  <si>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</si>
  <si>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</si>
  <si>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</si>
  <si>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</si>
  <si>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</si>
  <si>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</si>
  <si>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</si>
  <si>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</si>
  <si>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</si>
  <si>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</si>
  <si>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</si>
  <si>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</si>
  <si>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</si>
  <si>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д.4 - корп. 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</si>
  <si>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</si>
  <si>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</si>
  <si>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</si>
  <si>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</si>
  <si>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</si>
  <si>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</si>
  <si>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</si>
  <si>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</si>
  <si>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</si>
  <si>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</si>
  <si>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</si>
  <si>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</si>
  <si>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</si>
  <si>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</si>
  <si>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</si>
  <si>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</si>
  <si>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</si>
  <si>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</si>
  <si>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</si>
  <si>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д.5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</si>
  <si>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</si>
  <si>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</si>
  <si>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</si>
  <si>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</si>
  <si>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</si>
  <si>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</si>
  <si>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</si>
  <si>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</si>
  <si>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</si>
  <si>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</si>
  <si>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</si>
  <si>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</si>
  <si>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</si>
  <si>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</si>
  <si>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</si>
  <si>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</si>
  <si>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</si>
  <si>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</si>
  <si>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</si>
  <si>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1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</si>
  <si>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</si>
  <si>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</si>
  <si>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</si>
  <si>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Грановского пер. д.69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</si>
  <si>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</si>
  <si>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</si>
  <si>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</si>
  <si>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</si>
  <si>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</si>
  <si>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</si>
  <si>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</si>
  <si>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</si>
  <si>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>Депутатская ул. д.8 ком.52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</si>
  <si>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</si>
  <si>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</si>
  <si>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</si>
  <si>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</si>
  <si>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</si>
  <si>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</si>
  <si>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</si>
  <si>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</si>
  <si>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</si>
  <si>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</si>
  <si>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</si>
  <si>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</si>
  <si>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</si>
  <si>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</si>
  <si>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</si>
  <si>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</si>
  <si>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</si>
  <si>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</si>
  <si>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</si>
  <si>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</si>
  <si>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</si>
  <si>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</si>
  <si>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</si>
  <si>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</si>
  <si>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</si>
  <si>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</si>
  <si>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</si>
  <si>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</si>
  <si>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</si>
  <si>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</si>
  <si>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</si>
  <si>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</si>
  <si>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</si>
  <si>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</si>
  <si>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</si>
  <si>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</si>
  <si>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</si>
  <si>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</si>
  <si>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</si>
  <si>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</si>
  <si>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</si>
  <si>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</si>
  <si>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</si>
  <si>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</si>
  <si>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</si>
  <si>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</si>
  <si>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</si>
  <si>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</si>
  <si>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</si>
  <si>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</si>
  <si>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</si>
  <si>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</si>
  <si>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</si>
  <si>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</si>
  <si>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</si>
  <si>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</si>
  <si>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</si>
  <si>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</si>
  <si>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</si>
  <si>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д.97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</si>
  <si>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</si>
  <si>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</si>
  <si>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</si>
  <si>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</si>
  <si>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</si>
  <si>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</si>
  <si>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</si>
  <si>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</si>
  <si>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</si>
  <si>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</si>
  <si>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</si>
  <si>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</si>
  <si>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</si>
  <si>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</si>
  <si>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</si>
  <si>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</si>
  <si>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</si>
  <si>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</si>
  <si>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</si>
  <si>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</si>
  <si>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</si>
  <si>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</si>
  <si>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</si>
  <si>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</si>
  <si>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</si>
  <si>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</si>
  <si>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</si>
  <si>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</si>
  <si>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</si>
  <si>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</si>
  <si>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</si>
  <si>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</si>
  <si>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</si>
  <si>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</si>
  <si>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</si>
  <si>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</si>
  <si>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</si>
  <si>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</si>
  <si>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</si>
  <si>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</si>
  <si>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</si>
  <si>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</si>
  <si>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</si>
  <si>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</si>
  <si>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</si>
  <si>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</si>
  <si>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</si>
  <si>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</si>
  <si>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</si>
  <si>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</si>
  <si>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</si>
  <si>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</si>
  <si>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</si>
  <si>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</si>
  <si>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</si>
  <si>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</si>
  <si>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</si>
  <si>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</si>
  <si>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</si>
  <si>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</si>
  <si>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</si>
  <si>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</si>
  <si>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</si>
  <si>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</si>
  <si>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</si>
  <si>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</si>
  <si>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</si>
  <si>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</si>
  <si>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</si>
  <si>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</si>
  <si>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</si>
  <si>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</si>
  <si>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</si>
  <si>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</si>
  <si>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</si>
  <si>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</si>
  <si>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</si>
  <si>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</si>
  <si>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</si>
  <si>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</si>
  <si>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</si>
  <si>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</si>
  <si>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</si>
  <si>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</si>
  <si>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</si>
  <si>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</si>
  <si>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</si>
  <si>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</si>
  <si>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</si>
  <si>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</si>
  <si>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</si>
  <si>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</si>
  <si>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</si>
  <si>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</si>
  <si>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3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</si>
  <si>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</si>
  <si>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</si>
  <si>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</si>
  <si>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</si>
  <si>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</si>
  <si>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</si>
  <si>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</si>
  <si>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</si>
  <si>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</si>
  <si>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</si>
  <si>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</si>
  <si>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</si>
  <si>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</si>
  <si>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</si>
  <si>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</si>
  <si>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</si>
  <si>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</si>
  <si>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</si>
  <si>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</si>
  <si>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</si>
  <si>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</si>
  <si>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</si>
  <si>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</si>
  <si>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</si>
  <si>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Мехоношина ул. д.8 к.2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</si>
  <si>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</si>
  <si>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</si>
  <si>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</si>
  <si>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</si>
  <si>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</si>
  <si>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</si>
  <si>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</si>
  <si>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</si>
  <si>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</si>
  <si>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</si>
  <si>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</si>
  <si>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</si>
  <si>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</si>
  <si>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</si>
  <si>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</si>
  <si>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</si>
  <si>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</si>
  <si>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</si>
  <si>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</si>
  <si>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</si>
  <si>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</si>
  <si>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</si>
  <si>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</si>
  <si>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</si>
  <si>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</si>
  <si>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</si>
  <si>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</si>
  <si>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</si>
  <si>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</si>
  <si>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</si>
  <si>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</si>
  <si>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</si>
  <si>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</si>
  <si>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</si>
  <si>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</si>
  <si>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</si>
  <si>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</si>
  <si>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</si>
  <si>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</si>
  <si>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</si>
  <si>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</si>
  <si>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</si>
  <si>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</si>
  <si>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</si>
  <si>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</si>
  <si>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</si>
  <si>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</si>
  <si>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</si>
  <si>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</si>
  <si>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</si>
  <si>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</si>
  <si>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</si>
  <si>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</si>
  <si>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</si>
  <si>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</si>
  <si>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</si>
  <si>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</si>
  <si>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</si>
  <si>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</si>
  <si>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</si>
  <si>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</si>
  <si>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</si>
  <si>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</si>
  <si>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</si>
  <si>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д.2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</si>
  <si>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</si>
  <si>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</si>
  <si>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</si>
  <si>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</si>
  <si>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</si>
  <si>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</si>
  <si>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</si>
  <si>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</si>
  <si>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д.12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</si>
  <si>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</si>
  <si>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</si>
  <si>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</si>
  <si>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</si>
  <si>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</si>
  <si>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</si>
  <si>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</si>
  <si>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</si>
  <si>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</si>
  <si>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</si>
  <si>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</si>
  <si>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</si>
  <si>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</si>
  <si>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</si>
  <si>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</si>
  <si>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</si>
  <si>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</si>
  <si>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</si>
  <si>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</si>
  <si>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</si>
  <si>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</si>
  <si>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д.4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</si>
  <si>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</si>
  <si>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</si>
  <si>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</si>
  <si>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</si>
  <si>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</si>
  <si>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</si>
  <si>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</si>
  <si>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</si>
  <si>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</si>
  <si>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</si>
  <si>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</si>
  <si>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</si>
  <si>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</si>
  <si>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</si>
  <si>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</si>
  <si>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</si>
  <si>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</si>
  <si>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</si>
  <si>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</si>
  <si>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</si>
  <si>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</si>
  <si>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</si>
  <si>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</si>
  <si>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</si>
  <si>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</si>
  <si>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</si>
  <si>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</si>
  <si>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</si>
  <si>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Таганская ул. д.5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</si>
  <si>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</si>
  <si>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</si>
  <si>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</si>
  <si>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</si>
  <si>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</si>
  <si>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</si>
  <si>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</si>
  <si>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</si>
  <si>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</si>
  <si>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</si>
  <si>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</si>
  <si>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</si>
  <si>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</si>
  <si>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</si>
  <si>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</si>
  <si>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д.31 </t>
  </si>
  <si>
    <t xml:space="preserve">Тренева ул. д.33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</si>
  <si>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</si>
  <si>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</si>
  <si>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</si>
  <si>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</si>
  <si>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</si>
  <si>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</si>
  <si>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</si>
  <si>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</si>
  <si>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</si>
  <si>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</si>
  <si>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</si>
  <si>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</si>
  <si>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</si>
  <si>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</si>
  <si>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</si>
  <si>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</si>
  <si>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</si>
  <si>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</si>
  <si>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</si>
  <si>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д.3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</si>
  <si>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</si>
  <si>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</si>
  <si>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</si>
  <si>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</si>
  <si>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</si>
  <si>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</si>
  <si>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</si>
  <si>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</si>
  <si>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</si>
  <si>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</si>
  <si>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</si>
  <si>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Шахтерский пер. д.22 </t>
  </si>
  <si>
    <t xml:space="preserve">Шахтерский пер. д.3 </t>
  </si>
  <si>
    <t xml:space="preserve">Школьная (Трусовский р-н) ул. д.11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</si>
  <si>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</si>
  <si>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</si>
  <si>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</si>
  <si>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</si>
  <si>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</si>
  <si>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</si>
  <si>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</si>
  <si>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</si>
  <si>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</si>
  <si>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</si>
  <si>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</si>
  <si>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</si>
  <si>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</si>
  <si>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</si>
  <si>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</si>
  <si>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</si>
  <si>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</si>
  <si>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</si>
  <si>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</si>
  <si>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</si>
  <si>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</si>
  <si>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</si>
  <si>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</si>
  <si>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</si>
  <si>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</si>
  <si>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</si>
  <si>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</si>
  <si>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</si>
  <si>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</si>
  <si>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</si>
  <si>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</si>
  <si>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</si>
  <si>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</si>
  <si>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</si>
  <si>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</si>
  <si>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</si>
  <si>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</si>
  <si>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</si>
  <si>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</si>
  <si>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</si>
  <si>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</si>
  <si>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</si>
  <si>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</si>
  <si>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</si>
  <si>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</si>
  <si>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</si>
  <si>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</si>
  <si>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</si>
  <si>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</si>
  <si>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</si>
  <si>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</si>
  <si>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</si>
  <si>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</si>
  <si>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</si>
  <si>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</si>
  <si>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</si>
  <si>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</si>
  <si>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</si>
  <si>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</si>
  <si>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</si>
  <si>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</si>
  <si>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</si>
  <si>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</si>
  <si>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</si>
  <si>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</si>
  <si>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</si>
  <si>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</si>
  <si>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</si>
  <si>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</si>
  <si>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</si>
  <si>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</si>
  <si>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</si>
  <si>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</si>
  <si>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</si>
  <si>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</si>
  <si>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</si>
  <si>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</si>
  <si>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</si>
  <si>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</si>
  <si>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</si>
  <si>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</si>
  <si>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</si>
  <si>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</si>
  <si>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</si>
  <si>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</si>
  <si>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</si>
  <si>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</si>
  <si>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</si>
  <si>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</si>
  <si>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</si>
  <si>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</si>
  <si>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</si>
  <si>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</si>
  <si>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</si>
  <si>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</si>
  <si>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</si>
  <si>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</si>
  <si>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</si>
  <si>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</si>
  <si>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</si>
  <si>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</si>
  <si>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</si>
  <si>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</si>
  <si>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</si>
  <si>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</si>
  <si>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</si>
  <si>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</si>
  <si>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</si>
  <si>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</si>
  <si>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</si>
  <si>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</si>
  <si>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</si>
  <si>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</si>
  <si>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</si>
  <si>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</si>
  <si>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</si>
  <si>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</si>
  <si>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</si>
  <si>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</si>
  <si>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</si>
  <si>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</si>
  <si>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</si>
  <si>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</si>
  <si>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</si>
  <si>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</si>
  <si>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</si>
  <si>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</si>
  <si>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</si>
  <si>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</si>
  <si>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</si>
  <si>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</si>
  <si>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</si>
  <si>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</si>
  <si>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</si>
  <si>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</si>
  <si>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</si>
  <si>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</si>
  <si>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</si>
  <si>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</si>
  <si>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</si>
  <si>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</si>
  <si>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</si>
  <si>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</si>
  <si>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</si>
  <si>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</si>
  <si>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</si>
  <si>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</si>
  <si>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</si>
  <si>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</si>
  <si>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</si>
  <si>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</si>
  <si>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</si>
  <si>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</si>
  <si>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</si>
  <si>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</si>
  <si>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</si>
  <si>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</si>
  <si>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</si>
  <si>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</si>
  <si>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</si>
  <si>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</si>
  <si>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</si>
  <si>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</si>
  <si>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</si>
  <si>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</si>
  <si>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</si>
  <si>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</si>
  <si>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</si>
  <si>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</si>
  <si>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</si>
  <si>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</si>
  <si>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</si>
  <si>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</si>
  <si>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</si>
  <si>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</si>
  <si>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</si>
  <si>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</si>
  <si>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</si>
  <si>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</si>
  <si>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</si>
  <si>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</si>
  <si>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</si>
  <si>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</si>
  <si>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</si>
  <si>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</si>
  <si>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</si>
  <si>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</si>
  <si>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</si>
  <si>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</si>
  <si>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</si>
  <si>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</si>
  <si>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</si>
  <si>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</si>
  <si>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</si>
  <si>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</si>
  <si>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</si>
  <si>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</si>
  <si>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</si>
  <si>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</si>
  <si>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</si>
  <si>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</si>
  <si>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</si>
  <si>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</si>
  <si>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</si>
  <si>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</si>
  <si>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</si>
  <si>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</si>
  <si>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Знаменский ул. д.45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</si>
  <si>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</si>
  <si>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</si>
  <si>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</si>
  <si>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</si>
  <si>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</si>
  <si>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</si>
  <si>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</si>
  <si>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</si>
  <si>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</si>
  <si>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</si>
  <si>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</si>
  <si>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</si>
  <si>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</si>
  <si>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</si>
  <si>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</si>
  <si>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</si>
  <si>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</si>
  <si>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</si>
  <si>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</si>
  <si>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</si>
  <si>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</si>
  <si>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</si>
  <si>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</si>
  <si>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</si>
  <si>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</si>
  <si>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</si>
  <si>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</si>
  <si>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</si>
  <si>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</si>
  <si>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д.1А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</si>
  <si>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</si>
  <si>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</si>
  <si>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</si>
  <si>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</si>
  <si>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</si>
  <si>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</si>
  <si>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</si>
  <si>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</si>
  <si>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</si>
  <si>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</si>
  <si>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</si>
  <si>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</si>
  <si>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</si>
  <si>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</si>
  <si>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</si>
  <si>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</si>
  <si>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</si>
  <si>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</si>
  <si>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</si>
  <si>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</si>
  <si>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</si>
  <si>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</si>
  <si>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</si>
  <si>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</si>
  <si>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</si>
  <si>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</si>
  <si>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</si>
  <si>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</si>
  <si>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</si>
  <si>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</si>
  <si>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ул. д.54А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</si>
  <si>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</si>
  <si>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</si>
  <si>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</si>
  <si>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</si>
  <si>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д.10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</si>
  <si>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</si>
  <si>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</si>
  <si>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</si>
  <si>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</si>
  <si>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</si>
  <si>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</si>
  <si>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д.24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</si>
  <si>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</si>
  <si>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</si>
  <si>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</si>
  <si>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</si>
  <si>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</si>
  <si>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</si>
  <si>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</si>
  <si>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</si>
  <si>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</si>
  <si>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</si>
  <si>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</si>
  <si>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</si>
  <si>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</si>
  <si>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</si>
  <si>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</si>
  <si>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</si>
  <si>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</si>
  <si>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</si>
  <si>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>Гагарина ул. д.18А пом.038,040,041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</si>
  <si>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</si>
  <si>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</si>
  <si>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</si>
  <si>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</si>
  <si>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</si>
  <si>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</si>
  <si>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</si>
  <si>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</si>
  <si>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</si>
  <si>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</si>
  <si>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</si>
  <si>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</si>
  <si>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д.10 </t>
  </si>
  <si>
    <t xml:space="preserve">Жуковского ул. д.11 </t>
  </si>
  <si>
    <t xml:space="preserve">Жуковского ул. д.12 </t>
  </si>
  <si>
    <t xml:space="preserve">Жуковского ул. д.13 </t>
  </si>
  <si>
    <t xml:space="preserve">Жуковского ул. д.15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</si>
  <si>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</si>
  <si>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</si>
  <si>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</si>
  <si>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д.20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</si>
  <si>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</si>
  <si>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</si>
  <si>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</si>
  <si>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Жуковского ул. д.4 </t>
  </si>
  <si>
    <t xml:space="preserve">Жуковского ул. д.4А </t>
  </si>
  <si>
    <t xml:space="preserve">Жуковского ул. д.6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</si>
  <si>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</si>
  <si>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</si>
  <si>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</si>
  <si>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</si>
  <si>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</si>
  <si>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</si>
  <si>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</si>
  <si>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</si>
  <si>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</si>
  <si>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</si>
  <si>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</si>
  <si>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</si>
  <si>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</si>
  <si>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</si>
  <si>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</si>
  <si>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</si>
  <si>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</si>
  <si>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</si>
  <si>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</si>
  <si>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</si>
  <si>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</si>
  <si>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</si>
  <si>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</si>
  <si>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</si>
  <si>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</si>
  <si>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</si>
  <si>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</si>
  <si>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</si>
  <si>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</si>
  <si>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</si>
  <si>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</si>
  <si>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</si>
  <si>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</si>
  <si>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</si>
  <si>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</si>
  <si>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</si>
  <si>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</si>
  <si>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</si>
  <si>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</si>
  <si>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</si>
  <si>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</si>
  <si>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</si>
  <si>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</si>
  <si>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</si>
  <si>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</si>
  <si>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</si>
  <si>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</si>
  <si>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</si>
  <si>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</si>
  <si>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</si>
  <si>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</si>
  <si>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</si>
  <si>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</si>
  <si>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</si>
  <si>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</si>
  <si>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</si>
  <si>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</si>
  <si>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</si>
  <si>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</si>
  <si>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</si>
  <si>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</si>
  <si>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</si>
  <si>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</si>
  <si>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</si>
  <si>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</si>
  <si>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</si>
  <si>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</si>
  <si>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</si>
  <si>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</si>
  <si>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</si>
  <si>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</si>
  <si>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</si>
  <si>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</si>
  <si>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Ст.Лаврентьева ул. д.2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</si>
  <si>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</si>
  <si>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</si>
  <si>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</si>
  <si>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</si>
  <si>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</si>
  <si>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</si>
  <si>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д.17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</si>
  <si>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</si>
  <si>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</si>
  <si>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</si>
  <si>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</si>
  <si>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Сталинградская ул. д.9 </t>
  </si>
  <si>
    <t xml:space="preserve">Стогова ул. д.2 </t>
  </si>
  <si>
    <t xml:space="preserve">Стогова ул. д.7 </t>
  </si>
  <si>
    <t xml:space="preserve">Строителей ул.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</si>
  <si>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</si>
  <si>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</si>
  <si>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</si>
  <si>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</si>
  <si>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</si>
  <si>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</si>
  <si>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</si>
  <si>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Циолковского ул. д.6 </t>
  </si>
  <si>
    <t xml:space="preserve">Циолковского ул. д.8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</si>
  <si>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</si>
  <si>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</si>
  <si>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</si>
  <si>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</si>
  <si>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</si>
  <si>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</si>
  <si>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</si>
  <si>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</si>
  <si>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</si>
  <si>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д.3 </t>
  </si>
  <si>
    <t xml:space="preserve">Черно-Иванова ул. д.5 </t>
  </si>
  <si>
    <t xml:space="preserve">Черно-Иванова ул. д.7 </t>
  </si>
  <si>
    <t xml:space="preserve">Черно-Иванова ул. д.9 </t>
  </si>
  <si>
    <t xml:space="preserve">Чкалова ул. д.18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</si>
  <si>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</si>
  <si>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</si>
  <si>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</si>
  <si>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</si>
  <si>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</si>
  <si>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</si>
  <si>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</si>
  <si>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</si>
  <si>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</si>
  <si>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</si>
  <si>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</si>
  <si>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</si>
  <si>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</si>
  <si>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</si>
  <si>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</si>
  <si>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</si>
  <si>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д.20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</si>
  <si>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</si>
  <si>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</si>
  <si>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</si>
  <si>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</si>
  <si>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</si>
  <si>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</si>
  <si>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</si>
  <si>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</si>
  <si>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</si>
  <si>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</si>
  <si>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</si>
  <si>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</si>
  <si>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</si>
  <si>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</si>
  <si>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</si>
  <si>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</si>
  <si>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</si>
  <si>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</si>
  <si>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</si>
  <si>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</si>
  <si>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</si>
  <si>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</si>
  <si>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</si>
  <si>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</si>
  <si>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</si>
  <si>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</si>
  <si>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</si>
  <si>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</si>
  <si>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</si>
  <si>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</si>
  <si>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</si>
  <si>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</si>
  <si>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</si>
  <si>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</si>
  <si>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</si>
  <si>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</si>
  <si>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</si>
  <si>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</si>
  <si>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</si>
  <si>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</si>
  <si>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</si>
  <si>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</si>
  <si>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</si>
  <si>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</si>
  <si>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</si>
  <si>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</si>
  <si>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</si>
  <si>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</si>
  <si>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</si>
  <si>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</si>
  <si>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</si>
  <si>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</si>
  <si>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</si>
  <si>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</si>
  <si>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</si>
  <si>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</si>
  <si>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</si>
  <si>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</si>
  <si>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</si>
  <si>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</si>
  <si>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</si>
  <si>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</si>
  <si>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</si>
  <si>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</si>
  <si>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</si>
  <si>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</si>
  <si>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</si>
  <si>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</si>
  <si>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</si>
  <si>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</si>
  <si>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</si>
  <si>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</si>
  <si>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</si>
  <si>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</si>
  <si>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</si>
  <si>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</si>
  <si>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</si>
  <si>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</si>
  <si>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</si>
  <si>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</si>
  <si>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</si>
  <si>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</si>
  <si>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</si>
  <si>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</si>
  <si>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</si>
  <si>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</si>
  <si>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</si>
  <si>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</si>
  <si>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</si>
  <si>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</si>
  <si>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</si>
  <si>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</si>
  <si>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</si>
  <si>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</si>
  <si>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</si>
  <si>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</si>
  <si>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</si>
  <si>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</si>
  <si>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</si>
  <si>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</si>
  <si>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</si>
  <si>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</si>
  <si>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</si>
  <si>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</si>
  <si>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</si>
  <si>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</si>
  <si>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</si>
  <si>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</si>
  <si>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</si>
  <si>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</si>
  <si>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</si>
  <si>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</si>
  <si>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</si>
  <si>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</si>
  <si>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</si>
  <si>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</si>
  <si>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</si>
  <si>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</si>
  <si>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</si>
  <si>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</si>
  <si>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</si>
  <si>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</si>
  <si>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</si>
  <si>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</si>
  <si>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</si>
  <si>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</si>
  <si>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</si>
  <si>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</si>
  <si>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</si>
  <si>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</si>
  <si>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</si>
  <si>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</si>
  <si>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</si>
  <si>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</si>
  <si>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</si>
  <si>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</si>
  <si>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</si>
  <si>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</si>
  <si>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</si>
  <si>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</si>
  <si>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</si>
  <si>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</si>
  <si>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</si>
  <si>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</si>
  <si>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</si>
  <si>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</si>
  <si>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</si>
  <si>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</si>
  <si>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</si>
  <si>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</si>
  <si>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</si>
  <si>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</si>
  <si>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</si>
  <si>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</si>
  <si>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</si>
  <si>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</si>
  <si>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</si>
  <si>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</si>
  <si>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</si>
  <si>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</si>
  <si>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</si>
  <si>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</si>
  <si>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</si>
  <si>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</si>
  <si>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</si>
  <si>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</si>
  <si>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</si>
  <si>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</si>
  <si>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</si>
  <si>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</si>
  <si>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</si>
  <si>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</si>
  <si>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д.22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</si>
  <si>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</si>
  <si>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</si>
  <si>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</si>
  <si>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</si>
  <si>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</si>
  <si>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</si>
  <si>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</si>
  <si>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</si>
  <si>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</si>
  <si>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</si>
  <si>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</si>
  <si>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</si>
  <si>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</si>
  <si>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</si>
  <si>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</si>
  <si>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</si>
  <si>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</si>
  <si>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</si>
  <si>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</si>
  <si>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</si>
  <si>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</si>
  <si>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</si>
  <si>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</si>
  <si>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</si>
  <si>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</si>
  <si>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</si>
  <si>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</si>
  <si>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</si>
  <si>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</si>
  <si>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</si>
  <si>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</si>
  <si>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</si>
  <si>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</si>
  <si>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</si>
  <si>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</si>
  <si>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</si>
  <si>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</si>
  <si>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</si>
  <si>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</si>
  <si>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</si>
  <si>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</si>
  <si>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</si>
  <si>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</si>
  <si>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</si>
  <si>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</si>
  <si>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</si>
  <si>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</si>
  <si>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</si>
  <si>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</si>
  <si>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</si>
  <si>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</si>
  <si>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</si>
  <si>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</si>
  <si>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</si>
  <si>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</si>
  <si>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</si>
  <si>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</si>
  <si>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</si>
  <si>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</si>
  <si>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</si>
  <si>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</si>
  <si>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</si>
  <si>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</si>
  <si>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</si>
  <si>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</si>
  <si>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</si>
  <si>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</si>
  <si>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</si>
  <si>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</si>
  <si>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</si>
  <si>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</si>
  <si>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</si>
  <si>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</si>
  <si>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</si>
  <si>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</si>
  <si>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</si>
  <si>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</si>
  <si>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</si>
  <si>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</si>
  <si>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</si>
  <si>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</si>
  <si>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</si>
  <si>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</si>
  <si>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</si>
  <si>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</si>
  <si>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</si>
  <si>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</si>
  <si>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</si>
  <si>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</si>
  <si>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</si>
  <si>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</si>
  <si>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</si>
  <si>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</si>
  <si>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</si>
  <si>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</si>
  <si>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</si>
  <si>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</si>
  <si>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</si>
  <si>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</si>
  <si>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</si>
  <si>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</si>
  <si>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</si>
  <si>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</si>
  <si>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>Мира ул. д.1 пом.129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</si>
  <si>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</si>
  <si>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</si>
  <si>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</si>
  <si>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</si>
  <si>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</si>
  <si>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</si>
  <si>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</si>
  <si>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</si>
  <si>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</si>
  <si>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</si>
  <si>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</si>
  <si>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</si>
  <si>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</si>
  <si>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</si>
  <si>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</si>
  <si>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</si>
  <si>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</si>
  <si>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</si>
  <si>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</si>
  <si>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</si>
  <si>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</si>
  <si>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</si>
  <si>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</si>
  <si>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</si>
  <si>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</si>
  <si>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</si>
  <si>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</si>
  <si>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</si>
  <si>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</si>
  <si>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</si>
  <si>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</si>
  <si>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Куйбышева ул. д.9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</si>
  <si>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</si>
  <si>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</si>
  <si>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</si>
  <si>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</si>
  <si>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</si>
  <si>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</si>
  <si>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д.42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</si>
  <si>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</si>
  <si>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</si>
  <si>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</si>
  <si>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</si>
  <si>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д.37Д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</si>
  <si>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</si>
  <si>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</si>
  <si>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</si>
  <si>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</si>
  <si>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</si>
  <si>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</si>
  <si>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</si>
  <si>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</si>
  <si>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</si>
  <si>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</si>
  <si>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</si>
  <si>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</si>
  <si>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</si>
  <si>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</si>
  <si>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</si>
  <si>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</si>
  <si>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</si>
  <si>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</si>
  <si>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</si>
  <si>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</si>
  <si>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</si>
  <si>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</si>
  <si>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</si>
  <si>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</si>
  <si>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</si>
  <si>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</si>
  <si>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</si>
  <si>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д.20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</si>
  <si>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</si>
  <si>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</si>
  <si>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</si>
  <si>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</si>
  <si>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</si>
  <si>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</si>
  <si>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</si>
  <si>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</si>
  <si>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</si>
  <si>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</si>
  <si>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</si>
  <si>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</si>
  <si>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</si>
  <si>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</si>
  <si>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</si>
  <si>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</si>
  <si>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</si>
  <si>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</si>
  <si>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</si>
  <si>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</si>
  <si>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</si>
  <si>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</si>
  <si>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</si>
  <si>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</si>
  <si>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</si>
  <si>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</si>
  <si>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</si>
  <si>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</si>
  <si>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</si>
  <si>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</si>
  <si>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</si>
  <si>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д.15 </t>
  </si>
  <si>
    <t xml:space="preserve">Молодежная ул. д.17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</si>
  <si>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</si>
  <si>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</si>
  <si>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</si>
  <si>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</si>
  <si>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</si>
  <si>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</si>
  <si>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</si>
  <si>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д.6 </t>
  </si>
  <si>
    <t xml:space="preserve">Тулайкова ул. д.9 </t>
  </si>
  <si>
    <t xml:space="preserve">Чилимка-2 ул. д.3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</si>
  <si>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</si>
  <si>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</si>
  <si>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</si>
  <si>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</si>
  <si>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</si>
  <si>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</si>
  <si>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</si>
  <si>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</si>
  <si>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</si>
  <si>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</si>
  <si>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</si>
  <si>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</si>
  <si>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</si>
  <si>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</si>
  <si>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</si>
  <si>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</si>
  <si>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</si>
  <si>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</si>
  <si>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</si>
  <si>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</si>
  <si>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</si>
  <si>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</si>
  <si>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</si>
  <si>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Молодежная ул. д.1 </t>
  </si>
  <si>
    <t xml:space="preserve">Молодежная ул. д.4 </t>
  </si>
  <si>
    <t xml:space="preserve">Молодежная ул. д.5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</si>
  <si>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</si>
  <si>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</si>
  <si>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</si>
  <si>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</si>
  <si>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</si>
  <si>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</si>
  <si>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</si>
  <si>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</si>
  <si>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</si>
  <si>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</si>
  <si>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</si>
  <si>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</si>
  <si>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</si>
  <si>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</si>
  <si>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</si>
  <si>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</si>
  <si>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</si>
  <si>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</si>
  <si>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</si>
  <si>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</si>
  <si>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</si>
  <si>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</si>
  <si>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</si>
  <si>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</si>
  <si>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</si>
  <si>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</si>
  <si>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</si>
  <si>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</si>
  <si>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</si>
  <si>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</si>
  <si>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</si>
  <si>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</si>
  <si>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</si>
  <si>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</si>
  <si>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</si>
  <si>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</si>
  <si>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</si>
  <si>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</si>
  <si>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</si>
  <si>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</si>
  <si>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</si>
  <si>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</si>
  <si>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</si>
  <si>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</si>
  <si>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</si>
  <si>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</si>
  <si>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</si>
  <si>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</si>
  <si>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</si>
  <si>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</si>
  <si>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</si>
  <si>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</si>
  <si>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</si>
  <si>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</si>
  <si>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</si>
  <si>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</si>
  <si>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</si>
  <si>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</si>
  <si>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</si>
  <si>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</si>
  <si>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</si>
  <si>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</si>
  <si>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</si>
  <si>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</si>
  <si>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</si>
  <si>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</si>
  <si>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</si>
  <si>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</si>
  <si>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</si>
  <si>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</si>
  <si>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</si>
  <si>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</si>
  <si>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</si>
  <si>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</si>
  <si>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</si>
  <si>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</si>
  <si>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</si>
  <si>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</si>
  <si>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</si>
  <si>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</si>
  <si>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</si>
  <si>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</si>
  <si>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</si>
  <si>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</si>
  <si>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</si>
  <si>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</si>
  <si>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</si>
  <si>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</si>
  <si>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</si>
  <si>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</si>
  <si>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</si>
  <si>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</si>
  <si>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</si>
  <si>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</si>
  <si>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</si>
  <si>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</si>
  <si>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</si>
  <si>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</si>
  <si>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</si>
  <si>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</si>
  <si>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</si>
  <si>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</si>
  <si>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</si>
  <si>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</si>
  <si>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</si>
  <si>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</si>
  <si>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</si>
  <si>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</si>
  <si>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</si>
  <si>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</si>
  <si>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</si>
  <si>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</si>
  <si>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</si>
  <si>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</si>
  <si>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</si>
  <si>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</si>
  <si>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</si>
  <si>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</si>
  <si>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</si>
  <si>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</si>
  <si>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</si>
  <si>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</si>
  <si>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</si>
  <si>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</si>
  <si>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</si>
  <si>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</si>
  <si>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</si>
  <si>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</si>
  <si>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</si>
  <si>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</si>
  <si>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</si>
  <si>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</si>
  <si>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</si>
  <si>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</si>
  <si>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</si>
  <si>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</si>
  <si>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</si>
  <si>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</si>
  <si>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</si>
  <si>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</si>
  <si>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</si>
  <si>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</si>
  <si>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</si>
  <si>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</si>
  <si>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</si>
  <si>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</si>
  <si>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</si>
  <si>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</si>
  <si>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</si>
  <si>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</si>
  <si>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</si>
  <si>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</si>
  <si>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</si>
  <si>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</si>
  <si>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</si>
  <si>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</si>
  <si>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</si>
  <si>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</si>
  <si>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</si>
  <si>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</si>
  <si>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>Астраханская ул. д.10 пом.010Н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</si>
  <si>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</si>
  <si>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</si>
  <si>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</si>
  <si>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</si>
  <si>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Волжская ул. д.7 </t>
  </si>
  <si>
    <t xml:space="preserve">Волжская ул. д.9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</si>
  <si>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</si>
  <si>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</si>
  <si>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</si>
  <si>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</si>
  <si>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д.314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</si>
  <si>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</si>
  <si>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</si>
  <si>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</si>
  <si>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</si>
  <si>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</si>
  <si>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</si>
  <si>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</si>
  <si>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</si>
  <si>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д.17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</si>
  <si>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</si>
  <si>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</si>
  <si>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</si>
  <si>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</si>
  <si>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</si>
  <si>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</si>
  <si>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</si>
  <si>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</si>
  <si>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</si>
  <si>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</si>
  <si>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</si>
  <si>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>Центральная ул. д.6 пом.08Н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</si>
  <si>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</si>
  <si>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</si>
  <si>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</si>
  <si>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</si>
  <si>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</si>
  <si>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</si>
  <si>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</si>
  <si>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</si>
  <si>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</si>
  <si>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</si>
  <si>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</si>
  <si>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</si>
  <si>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</si>
  <si>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</si>
  <si>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</si>
  <si>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</si>
  <si>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</si>
  <si>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</si>
  <si>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</si>
  <si>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</si>
  <si>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</si>
  <si>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</si>
  <si>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</si>
  <si>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</si>
  <si>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</si>
  <si>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</si>
  <si>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</si>
  <si>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</si>
  <si>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</si>
  <si>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</si>
  <si>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</si>
  <si>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</si>
  <si>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</si>
  <si>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</si>
  <si>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</si>
  <si>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</si>
  <si>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</si>
  <si>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</si>
  <si>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</si>
  <si>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</si>
  <si>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</si>
  <si>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</si>
  <si>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</si>
  <si>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</si>
  <si>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</si>
  <si>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</si>
  <si>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</si>
  <si>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</si>
  <si>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</si>
  <si>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</si>
  <si>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</si>
  <si>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</si>
  <si>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</si>
  <si>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</si>
  <si>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</si>
  <si>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</si>
  <si>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</si>
  <si>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</si>
  <si>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</si>
  <si>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</si>
  <si>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</si>
  <si>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</si>
  <si>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</si>
  <si>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Советская ул. д.3А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</si>
  <si>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</si>
  <si>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</si>
  <si>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</si>
  <si>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</si>
  <si>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</si>
  <si>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</si>
  <si>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</si>
  <si>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</si>
  <si>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</si>
  <si>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</si>
  <si>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</si>
  <si>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</si>
  <si>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</si>
  <si>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</si>
  <si>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</si>
  <si>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</si>
  <si>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</si>
  <si>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</si>
  <si>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Юбилейная ул. д.6 </t>
  </si>
  <si>
    <t xml:space="preserve">Строительная ул. д.1 </t>
  </si>
  <si>
    <t xml:space="preserve">Юность мкн. д.1 </t>
  </si>
  <si>
    <t xml:space="preserve">Юность мкн. д.2 </t>
  </si>
  <si>
    <t xml:space="preserve">Юность мкн. д.5 </t>
  </si>
  <si>
    <t xml:space="preserve">Юность мкн. д.6Б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</si>
  <si>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</si>
  <si>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</si>
  <si>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</si>
  <si>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</si>
  <si>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</si>
  <si>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</si>
  <si>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</si>
  <si>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</si>
  <si>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</si>
  <si>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</si>
  <si>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</si>
  <si>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Мостовая ул. д.1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</si>
  <si>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</si>
  <si>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</si>
  <si>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</si>
  <si>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</si>
  <si>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</si>
  <si>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</si>
  <si>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</si>
  <si>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</si>
  <si>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</si>
  <si>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</si>
  <si>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</si>
  <si>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</si>
  <si>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</si>
  <si>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</si>
  <si>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</si>
  <si>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</si>
  <si>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</si>
  <si>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</si>
  <si>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</si>
  <si>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</si>
  <si>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</si>
  <si>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</si>
  <si>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д.3 </t>
  </si>
  <si>
    <t xml:space="preserve">Юность мкн. д.4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</si>
  <si>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</si>
  <si>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</si>
  <si>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</si>
  <si>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</si>
  <si>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</si>
  <si>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</si>
  <si>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</si>
  <si>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</si>
  <si>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</si>
  <si>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</si>
  <si>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</si>
  <si>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</si>
  <si>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</si>
  <si>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</si>
  <si>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</si>
  <si>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</si>
  <si>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</si>
  <si>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</si>
  <si>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</si>
  <si>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</si>
  <si>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</si>
  <si>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</si>
  <si>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</si>
  <si>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</si>
  <si>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</si>
  <si>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</si>
  <si>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</si>
  <si>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</si>
  <si>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</si>
  <si>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</si>
  <si>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</si>
  <si>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</si>
  <si>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</si>
  <si>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</si>
  <si>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</si>
  <si>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</si>
  <si>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</si>
  <si>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</si>
  <si>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</si>
  <si>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</si>
  <si>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</si>
  <si>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</si>
  <si>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</si>
  <si>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</si>
  <si>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</si>
  <si>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</si>
  <si>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</si>
  <si>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</si>
  <si>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</si>
  <si>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</si>
  <si>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</si>
  <si>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</si>
  <si>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</si>
  <si>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</si>
  <si>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</si>
  <si>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</si>
  <si>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</si>
  <si>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</si>
  <si>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</si>
  <si>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</si>
  <si>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</si>
  <si>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</si>
  <si>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</si>
  <si>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</si>
  <si>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</si>
  <si>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</si>
  <si>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</si>
  <si>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</si>
  <si>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</si>
  <si>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</si>
  <si>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</si>
  <si>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</si>
  <si>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</si>
  <si>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</si>
  <si>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</si>
  <si>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</si>
  <si>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</si>
  <si>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</si>
  <si>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</si>
  <si>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</si>
  <si>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</si>
  <si>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</si>
  <si>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</si>
  <si>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</si>
  <si>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</si>
  <si>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</si>
  <si>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</si>
  <si>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</si>
  <si>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</si>
  <si>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</si>
  <si>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</si>
  <si>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</si>
  <si>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</si>
  <si>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</si>
  <si>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</si>
  <si>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</si>
  <si>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</si>
  <si>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</si>
  <si>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</si>
  <si>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</si>
  <si>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ул.Н.Островского д.67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</si>
  <si>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</si>
  <si>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</si>
  <si>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</si>
  <si>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</si>
  <si>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</si>
  <si>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ул.Б.Хмельницкого д.34</t>
  </si>
  <si>
    <t>г.Астрахань ул.Александрова д.13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</si>
  <si>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</si>
  <si>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</si>
  <si>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</si>
  <si>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</si>
  <si>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</si>
  <si>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</si>
  <si>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</si>
  <si>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</si>
  <si>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</si>
  <si>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</si>
  <si>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</si>
  <si>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</si>
  <si>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</si>
  <si>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</si>
  <si>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</si>
  <si>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</si>
  <si>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</si>
  <si>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</si>
  <si>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</si>
  <si>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Сун Ят Сена 66</t>
  </si>
  <si>
    <t>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</si>
  <si>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</si>
  <si>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</si>
  <si>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</si>
  <si>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</si>
  <si>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</si>
  <si>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</si>
  <si>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</si>
  <si>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ул.Красноармейская д.13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</si>
  <si>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</si>
  <si>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</si>
  <si>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</si>
  <si>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</si>
  <si>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</si>
  <si>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</si>
  <si>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</si>
  <si>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</si>
  <si>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</si>
  <si>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</si>
  <si>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</si>
  <si>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</si>
  <si>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</si>
  <si>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</si>
  <si>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</si>
  <si>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</si>
  <si>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</si>
  <si>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</si>
  <si>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</si>
  <si>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</si>
  <si>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</si>
  <si>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</si>
  <si>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</si>
  <si>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</si>
  <si>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</si>
  <si>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</si>
  <si>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</si>
  <si>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</si>
  <si>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</si>
  <si>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</si>
  <si>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</si>
  <si>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</si>
  <si>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</si>
  <si>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</si>
  <si>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</si>
  <si>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</si>
  <si>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</si>
  <si>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</si>
  <si>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</si>
  <si>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</si>
  <si>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</si>
  <si>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</si>
  <si>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</si>
  <si>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г.Знаменск ул.Янгеля д.4 В)</t>
  </si>
  <si>
    <t>г.Астрахань ул.Космонавтов д.6</t>
  </si>
  <si>
    <t>Астрахань, пл. Вокзальная д.5/А</t>
  </si>
  <si>
    <t>г. Знаменск, ул. Астраханская, д. 6А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</si>
  <si>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</si>
  <si>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</si>
  <si>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</si>
  <si>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</si>
  <si>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</si>
  <si>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</si>
  <si>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</si>
  <si>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</si>
  <si>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</si>
  <si>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</si>
  <si>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</si>
  <si>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</si>
  <si>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</si>
  <si>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</si>
  <si>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</si>
  <si>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</si>
  <si>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</si>
  <si>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</si>
  <si>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</si>
  <si>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</si>
  <si>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</si>
  <si>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</si>
  <si>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</si>
  <si>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</si>
  <si>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</si>
  <si>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</si>
  <si>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</si>
  <si>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ул.Немова д.32</t>
  </si>
  <si>
    <t>г.Астрахань ул.С.Перовской д.101/11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</si>
  <si>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</si>
  <si>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</si>
  <si>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</si>
  <si>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</si>
  <si>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</si>
  <si>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</si>
  <si>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</si>
  <si>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</si>
  <si>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</si>
  <si>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</si>
  <si>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</si>
  <si>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</si>
  <si>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Астраханская область, г. Знаменск, Проспект 9 Мая, д. 23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</si>
  <si>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</si>
  <si>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</si>
  <si>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</si>
  <si>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</si>
  <si>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</si>
  <si>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</si>
  <si>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</si>
  <si>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</si>
  <si>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</si>
  <si>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</si>
  <si>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</si>
  <si>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</si>
  <si>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</si>
  <si>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</si>
  <si>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</si>
  <si>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</si>
  <si>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</si>
  <si>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</si>
  <si>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</si>
  <si>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</si>
  <si>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</si>
  <si>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</si>
  <si>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</si>
  <si>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</si>
  <si>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</si>
  <si>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</si>
  <si>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пер. 1-й Депутатский, дом 13, корпус 1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</si>
  <si>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</si>
  <si>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</si>
  <si>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</si>
  <si>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ул.Московская/Ак. Королева, д. 22/22/24</t>
  </si>
  <si>
    <t>г. Астрахань, ул. Барсовой, д 15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</si>
  <si>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</si>
  <si>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</si>
  <si>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</si>
  <si>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</si>
  <si>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</si>
  <si>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</si>
  <si>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</si>
  <si>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</si>
  <si>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</si>
  <si>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</si>
  <si>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Бабаевского 31/4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</si>
  <si>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</si>
  <si>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</si>
  <si>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</si>
  <si>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</si>
  <si>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</si>
  <si>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</si>
  <si>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</si>
  <si>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</si>
  <si>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</si>
  <si>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</si>
  <si>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</si>
  <si>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</si>
  <si>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</si>
  <si>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</si>
  <si>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</si>
  <si>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</si>
  <si>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</si>
  <si>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</si>
  <si>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</si>
  <si>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</si>
  <si>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</si>
  <si>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</si>
  <si>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</si>
  <si>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</si>
  <si>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</si>
  <si>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</si>
  <si>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</si>
  <si>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</si>
  <si>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</si>
  <si>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</si>
  <si>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</si>
  <si>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</si>
  <si>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п. Евпраксино, мкр. Юность, д. 2</t>
  </si>
  <si>
    <t>Каунасская д 49 корп.1 литер А2</t>
  </si>
  <si>
    <t>г Астрахань ул. К.Краснова 10</t>
  </si>
  <si>
    <t>Пр. Воробьева 9</t>
  </si>
  <si>
    <t>Астрахань, Б.Алексеева д.53</t>
  </si>
  <si>
    <t>г.Ахтубинск ул.Щербакова д. 5</t>
  </si>
  <si>
    <t>г.Астрахань ул.1-ая Перевозная д.118</t>
  </si>
  <si>
    <t>г.Астрахань ул.Тренева д.27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</si>
  <si>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</si>
  <si>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</si>
  <si>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</si>
  <si>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</si>
  <si>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</si>
  <si>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</si>
  <si>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</si>
  <si>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</si>
  <si>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</si>
  <si>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</si>
  <si>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</si>
  <si>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</si>
  <si>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</si>
  <si>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</si>
  <si>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</si>
  <si>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</si>
  <si>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</si>
  <si>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</si>
  <si>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</si>
  <si>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</si>
  <si>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</si>
  <si>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Астрахань, ул. Боевая, д. 76</t>
  </si>
  <si>
    <t>г. Астрахань, ул. Ахшарумова, д. 4</t>
  </si>
  <si>
    <t>г. Астрахань, ул. Боевая, д. 85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</si>
  <si>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</si>
  <si>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</si>
  <si>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</si>
  <si>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</si>
  <si>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</si>
  <si>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</si>
  <si>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</si>
  <si>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</si>
  <si>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</si>
  <si>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</si>
  <si>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</si>
  <si>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</si>
  <si>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</si>
  <si>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</si>
  <si>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</si>
  <si>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</si>
  <si>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</si>
  <si>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</si>
  <si>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</si>
  <si>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</si>
  <si>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</si>
  <si>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</si>
  <si>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ул.Красноармейская д.25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</si>
  <si>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</si>
  <si>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</si>
  <si>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</si>
  <si>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</si>
  <si>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Знаменск, ул. Гагарина, д. 9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</si>
  <si>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</si>
  <si>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</si>
  <si>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</si>
  <si>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</si>
  <si>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</si>
  <si>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</si>
  <si>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</si>
  <si>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</si>
  <si>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</si>
  <si>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</si>
  <si>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</si>
  <si>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</si>
  <si>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</si>
  <si>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</si>
  <si>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</si>
  <si>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Савушкина, д. 23</t>
  </si>
  <si>
    <t>г. Астрахань, ул. Зеленая, д 72А</t>
  </si>
  <si>
    <t>г. Знаменск, ул. Островского, д. 9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</si>
  <si>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</si>
  <si>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</si>
  <si>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</si>
  <si>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</si>
  <si>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</si>
  <si>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</si>
  <si>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</si>
  <si>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</si>
  <si>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</si>
  <si>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</si>
  <si>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</si>
  <si>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</si>
  <si>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</si>
  <si>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</si>
  <si>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</si>
  <si>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</si>
  <si>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</si>
  <si>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</si>
  <si>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</si>
  <si>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</si>
  <si>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</si>
  <si>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</si>
  <si>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</si>
  <si>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</si>
  <si>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</si>
  <si>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 xml:space="preserve"> г. Астрахань, ул.М. Аладьина, д. 6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</si>
  <si>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</si>
  <si>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</si>
  <si>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</si>
  <si>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</si>
  <si>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</si>
  <si>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</si>
  <si>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</si>
  <si>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</si>
  <si>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</si>
  <si>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</si>
  <si>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</si>
  <si>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</si>
  <si>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</si>
  <si>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</si>
  <si>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</si>
  <si>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</si>
  <si>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</si>
  <si>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</si>
  <si>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ул.Энергетическая д.11 корп.1</t>
  </si>
  <si>
    <t>г.Астрахань ул.Космонавтов д.8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</si>
  <si>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</si>
  <si>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</si>
  <si>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</si>
  <si>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</si>
  <si>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</si>
  <si>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</si>
  <si>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г.Ахтубинск ул.Волгоградская д.69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</si>
  <si>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</si>
  <si>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</si>
  <si>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</si>
  <si>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</si>
  <si>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</si>
  <si>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</si>
  <si>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</si>
  <si>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Бульвар Победы, д. 8, корп. 2</t>
  </si>
  <si>
    <t>г. Астрахань, ул. М. Горького, д. 57</t>
  </si>
  <si>
    <t>Астраханская область, г. Знаменск, ул. Черняховского, д. 2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</si>
  <si>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</si>
  <si>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</si>
  <si>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</si>
  <si>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</si>
  <si>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</si>
  <si>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</si>
  <si>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</si>
  <si>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</si>
  <si>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</si>
  <si>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</si>
  <si>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Фунтовское шоссе 23 А</t>
  </si>
  <si>
    <t>Знаменск, ул.Мира д.4</t>
  </si>
  <si>
    <t>Астрахань, ул. Куликова д.46/1</t>
  </si>
  <si>
    <t>Астрахань, Южная д. 23</t>
  </si>
  <si>
    <t>Камызяк, Горького д. 73</t>
  </si>
  <si>
    <t>п. Ильинка, ул. Молодежная, д.42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</si>
  <si>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</si>
  <si>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</si>
  <si>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</si>
  <si>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</si>
  <si>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</si>
  <si>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</si>
  <si>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</si>
  <si>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</si>
  <si>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</si>
  <si>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</si>
  <si>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</si>
  <si>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</si>
  <si>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</si>
  <si>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</si>
  <si>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</si>
  <si>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</si>
  <si>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</si>
  <si>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</si>
  <si>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ул. Б. Алексеева д.43 корп.1</t>
  </si>
  <si>
    <t>Астрахань, ул. Луконина д.9</t>
  </si>
  <si>
    <t>с. Яндыки, ул. Набережная д.157</t>
  </si>
  <si>
    <t>г.Астрахань, ул. Бахтемирская, 7</t>
  </si>
  <si>
    <t>г. Астрахань, ул. Савушкина, 33 корп.1</t>
  </si>
  <si>
    <t>г. Астрахань, ул. Б. Алексеева, 45</t>
  </si>
  <si>
    <t>г. Астрахань, ул. Татищева, корп.31</t>
  </si>
  <si>
    <t>г. Астрахань, ул. Сен-Сисона, д.33 корп.1</t>
  </si>
  <si>
    <t>г. Астрахань, ул. 11 Кр. Армии, д.1</t>
  </si>
  <si>
    <t>г. Астрахань, ул. Волгоградская, д.85 В</t>
  </si>
  <si>
    <t>г. Астрахань, ул. Баумана, д.11</t>
  </si>
  <si>
    <t>г. Астрахань, ул. 3-я Зеленгинская д.2 корп.2</t>
  </si>
  <si>
    <t>г. Астрахань, ул. Н. Островского, д.4</t>
  </si>
  <si>
    <t>г. Астрахань, ул. Дзержинского, д.56 Б</t>
  </si>
  <si>
    <t>с. Яндыки, ул. Набережная, д.155</t>
  </si>
  <si>
    <t>г. Астрахань, 1-я Котельная, д.4 А</t>
  </si>
  <si>
    <t>г. Камызяк, ул. М. Горького, д.69</t>
  </si>
  <si>
    <t>г. астрахань, ул. Савушкина, д.15</t>
  </si>
  <si>
    <t>с. Каралат, ул. Ленина д.59</t>
  </si>
  <si>
    <t>г. Камызяк, ул. М. Горького, д.77</t>
  </si>
  <si>
    <t>г. Астрахань, пр. Воробьева, д.14</t>
  </si>
  <si>
    <t>г. Астрахань, ул. Савушкина, д.29</t>
  </si>
  <si>
    <t>г. Астрахань, ул. Нариманова, 2 Д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</si>
  <si>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</si>
  <si>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</si>
  <si>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</si>
  <si>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</si>
  <si>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</si>
  <si>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</si>
  <si>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</si>
  <si>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</si>
  <si>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</si>
  <si>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</si>
  <si>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 Знаменск, ул. Проспект 9 Мая, д.2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</si>
  <si>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</si>
  <si>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</si>
  <si>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</si>
  <si>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</si>
  <si>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</si>
  <si>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</si>
  <si>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п. Ильинка, ул. Гоголя д. 3</t>
  </si>
  <si>
    <t>г.Астрахань, 2-я Зеленгинская, 1, кор. 4</t>
  </si>
  <si>
    <t>г.Астрахань, ул. Зеленая, д. 1, кор. 2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</si>
  <si>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</si>
  <si>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</si>
  <si>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</si>
  <si>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</si>
  <si>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</si>
  <si>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г. Знаменск, Жилой район "Ракетный", 61</t>
  </si>
  <si>
    <t>г. Знаменск, ул. Астраханская, 7</t>
  </si>
  <si>
    <t>г. Знаменск, ул. Волгоградская, 38</t>
  </si>
  <si>
    <t>г. Знаменск, ул. Волгоградская, 42</t>
  </si>
  <si>
    <t>г. Знаменск, ул. Комсомольская, 20</t>
  </si>
  <si>
    <t>г. Знаменск, ул. Комсомольская, 4</t>
  </si>
  <si>
    <t>г. Знаменск, ул. Ленина, 21</t>
  </si>
  <si>
    <t>г. Знаменск, ул. Ленина, 23</t>
  </si>
  <si>
    <t>г. Знаменск, ул. Ленина, 4</t>
  </si>
  <si>
    <t>г. Знаменск, ул. Ленина, 48, литер Б</t>
  </si>
  <si>
    <t>г. Знаменск, ул. Ленина, 5</t>
  </si>
  <si>
    <t>г. Знаменск, ул. Ленина, 7</t>
  </si>
  <si>
    <t>г. Знаменск, ул. Ниловского, 17</t>
  </si>
  <si>
    <t>г. Знаменск, ул. Островского, 11</t>
  </si>
  <si>
    <t>г. Знаменск, ул. Островского, 17</t>
  </si>
  <si>
    <t>г.Астрахань, пл. Вокзальная, 1а</t>
  </si>
  <si>
    <t>г.Астрахань, пл. Заводская, 42</t>
  </si>
  <si>
    <t>г.Астрахань, проспект Бумажников, 15 корп.1</t>
  </si>
  <si>
    <t>г.Астрахань, проспект Бумажников, 2</t>
  </si>
  <si>
    <t>г.Астрахань, ул. 28-ой Армии, 14</t>
  </si>
  <si>
    <t>г.Астрахань, ул. Ак.Королева, 39</t>
  </si>
  <si>
    <t>г.Астрахань, ул. Алексеева, 11</t>
  </si>
  <si>
    <t>г.Астрахань, ул. Б.Алексеева, 67,корп. 1 литер А</t>
  </si>
  <si>
    <t>г.Астрахань, ул. Б.Хмельницкого/ул. Пороховая, 5/2</t>
  </si>
  <si>
    <t>г.Астрахань, ул. Водников, 14</t>
  </si>
  <si>
    <t>г.Астрахань, ул. Гагарина, 100</t>
  </si>
  <si>
    <t>г.Астрахань, ул. Галлея, 10</t>
  </si>
  <si>
    <t>г.Астрахань, ул. Звездная , 11,корп. 1</t>
  </si>
  <si>
    <t>г.Астрахань, ул. Звездная, 49</t>
  </si>
  <si>
    <t>г.Астрахань, ул. Звездная/ пр. Воробьева, 9/16</t>
  </si>
  <si>
    <t>г.Астрахань, ул. Ком.Набережная, 21</t>
  </si>
  <si>
    <t>г.Астрахань, ул. Коммунистическая, 52</t>
  </si>
  <si>
    <t>г.Астрахань, ул. Коммунистическая, 58</t>
  </si>
  <si>
    <t>г.Астрахань, ул. Косм. В.Комарова, 65</t>
  </si>
  <si>
    <t>г.Астрахань, ул. Косм.В.Комарова, 158</t>
  </si>
  <si>
    <t>г.Астрахань, ул. Косм.В.Комарова, 63</t>
  </si>
  <si>
    <t>г.Астрахань, ул. Краснодарская, 43</t>
  </si>
  <si>
    <t>г.Астрахань, ул. Латышева, 4</t>
  </si>
  <si>
    <t>г.Астрахань, ул. Мелиоративная, 7</t>
  </si>
  <si>
    <t>г.Астрахань, ул. Н.Островского, 1</t>
  </si>
  <si>
    <t>г.Астрахань, ул. Н.Островского, 5б</t>
  </si>
  <si>
    <t>г.Астрахань, ул. Немова, 24г</t>
  </si>
  <si>
    <t>г.Астрахань, ул. Немова, 28</t>
  </si>
  <si>
    <t>г.Астрахань, ул. С.Перовской, 103/25 литер А</t>
  </si>
  <si>
    <t>г.Астрахань, ул. Савушкина, 14</t>
  </si>
  <si>
    <t>г.Астрахань, ул. Савушкина, 25/2</t>
  </si>
  <si>
    <t>г.Астрахань, ул. Свердлова, 19 литер А</t>
  </si>
  <si>
    <t>г.Астрахань, ул. Ст. Разина, 17</t>
  </si>
  <si>
    <t>г.Астрахань, ул. Ст.Здоровцева, 3</t>
  </si>
  <si>
    <t>г.Астрахань, ул. Ст.Здоровцева, 4</t>
  </si>
  <si>
    <t>г.Астрахань, ул. Ст.Здоровцева, 5</t>
  </si>
  <si>
    <t>г.Астрахань, ул. Ст.Здоровцева, 8</t>
  </si>
  <si>
    <t>г.Астрахань, ул. Ставропольская, 29а</t>
  </si>
  <si>
    <t>г.Астрахань, ул. Татищева, 11а</t>
  </si>
  <si>
    <t>г.Астрахань, ул. Татищева, 15а</t>
  </si>
  <si>
    <t>г.Астрахань, ул. Татищева, корп. 22</t>
  </si>
  <si>
    <t>г.Астрахань, ул. Татищева, корп.43</t>
  </si>
  <si>
    <t>г.Астрахань, ул. Тренева, 25</t>
  </si>
  <si>
    <t>г.Астрахань, ул. Тренева, 7</t>
  </si>
  <si>
    <t>г.Астрахань, ул. Украинская, 12</t>
  </si>
  <si>
    <t>г.Астрахань, ул. Украинская, 15</t>
  </si>
  <si>
    <t>г.Астрахань, ул. Украинская, 16</t>
  </si>
  <si>
    <t>г.Астрахань, ул. Украинская, 17</t>
  </si>
  <si>
    <t>г.Астрахань, ул. Украинская, 18</t>
  </si>
  <si>
    <t>г.Астрахань, ул. Украинская, 23</t>
  </si>
  <si>
    <t>г.Астрахань, ул. Украинская, 25</t>
  </si>
  <si>
    <t>г.Астрахань, ул. Яблочкова, 29/1</t>
  </si>
  <si>
    <t>г.Астрахань, ул. Яблочкова, 42а</t>
  </si>
  <si>
    <t>г.Ахтубинск, пер. Школьный, 2</t>
  </si>
  <si>
    <t>г.Ахтубинск, ул. Грибоедова, 11</t>
  </si>
  <si>
    <t>г.Ахтубинск, ул. Добролюбова, 6</t>
  </si>
  <si>
    <t>г.Ахтубинск, ул. Жуковского, 15</t>
  </si>
  <si>
    <t>г.Ахтубинск, ул. Жуковского, 19</t>
  </si>
  <si>
    <t>г.Ахтубинск, ул. Каспийская, 5</t>
  </si>
  <si>
    <t>г.Ахтубинск, ул. Сталинградская, 12</t>
  </si>
  <si>
    <t>г.Ахтубинск, ул. Сталинградская, 2</t>
  </si>
  <si>
    <t>г.Ахтубинск, ул. Сталинградская, 6</t>
  </si>
  <si>
    <t>г.Ахтубинск, ул. Циолковского, 6</t>
  </si>
  <si>
    <t>г.Ахтубинск, ул. Чкалова, 18</t>
  </si>
  <si>
    <t>г.Ахтубинск, ул. Шубина, 10</t>
  </si>
  <si>
    <t>г.Ахтубинск, ул. Щербакова, 8</t>
  </si>
  <si>
    <t>г. Знаменск, ул. Толбухина, 3</t>
  </si>
  <si>
    <t>г.Нариманов,ул. Астраханская, 3</t>
  </si>
  <si>
    <t>г.Нариманов,ул. Астраханская, 6</t>
  </si>
  <si>
    <t>г.Нариманов,ул. Набережная, 12</t>
  </si>
  <si>
    <t>г.Нариманов,ул. Набережная, 4</t>
  </si>
  <si>
    <t>г.Харабали, 7 квартал, 12</t>
  </si>
  <si>
    <t>п. Рычанский, ул. Светлая, 6</t>
  </si>
  <si>
    <t>п.Володарский, ул.Садовая, 20</t>
  </si>
  <si>
    <t>п.Володарский, ул.Спортивная, 3</t>
  </si>
  <si>
    <t>п.Володарский, ул.Фрунзе, 26</t>
  </si>
  <si>
    <t>п.Володарский, ул.Фрунзе,18</t>
  </si>
  <si>
    <t>р. п. Ильинка, ул. Советская, 25</t>
  </si>
  <si>
    <t>р. п. Ильинка, ул. Чкалова, 8</t>
  </si>
  <si>
    <t>р. п. Кировский, ул. Народная, 10</t>
  </si>
  <si>
    <t>р. п. Кировский, ул. Народная, 9</t>
  </si>
  <si>
    <t>с. Красный Яр, ул. Ворошилова, 28</t>
  </si>
  <si>
    <t>с. Оранжереи, ул. Корнеева, 40</t>
  </si>
  <si>
    <t>с.Икряное, ул.Кирова,93</t>
  </si>
  <si>
    <t>Капитальный ремонт отмостки здания в границах земельного участка, на котором расположен многоквартирный дом</t>
  </si>
  <si>
    <t>Ремонт внутридомовых инженерных систем водоснабжения ГВС</t>
  </si>
  <si>
    <t>Установка коллективных (общедомовых) приборов учета потребления тепловой энергии</t>
  </si>
  <si>
    <t>Ремонт фундамента</t>
  </si>
  <si>
    <t>Установка коллективных (общедомовых) приборов учета потребления холодной воды</t>
  </si>
  <si>
    <t>II. РАЗМЕР СРЕДСТВ, НАПРАВЛЕННЫХ НА КАПИТАЛЬНЫЙ РЕМОНТ ОБЩЕГО ИМУЩЕСТВА В МНОГОКВАРТИРНОМ ДОМЕ на 01.01.2019 г.</t>
  </si>
  <si>
    <t>г. Знаменск, ул. Комсомольская, 15, литер А</t>
  </si>
  <si>
    <t>г. Знаменск, ул. Маршала Жукова, 3</t>
  </si>
  <si>
    <t>г. Знаменск, ул. Островского, 9</t>
  </si>
  <si>
    <t>г. Камызяк, ул. М.Горького, 73</t>
  </si>
  <si>
    <t>г.Астрахань, бульвар Победы, 3</t>
  </si>
  <si>
    <t>г.Астрахань, бульвар Победы, 5</t>
  </si>
  <si>
    <t>г.Астрахань, пер. 1-й Депутатский, 13,корп. 1</t>
  </si>
  <si>
    <t>г.Астрахань, пр. Воробьева, 12,корп. 1</t>
  </si>
  <si>
    <t>г.Астрахань, пр. Воробьева, 9</t>
  </si>
  <si>
    <t>г.Астрахань, ул. 11 Кр.Армии, 1</t>
  </si>
  <si>
    <t>г.Астрахань, ул. 11 Кр.Армии, 11,корп. 1</t>
  </si>
  <si>
    <t>г.Астрахань, ул. 11 Кр.Армии, 8</t>
  </si>
  <si>
    <t>г.Астрахань, ул. 1-я Перевозная, 118</t>
  </si>
  <si>
    <t>г.Астрахань, ул. 28-ой Армии, 14/2</t>
  </si>
  <si>
    <t>г.Астрахань, ул. 28-ой Армии, 16/2</t>
  </si>
  <si>
    <t>г.Астрахань, ул. 2-я Зеленгинская, 3,корп. 3</t>
  </si>
  <si>
    <t>г.Астрахань, ул. Адмиралтейская, 6</t>
  </si>
  <si>
    <t>г.Астрахань, ул. Б.Алексеева, 43</t>
  </si>
  <si>
    <t>г.Астрахань, ул. Б.Алексеева, 53 литер А</t>
  </si>
  <si>
    <t>г.Астрахань, ул. Б.Алексеева, 61 литер А</t>
  </si>
  <si>
    <t>г.Астрахань, ул. Бабаевского, 31/4</t>
  </si>
  <si>
    <t>г.Астрахань, ул. Бертюльская, 4</t>
  </si>
  <si>
    <t>г.Астрахань, ул. Боевая, 63</t>
  </si>
  <si>
    <t>г.Астрахань, ул. Боевая, 72а,корп. 2</t>
  </si>
  <si>
    <t>г.Астрахань, ул. В.Барсовой, 13</t>
  </si>
  <si>
    <t>г.Астрахань, ул. В.Барсовой, 15,корп. 1</t>
  </si>
  <si>
    <t>г.Астрахань, ул. Галлея, 5</t>
  </si>
  <si>
    <t>г.Астрахань, ул. Ген.Герасименко, 8</t>
  </si>
  <si>
    <t>г.Астрахань, ул. Дж.Рида, 29</t>
  </si>
  <si>
    <t>г.Астрахань, ул. Звездная , 7</t>
  </si>
  <si>
    <t>г.Астрахань, ул. Звездная, 15</t>
  </si>
  <si>
    <t>г.Астрахань, ул. Звездная, 19</t>
  </si>
  <si>
    <t>г.Астрахань, ул. Звездная, 21</t>
  </si>
  <si>
    <t>г.Астрахань, ул. Звездная, 3</t>
  </si>
  <si>
    <t>г.Астрахань, ул. Звездная, 3,корп. 2</t>
  </si>
  <si>
    <t>г.Астрахань, ул. Зеленая, 70</t>
  </si>
  <si>
    <t>г.Астрахань, ул. Коммунистическая, 56</t>
  </si>
  <si>
    <t>г.Астрахань, ул. Кооперативная, 45</t>
  </si>
  <si>
    <t>г.Астрахань, ул. Косм.В.Комарова, 144</t>
  </si>
  <si>
    <t>г.Астрахань, ул. Космонавтов,  6,корп. 1</t>
  </si>
  <si>
    <t>г.Астрахань, ул. Космонавтов, 1</t>
  </si>
  <si>
    <t>г.Астрахань, ул. Космонавтов, 10</t>
  </si>
  <si>
    <t>г.Астрахань, ул. Космонавтов, 12</t>
  </si>
  <si>
    <t>г.Астрахань, ул. Космонавтов, 12,корп. 1</t>
  </si>
  <si>
    <t>г.Астрахань, ул. Космонавтов, 4,корп. 2</t>
  </si>
  <si>
    <t xml:space="preserve">г.Астрахань, ул. Кр.Знамени, 8 </t>
  </si>
  <si>
    <t>г.Астрахань, ул. Кр.Набережная, 229 литер А</t>
  </si>
  <si>
    <t>г.Астрахань, ул. Красноармейская, 25а</t>
  </si>
  <si>
    <t>г.Астрахань, ул. Краснодарская, 45</t>
  </si>
  <si>
    <t>г.Астрахань, ул. Кубанская, 17,корп. 1</t>
  </si>
  <si>
    <t>г.Астрахань, ул. Кубанская, 19</t>
  </si>
  <si>
    <t>г.Астрахань, ул. Куликова, 11</t>
  </si>
  <si>
    <t>г.Астрахань, ул. Куликова, 13, корп. 3</t>
  </si>
  <si>
    <t>г.Астрахань, ул. Куликова, 38,корп. 3</t>
  </si>
  <si>
    <t>г.Астрахань, ул. Латышева, 6</t>
  </si>
  <si>
    <t>г.Астрахань, ул. М.Луконина, 4</t>
  </si>
  <si>
    <t>г.Астрахань, ул. М.Луконина, 9,корп. 1</t>
  </si>
  <si>
    <t>г.Астрахань, ул. Магистральная, 30,корп. 1</t>
  </si>
  <si>
    <t>г.Астрахань, ул. Маркина /ул. Ахтубинская, 48/2а</t>
  </si>
  <si>
    <t>г.Астрахань, ул. Маркина, 106</t>
  </si>
  <si>
    <t>г.Астрахань, ул. Медиков, 3/3</t>
  </si>
  <si>
    <t>г.Астрахань, ул. Медиков, 8</t>
  </si>
  <si>
    <t>г.Астрахань, ул. Медиков, 9</t>
  </si>
  <si>
    <t>г.Астрахань, ул. Н.Островского, 67</t>
  </si>
  <si>
    <t>г.Астрахань, ул. Наб.Казачьего ерика, 149</t>
  </si>
  <si>
    <t>г.Астрахань, ул. Наб.Казачьего ерика, 153</t>
  </si>
  <si>
    <t>г.Астрахань, ул. Наб.Прив.затона, 15,корп. 2</t>
  </si>
  <si>
    <t>г.Астрахань, ул. Нариманова, 2в</t>
  </si>
  <si>
    <t>г.Астрахань, ул. Нариманова, 2д</t>
  </si>
  <si>
    <t>г.Астрахань, ул. Парковая, 24</t>
  </si>
  <si>
    <t>г.Астрахань, ул. Победы, 54 литер А</t>
  </si>
  <si>
    <t>г.Астрахань, ул. Савушкина, 10</t>
  </si>
  <si>
    <t>г.Астрахань, ул. Савушкина, 15</t>
  </si>
  <si>
    <t>г.Астрахань, ул. Савушкина, 22</t>
  </si>
  <si>
    <t>г.Астрахань, ул. Савушкина, 24</t>
  </si>
  <si>
    <t>г.Астрахань, ул. Савушкина, 29</t>
  </si>
  <si>
    <t>г.Астрахань, ул. Савушкина, 31</t>
  </si>
  <si>
    <t>г.Астрахань, ул. Савушкина, 32</t>
  </si>
  <si>
    <t>г.Астрахань, ул. Савушкина, 33/1</t>
  </si>
  <si>
    <t>г.Астрахань, ул. Сун Ят-Сена, 63</t>
  </si>
  <si>
    <t>г.Астрахань, ул. Татищева, корп.18</t>
  </si>
  <si>
    <t>г.Астрахань, ул. Тренева, 13</t>
  </si>
  <si>
    <t>г.Астрахань, ул. Украинская, 13</t>
  </si>
  <si>
    <t>г.Астрахань, ул. Химиков, 7</t>
  </si>
  <si>
    <t>г.Астрахань, ул. Челябинская, 24</t>
  </si>
  <si>
    <t>г.Астрахань, ул. Южная, 23,корп. 1</t>
  </si>
  <si>
    <t>г.Астрахань, ул. Яблочкова, 1г</t>
  </si>
  <si>
    <t>Ремонт внутридомовых инженерных систем водоснабжения (ГВС)</t>
  </si>
  <si>
    <t>Ремонт внутридомовых инженерных систем водоснабжения (ХВС)</t>
  </si>
  <si>
    <t>Разработка проектной документации (счетчики)</t>
  </si>
  <si>
    <t>установка коллективных (общедомовых) приборов учета потребления тепловой энергии</t>
  </si>
  <si>
    <t>Ремонт подъездов (окна)</t>
  </si>
  <si>
    <t>ремонт фасада (окна)</t>
  </si>
  <si>
    <t>Ремонт внутридомовых инженерных систем теплоснабжения (ремонт элеваторных узлов)</t>
  </si>
  <si>
    <t>ремонт фасада (отмостка)</t>
  </si>
  <si>
    <t>ремонт фасада(окна)</t>
  </si>
  <si>
    <t>Разработка проектной документации (установка счетчиков тепловой энергии)</t>
  </si>
  <si>
    <t>ремонт отмостки</t>
  </si>
  <si>
    <t>Разработка проектной документации (тепловые счетчики)</t>
  </si>
  <si>
    <t>Ремонт подъездов (окна+подъезды)</t>
  </si>
  <si>
    <t>ремонт фасада (окна, дверь)</t>
  </si>
  <si>
    <t>Ремонт внутридомовых инженерных систем водоснабжения (замена разводящ внутр сетей ХВС иГВС)</t>
  </si>
  <si>
    <t>ремонт подъездов (окна)</t>
  </si>
  <si>
    <t>установка коллективных (общедомовых) приборов учета потребления холодной воды</t>
  </si>
  <si>
    <t>Ремонт подъездов (Подъезды+окна)</t>
  </si>
  <si>
    <t>с</t>
  </si>
  <si>
    <t>ИТОГО</t>
  </si>
  <si>
    <t>Остаток средств на счетах регионального оператора на 31.12.2018 год</t>
  </si>
  <si>
    <t xml:space="preserve">Населенный пункт </t>
  </si>
  <si>
    <t>г. Астрахань</t>
  </si>
  <si>
    <t>-, г. Знаменск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</si>
  <si>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</si>
  <si>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</si>
  <si>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</si>
  <si>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</si>
  <si>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</si>
  <si>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</si>
  <si>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</si>
  <si>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</si>
  <si>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</si>
  <si>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</si>
  <si>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</si>
  <si>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</si>
  <si>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</si>
  <si>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</si>
  <si>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</si>
  <si>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</si>
  <si>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</si>
  <si>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</si>
  <si>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</si>
  <si>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</si>
  <si>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</si>
  <si>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</si>
  <si>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</si>
  <si>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</si>
  <si>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</si>
  <si>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</si>
  <si>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</si>
  <si>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</si>
  <si>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</si>
  <si>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</si>
  <si>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</si>
  <si>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</si>
  <si>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</si>
  <si>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</si>
  <si>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</si>
  <si>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</si>
  <si>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</si>
  <si>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</si>
  <si>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</si>
  <si>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</si>
  <si>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</si>
  <si>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</si>
  <si>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</si>
  <si>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</si>
  <si>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</si>
  <si>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</si>
  <si>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</si>
  <si>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</si>
  <si>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</si>
  <si>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</si>
  <si>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</si>
  <si>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</si>
  <si>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</si>
  <si>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Бушма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</si>
  <si>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</si>
  <si>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</si>
  <si>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</si>
  <si>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</si>
  <si>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</si>
  <si>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</si>
  <si>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</si>
  <si>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Водяновка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</si>
  <si>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</si>
  <si>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</si>
  <si>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</si>
  <si>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</si>
  <si>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</si>
  <si>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</si>
  <si>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</si>
  <si>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</si>
  <si>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</si>
  <si>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</si>
  <si>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</si>
  <si>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>Населенный пункт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</si>
</sst>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[$-419]General"/>
    <numFmt numFmtId="165" formatCode="_(* #,##0.00_);_(* \(#,##0.00\);_(* &quot;-&quot;??_);_(@_)"/>
    <numFmt numFmtId="166" formatCode="_(&quot;р.&quot;* #,##0.00_);_(&quot;р.&quot;* \(#,##0.00\);_(&quot;р.&quot;* &quot;-&quot;??_);_(@_)"/>
    <numFmt numFmtId="167" formatCode="#,##0.00&quot; &quot;;&quot; (&quot;#,##0.00&quot;)&quot;;&quot; -&quot;#&quot; &quot;;@&quot; &quot;"/>
    <numFmt numFmtId="168" formatCode="#,##0.00&quot; &quot;[$руб.-419];[Red]&quot;-&quot;#,##0.00&quot; &quot;[$руб.-419]"/>
    <numFmt numFmtId="169" formatCode="&quot; р.&quot;#,##0.00&quot; &quot;;&quot; р.(&quot;#,##0.00&quot;)&quot;;&quot; р.-&quot;#&quot; &quot;;@&quot; &quot;"/>
    <numFmt numFmtId="170" formatCode="_-* #,##0.00_р_._-;\-* #,##0.00_р_._-;_-* \-??_р_._-;_-@_-"/>
    <numFmt numFmtId="171" formatCode="#,##0.00&quot;    &quot;;&quot;-&quot;#,##0.00&quot;    &quot;;&quot; -&quot;#&quot;    &quot;;@&quot; &quot;"/>
    <numFmt numFmtId="172" formatCode="0.0"/>
    <numFmt numFmtId="173" formatCode="#,##0.00_р_.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name val="Times New Roman"/>
      <family val="1"/>
      <charset val="204"/>
    </font>
    <font>
      <b/>
      <i/>
      <u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17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5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16">
    <xf numFmtId="0" fontId="0" fillId="0" borderId="0"/>
    <xf numFmtId="164" fontId="3" fillId="0" borderId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7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8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1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/>
    <xf numFmtId="43" fontId="1" fillId="0" borderId="0" applyFont="0" applyFill="0" applyBorder="0" applyAlignment="0" applyProtection="0"/>
    <xf numFmtId="0" fontId="9" fillId="0" borderId="0"/>
  </cellStyleXfs>
  <cellXfs count="215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2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25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25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/>
    <xf numFmtId="0" fontId="33" fillId="0" borderId="2" xfId="6" applyNumberFormat="1" applyFont="1" applyFill="1" applyBorder="1" applyAlignment="1">
      <alignment horizontal="left" vertical="center" wrapText="1"/>
    </xf>
    <xf numFmtId="49" fontId="33" fillId="0" borderId="2" xfId="6" applyNumberFormat="1" applyFont="1" applyFill="1" applyBorder="1" applyAlignment="1">
      <alignment horizontal="left" vertical="center" wrapText="1"/>
    </xf>
    <xf numFmtId="173" fontId="25" fillId="0" borderId="0" xfId="0" applyNumberFormat="1" applyFont="1" applyFill="1"/>
    <xf numFmtId="0" fontId="33" fillId="0" borderId="12" xfId="6" applyNumberFormat="1" applyFont="1" applyFill="1" applyBorder="1" applyAlignment="1">
      <alignment horizontal="left" vertical="center" wrapText="1"/>
    </xf>
    <xf numFmtId="49" fontId="33" fillId="0" borderId="12" xfId="6" applyNumberFormat="1" applyFont="1" applyFill="1" applyBorder="1" applyAlignment="1">
      <alignment horizontal="left" vertical="center" wrapText="1"/>
    </xf>
    <xf numFmtId="0" fontId="33" fillId="0" borderId="12" xfId="6" applyFont="1" applyFill="1" applyBorder="1" applyAlignment="1">
      <alignment horizontal="left" vertical="center" wrapText="1"/>
    </xf>
    <xf numFmtId="0" fontId="33" fillId="0" borderId="12" xfId="6" applyNumberFormat="1" applyFont="1" applyFill="1" applyBorder="1" applyAlignment="1">
      <alignment vertical="center" wrapText="1"/>
    </xf>
    <xf numFmtId="0" fontId="33" fillId="0" borderId="12" xfId="0" applyNumberFormat="1" applyFont="1" applyFill="1" applyBorder="1" applyAlignment="1">
      <alignment horizontal="left" vertical="center" wrapText="1"/>
    </xf>
    <xf numFmtId="3" fontId="33" fillId="0" borderId="12" xfId="2" applyNumberFormat="1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9" fontId="33" fillId="0" borderId="12" xfId="16" applyNumberFormat="1" applyFont="1" applyFill="1" applyBorder="1" applyAlignment="1">
      <alignment horizontal="left" vertical="center" wrapText="1"/>
    </xf>
    <xf numFmtId="164" fontId="33" fillId="0" borderId="12" xfId="1" applyFont="1" applyFill="1" applyBorder="1" applyAlignment="1">
      <alignment horizontal="left" vertical="center" wrapText="1"/>
    </xf>
    <xf numFmtId="0" fontId="33" fillId="0" borderId="12" xfId="215" applyFont="1" applyFill="1" applyBorder="1" applyAlignment="1">
      <alignment horizontal="left" vertical="center" wrapText="1"/>
    </xf>
    <xf numFmtId="0" fontId="33" fillId="0" borderId="12" xfId="12" applyFont="1" applyFill="1" applyBorder="1" applyAlignment="1">
      <alignment horizontal="left" vertical="center" wrapText="1"/>
    </xf>
    <xf numFmtId="0" fontId="2" fillId="0" borderId="12" xfId="215" applyFont="1" applyFill="1" applyBorder="1" applyAlignment="1">
      <alignment horizontal="left" vertical="center" wrapText="1"/>
    </xf>
    <xf numFmtId="164" fontId="30" fillId="0" borderId="12" xfId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top" wrapText="1"/>
    </xf>
    <xf numFmtId="0" fontId="25" fillId="0" borderId="12" xfId="0" applyFont="1" applyFill="1" applyBorder="1"/>
    <xf numFmtId="173" fontId="33" fillId="0" borderId="2" xfId="16" applyNumberFormat="1" applyFont="1" applyFill="1" applyBorder="1" applyAlignment="1">
      <alignment horizontal="left" vertical="center"/>
    </xf>
    <xf numFmtId="173" fontId="33" fillId="0" borderId="12" xfId="0" applyNumberFormat="1" applyFont="1" applyFill="1" applyBorder="1" applyAlignment="1">
      <alignment horizontal="left"/>
    </xf>
    <xf numFmtId="173" fontId="33" fillId="0" borderId="12" xfId="0" applyNumberFormat="1" applyFont="1" applyFill="1" applyBorder="1" applyAlignment="1">
      <alignment horizontal="left" vertical="center" wrapText="1"/>
    </xf>
    <xf numFmtId="173" fontId="33" fillId="0" borderId="12" xfId="16" applyNumberFormat="1" applyFont="1" applyFill="1" applyBorder="1" applyAlignment="1">
      <alignment horizontal="left" vertical="center"/>
    </xf>
    <xf numFmtId="4" fontId="33" fillId="0" borderId="12" xfId="0" applyNumberFormat="1" applyFont="1" applyFill="1" applyBorder="1" applyAlignment="1">
      <alignment horizontal="left" vertical="center" wrapText="1"/>
    </xf>
    <xf numFmtId="43" fontId="33" fillId="0" borderId="12" xfId="214" applyFont="1" applyFill="1" applyBorder="1" applyAlignment="1" applyProtection="1">
      <alignment horizontal="left" vertical="center"/>
    </xf>
    <xf numFmtId="173" fontId="37" fillId="0" borderId="12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33" fillId="3" borderId="11" xfId="0" applyFont="1" applyFill="1" applyBorder="1" applyAlignment="1">
      <alignment horizontal="left" wrapText="1"/>
    </xf>
    <xf numFmtId="0" fontId="34" fillId="3" borderId="11" xfId="0" applyFont="1" applyFill="1" applyBorder="1" applyAlignment="1">
      <alignment horizontal="left" vertical="center" wrapText="1"/>
    </xf>
    <xf numFmtId="0" fontId="34" fillId="3" borderId="11" xfId="0" applyNumberFormat="1" applyFont="1" applyFill="1" applyBorder="1" applyAlignment="1">
      <alignment horizontal="left"/>
    </xf>
    <xf numFmtId="0" fontId="34" fillId="3" borderId="14" xfId="0" applyNumberFormat="1" applyFont="1" applyFill="1" applyBorder="1" applyAlignment="1">
      <alignment horizontal="left"/>
    </xf>
    <xf numFmtId="0" fontId="33" fillId="3" borderId="11" xfId="0" applyFont="1" applyFill="1" applyBorder="1" applyAlignment="1">
      <alignment horizontal="left" vertical="center" wrapText="1"/>
    </xf>
    <xf numFmtId="49" fontId="33" fillId="3" borderId="11" xfId="0" applyNumberFormat="1" applyFont="1" applyFill="1" applyBorder="1" applyAlignment="1">
      <alignment horizontal="left" vertical="center" wrapText="1"/>
    </xf>
    <xf numFmtId="0" fontId="33" fillId="3" borderId="11" xfId="0" applyNumberFormat="1" applyFont="1" applyFill="1" applyBorder="1" applyAlignment="1">
      <alignment horizontal="left" vertical="center" wrapText="1"/>
    </xf>
    <xf numFmtId="0" fontId="33" fillId="3" borderId="14" xfId="0" applyNumberFormat="1" applyFont="1" applyFill="1" applyBorder="1" applyAlignment="1">
      <alignment horizontal="left" vertical="center" wrapText="1"/>
    </xf>
    <xf numFmtId="0" fontId="34" fillId="3" borderId="11" xfId="0" applyNumberFormat="1" applyFont="1" applyFill="1" applyBorder="1" applyAlignment="1">
      <alignment horizontal="left" vertical="center"/>
    </xf>
    <xf numFmtId="0" fontId="34" fillId="3" borderId="14" xfId="0" applyNumberFormat="1" applyFont="1" applyFill="1" applyBorder="1" applyAlignment="1">
      <alignment horizontal="left" vertical="center"/>
    </xf>
    <xf numFmtId="0" fontId="33" fillId="3" borderId="11" xfId="0" applyNumberFormat="1" applyFont="1" applyFill="1" applyBorder="1" applyAlignment="1">
      <alignment horizontal="left" vertical="center"/>
    </xf>
    <xf numFmtId="0" fontId="33" fillId="3" borderId="14" xfId="0" applyNumberFormat="1" applyFont="1" applyFill="1" applyBorder="1" applyAlignment="1">
      <alignment horizontal="left" vertical="center"/>
    </xf>
    <xf numFmtId="0" fontId="33" fillId="4" borderId="11" xfId="0" applyFont="1" applyFill="1" applyBorder="1" applyAlignment="1">
      <alignment horizontal="left" vertical="center" wrapText="1"/>
    </xf>
    <xf numFmtId="49" fontId="33" fillId="4" borderId="11" xfId="0" applyNumberFormat="1" applyFont="1" applyFill="1" applyBorder="1" applyAlignment="1">
      <alignment horizontal="left" vertical="center" wrapText="1"/>
    </xf>
    <xf numFmtId="0" fontId="34" fillId="4" borderId="11" xfId="0" applyNumberFormat="1" applyFont="1" applyFill="1" applyBorder="1" applyAlignment="1">
      <alignment horizontal="left" vertical="center" wrapText="1"/>
    </xf>
    <xf numFmtId="0" fontId="34" fillId="4" borderId="14" xfId="0" applyNumberFormat="1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49" fontId="33" fillId="2" borderId="11" xfId="0" applyNumberFormat="1" applyFont="1" applyFill="1" applyBorder="1" applyAlignment="1">
      <alignment horizontal="left" vertical="center" wrapText="1"/>
    </xf>
    <xf numFmtId="0" fontId="34" fillId="2" borderId="11" xfId="0" applyNumberFormat="1" applyFont="1" applyFill="1" applyBorder="1" applyAlignment="1">
      <alignment horizontal="left" vertical="center" wrapText="1"/>
    </xf>
    <xf numFmtId="0" fontId="34" fillId="2" borderId="14" xfId="0" applyNumberFormat="1" applyFont="1" applyFill="1" applyBorder="1" applyAlignment="1">
      <alignment horizontal="left" vertical="center" wrapText="1"/>
    </xf>
    <xf numFmtId="0" fontId="34" fillId="3" borderId="11" xfId="0" applyNumberFormat="1" applyFont="1" applyFill="1" applyBorder="1" applyAlignment="1">
      <alignment horizontal="left" vertical="center" wrapText="1"/>
    </xf>
    <xf numFmtId="0" fontId="34" fillId="3" borderId="14" xfId="0" applyNumberFormat="1" applyFont="1" applyFill="1" applyBorder="1" applyAlignment="1">
      <alignment horizontal="left" vertical="center" wrapText="1"/>
    </xf>
    <xf numFmtId="0" fontId="33" fillId="9" borderId="11" xfId="0" applyNumberFormat="1" applyFont="1" applyFill="1" applyBorder="1" applyAlignment="1">
      <alignment horizontal="left" vertical="center" wrapText="1"/>
    </xf>
    <xf numFmtId="0" fontId="33" fillId="9" borderId="14" xfId="0" applyNumberFormat="1" applyFont="1" applyFill="1" applyBorder="1" applyAlignment="1">
      <alignment horizontal="left" vertical="center" wrapText="1"/>
    </xf>
    <xf numFmtId="49" fontId="34" fillId="2" borderId="11" xfId="0" applyNumberFormat="1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left" vertical="center" wrapText="1"/>
    </xf>
    <xf numFmtId="49" fontId="34" fillId="5" borderId="11" xfId="0" applyNumberFormat="1" applyFont="1" applyFill="1" applyBorder="1" applyAlignment="1">
      <alignment horizontal="left" vertical="center" wrapText="1"/>
    </xf>
    <xf numFmtId="0" fontId="33" fillId="5" borderId="11" xfId="0" applyNumberFormat="1" applyFont="1" applyFill="1" applyBorder="1" applyAlignment="1">
      <alignment horizontal="left" vertical="center" wrapText="1"/>
    </xf>
    <xf numFmtId="0" fontId="33" fillId="5" borderId="14" xfId="0" applyNumberFormat="1" applyFont="1" applyFill="1" applyBorder="1" applyAlignment="1">
      <alignment horizontal="left" vertical="center" wrapText="1"/>
    </xf>
    <xf numFmtId="0" fontId="33" fillId="4" borderId="11" xfId="0" applyNumberFormat="1" applyFont="1" applyFill="1" applyBorder="1" applyAlignment="1">
      <alignment horizontal="left" vertical="center" wrapText="1"/>
    </xf>
    <xf numFmtId="0" fontId="33" fillId="4" borderId="14" xfId="0" applyNumberFormat="1" applyFont="1" applyFill="1" applyBorder="1" applyAlignment="1">
      <alignment horizontal="left" vertical="center" wrapText="1"/>
    </xf>
    <xf numFmtId="49" fontId="34" fillId="3" borderId="11" xfId="0" applyNumberFormat="1" applyFont="1" applyFill="1" applyBorder="1" applyAlignment="1">
      <alignment horizontal="left" vertical="center" wrapText="1"/>
    </xf>
    <xf numFmtId="14" fontId="34" fillId="4" borderId="11" xfId="0" applyNumberFormat="1" applyFont="1" applyFill="1" applyBorder="1" applyAlignment="1">
      <alignment horizontal="left"/>
    </xf>
    <xf numFmtId="14" fontId="34" fillId="4" borderId="11" xfId="0" applyNumberFormat="1" applyFont="1" applyFill="1" applyBorder="1" applyAlignment="1">
      <alignment horizontal="left" wrapText="1"/>
    </xf>
    <xf numFmtId="0" fontId="34" fillId="4" borderId="11" xfId="0" applyNumberFormat="1" applyFont="1" applyFill="1" applyBorder="1" applyAlignment="1">
      <alignment horizontal="left"/>
    </xf>
    <xf numFmtId="0" fontId="34" fillId="4" borderId="14" xfId="0" applyNumberFormat="1" applyFont="1" applyFill="1" applyBorder="1" applyAlignment="1">
      <alignment horizontal="left"/>
    </xf>
    <xf numFmtId="0" fontId="34" fillId="4" borderId="11" xfId="0" applyFont="1" applyFill="1" applyBorder="1" applyAlignment="1">
      <alignment horizontal="left" vertical="center" wrapText="1"/>
    </xf>
    <xf numFmtId="0" fontId="33" fillId="4" borderId="11" xfId="0" applyNumberFormat="1" applyFont="1" applyFill="1" applyBorder="1" applyAlignment="1">
      <alignment horizontal="left" vertical="center"/>
    </xf>
    <xf numFmtId="0" fontId="33" fillId="4" borderId="14" xfId="0" applyNumberFormat="1" applyFont="1" applyFill="1" applyBorder="1" applyAlignment="1">
      <alignment horizontal="left" vertical="center"/>
    </xf>
    <xf numFmtId="0" fontId="33" fillId="6" borderId="11" xfId="0" applyFont="1" applyFill="1" applyBorder="1" applyAlignment="1">
      <alignment horizontal="left" vertical="center" wrapText="1"/>
    </xf>
    <xf numFmtId="49" fontId="33" fillId="5" borderId="11" xfId="0" applyNumberFormat="1" applyFont="1" applyFill="1" applyBorder="1" applyAlignment="1">
      <alignment horizontal="left" vertical="center" wrapText="1"/>
    </xf>
    <xf numFmtId="0" fontId="34" fillId="6" borderId="11" xfId="0" applyNumberFormat="1" applyFont="1" applyFill="1" applyBorder="1" applyAlignment="1">
      <alignment horizontal="left" vertical="center" wrapText="1"/>
    </xf>
    <xf numFmtId="0" fontId="34" fillId="6" borderId="14" xfId="0" applyNumberFormat="1" applyFont="1" applyFill="1" applyBorder="1" applyAlignment="1">
      <alignment horizontal="left" vertical="center" wrapText="1"/>
    </xf>
    <xf numFmtId="0" fontId="34" fillId="6" borderId="11" xfId="0" applyFont="1" applyFill="1" applyBorder="1" applyAlignment="1">
      <alignment horizontal="left" vertical="center" wrapText="1"/>
    </xf>
    <xf numFmtId="49" fontId="33" fillId="6" borderId="11" xfId="0" applyNumberFormat="1" applyFont="1" applyFill="1" applyBorder="1" applyAlignment="1">
      <alignment horizontal="left" vertical="center" wrapText="1"/>
    </xf>
    <xf numFmtId="0" fontId="34" fillId="6" borderId="11" xfId="0" applyNumberFormat="1" applyFont="1" applyFill="1" applyBorder="1" applyAlignment="1">
      <alignment horizontal="left"/>
    </xf>
    <xf numFmtId="0" fontId="34" fillId="6" borderId="14" xfId="0" applyNumberFormat="1" applyFont="1" applyFill="1" applyBorder="1" applyAlignment="1">
      <alignment horizontal="left"/>
    </xf>
    <xf numFmtId="0" fontId="34" fillId="5" borderId="11" xfId="0" applyNumberFormat="1" applyFont="1" applyFill="1" applyBorder="1" applyAlignment="1">
      <alignment horizontal="left" vertical="center" wrapText="1"/>
    </xf>
    <xf numFmtId="0" fontId="34" fillId="5" borderId="14" xfId="0" applyNumberFormat="1" applyFont="1" applyFill="1" applyBorder="1" applyAlignment="1">
      <alignment horizontal="left" vertical="center" wrapText="1"/>
    </xf>
    <xf numFmtId="49" fontId="34" fillId="4" borderId="11" xfId="0" applyNumberFormat="1" applyFont="1" applyFill="1" applyBorder="1" applyAlignment="1">
      <alignment horizontal="left" vertical="center" wrapText="1"/>
    </xf>
    <xf numFmtId="0" fontId="34" fillId="9" borderId="11" xfId="0" applyNumberFormat="1" applyFont="1" applyFill="1" applyBorder="1" applyAlignment="1">
      <alignment horizontal="left" vertical="center"/>
    </xf>
    <xf numFmtId="0" fontId="34" fillId="9" borderId="14" xfId="0" applyNumberFormat="1" applyFont="1" applyFill="1" applyBorder="1" applyAlignment="1">
      <alignment horizontal="left" vertical="center"/>
    </xf>
    <xf numFmtId="0" fontId="34" fillId="4" borderId="11" xfId="0" applyFont="1" applyFill="1" applyBorder="1" applyAlignment="1">
      <alignment horizontal="left" wrapText="1"/>
    </xf>
    <xf numFmtId="0" fontId="34" fillId="4" borderId="11" xfId="0" applyNumberFormat="1" applyFont="1" applyFill="1" applyBorder="1" applyAlignment="1">
      <alignment horizontal="left" vertical="center"/>
    </xf>
    <xf numFmtId="0" fontId="34" fillId="4" borderId="14" xfId="0" applyNumberFormat="1" applyFont="1" applyFill="1" applyBorder="1" applyAlignment="1">
      <alignment horizontal="left" vertical="center"/>
    </xf>
    <xf numFmtId="0" fontId="34" fillId="7" borderId="11" xfId="0" applyFont="1" applyFill="1" applyBorder="1" applyAlignment="1">
      <alignment horizontal="left" vertical="center" wrapText="1"/>
    </xf>
    <xf numFmtId="49" fontId="33" fillId="7" borderId="11" xfId="0" applyNumberFormat="1" applyFont="1" applyFill="1" applyBorder="1" applyAlignment="1">
      <alignment horizontal="left" vertical="center" wrapText="1"/>
    </xf>
    <xf numFmtId="0" fontId="33" fillId="7" borderId="11" xfId="0" applyNumberFormat="1" applyFont="1" applyFill="1" applyBorder="1" applyAlignment="1">
      <alignment horizontal="left" wrapText="1"/>
    </xf>
    <xf numFmtId="0" fontId="33" fillId="7" borderId="14" xfId="0" applyNumberFormat="1" applyFont="1" applyFill="1" applyBorder="1" applyAlignment="1">
      <alignment horizontal="left" wrapText="1"/>
    </xf>
    <xf numFmtId="0" fontId="33" fillId="6" borderId="11" xfId="0" applyNumberFormat="1" applyFont="1" applyFill="1" applyBorder="1" applyAlignment="1">
      <alignment horizontal="left" vertical="center"/>
    </xf>
    <xf numFmtId="0" fontId="33" fillId="6" borderId="14" xfId="0" applyNumberFormat="1" applyFont="1" applyFill="1" applyBorder="1" applyAlignment="1">
      <alignment horizontal="left" vertical="center"/>
    </xf>
    <xf numFmtId="0" fontId="33" fillId="8" borderId="11" xfId="0" applyFont="1" applyFill="1" applyBorder="1" applyAlignment="1">
      <alignment horizontal="left" vertical="center" wrapText="1"/>
    </xf>
    <xf numFmtId="0" fontId="33" fillId="8" borderId="11" xfId="0" applyNumberFormat="1" applyFont="1" applyFill="1" applyBorder="1" applyAlignment="1">
      <alignment horizontal="left" wrapText="1"/>
    </xf>
    <xf numFmtId="0" fontId="33" fillId="8" borderId="14" xfId="0" applyNumberFormat="1" applyFont="1" applyFill="1" applyBorder="1" applyAlignment="1">
      <alignment horizontal="left" wrapText="1"/>
    </xf>
    <xf numFmtId="0" fontId="34" fillId="3" borderId="11" xfId="0" applyFont="1" applyFill="1" applyBorder="1" applyAlignment="1">
      <alignment horizontal="left" wrapText="1"/>
    </xf>
    <xf numFmtId="0" fontId="34" fillId="5" borderId="11" xfId="0" applyFont="1" applyFill="1" applyBorder="1" applyAlignment="1">
      <alignment horizontal="left" vertical="center" wrapText="1"/>
    </xf>
    <xf numFmtId="0" fontId="33" fillId="5" borderId="11" xfId="0" applyNumberFormat="1" applyFont="1" applyFill="1" applyBorder="1" applyAlignment="1">
      <alignment horizontal="left" vertical="center"/>
    </xf>
    <xf numFmtId="0" fontId="33" fillId="5" borderId="14" xfId="0" applyNumberFormat="1" applyFont="1" applyFill="1" applyBorder="1" applyAlignment="1">
      <alignment horizontal="left" vertical="center"/>
    </xf>
    <xf numFmtId="0" fontId="38" fillId="0" borderId="0" xfId="0" applyFont="1" applyFill="1"/>
    <xf numFmtId="0" fontId="25" fillId="0" borderId="1" xfId="0" applyFont="1" applyFill="1" applyBorder="1" applyAlignment="1">
      <alignment horizontal="right" vertical="center" wrapText="1"/>
    </xf>
    <xf numFmtId="172" fontId="2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2" fontId="7" fillId="0" borderId="1" xfId="14" applyNumberFormat="1" applyFont="1" applyBorder="1" applyAlignment="1">
      <alignment horizontal="center"/>
    </xf>
    <xf numFmtId="2" fontId="7" fillId="0" borderId="1" xfId="14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2" fontId="2" fillId="2" borderId="12" xfId="0" applyNumberFormat="1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</cellXfs>
  <cellStyles count="216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3" xfId="146"/>
    <cellStyle name="Финансовый 2 2 2 4" xfId="147"/>
    <cellStyle name="Финансовый 2 2 3" xfId="148"/>
    <cellStyle name="Финансовый 2 2 4" xfId="149"/>
    <cellStyle name="Финансовый 2 2 5" xfId="150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3" xfId="161"/>
    <cellStyle name="Финансовый 2 4 4" xfId="162"/>
    <cellStyle name="Финансовый 2 5" xfId="163"/>
    <cellStyle name="Финансовый 2 6" xfId="164"/>
    <cellStyle name="Финансовый 2 7" xfId="165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3" xfId="177"/>
    <cellStyle name="Финансовый 3 3 4" xfId="178"/>
    <cellStyle name="Финансовый 3 4" xfId="179"/>
    <cellStyle name="Финансовый 3 5" xfId="180"/>
    <cellStyle name="Финансовый 3 6" xfId="181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3" xfId="186"/>
    <cellStyle name="Финансовый 4 2 2 4" xfId="187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3" xfId="200"/>
    <cellStyle name="Финансовый 5 4" xfId="201"/>
    <cellStyle name="Финансовый 6" xfId="202"/>
    <cellStyle name="Финансовый 6 2" xfId="203"/>
    <cellStyle name="Финансовый 6 2 2" xfId="204"/>
    <cellStyle name="Финансовый 6 2 3" xfId="205"/>
    <cellStyle name="Финансовый 6 2 4" xfId="206"/>
    <cellStyle name="Финансовый 6 3" xfId="207"/>
    <cellStyle name="Финансовый 6 4" xfId="208"/>
    <cellStyle name="Финансовый 6 5" xfId="209"/>
    <cellStyle name="Финансовый 7" xfId="210"/>
    <cellStyle name="Финансовый 7 2" xfId="211"/>
    <cellStyle name="Финансовый 7 3" xfId="212"/>
    <cellStyle name="Финансовый 7 4" xfId="213"/>
    <cellStyle name="Финансов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925"/>
  <sheetViews>
    <sheetView view="pageBreakPreview" zoomScale="96" zoomScaleNormal="70" zoomScaleSheetLayoutView="96" workbookViewId="0">
      <pane xSplit="1" ySplit="7" topLeftCell="B3275" activePane="bottomRight" state="frozen"/>
      <selection activeCell="E682" sqref="E682"/>
      <selection pane="topRight" activeCell="E682" sqref="E682"/>
      <selection pane="bottomLeft" activeCell="E682" sqref="E682"/>
      <selection pane="bottomRight" activeCell="B4115" sqref="B4115"/>
    </sheetView>
  </sheetViews>
  <sheetFormatPr defaultRowHeight="12.75" x14ac:dyDescent="0.25"/>
  <cols>
    <col min="1" max="1" width="66.7109375" style="23" customWidth="1"/>
    <col min="2" max="2" width="28.28515625" style="182" customWidth="1"/>
    <col min="3" max="3" width="20.140625" style="41" customWidth="1"/>
    <col min="4" max="5" width="21.5703125" style="41" customWidth="1"/>
    <col min="6" max="6" width="12.85546875" style="28" customWidth="1"/>
    <col min="7" max="7" width="16.140625" style="28" customWidth="1"/>
    <col min="8" max="8" width="23" style="28" customWidth="1"/>
    <col min="9" max="9" width="18.28515625" style="28" customWidth="1"/>
    <col min="10" max="10" width="18.85546875" style="28" customWidth="1"/>
    <col min="11" max="11" width="17.140625" style="28" customWidth="1"/>
    <col min="12" max="12" width="10" style="35" customWidth="1"/>
    <col min="13" max="13" width="15.5703125" style="35" customWidth="1"/>
    <col min="14" max="16384" width="9.140625" style="35"/>
  </cols>
  <sheetData>
    <row r="1" spans="1:146" ht="72" customHeight="1" x14ac:dyDescent="0.25">
      <c r="A1" s="26"/>
      <c r="B1" s="26"/>
      <c r="C1" s="27"/>
      <c r="D1" s="27"/>
      <c r="E1" s="27"/>
      <c r="F1" s="27"/>
      <c r="G1" s="27"/>
      <c r="H1" s="27"/>
      <c r="I1" s="27"/>
      <c r="J1" s="186" t="s">
        <v>10</v>
      </c>
      <c r="K1" s="186"/>
    </row>
    <row r="2" spans="1:146" ht="72" customHeight="1" x14ac:dyDescent="0.25">
      <c r="A2" s="195" t="s">
        <v>25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46" ht="3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46" ht="18" customHeight="1" x14ac:dyDescent="0.25">
      <c r="A4" s="192" t="s">
        <v>0</v>
      </c>
      <c r="B4" s="196" t="s">
        <v>4927</v>
      </c>
      <c r="C4" s="191" t="s">
        <v>2</v>
      </c>
      <c r="D4" s="190" t="s">
        <v>3</v>
      </c>
      <c r="E4" s="190"/>
      <c r="F4" s="190"/>
      <c r="G4" s="190"/>
      <c r="H4" s="190"/>
      <c r="I4" s="190"/>
      <c r="J4" s="187" t="s">
        <v>54</v>
      </c>
      <c r="K4" s="187" t="s">
        <v>9</v>
      </c>
    </row>
    <row r="5" spans="1:146" ht="19.5" customHeight="1" x14ac:dyDescent="0.25">
      <c r="A5" s="192"/>
      <c r="B5" s="197"/>
      <c r="C5" s="191"/>
      <c r="D5" s="187" t="s">
        <v>12</v>
      </c>
      <c r="E5" s="187" t="s">
        <v>11</v>
      </c>
      <c r="F5" s="191" t="s">
        <v>4</v>
      </c>
      <c r="G5" s="191"/>
      <c r="H5" s="191"/>
      <c r="I5" s="191"/>
      <c r="J5" s="187"/>
      <c r="K5" s="187"/>
    </row>
    <row r="6" spans="1:146" ht="102.75" customHeight="1" x14ac:dyDescent="0.25">
      <c r="A6" s="193"/>
      <c r="B6" s="198"/>
      <c r="C6" s="194"/>
      <c r="D6" s="188"/>
      <c r="E6" s="188"/>
      <c r="F6" s="37" t="s">
        <v>5</v>
      </c>
      <c r="G6" s="37" t="s">
        <v>6</v>
      </c>
      <c r="H6" s="37" t="s">
        <v>7</v>
      </c>
      <c r="I6" s="37" t="s">
        <v>8</v>
      </c>
      <c r="J6" s="188"/>
      <c r="K6" s="188"/>
    </row>
    <row r="7" spans="1:146" s="38" customFormat="1" x14ac:dyDescent="0.25">
      <c r="A7" s="43">
        <v>2</v>
      </c>
      <c r="B7" s="181"/>
      <c r="C7" s="43">
        <v>3</v>
      </c>
      <c r="D7" s="44">
        <v>4</v>
      </c>
      <c r="E7" s="44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</row>
    <row r="8" spans="1:146" s="34" customFormat="1" ht="18.75" customHeight="1" x14ac:dyDescent="0.25">
      <c r="A8" s="23" t="str">
        <f>Лист4!A6</f>
        <v xml:space="preserve">11-й Красной Армии ул. д.13 - корп. 1 </v>
      </c>
      <c r="B8" s="185" t="str">
        <f>Лист4!C6</f>
        <v>г. Астрахань</v>
      </c>
      <c r="C8" s="41">
        <f t="shared" ref="C8:C70" si="0">K8+J8-F8</f>
        <v>715.62129499999992</v>
      </c>
      <c r="D8" s="41">
        <f t="shared" ref="D8:D70" si="1">F8</f>
        <v>45.677954999999997</v>
      </c>
      <c r="E8" s="30">
        <v>0</v>
      </c>
      <c r="F8" s="31">
        <v>45.677954999999997</v>
      </c>
      <c r="G8" s="32">
        <v>0</v>
      </c>
      <c r="H8" s="32">
        <v>0</v>
      </c>
      <c r="I8" s="32">
        <v>0</v>
      </c>
      <c r="J8" s="32">
        <v>0</v>
      </c>
      <c r="K8" s="29">
        <f>Лист4!E6/1000</f>
        <v>761.29924999999992</v>
      </c>
      <c r="L8" s="33"/>
      <c r="M8" s="33"/>
    </row>
    <row r="9" spans="1:146" s="34" customFormat="1" ht="18.75" customHeight="1" x14ac:dyDescent="0.25">
      <c r="A9" s="23" t="str">
        <f>Лист4!A7</f>
        <v xml:space="preserve">11-й Красной Армии ул. д.15 - корп. 1 </v>
      </c>
      <c r="B9" s="185" t="str">
        <f>Лист4!C7</f>
        <v>г. Астрахань</v>
      </c>
      <c r="C9" s="41">
        <f t="shared" si="0"/>
        <v>578.10563999999988</v>
      </c>
      <c r="D9" s="41">
        <f t="shared" si="1"/>
        <v>36.900359999999992</v>
      </c>
      <c r="E9" s="30">
        <v>0</v>
      </c>
      <c r="F9" s="31">
        <v>36.900359999999992</v>
      </c>
      <c r="G9" s="32">
        <v>0</v>
      </c>
      <c r="H9" s="32">
        <v>0</v>
      </c>
      <c r="I9" s="32">
        <v>0</v>
      </c>
      <c r="J9" s="32">
        <v>0</v>
      </c>
      <c r="K9" s="29">
        <f>Лист4!E7/1000</f>
        <v>615.00599999999986</v>
      </c>
      <c r="L9" s="33"/>
      <c r="M9" s="33"/>
    </row>
    <row r="10" spans="1:146" s="34" customFormat="1" ht="18.75" customHeight="1" x14ac:dyDescent="0.25">
      <c r="A10" s="23" t="str">
        <f>Лист4!A8</f>
        <v xml:space="preserve">11-й Красной Армии ул. д.15 - корп. 2 </v>
      </c>
      <c r="B10" s="185" t="str">
        <f>Лист4!C8</f>
        <v>г. Астрахань</v>
      </c>
      <c r="C10" s="41">
        <f t="shared" si="0"/>
        <v>712.671246</v>
      </c>
      <c r="D10" s="41">
        <f t="shared" si="1"/>
        <v>45.489653999999994</v>
      </c>
      <c r="E10" s="30">
        <v>0</v>
      </c>
      <c r="F10" s="31">
        <v>45.489653999999994</v>
      </c>
      <c r="G10" s="32">
        <v>0</v>
      </c>
      <c r="H10" s="32">
        <v>0</v>
      </c>
      <c r="I10" s="32">
        <v>0</v>
      </c>
      <c r="J10" s="32">
        <v>0</v>
      </c>
      <c r="K10" s="29">
        <f>Лист4!E8/1000</f>
        <v>758.16089999999997</v>
      </c>
      <c r="L10" s="33"/>
      <c r="M10" s="33"/>
    </row>
    <row r="11" spans="1:146" s="34" customFormat="1" ht="18.75" customHeight="1" x14ac:dyDescent="0.25">
      <c r="A11" s="23" t="str">
        <f>Лист4!A9</f>
        <v xml:space="preserve">11-й Красной Армии ул. д.4 - корп. 1 </v>
      </c>
      <c r="B11" s="185" t="str">
        <f>Лист4!C9</f>
        <v>г. Астрахань</v>
      </c>
      <c r="C11" s="41">
        <f t="shared" si="0"/>
        <v>471.14305879999995</v>
      </c>
      <c r="D11" s="41">
        <f t="shared" si="1"/>
        <v>30.072961199999995</v>
      </c>
      <c r="E11" s="30">
        <v>0</v>
      </c>
      <c r="F11" s="31">
        <v>30.072961199999995</v>
      </c>
      <c r="G11" s="32">
        <v>0</v>
      </c>
      <c r="H11" s="32">
        <v>0</v>
      </c>
      <c r="I11" s="32">
        <v>0</v>
      </c>
      <c r="J11" s="32">
        <v>0</v>
      </c>
      <c r="K11" s="29">
        <f>Лист4!E9/1000</f>
        <v>501.21601999999996</v>
      </c>
      <c r="L11" s="33"/>
      <c r="M11" s="33"/>
    </row>
    <row r="12" spans="1:146" s="34" customFormat="1" ht="18.75" customHeight="1" x14ac:dyDescent="0.25">
      <c r="A12" s="23" t="str">
        <f>Лист4!A10</f>
        <v xml:space="preserve">11-й Красной Армии ул. д.5 </v>
      </c>
      <c r="B12" s="185" t="str">
        <f>Лист4!C10</f>
        <v>г. Астрахань</v>
      </c>
      <c r="C12" s="41">
        <f t="shared" si="0"/>
        <v>145.46582719999998</v>
      </c>
      <c r="D12" s="41">
        <f t="shared" si="1"/>
        <v>9.285052799999999</v>
      </c>
      <c r="E12" s="30">
        <v>0</v>
      </c>
      <c r="F12" s="31">
        <v>9.285052799999999</v>
      </c>
      <c r="G12" s="32">
        <v>0</v>
      </c>
      <c r="H12" s="32">
        <v>0</v>
      </c>
      <c r="I12" s="32">
        <v>0</v>
      </c>
      <c r="J12" s="32">
        <v>0</v>
      </c>
      <c r="K12" s="29">
        <f>Лист4!E10/1000</f>
        <v>154.75087999999997</v>
      </c>
      <c r="L12" s="33"/>
      <c r="M12" s="33"/>
    </row>
    <row r="13" spans="1:146" s="34" customFormat="1" ht="18.75" customHeight="1" x14ac:dyDescent="0.25">
      <c r="A13" s="23" t="str">
        <f>Лист4!A11</f>
        <v xml:space="preserve">11-й Красной Армии ул. д.6 </v>
      </c>
      <c r="B13" s="185" t="str">
        <f>Лист4!C11</f>
        <v>г. Астрахань</v>
      </c>
      <c r="C13" s="41">
        <f t="shared" si="0"/>
        <v>884.00856160000001</v>
      </c>
      <c r="D13" s="41">
        <f t="shared" si="1"/>
        <v>56.426078400000009</v>
      </c>
      <c r="E13" s="30">
        <v>0</v>
      </c>
      <c r="F13" s="31">
        <v>56.426078400000009</v>
      </c>
      <c r="G13" s="32">
        <v>0</v>
      </c>
      <c r="H13" s="32">
        <v>0</v>
      </c>
      <c r="I13" s="32">
        <v>0</v>
      </c>
      <c r="J13" s="32">
        <v>0</v>
      </c>
      <c r="K13" s="29">
        <f>Лист4!E11/1000</f>
        <v>940.43464000000006</v>
      </c>
      <c r="L13" s="33"/>
      <c r="M13" s="33"/>
    </row>
    <row r="14" spans="1:146" s="34" customFormat="1" ht="18.75" customHeight="1" x14ac:dyDescent="0.25">
      <c r="A14" s="23" t="str">
        <f>Лист4!A12</f>
        <v xml:space="preserve">11-й Красной Армии ул. д.7 </v>
      </c>
      <c r="B14" s="185" t="str">
        <f>Лист4!C12</f>
        <v>г. Астрахань</v>
      </c>
      <c r="C14" s="41">
        <f t="shared" si="0"/>
        <v>844.90802080000014</v>
      </c>
      <c r="D14" s="41">
        <f t="shared" si="1"/>
        <v>53.930299200000007</v>
      </c>
      <c r="E14" s="30">
        <v>0</v>
      </c>
      <c r="F14" s="31">
        <v>53.930299200000007</v>
      </c>
      <c r="G14" s="32">
        <v>0</v>
      </c>
      <c r="H14" s="32">
        <v>0</v>
      </c>
      <c r="I14" s="32">
        <v>0</v>
      </c>
      <c r="J14" s="32">
        <v>0</v>
      </c>
      <c r="K14" s="29">
        <f>Лист4!E12/1000</f>
        <v>898.83832000000018</v>
      </c>
      <c r="L14" s="33"/>
      <c r="M14" s="33"/>
    </row>
    <row r="15" spans="1:146" s="39" customFormat="1" ht="18.75" customHeight="1" x14ac:dyDescent="0.25">
      <c r="A15" s="23" t="str">
        <f>Лист4!A13</f>
        <v xml:space="preserve">11-й Красной Армии ул. д.9 </v>
      </c>
      <c r="B15" s="185" t="str">
        <f>Лист4!C13</f>
        <v>г. Астрахань</v>
      </c>
      <c r="C15" s="41">
        <f t="shared" si="0"/>
        <v>450.28916820000018</v>
      </c>
      <c r="D15" s="41">
        <f t="shared" si="1"/>
        <v>28.741861800000017</v>
      </c>
      <c r="E15" s="30">
        <v>0</v>
      </c>
      <c r="F15" s="31">
        <v>28.741861800000017</v>
      </c>
      <c r="G15" s="32">
        <v>0</v>
      </c>
      <c r="H15" s="32">
        <v>0</v>
      </c>
      <c r="I15" s="32">
        <v>0</v>
      </c>
      <c r="J15" s="32">
        <v>0</v>
      </c>
      <c r="K15" s="29">
        <f>Лист4!E13/1000</f>
        <v>479.03103000000021</v>
      </c>
      <c r="L15" s="33"/>
      <c r="M15" s="33"/>
    </row>
    <row r="16" spans="1:146" s="34" customFormat="1" ht="18.75" customHeight="1" x14ac:dyDescent="0.25">
      <c r="A16" s="23" t="str">
        <f>Лист4!A14</f>
        <v xml:space="preserve">Адмиралтейская ул. д.13 </v>
      </c>
      <c r="B16" s="185" t="str">
        <f>Лист4!C14</f>
        <v>г. Астрахань</v>
      </c>
      <c r="C16" s="41">
        <f t="shared" si="0"/>
        <v>14.4337</v>
      </c>
      <c r="D16" s="41">
        <f t="shared" si="1"/>
        <v>0.92130000000000001</v>
      </c>
      <c r="E16" s="30">
        <v>0</v>
      </c>
      <c r="F16" s="31">
        <v>0.92130000000000001</v>
      </c>
      <c r="G16" s="32">
        <v>0</v>
      </c>
      <c r="H16" s="32">
        <v>0</v>
      </c>
      <c r="I16" s="32">
        <v>0</v>
      </c>
      <c r="J16" s="32">
        <v>0</v>
      </c>
      <c r="K16" s="29">
        <f>Лист4!E14/1000</f>
        <v>15.355</v>
      </c>
      <c r="L16" s="33"/>
      <c r="M16" s="33"/>
    </row>
    <row r="17" spans="1:13" s="34" customFormat="1" ht="18.75" customHeight="1" x14ac:dyDescent="0.25">
      <c r="A17" s="23" t="str">
        <f>Лист4!A15</f>
        <v xml:space="preserve">Адмиралтейская ул. д.17 </v>
      </c>
      <c r="B17" s="185" t="str">
        <f>Лист4!C15</f>
        <v>г. Астрахань</v>
      </c>
      <c r="C17" s="41">
        <f t="shared" si="0"/>
        <v>0</v>
      </c>
      <c r="D17" s="41">
        <f t="shared" si="1"/>
        <v>0</v>
      </c>
      <c r="E17" s="30">
        <v>0</v>
      </c>
      <c r="F17" s="31">
        <v>0</v>
      </c>
      <c r="G17" s="32">
        <v>0</v>
      </c>
      <c r="H17" s="32">
        <v>0</v>
      </c>
      <c r="I17" s="32">
        <v>0</v>
      </c>
      <c r="J17" s="32">
        <v>0</v>
      </c>
      <c r="K17" s="29">
        <f>Лист4!E15/1000</f>
        <v>0</v>
      </c>
      <c r="L17" s="33"/>
      <c r="M17" s="33"/>
    </row>
    <row r="18" spans="1:13" s="34" customFormat="1" ht="18.75" customHeight="1" x14ac:dyDescent="0.25">
      <c r="A18" s="23" t="str">
        <f>Лист4!A16</f>
        <v xml:space="preserve">Адмиралтейская ул. д.18/16 </v>
      </c>
      <c r="B18" s="185" t="str">
        <f>Лист4!C16</f>
        <v>г. Астрахань</v>
      </c>
      <c r="C18" s="41">
        <f t="shared" si="0"/>
        <v>468.67419580000018</v>
      </c>
      <c r="D18" s="41">
        <f t="shared" si="1"/>
        <v>29.915374200000013</v>
      </c>
      <c r="E18" s="30">
        <v>0</v>
      </c>
      <c r="F18" s="31">
        <v>29.915374200000013</v>
      </c>
      <c r="G18" s="32">
        <v>0</v>
      </c>
      <c r="H18" s="32">
        <v>0</v>
      </c>
      <c r="I18" s="32">
        <v>0</v>
      </c>
      <c r="J18" s="32">
        <v>0</v>
      </c>
      <c r="K18" s="29">
        <f>Лист4!E16/1000</f>
        <v>498.58957000000021</v>
      </c>
      <c r="L18" s="33"/>
      <c r="M18" s="33"/>
    </row>
    <row r="19" spans="1:13" s="34" customFormat="1" ht="18.75" customHeight="1" x14ac:dyDescent="0.25">
      <c r="A19" s="23" t="str">
        <f>Лист4!A17</f>
        <v xml:space="preserve">Адмиралтейская ул. д.28 </v>
      </c>
      <c r="B19" s="185" t="str">
        <f>Лист4!C17</f>
        <v>г. Астрахань</v>
      </c>
      <c r="C19" s="41">
        <f t="shared" si="0"/>
        <v>32.692542000000003</v>
      </c>
      <c r="D19" s="41">
        <f t="shared" si="1"/>
        <v>2.0867580000000006</v>
      </c>
      <c r="E19" s="30">
        <v>0</v>
      </c>
      <c r="F19" s="31">
        <v>2.0867580000000006</v>
      </c>
      <c r="G19" s="32">
        <v>0</v>
      </c>
      <c r="H19" s="32">
        <v>0</v>
      </c>
      <c r="I19" s="32">
        <v>0</v>
      </c>
      <c r="J19" s="32">
        <v>0</v>
      </c>
      <c r="K19" s="29">
        <f>Лист4!E17/1000</f>
        <v>34.779300000000006</v>
      </c>
      <c r="L19" s="33"/>
      <c r="M19" s="33"/>
    </row>
    <row r="20" spans="1:13" s="34" customFormat="1" ht="18.75" customHeight="1" x14ac:dyDescent="0.25">
      <c r="A20" s="23" t="str">
        <f>Лист4!A18</f>
        <v xml:space="preserve">Адмиралтейская ул. д.30 </v>
      </c>
      <c r="B20" s="185" t="str">
        <f>Лист4!C18</f>
        <v>г. Астрахань</v>
      </c>
      <c r="C20" s="41">
        <f t="shared" si="0"/>
        <v>47.952501999999996</v>
      </c>
      <c r="D20" s="41">
        <f t="shared" si="1"/>
        <v>3.0607979999999997</v>
      </c>
      <c r="E20" s="30">
        <v>0</v>
      </c>
      <c r="F20" s="31">
        <v>3.0607979999999997</v>
      </c>
      <c r="G20" s="32">
        <v>0</v>
      </c>
      <c r="H20" s="32">
        <v>0</v>
      </c>
      <c r="I20" s="32">
        <v>0</v>
      </c>
      <c r="J20" s="32">
        <v>0</v>
      </c>
      <c r="K20" s="29">
        <f>Лист4!E18/1000</f>
        <v>51.013299999999994</v>
      </c>
      <c r="L20" s="33"/>
      <c r="M20" s="33"/>
    </row>
    <row r="21" spans="1:13" s="34" customFormat="1" ht="18.75" customHeight="1" x14ac:dyDescent="0.25">
      <c r="A21" s="23" t="str">
        <f>Лист4!A19</f>
        <v xml:space="preserve">Адмиралтейская ул. д.32 </v>
      </c>
      <c r="B21" s="185" t="str">
        <f>Лист4!C19</f>
        <v>г. Астрахань</v>
      </c>
      <c r="C21" s="41">
        <f t="shared" si="0"/>
        <v>84.507503999999983</v>
      </c>
      <c r="D21" s="41">
        <f t="shared" si="1"/>
        <v>5.3940959999999993</v>
      </c>
      <c r="E21" s="30">
        <v>0</v>
      </c>
      <c r="F21" s="31">
        <v>5.3940959999999993</v>
      </c>
      <c r="G21" s="32">
        <v>0</v>
      </c>
      <c r="H21" s="32">
        <v>0</v>
      </c>
      <c r="I21" s="32">
        <v>0</v>
      </c>
      <c r="J21" s="32">
        <v>0</v>
      </c>
      <c r="K21" s="29">
        <f>Лист4!E19/1000</f>
        <v>89.901599999999988</v>
      </c>
      <c r="L21" s="33"/>
      <c r="M21" s="33"/>
    </row>
    <row r="22" spans="1:13" s="34" customFormat="1" ht="18.75" customHeight="1" x14ac:dyDescent="0.25">
      <c r="A22" s="23" t="str">
        <f>Лист4!A20</f>
        <v xml:space="preserve">Адмиралтейская ул. д.33 </v>
      </c>
      <c r="B22" s="185" t="str">
        <f>Лист4!C20</f>
        <v>г. Астрахань</v>
      </c>
      <c r="C22" s="41">
        <f t="shared" si="0"/>
        <v>8.2766059999999992</v>
      </c>
      <c r="D22" s="41">
        <f t="shared" si="1"/>
        <v>0.52829400000000004</v>
      </c>
      <c r="E22" s="30">
        <v>0</v>
      </c>
      <c r="F22" s="31">
        <v>0.52829400000000004</v>
      </c>
      <c r="G22" s="32">
        <v>0</v>
      </c>
      <c r="H22" s="32">
        <v>0</v>
      </c>
      <c r="I22" s="32">
        <v>0</v>
      </c>
      <c r="J22" s="32">
        <v>0</v>
      </c>
      <c r="K22" s="29">
        <f>Лист4!E20/1000</f>
        <v>8.8048999999999999</v>
      </c>
      <c r="L22" s="33"/>
      <c r="M22" s="33"/>
    </row>
    <row r="23" spans="1:13" s="34" customFormat="1" ht="18.75" customHeight="1" x14ac:dyDescent="0.25">
      <c r="A23" s="23" t="str">
        <f>Лист4!A21</f>
        <v xml:space="preserve">Адмиралтейская ул. д.34 </v>
      </c>
      <c r="B23" s="185" t="str">
        <f>Лист4!C21</f>
        <v>г. Астрахань</v>
      </c>
      <c r="C23" s="41">
        <f t="shared" si="0"/>
        <v>26.494736599999996</v>
      </c>
      <c r="D23" s="41">
        <f t="shared" si="1"/>
        <v>1.6911533999999997</v>
      </c>
      <c r="E23" s="30">
        <v>0</v>
      </c>
      <c r="F23" s="31">
        <v>1.6911533999999997</v>
      </c>
      <c r="G23" s="32">
        <v>0</v>
      </c>
      <c r="H23" s="32">
        <v>0</v>
      </c>
      <c r="I23" s="32">
        <v>0</v>
      </c>
      <c r="J23" s="32">
        <v>0</v>
      </c>
      <c r="K23" s="29">
        <f>Лист4!E21/1000</f>
        <v>28.185889999999997</v>
      </c>
      <c r="L23" s="33"/>
      <c r="M23" s="33"/>
    </row>
    <row r="24" spans="1:13" s="34" customFormat="1" ht="18.75" customHeight="1" x14ac:dyDescent="0.25">
      <c r="A24" s="23" t="str">
        <f>Лист4!A22</f>
        <v xml:space="preserve">Адмиралтейская ул. д.38 </v>
      </c>
      <c r="B24" s="185" t="str">
        <f>Лист4!C22</f>
        <v>г. Астрахань</v>
      </c>
      <c r="C24" s="41">
        <f t="shared" si="0"/>
        <v>20.499942999999998</v>
      </c>
      <c r="D24" s="41">
        <f t="shared" si="1"/>
        <v>1.3085069999999996</v>
      </c>
      <c r="E24" s="30">
        <v>0</v>
      </c>
      <c r="F24" s="31">
        <v>1.3085069999999996</v>
      </c>
      <c r="G24" s="32">
        <v>0</v>
      </c>
      <c r="H24" s="32">
        <v>0</v>
      </c>
      <c r="I24" s="32">
        <v>0</v>
      </c>
      <c r="J24" s="32">
        <v>0</v>
      </c>
      <c r="K24" s="29">
        <f>Лист4!E22/1000</f>
        <v>21.808449999999997</v>
      </c>
      <c r="L24" s="33"/>
      <c r="M24" s="33"/>
    </row>
    <row r="25" spans="1:13" s="34" customFormat="1" ht="25.5" customHeight="1" x14ac:dyDescent="0.25">
      <c r="A25" s="23" t="str">
        <f>Лист4!A23</f>
        <v xml:space="preserve">Адмиралтейская ул. д.39 </v>
      </c>
      <c r="B25" s="185" t="str">
        <f>Лист4!C23</f>
        <v>г. Астрахань</v>
      </c>
      <c r="C25" s="41">
        <f t="shared" si="0"/>
        <v>48.188911999999995</v>
      </c>
      <c r="D25" s="41">
        <f t="shared" si="1"/>
        <v>3.075888</v>
      </c>
      <c r="E25" s="30">
        <v>0</v>
      </c>
      <c r="F25" s="31">
        <v>3.075888</v>
      </c>
      <c r="G25" s="32">
        <v>0</v>
      </c>
      <c r="H25" s="32">
        <v>0</v>
      </c>
      <c r="I25" s="32">
        <v>0</v>
      </c>
      <c r="J25" s="32">
        <v>0</v>
      </c>
      <c r="K25" s="29">
        <f>Лист4!E23/1000</f>
        <v>51.264799999999994</v>
      </c>
      <c r="L25" s="33"/>
      <c r="M25" s="33"/>
    </row>
    <row r="26" spans="1:13" s="34" customFormat="1" ht="19.5" customHeight="1" x14ac:dyDescent="0.25">
      <c r="A26" s="23" t="str">
        <f>Лист4!A24</f>
        <v xml:space="preserve">Адмиралтейская ул. д.39/14 </v>
      </c>
      <c r="B26" s="185" t="str">
        <f>Лист4!C24</f>
        <v>г. Астрахань</v>
      </c>
      <c r="C26" s="41">
        <f t="shared" si="0"/>
        <v>33.101254000000004</v>
      </c>
      <c r="D26" s="41">
        <f t="shared" si="1"/>
        <v>2.1128460000000002</v>
      </c>
      <c r="E26" s="30">
        <v>0</v>
      </c>
      <c r="F26" s="31">
        <v>2.1128460000000002</v>
      </c>
      <c r="G26" s="32">
        <v>0</v>
      </c>
      <c r="H26" s="32">
        <v>0</v>
      </c>
      <c r="I26" s="32">
        <v>0</v>
      </c>
      <c r="J26" s="32">
        <v>0</v>
      </c>
      <c r="K26" s="29">
        <f>Лист4!E24/1000</f>
        <v>35.214100000000002</v>
      </c>
      <c r="L26" s="33"/>
      <c r="M26" s="33"/>
    </row>
    <row r="27" spans="1:13" s="34" customFormat="1" ht="18.75" customHeight="1" x14ac:dyDescent="0.25">
      <c r="A27" s="23" t="str">
        <f>Лист4!A25</f>
        <v xml:space="preserve">Адмиралтейская ул. д.40 </v>
      </c>
      <c r="B27" s="185" t="str">
        <f>Лист4!C25</f>
        <v>г. Астрахань</v>
      </c>
      <c r="C27" s="41">
        <f t="shared" si="0"/>
        <v>0.13686400000000001</v>
      </c>
      <c r="D27" s="41">
        <f t="shared" si="1"/>
        <v>8.7360000000000007E-3</v>
      </c>
      <c r="E27" s="30">
        <v>0</v>
      </c>
      <c r="F27" s="31">
        <v>8.7360000000000007E-3</v>
      </c>
      <c r="G27" s="32">
        <v>0</v>
      </c>
      <c r="H27" s="32">
        <v>0</v>
      </c>
      <c r="I27" s="32">
        <v>0</v>
      </c>
      <c r="J27" s="32">
        <v>0</v>
      </c>
      <c r="K27" s="29">
        <f>Лист4!E25/1000</f>
        <v>0.14560000000000001</v>
      </c>
      <c r="L27" s="33"/>
      <c r="M27" s="33"/>
    </row>
    <row r="28" spans="1:13" s="34" customFormat="1" ht="25.5" customHeight="1" x14ac:dyDescent="0.25">
      <c r="A28" s="23" t="str">
        <f>Лист4!A26</f>
        <v xml:space="preserve">Адмиралтейская ул. д.40/2 </v>
      </c>
      <c r="B28" s="185" t="str">
        <f>Лист4!C26</f>
        <v>г. Астрахань</v>
      </c>
      <c r="C28" s="41">
        <f t="shared" si="0"/>
        <v>178.39649</v>
      </c>
      <c r="D28" s="41">
        <f t="shared" si="1"/>
        <v>11.38701</v>
      </c>
      <c r="E28" s="30">
        <v>0</v>
      </c>
      <c r="F28" s="31">
        <v>11.38701</v>
      </c>
      <c r="G28" s="32">
        <v>0</v>
      </c>
      <c r="H28" s="32">
        <v>0</v>
      </c>
      <c r="I28" s="32">
        <v>0</v>
      </c>
      <c r="J28" s="32">
        <v>0</v>
      </c>
      <c r="K28" s="29">
        <f>Лист4!E26/1000</f>
        <v>189.7835</v>
      </c>
      <c r="L28" s="33"/>
      <c r="M28" s="33"/>
    </row>
    <row r="29" spans="1:13" s="34" customFormat="1" ht="18.75" customHeight="1" x14ac:dyDescent="0.25">
      <c r="A29" s="23" t="str">
        <f>Лист4!A27</f>
        <v xml:space="preserve">Адмиралтейская ул. д.41 </v>
      </c>
      <c r="B29" s="185" t="str">
        <f>Лист4!C27</f>
        <v>г. Астрахань</v>
      </c>
      <c r="C29" s="41">
        <f t="shared" si="0"/>
        <v>0</v>
      </c>
      <c r="D29" s="41">
        <f t="shared" si="1"/>
        <v>0</v>
      </c>
      <c r="E29" s="30">
        <v>0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29">
        <f>Лист4!E27/1000</f>
        <v>0</v>
      </c>
      <c r="L29" s="33"/>
      <c r="M29" s="33"/>
    </row>
    <row r="30" spans="1:13" s="34" customFormat="1" ht="18.75" customHeight="1" x14ac:dyDescent="0.25">
      <c r="A30" s="23" t="str">
        <f>Лист4!A28</f>
        <v xml:space="preserve">Адмиралтейская ул. д.41/9 </v>
      </c>
      <c r="B30" s="185" t="str">
        <f>Лист4!C28</f>
        <v>г. Астрахань</v>
      </c>
      <c r="C30" s="41">
        <f t="shared" si="0"/>
        <v>25.679859999999998</v>
      </c>
      <c r="D30" s="41">
        <f t="shared" si="1"/>
        <v>1.6391399999999998</v>
      </c>
      <c r="E30" s="30">
        <v>0</v>
      </c>
      <c r="F30" s="31">
        <v>1.6391399999999998</v>
      </c>
      <c r="G30" s="32">
        <v>0</v>
      </c>
      <c r="H30" s="32">
        <v>0</v>
      </c>
      <c r="I30" s="32">
        <v>0</v>
      </c>
      <c r="J30" s="32">
        <v>0</v>
      </c>
      <c r="K30" s="29">
        <f>Лист4!E28/1000</f>
        <v>27.318999999999999</v>
      </c>
      <c r="L30" s="33"/>
      <c r="M30" s="33"/>
    </row>
    <row r="31" spans="1:13" s="34" customFormat="1" ht="25.5" customHeight="1" x14ac:dyDescent="0.25">
      <c r="A31" s="23" t="str">
        <f>Лист4!A29</f>
        <v xml:space="preserve">Адмиралтейская ул. д.47 </v>
      </c>
      <c r="B31" s="185" t="str">
        <f>Лист4!C29</f>
        <v>г. Астрахань</v>
      </c>
      <c r="C31" s="41">
        <f t="shared" si="0"/>
        <v>0</v>
      </c>
      <c r="D31" s="41">
        <f t="shared" si="1"/>
        <v>0</v>
      </c>
      <c r="E31" s="30">
        <v>0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29">
        <f>Лист4!E29/1000</f>
        <v>0</v>
      </c>
      <c r="L31" s="33"/>
      <c r="M31" s="33"/>
    </row>
    <row r="32" spans="1:13" s="34" customFormat="1" ht="18.75" customHeight="1" x14ac:dyDescent="0.25">
      <c r="A32" s="23" t="str">
        <f>Лист4!A30</f>
        <v xml:space="preserve">Адмиралтейская ул. д.8 </v>
      </c>
      <c r="B32" s="185" t="str">
        <f>Лист4!C30</f>
        <v>г. Астрахань</v>
      </c>
      <c r="C32" s="41">
        <f t="shared" si="0"/>
        <v>434.88752199999999</v>
      </c>
      <c r="D32" s="41">
        <f t="shared" si="1"/>
        <v>27.758778</v>
      </c>
      <c r="E32" s="30">
        <v>0</v>
      </c>
      <c r="F32" s="31">
        <v>27.758778</v>
      </c>
      <c r="G32" s="32">
        <v>0</v>
      </c>
      <c r="H32" s="32">
        <v>0</v>
      </c>
      <c r="I32" s="32">
        <v>0</v>
      </c>
      <c r="J32" s="32">
        <v>0</v>
      </c>
      <c r="K32" s="29">
        <f>Лист4!E30/1000</f>
        <v>462.6463</v>
      </c>
      <c r="L32" s="33"/>
      <c r="M32" s="33"/>
    </row>
    <row r="33" spans="1:13" s="34" customFormat="1" ht="18.75" customHeight="1" x14ac:dyDescent="0.25">
      <c r="A33" s="23" t="str">
        <f>Лист4!A31</f>
        <v xml:space="preserve">Академика Королева ул. д.10 </v>
      </c>
      <c r="B33" s="185" t="str">
        <f>Лист4!C31</f>
        <v>г. Астрахань</v>
      </c>
      <c r="C33" s="41">
        <f t="shared" si="0"/>
        <v>7.7337559999999996</v>
      </c>
      <c r="D33" s="41">
        <f t="shared" si="1"/>
        <v>0.49364399999999997</v>
      </c>
      <c r="E33" s="30">
        <v>0</v>
      </c>
      <c r="F33" s="31">
        <v>0.49364399999999997</v>
      </c>
      <c r="G33" s="32">
        <v>0</v>
      </c>
      <c r="H33" s="32">
        <v>0</v>
      </c>
      <c r="I33" s="32">
        <v>0</v>
      </c>
      <c r="J33" s="32">
        <v>0</v>
      </c>
      <c r="K33" s="29">
        <f>Лист4!E31/1000</f>
        <v>8.2273999999999994</v>
      </c>
      <c r="L33" s="33"/>
      <c r="M33" s="33"/>
    </row>
    <row r="34" spans="1:13" s="34" customFormat="1" ht="18.75" customHeight="1" x14ac:dyDescent="0.25">
      <c r="A34" s="23" t="str">
        <f>Лист4!A32</f>
        <v xml:space="preserve">Академика Королева ул. д.2 </v>
      </c>
      <c r="B34" s="185" t="str">
        <f>Лист4!C32</f>
        <v>г. Астрахань</v>
      </c>
      <c r="C34" s="41">
        <f t="shared" si="0"/>
        <v>0</v>
      </c>
      <c r="D34" s="41">
        <f t="shared" si="1"/>
        <v>0</v>
      </c>
      <c r="E34" s="30">
        <v>0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29">
        <f>Лист4!E32/1000</f>
        <v>0</v>
      </c>
      <c r="L34" s="33"/>
      <c r="M34" s="33"/>
    </row>
    <row r="35" spans="1:13" s="34" customFormat="1" ht="18.75" customHeight="1" x14ac:dyDescent="0.25">
      <c r="A35" s="23" t="str">
        <f>Лист4!A33</f>
        <v xml:space="preserve">Академика Королева ул. д.22 </v>
      </c>
      <c r="B35" s="185" t="str">
        <f>Лист4!C33</f>
        <v>г. Астрахань</v>
      </c>
      <c r="C35" s="41">
        <f t="shared" si="0"/>
        <v>10.690338000000001</v>
      </c>
      <c r="D35" s="41">
        <f t="shared" si="1"/>
        <v>0.68236199999999991</v>
      </c>
      <c r="E35" s="30">
        <v>0</v>
      </c>
      <c r="F35" s="31">
        <v>0.68236199999999991</v>
      </c>
      <c r="G35" s="32">
        <v>0</v>
      </c>
      <c r="H35" s="32">
        <v>0</v>
      </c>
      <c r="I35" s="32">
        <v>0</v>
      </c>
      <c r="J35" s="32">
        <v>0</v>
      </c>
      <c r="K35" s="29">
        <f>Лист4!E33/1000</f>
        <v>11.3727</v>
      </c>
      <c r="L35" s="33"/>
      <c r="M35" s="33"/>
    </row>
    <row r="36" spans="1:13" s="34" customFormat="1" ht="18.75" customHeight="1" x14ac:dyDescent="0.25">
      <c r="A36" s="23" t="str">
        <f>Лист4!A34</f>
        <v xml:space="preserve">Академика Королева ул. д.38 </v>
      </c>
      <c r="B36" s="185" t="str">
        <f>Лист4!C34</f>
        <v>г. Астрахань</v>
      </c>
      <c r="C36" s="41">
        <f t="shared" si="0"/>
        <v>23.600768000000002</v>
      </c>
      <c r="D36" s="41">
        <f t="shared" si="1"/>
        <v>1.5064320000000002</v>
      </c>
      <c r="E36" s="30">
        <v>0</v>
      </c>
      <c r="F36" s="31">
        <v>1.5064320000000002</v>
      </c>
      <c r="G36" s="32">
        <v>0</v>
      </c>
      <c r="H36" s="32">
        <v>0</v>
      </c>
      <c r="I36" s="32">
        <v>0</v>
      </c>
      <c r="J36" s="32">
        <v>0</v>
      </c>
      <c r="K36" s="29">
        <f>Лист4!E34/1000</f>
        <v>25.107200000000002</v>
      </c>
      <c r="L36" s="33"/>
      <c r="M36" s="33"/>
    </row>
    <row r="37" spans="1:13" s="34" customFormat="1" ht="18.75" customHeight="1" x14ac:dyDescent="0.25">
      <c r="A37" s="23" t="str">
        <f>Лист4!A35</f>
        <v xml:space="preserve">Анатолия Сергеева ул. д.12 </v>
      </c>
      <c r="B37" s="185" t="str">
        <f>Лист4!C35</f>
        <v>г. Астрахань</v>
      </c>
      <c r="C37" s="41">
        <f t="shared" si="0"/>
        <v>35.487255999999995</v>
      </c>
      <c r="D37" s="41">
        <f t="shared" si="1"/>
        <v>2.2651439999999998</v>
      </c>
      <c r="E37" s="30">
        <v>0</v>
      </c>
      <c r="F37" s="31">
        <v>2.2651439999999998</v>
      </c>
      <c r="G37" s="32">
        <v>0</v>
      </c>
      <c r="H37" s="32">
        <v>0</v>
      </c>
      <c r="I37" s="32">
        <v>0</v>
      </c>
      <c r="J37" s="32">
        <v>0</v>
      </c>
      <c r="K37" s="29">
        <f>Лист4!E35/1000</f>
        <v>37.752399999999994</v>
      </c>
      <c r="L37" s="33"/>
      <c r="M37" s="33"/>
    </row>
    <row r="38" spans="1:13" s="34" customFormat="1" ht="18.75" customHeight="1" x14ac:dyDescent="0.25">
      <c r="A38" s="23" t="str">
        <f>Лист4!A36</f>
        <v xml:space="preserve">Анатолия Сергеева ул. д.14 </v>
      </c>
      <c r="B38" s="185" t="str">
        <f>Лист4!C36</f>
        <v>г. Астрахань</v>
      </c>
      <c r="C38" s="41">
        <f t="shared" si="0"/>
        <v>136.07778399999998</v>
      </c>
      <c r="D38" s="41">
        <f t="shared" si="1"/>
        <v>8.6858159999999991</v>
      </c>
      <c r="E38" s="30">
        <v>0</v>
      </c>
      <c r="F38" s="31">
        <v>8.6858159999999991</v>
      </c>
      <c r="G38" s="32">
        <v>0</v>
      </c>
      <c r="H38" s="32">
        <v>0</v>
      </c>
      <c r="I38" s="32">
        <v>0</v>
      </c>
      <c r="J38" s="32">
        <v>0</v>
      </c>
      <c r="K38" s="29">
        <f>Лист4!E36/1000</f>
        <v>144.76359999999997</v>
      </c>
      <c r="L38" s="33"/>
      <c r="M38" s="33"/>
    </row>
    <row r="39" spans="1:13" s="34" customFormat="1" ht="18.75" customHeight="1" x14ac:dyDescent="0.25">
      <c r="A39" s="23" t="str">
        <f>Лист4!A37</f>
        <v xml:space="preserve">Анатолия Сергеева ул. д.16 </v>
      </c>
      <c r="B39" s="185" t="str">
        <f>Лист4!C37</f>
        <v>г. Астрахань</v>
      </c>
      <c r="C39" s="41">
        <f t="shared" si="0"/>
        <v>293.26907719999997</v>
      </c>
      <c r="D39" s="41">
        <f t="shared" si="1"/>
        <v>18.719302799999994</v>
      </c>
      <c r="E39" s="30">
        <v>0</v>
      </c>
      <c r="F39" s="31">
        <v>18.719302799999994</v>
      </c>
      <c r="G39" s="32">
        <v>0</v>
      </c>
      <c r="H39" s="32">
        <v>0</v>
      </c>
      <c r="I39" s="32">
        <v>0</v>
      </c>
      <c r="J39" s="32">
        <v>0</v>
      </c>
      <c r="K39" s="29">
        <f>Лист4!E37/1000</f>
        <v>311.98837999999995</v>
      </c>
      <c r="L39" s="33"/>
      <c r="M39" s="33"/>
    </row>
    <row r="40" spans="1:13" s="34" customFormat="1" ht="18.75" customHeight="1" x14ac:dyDescent="0.25">
      <c r="A40" s="23" t="str">
        <f>Лист4!A38</f>
        <v xml:space="preserve">Анатолия Сергеева ул. д.17 </v>
      </c>
      <c r="B40" s="185" t="str">
        <f>Лист4!C38</f>
        <v>г. Астрахань</v>
      </c>
      <c r="C40" s="41">
        <f t="shared" si="0"/>
        <v>86.554635999999988</v>
      </c>
      <c r="D40" s="41">
        <f t="shared" si="1"/>
        <v>5.5247639999999993</v>
      </c>
      <c r="E40" s="30">
        <v>0</v>
      </c>
      <c r="F40" s="31">
        <v>5.5247639999999993</v>
      </c>
      <c r="G40" s="32">
        <v>0</v>
      </c>
      <c r="H40" s="32">
        <v>0</v>
      </c>
      <c r="I40" s="32">
        <v>0</v>
      </c>
      <c r="J40" s="32">
        <v>0</v>
      </c>
      <c r="K40" s="29">
        <f>Лист4!E38/1000</f>
        <v>92.079399999999993</v>
      </c>
      <c r="L40" s="33"/>
      <c r="M40" s="33"/>
    </row>
    <row r="41" spans="1:13" s="34" customFormat="1" ht="18.75" customHeight="1" x14ac:dyDescent="0.25">
      <c r="A41" s="23" t="str">
        <f>Лист4!A39</f>
        <v xml:space="preserve">Анатолия Сергеева ул. д.18 </v>
      </c>
      <c r="B41" s="185" t="str">
        <f>Лист4!C39</f>
        <v>г. Астрахань</v>
      </c>
      <c r="C41" s="41">
        <f t="shared" si="0"/>
        <v>10.420746000000003</v>
      </c>
      <c r="D41" s="41">
        <f t="shared" si="1"/>
        <v>0.66515400000000013</v>
      </c>
      <c r="E41" s="30">
        <v>0</v>
      </c>
      <c r="F41" s="31">
        <v>0.66515400000000013</v>
      </c>
      <c r="G41" s="32">
        <v>0</v>
      </c>
      <c r="H41" s="32">
        <v>0</v>
      </c>
      <c r="I41" s="32">
        <v>0</v>
      </c>
      <c r="J41" s="32">
        <v>0</v>
      </c>
      <c r="K41" s="29">
        <f>Лист4!E39/1000</f>
        <v>11.085900000000002</v>
      </c>
      <c r="L41" s="33"/>
      <c r="M41" s="33"/>
    </row>
    <row r="42" spans="1:13" s="34" customFormat="1" ht="18.75" customHeight="1" x14ac:dyDescent="0.25">
      <c r="A42" s="23" t="str">
        <f>Лист4!A40</f>
        <v xml:space="preserve">Анатолия Сергеева ул. д.19 </v>
      </c>
      <c r="B42" s="185" t="str">
        <f>Лист4!C40</f>
        <v>г. Астрахань</v>
      </c>
      <c r="C42" s="41">
        <f t="shared" si="0"/>
        <v>3.0027360000000001</v>
      </c>
      <c r="D42" s="41">
        <f t="shared" si="1"/>
        <v>0.191664</v>
      </c>
      <c r="E42" s="30">
        <v>0</v>
      </c>
      <c r="F42" s="31">
        <v>0.191664</v>
      </c>
      <c r="G42" s="32">
        <v>0</v>
      </c>
      <c r="H42" s="32">
        <v>0</v>
      </c>
      <c r="I42" s="32">
        <v>0</v>
      </c>
      <c r="J42" s="32">
        <v>0</v>
      </c>
      <c r="K42" s="29">
        <f>Лист4!E40/1000</f>
        <v>3.1943999999999999</v>
      </c>
      <c r="L42" s="33"/>
      <c r="M42" s="33"/>
    </row>
    <row r="43" spans="1:13" s="34" customFormat="1" ht="18.75" customHeight="1" x14ac:dyDescent="0.25">
      <c r="A43" s="23" t="str">
        <f>Лист4!A41</f>
        <v xml:space="preserve">Анатолия Сергеева ул. д.21 </v>
      </c>
      <c r="B43" s="185" t="str">
        <f>Лист4!C41</f>
        <v>г. Астрахань</v>
      </c>
      <c r="C43" s="41">
        <f t="shared" si="0"/>
        <v>99.287236800000002</v>
      </c>
      <c r="D43" s="41">
        <f t="shared" si="1"/>
        <v>6.3374832000000003</v>
      </c>
      <c r="E43" s="30">
        <v>0</v>
      </c>
      <c r="F43" s="31">
        <v>6.3374832000000003</v>
      </c>
      <c r="G43" s="32">
        <v>0</v>
      </c>
      <c r="H43" s="32">
        <v>0</v>
      </c>
      <c r="I43" s="32">
        <v>0</v>
      </c>
      <c r="J43" s="32">
        <v>0</v>
      </c>
      <c r="K43" s="29">
        <f>Лист4!E41/1000</f>
        <v>105.62472</v>
      </c>
      <c r="L43" s="33"/>
      <c r="M43" s="33"/>
    </row>
    <row r="44" spans="1:13" s="34" customFormat="1" ht="18.75" customHeight="1" x14ac:dyDescent="0.25">
      <c r="A44" s="23" t="str">
        <f>Лист4!A42</f>
        <v xml:space="preserve">Анатолия Сергеева ул. д.23 </v>
      </c>
      <c r="B44" s="185" t="str">
        <f>Лист4!C42</f>
        <v>г. Астрахань</v>
      </c>
      <c r="C44" s="41">
        <f t="shared" si="0"/>
        <v>16.391249999999999</v>
      </c>
      <c r="D44" s="41">
        <f t="shared" si="1"/>
        <v>1.0462500000000001</v>
      </c>
      <c r="E44" s="30">
        <v>0</v>
      </c>
      <c r="F44" s="31">
        <v>1.0462500000000001</v>
      </c>
      <c r="G44" s="32">
        <v>0</v>
      </c>
      <c r="H44" s="32">
        <v>0</v>
      </c>
      <c r="I44" s="32">
        <v>0</v>
      </c>
      <c r="J44" s="32">
        <v>0</v>
      </c>
      <c r="K44" s="29">
        <f>Лист4!E42/1000</f>
        <v>17.4375</v>
      </c>
      <c r="L44" s="33"/>
      <c r="M44" s="33"/>
    </row>
    <row r="45" spans="1:13" s="34" customFormat="1" ht="18.75" customHeight="1" x14ac:dyDescent="0.25">
      <c r="A45" s="23" t="str">
        <f>Лист4!A43</f>
        <v xml:space="preserve">Анатолия Сергеева ул. д.23А </v>
      </c>
      <c r="B45" s="185" t="str">
        <f>Лист4!C43</f>
        <v>г. Астрахань</v>
      </c>
      <c r="C45" s="41">
        <f t="shared" si="0"/>
        <v>0</v>
      </c>
      <c r="D45" s="41">
        <f t="shared" si="1"/>
        <v>0</v>
      </c>
      <c r="E45" s="30">
        <v>0</v>
      </c>
      <c r="F45" s="31">
        <v>0</v>
      </c>
      <c r="G45" s="32">
        <v>0</v>
      </c>
      <c r="H45" s="32">
        <v>0</v>
      </c>
      <c r="I45" s="32">
        <v>0</v>
      </c>
      <c r="J45" s="32">
        <v>0</v>
      </c>
      <c r="K45" s="29">
        <f>Лист4!E43/1000</f>
        <v>0</v>
      </c>
      <c r="L45" s="33"/>
      <c r="M45" s="33"/>
    </row>
    <row r="46" spans="1:13" s="34" customFormat="1" ht="18.75" customHeight="1" x14ac:dyDescent="0.25">
      <c r="A46" s="23" t="str">
        <f>Лист4!A44</f>
        <v xml:space="preserve">Анатолия Сергеева ул. д.31 </v>
      </c>
      <c r="B46" s="185" t="str">
        <f>Лист4!C44</f>
        <v>г. Астрахань</v>
      </c>
      <c r="C46" s="41">
        <f t="shared" si="0"/>
        <v>0.70274400000000004</v>
      </c>
      <c r="D46" s="41">
        <f t="shared" si="1"/>
        <v>4.4856E-2</v>
      </c>
      <c r="E46" s="30">
        <v>0</v>
      </c>
      <c r="F46" s="31">
        <v>4.4856E-2</v>
      </c>
      <c r="G46" s="32">
        <v>0</v>
      </c>
      <c r="H46" s="32">
        <v>0</v>
      </c>
      <c r="I46" s="32">
        <v>0</v>
      </c>
      <c r="J46" s="32">
        <v>0</v>
      </c>
      <c r="K46" s="29">
        <f>Лист4!E44/1000</f>
        <v>0.74760000000000004</v>
      </c>
      <c r="L46" s="33"/>
      <c r="M46" s="33"/>
    </row>
    <row r="47" spans="1:13" s="34" customFormat="1" ht="18.75" customHeight="1" x14ac:dyDescent="0.25">
      <c r="A47" s="23" t="str">
        <f>Лист4!A45</f>
        <v xml:space="preserve">Анатолия Сергеева ул. д.45 </v>
      </c>
      <c r="B47" s="185" t="str">
        <f>Лист4!C45</f>
        <v>г. Астрахань</v>
      </c>
      <c r="C47" s="41">
        <f t="shared" si="0"/>
        <v>3.78444</v>
      </c>
      <c r="D47" s="41">
        <f t="shared" si="1"/>
        <v>0.24156</v>
      </c>
      <c r="E47" s="30">
        <v>0</v>
      </c>
      <c r="F47" s="31">
        <v>0.24156</v>
      </c>
      <c r="G47" s="32">
        <v>0</v>
      </c>
      <c r="H47" s="32">
        <v>0</v>
      </c>
      <c r="I47" s="32">
        <v>0</v>
      </c>
      <c r="J47" s="32">
        <v>0</v>
      </c>
      <c r="K47" s="29">
        <f>Лист4!E45/1000</f>
        <v>4.0259999999999998</v>
      </c>
      <c r="L47" s="33"/>
      <c r="M47" s="33"/>
    </row>
    <row r="48" spans="1:13" s="34" customFormat="1" ht="18.75" customHeight="1" x14ac:dyDescent="0.25">
      <c r="A48" s="23" t="str">
        <f>Лист4!A46</f>
        <v xml:space="preserve">Анатолия Сергеева ул. д.5 </v>
      </c>
      <c r="B48" s="185" t="str">
        <f>Лист4!C46</f>
        <v>г. Астрахань</v>
      </c>
      <c r="C48" s="41">
        <f t="shared" si="0"/>
        <v>30.074454000000003</v>
      </c>
      <c r="D48" s="41">
        <f t="shared" si="1"/>
        <v>1.9196460000000002</v>
      </c>
      <c r="E48" s="30">
        <v>0</v>
      </c>
      <c r="F48" s="31">
        <v>1.9196460000000002</v>
      </c>
      <c r="G48" s="32">
        <v>0</v>
      </c>
      <c r="H48" s="32">
        <v>0</v>
      </c>
      <c r="I48" s="32">
        <v>0</v>
      </c>
      <c r="J48" s="32">
        <v>0</v>
      </c>
      <c r="K48" s="29">
        <f>Лист4!E46/1000</f>
        <v>31.994100000000003</v>
      </c>
      <c r="L48" s="33"/>
      <c r="M48" s="33"/>
    </row>
    <row r="49" spans="1:13" s="34" customFormat="1" ht="18.75" customHeight="1" x14ac:dyDescent="0.25">
      <c r="A49" s="23" t="str">
        <f>Лист4!A47</f>
        <v xml:space="preserve">Анатолия Сергеева ул. д.7 </v>
      </c>
      <c r="B49" s="185" t="str">
        <f>Лист4!C47</f>
        <v>г. Астрахань</v>
      </c>
      <c r="C49" s="41">
        <f t="shared" si="0"/>
        <v>14.933591999999999</v>
      </c>
      <c r="D49" s="41">
        <f t="shared" si="1"/>
        <v>0.95320799999999983</v>
      </c>
      <c r="E49" s="30">
        <v>0</v>
      </c>
      <c r="F49" s="31">
        <v>0.95320799999999983</v>
      </c>
      <c r="G49" s="32">
        <v>0</v>
      </c>
      <c r="H49" s="32">
        <v>0</v>
      </c>
      <c r="I49" s="32">
        <v>0</v>
      </c>
      <c r="J49" s="32">
        <v>0</v>
      </c>
      <c r="K49" s="29">
        <f>Лист4!E47/1000</f>
        <v>15.886799999999999</v>
      </c>
      <c r="L49" s="33"/>
      <c r="M49" s="33"/>
    </row>
    <row r="50" spans="1:13" s="34" customFormat="1" ht="18.75" customHeight="1" x14ac:dyDescent="0.25">
      <c r="A50" s="23" t="str">
        <f>Лист4!A48</f>
        <v xml:space="preserve">Анатолия Сергеева ул. д.9 </v>
      </c>
      <c r="B50" s="185" t="str">
        <f>Лист4!C48</f>
        <v>г. Астрахань</v>
      </c>
      <c r="C50" s="41">
        <f t="shared" si="0"/>
        <v>75.163997999999992</v>
      </c>
      <c r="D50" s="41">
        <f t="shared" si="1"/>
        <v>4.7977019999999992</v>
      </c>
      <c r="E50" s="30">
        <v>0</v>
      </c>
      <c r="F50" s="31">
        <v>4.7977019999999992</v>
      </c>
      <c r="G50" s="32">
        <v>0</v>
      </c>
      <c r="H50" s="32">
        <v>0</v>
      </c>
      <c r="I50" s="32">
        <v>0</v>
      </c>
      <c r="J50" s="32">
        <v>0</v>
      </c>
      <c r="K50" s="29">
        <f>Лист4!E48/1000</f>
        <v>79.961699999999993</v>
      </c>
      <c r="L50" s="33"/>
      <c r="M50" s="33"/>
    </row>
    <row r="51" spans="1:13" s="34" customFormat="1" ht="18.75" customHeight="1" x14ac:dyDescent="0.25">
      <c r="A51" s="23" t="str">
        <f>Лист4!A49</f>
        <v xml:space="preserve">Ахматовская ул. д.10 </v>
      </c>
      <c r="B51" s="185" t="str">
        <f>Лист4!C49</f>
        <v>г. Астрахань</v>
      </c>
      <c r="C51" s="41">
        <f t="shared" si="0"/>
        <v>83.579818000000003</v>
      </c>
      <c r="D51" s="41">
        <f t="shared" si="1"/>
        <v>5.3348819999999995</v>
      </c>
      <c r="E51" s="30">
        <v>0</v>
      </c>
      <c r="F51" s="31">
        <v>5.3348819999999995</v>
      </c>
      <c r="G51" s="32">
        <v>0</v>
      </c>
      <c r="H51" s="32">
        <v>0</v>
      </c>
      <c r="I51" s="32">
        <v>0</v>
      </c>
      <c r="J51" s="32">
        <v>0</v>
      </c>
      <c r="K51" s="29">
        <f>Лист4!E49/1000</f>
        <v>88.914699999999996</v>
      </c>
      <c r="L51" s="33"/>
      <c r="M51" s="33"/>
    </row>
    <row r="52" spans="1:13" s="34" customFormat="1" ht="18.75" customHeight="1" x14ac:dyDescent="0.25">
      <c r="A52" s="23" t="str">
        <f>Лист4!A50</f>
        <v xml:space="preserve">Ахматовская ул. д.13 </v>
      </c>
      <c r="B52" s="185" t="str">
        <f>Лист4!C50</f>
        <v>г. Астрахань</v>
      </c>
      <c r="C52" s="41">
        <f t="shared" si="0"/>
        <v>59.204207999999994</v>
      </c>
      <c r="D52" s="41">
        <f t="shared" si="1"/>
        <v>3.7789919999999997</v>
      </c>
      <c r="E52" s="30">
        <v>0</v>
      </c>
      <c r="F52" s="31">
        <v>3.7789919999999997</v>
      </c>
      <c r="G52" s="32">
        <v>0</v>
      </c>
      <c r="H52" s="32">
        <v>0</v>
      </c>
      <c r="I52" s="32">
        <v>0</v>
      </c>
      <c r="J52" s="32">
        <v>0</v>
      </c>
      <c r="K52" s="29">
        <f>Лист4!E50/1000</f>
        <v>62.983199999999997</v>
      </c>
      <c r="L52" s="33"/>
      <c r="M52" s="33"/>
    </row>
    <row r="53" spans="1:13" s="34" customFormat="1" ht="18.75" customHeight="1" x14ac:dyDescent="0.25">
      <c r="A53" s="23" t="str">
        <f>Лист4!A51</f>
        <v xml:space="preserve">Ахматовская ул. д.5 </v>
      </c>
      <c r="B53" s="185" t="str">
        <f>Лист4!C51</f>
        <v>г. Астрахань</v>
      </c>
      <c r="C53" s="41">
        <f t="shared" si="0"/>
        <v>151.99748300000002</v>
      </c>
      <c r="D53" s="41">
        <f t="shared" si="1"/>
        <v>9.7019669999999998</v>
      </c>
      <c r="E53" s="30">
        <v>0</v>
      </c>
      <c r="F53" s="31">
        <v>9.7019669999999998</v>
      </c>
      <c r="G53" s="32">
        <v>0</v>
      </c>
      <c r="H53" s="32">
        <v>0</v>
      </c>
      <c r="I53" s="32">
        <v>0</v>
      </c>
      <c r="J53" s="32">
        <v>0</v>
      </c>
      <c r="K53" s="29">
        <f>Лист4!E51/1000</f>
        <v>161.69945000000001</v>
      </c>
      <c r="L53" s="33"/>
      <c r="M53" s="33"/>
    </row>
    <row r="54" spans="1:13" s="34" customFormat="1" ht="18.75" customHeight="1" x14ac:dyDescent="0.25">
      <c r="A54" s="23" t="str">
        <f>Лист4!A52</f>
        <v xml:space="preserve">Ахматовская ул. д.9/13 </v>
      </c>
      <c r="B54" s="185" t="str">
        <f>Лист4!C52</f>
        <v>г. Астрахань</v>
      </c>
      <c r="C54" s="41">
        <f t="shared" si="0"/>
        <v>217.64332300000001</v>
      </c>
      <c r="D54" s="41">
        <f t="shared" si="1"/>
        <v>13.892127000000002</v>
      </c>
      <c r="E54" s="30">
        <v>0</v>
      </c>
      <c r="F54" s="31">
        <v>13.892127000000002</v>
      </c>
      <c r="G54" s="32">
        <v>0</v>
      </c>
      <c r="H54" s="32">
        <v>0</v>
      </c>
      <c r="I54" s="32">
        <v>0</v>
      </c>
      <c r="J54" s="32">
        <v>0</v>
      </c>
      <c r="K54" s="29">
        <f>Лист4!E52/1000</f>
        <v>231.53545000000003</v>
      </c>
      <c r="L54" s="33"/>
      <c r="M54" s="33"/>
    </row>
    <row r="55" spans="1:13" s="34" customFormat="1" ht="17.25" customHeight="1" x14ac:dyDescent="0.25">
      <c r="A55" s="23" t="str">
        <f>Лист4!A53</f>
        <v xml:space="preserve">Бабефа ул. д.13 </v>
      </c>
      <c r="B55" s="185" t="str">
        <f>Лист4!C53</f>
        <v>г. Астрахань</v>
      </c>
      <c r="C55" s="41">
        <f t="shared" si="0"/>
        <v>5.1798700000000002</v>
      </c>
      <c r="D55" s="41">
        <f t="shared" si="1"/>
        <v>0.33062999999999998</v>
      </c>
      <c r="E55" s="30">
        <v>0</v>
      </c>
      <c r="F55" s="31">
        <v>0.33062999999999998</v>
      </c>
      <c r="G55" s="32">
        <v>0</v>
      </c>
      <c r="H55" s="32">
        <v>0</v>
      </c>
      <c r="I55" s="32">
        <v>0</v>
      </c>
      <c r="J55" s="32">
        <v>0</v>
      </c>
      <c r="K55" s="29">
        <f>Лист4!E53/1000</f>
        <v>5.5105000000000004</v>
      </c>
      <c r="L55" s="33"/>
      <c r="M55" s="33"/>
    </row>
    <row r="56" spans="1:13" s="34" customFormat="1" ht="18.75" customHeight="1" x14ac:dyDescent="0.25">
      <c r="A56" s="23" t="str">
        <f>Лист4!A54</f>
        <v xml:space="preserve">Бабефа ул. д.2 </v>
      </c>
      <c r="B56" s="185" t="str">
        <f>Лист4!C54</f>
        <v>г. Астрахань</v>
      </c>
      <c r="C56" s="41">
        <f t="shared" si="0"/>
        <v>912.57183400000008</v>
      </c>
      <c r="D56" s="41">
        <f t="shared" si="1"/>
        <v>58.249266000000006</v>
      </c>
      <c r="E56" s="30">
        <v>0</v>
      </c>
      <c r="F56" s="31">
        <v>58.249266000000006</v>
      </c>
      <c r="G56" s="32">
        <v>0</v>
      </c>
      <c r="H56" s="32">
        <v>0</v>
      </c>
      <c r="I56" s="32">
        <v>0</v>
      </c>
      <c r="J56" s="32">
        <v>0</v>
      </c>
      <c r="K56" s="29">
        <f>Лист4!E54/1000</f>
        <v>970.82110000000011</v>
      </c>
      <c r="L56" s="33"/>
      <c r="M56" s="33"/>
    </row>
    <row r="57" spans="1:13" s="34" customFormat="1" ht="18.75" customHeight="1" x14ac:dyDescent="0.25">
      <c r="A57" s="23" t="str">
        <f>Лист4!A55</f>
        <v xml:space="preserve">Бабефа ул. д.23 </v>
      </c>
      <c r="B57" s="185" t="str">
        <f>Лист4!C55</f>
        <v>г. Астрахань</v>
      </c>
      <c r="C57" s="41">
        <f t="shared" si="0"/>
        <v>48.547428000000011</v>
      </c>
      <c r="D57" s="41">
        <f t="shared" si="1"/>
        <v>3.0987720000000003</v>
      </c>
      <c r="E57" s="30">
        <v>0</v>
      </c>
      <c r="F57" s="31">
        <v>3.0987720000000003</v>
      </c>
      <c r="G57" s="32">
        <v>0</v>
      </c>
      <c r="H57" s="32">
        <v>0</v>
      </c>
      <c r="I57" s="32">
        <v>0</v>
      </c>
      <c r="J57" s="32">
        <v>0</v>
      </c>
      <c r="K57" s="29">
        <f>Лист4!E55/1000</f>
        <v>51.646200000000007</v>
      </c>
      <c r="L57" s="33"/>
      <c r="M57" s="33"/>
    </row>
    <row r="58" spans="1:13" s="34" customFormat="1" ht="18.75" customHeight="1" x14ac:dyDescent="0.25">
      <c r="A58" s="23" t="str">
        <f>Лист4!A56</f>
        <v xml:space="preserve">Бабефа ул. д.7 </v>
      </c>
      <c r="B58" s="185" t="str">
        <f>Лист4!C56</f>
        <v>г. Астрахань</v>
      </c>
      <c r="C58" s="41">
        <f t="shared" si="0"/>
        <v>54.713452000000004</v>
      </c>
      <c r="D58" s="41">
        <f t="shared" si="1"/>
        <v>3.4923480000000007</v>
      </c>
      <c r="E58" s="30">
        <v>0</v>
      </c>
      <c r="F58" s="31">
        <v>3.4923480000000007</v>
      </c>
      <c r="G58" s="32">
        <v>0</v>
      </c>
      <c r="H58" s="32">
        <v>0</v>
      </c>
      <c r="I58" s="32">
        <v>0</v>
      </c>
      <c r="J58" s="32">
        <v>0</v>
      </c>
      <c r="K58" s="29">
        <f>Лист4!E56/1000</f>
        <v>58.205800000000004</v>
      </c>
      <c r="L58" s="33"/>
      <c r="M58" s="33"/>
    </row>
    <row r="59" spans="1:13" s="34" customFormat="1" ht="18.75" customHeight="1" x14ac:dyDescent="0.25">
      <c r="A59" s="23" t="str">
        <f>Лист4!A57</f>
        <v xml:space="preserve">Бабефа ул. д.7Б </v>
      </c>
      <c r="B59" s="185" t="str">
        <f>Лист4!C57</f>
        <v>г. Астрахань</v>
      </c>
      <c r="C59" s="41">
        <f t="shared" si="0"/>
        <v>0</v>
      </c>
      <c r="D59" s="41">
        <f t="shared" si="1"/>
        <v>0</v>
      </c>
      <c r="E59" s="30">
        <v>0</v>
      </c>
      <c r="F59" s="31">
        <v>0</v>
      </c>
      <c r="G59" s="32">
        <v>0</v>
      </c>
      <c r="H59" s="32">
        <v>0</v>
      </c>
      <c r="I59" s="32">
        <v>0</v>
      </c>
      <c r="J59" s="32">
        <v>0</v>
      </c>
      <c r="K59" s="29">
        <f>Лист4!E57/1000</f>
        <v>0</v>
      </c>
      <c r="L59" s="33"/>
      <c r="M59" s="33"/>
    </row>
    <row r="60" spans="1:13" s="34" customFormat="1" ht="18.75" customHeight="1" x14ac:dyDescent="0.25">
      <c r="A60" s="23" t="str">
        <f>Лист4!A58</f>
        <v xml:space="preserve">Бабефа ул. д.9 </v>
      </c>
      <c r="B60" s="185" t="str">
        <f>Лист4!C58</f>
        <v>г. Астрахань</v>
      </c>
      <c r="C60" s="41">
        <f t="shared" si="0"/>
        <v>7.847308</v>
      </c>
      <c r="D60" s="41">
        <f t="shared" si="1"/>
        <v>0.500892</v>
      </c>
      <c r="E60" s="30">
        <v>0</v>
      </c>
      <c r="F60" s="31">
        <v>0.500892</v>
      </c>
      <c r="G60" s="32">
        <v>0</v>
      </c>
      <c r="H60" s="32">
        <v>0</v>
      </c>
      <c r="I60" s="32">
        <v>0</v>
      </c>
      <c r="J60" s="32">
        <v>0</v>
      </c>
      <c r="K60" s="29">
        <f>Лист4!E58/1000</f>
        <v>8.3482000000000003</v>
      </c>
      <c r="L60" s="33"/>
      <c r="M60" s="33"/>
    </row>
    <row r="61" spans="1:13" s="34" customFormat="1" ht="18.75" customHeight="1" x14ac:dyDescent="0.25">
      <c r="A61" s="23" t="str">
        <f>Лист4!A59</f>
        <v xml:space="preserve">Бабушкина ул. д.101 </v>
      </c>
      <c r="B61" s="185" t="str">
        <f>Лист4!C59</f>
        <v>г. Астрахань</v>
      </c>
      <c r="C61" s="41">
        <f t="shared" si="0"/>
        <v>2.137184</v>
      </c>
      <c r="D61" s="41">
        <f t="shared" si="1"/>
        <v>0.13641599999999998</v>
      </c>
      <c r="E61" s="30">
        <v>0</v>
      </c>
      <c r="F61" s="31">
        <v>0.13641599999999998</v>
      </c>
      <c r="G61" s="32">
        <v>0</v>
      </c>
      <c r="H61" s="32">
        <v>0</v>
      </c>
      <c r="I61" s="32">
        <v>0</v>
      </c>
      <c r="J61" s="32">
        <v>0</v>
      </c>
      <c r="K61" s="29">
        <f>Лист4!E59/1000</f>
        <v>2.2736000000000001</v>
      </c>
      <c r="L61" s="33"/>
      <c r="M61" s="33"/>
    </row>
    <row r="62" spans="1:13" s="34" customFormat="1" ht="18.75" customHeight="1" x14ac:dyDescent="0.25">
      <c r="A62" s="23" t="str">
        <f>Лист4!A60</f>
        <v xml:space="preserve">Бабушкина ул. д.110 </v>
      </c>
      <c r="B62" s="185" t="str">
        <f>Лист4!C60</f>
        <v>г. Астрахань</v>
      </c>
      <c r="C62" s="41">
        <f t="shared" si="0"/>
        <v>4.9818120000000006</v>
      </c>
      <c r="D62" s="41">
        <f t="shared" si="1"/>
        <v>0.31798800000000005</v>
      </c>
      <c r="E62" s="30">
        <v>0</v>
      </c>
      <c r="F62" s="31">
        <v>0.31798800000000005</v>
      </c>
      <c r="G62" s="32">
        <v>0</v>
      </c>
      <c r="H62" s="32">
        <v>0</v>
      </c>
      <c r="I62" s="32">
        <v>0</v>
      </c>
      <c r="J62" s="32">
        <v>0</v>
      </c>
      <c r="K62" s="29">
        <f>Лист4!E60/1000</f>
        <v>5.2998000000000003</v>
      </c>
      <c r="L62" s="33"/>
      <c r="M62" s="33"/>
    </row>
    <row r="63" spans="1:13" s="34" customFormat="1" ht="18.75" customHeight="1" x14ac:dyDescent="0.25">
      <c r="A63" s="23" t="str">
        <f>Лист4!A61</f>
        <v xml:space="preserve">Бабушкина ул. д.2 </v>
      </c>
      <c r="B63" s="185" t="str">
        <f>Лист4!C61</f>
        <v>г. Астрахань</v>
      </c>
      <c r="C63" s="41">
        <f t="shared" si="0"/>
        <v>0</v>
      </c>
      <c r="D63" s="41">
        <f t="shared" si="1"/>
        <v>0</v>
      </c>
      <c r="E63" s="30">
        <v>0</v>
      </c>
      <c r="F63" s="31">
        <v>0</v>
      </c>
      <c r="G63" s="32">
        <v>0</v>
      </c>
      <c r="H63" s="32">
        <v>0</v>
      </c>
      <c r="I63" s="32">
        <v>0</v>
      </c>
      <c r="J63" s="32">
        <v>0</v>
      </c>
      <c r="K63" s="29">
        <f>Лист4!E61/1000</f>
        <v>0</v>
      </c>
      <c r="L63" s="33"/>
      <c r="M63" s="33"/>
    </row>
    <row r="64" spans="1:13" s="34" customFormat="1" ht="18.75" customHeight="1" x14ac:dyDescent="0.25">
      <c r="A64" s="23" t="str">
        <f>Лист4!A62</f>
        <v xml:space="preserve">Бабушкина ул. д.23 </v>
      </c>
      <c r="B64" s="185" t="str">
        <f>Лист4!C62</f>
        <v>г. Астрахань</v>
      </c>
      <c r="C64" s="41">
        <f t="shared" si="0"/>
        <v>135.50477880000003</v>
      </c>
      <c r="D64" s="41">
        <f t="shared" si="1"/>
        <v>8.6492412000000023</v>
      </c>
      <c r="E64" s="30">
        <v>0</v>
      </c>
      <c r="F64" s="31">
        <v>8.6492412000000023</v>
      </c>
      <c r="G64" s="32">
        <v>0</v>
      </c>
      <c r="H64" s="32">
        <v>0</v>
      </c>
      <c r="I64" s="32">
        <v>0</v>
      </c>
      <c r="J64" s="32">
        <v>0</v>
      </c>
      <c r="K64" s="29">
        <f>Лист4!E62/1000</f>
        <v>144.15402000000003</v>
      </c>
      <c r="L64" s="33"/>
      <c r="M64" s="33"/>
    </row>
    <row r="65" spans="1:13" s="34" customFormat="1" ht="18.75" customHeight="1" x14ac:dyDescent="0.25">
      <c r="A65" s="23" t="str">
        <f>Лист4!A63</f>
        <v xml:space="preserve">Бабушкина ул. д.24 </v>
      </c>
      <c r="B65" s="185" t="str">
        <f>Лист4!C63</f>
        <v>г. Астрахань</v>
      </c>
      <c r="C65" s="41">
        <f t="shared" si="0"/>
        <v>158.90352200000004</v>
      </c>
      <c r="D65" s="41">
        <f t="shared" si="1"/>
        <v>10.142778000000002</v>
      </c>
      <c r="E65" s="30">
        <v>0</v>
      </c>
      <c r="F65" s="31">
        <v>10.142778000000002</v>
      </c>
      <c r="G65" s="32">
        <v>0</v>
      </c>
      <c r="H65" s="32">
        <v>0</v>
      </c>
      <c r="I65" s="32">
        <v>0</v>
      </c>
      <c r="J65" s="32">
        <v>0</v>
      </c>
      <c r="K65" s="29">
        <f>Лист4!E63/1000</f>
        <v>169.04630000000003</v>
      </c>
      <c r="L65" s="33"/>
      <c r="M65" s="33"/>
    </row>
    <row r="66" spans="1:13" s="34" customFormat="1" ht="18.75" customHeight="1" x14ac:dyDescent="0.25">
      <c r="A66" s="23" t="str">
        <f>Лист4!A64</f>
        <v xml:space="preserve">Бабушкина ул. д.3 </v>
      </c>
      <c r="B66" s="185" t="str">
        <f>Лист4!C64</f>
        <v>г. Астрахань</v>
      </c>
      <c r="C66" s="41">
        <f t="shared" si="0"/>
        <v>44.776589799999996</v>
      </c>
      <c r="D66" s="41">
        <f t="shared" si="1"/>
        <v>2.8580801999999998</v>
      </c>
      <c r="E66" s="30">
        <v>0</v>
      </c>
      <c r="F66" s="31">
        <v>2.8580801999999998</v>
      </c>
      <c r="G66" s="32">
        <v>0</v>
      </c>
      <c r="H66" s="32">
        <v>0</v>
      </c>
      <c r="I66" s="32">
        <v>0</v>
      </c>
      <c r="J66" s="32">
        <v>0</v>
      </c>
      <c r="K66" s="29">
        <f>Лист4!E64/1000</f>
        <v>47.63467</v>
      </c>
      <c r="L66" s="33"/>
      <c r="M66" s="33"/>
    </row>
    <row r="67" spans="1:13" s="34" customFormat="1" ht="18.75" customHeight="1" x14ac:dyDescent="0.25">
      <c r="A67" s="23" t="str">
        <f>Лист4!A65</f>
        <v xml:space="preserve">Бабушкина ул. д.4 </v>
      </c>
      <c r="B67" s="185" t="str">
        <f>Лист4!C65</f>
        <v>г. Астрахань</v>
      </c>
      <c r="C67" s="41">
        <f t="shared" si="0"/>
        <v>5.2616500000000004</v>
      </c>
      <c r="D67" s="41">
        <f t="shared" si="1"/>
        <v>0.33585000000000004</v>
      </c>
      <c r="E67" s="30">
        <v>0</v>
      </c>
      <c r="F67" s="31">
        <v>0.33585000000000004</v>
      </c>
      <c r="G67" s="32">
        <v>0</v>
      </c>
      <c r="H67" s="32">
        <v>0</v>
      </c>
      <c r="I67" s="32">
        <v>0</v>
      </c>
      <c r="J67" s="32">
        <v>0</v>
      </c>
      <c r="K67" s="29">
        <f>Лист4!E65/1000</f>
        <v>5.5975000000000001</v>
      </c>
      <c r="L67" s="33"/>
      <c r="M67" s="33"/>
    </row>
    <row r="68" spans="1:13" s="34" customFormat="1" ht="18.75" customHeight="1" x14ac:dyDescent="0.25">
      <c r="A68" s="23" t="str">
        <f>Лист4!A66</f>
        <v xml:space="preserve">Бабушкина ул. д.44/5 </v>
      </c>
      <c r="B68" s="185" t="str">
        <f>Лист4!C66</f>
        <v>г. Астрахань</v>
      </c>
      <c r="C68" s="41">
        <f t="shared" si="0"/>
        <v>455.09566080000002</v>
      </c>
      <c r="D68" s="41">
        <f t="shared" si="1"/>
        <v>29.048659199999996</v>
      </c>
      <c r="E68" s="30">
        <v>0</v>
      </c>
      <c r="F68" s="31">
        <v>29.048659199999996</v>
      </c>
      <c r="G68" s="32">
        <v>0</v>
      </c>
      <c r="H68" s="32">
        <v>0</v>
      </c>
      <c r="I68" s="32">
        <v>0</v>
      </c>
      <c r="J68" s="32">
        <v>0</v>
      </c>
      <c r="K68" s="29">
        <f>Лист4!E66/1000</f>
        <v>484.14431999999999</v>
      </c>
      <c r="L68" s="33"/>
      <c r="M68" s="33"/>
    </row>
    <row r="69" spans="1:13" s="34" customFormat="1" ht="18.75" customHeight="1" x14ac:dyDescent="0.25">
      <c r="A69" s="23" t="str">
        <f>Лист4!A67</f>
        <v xml:space="preserve">Бабушкина ул. д.49 </v>
      </c>
      <c r="B69" s="185" t="str">
        <f>Лист4!C67</f>
        <v>г. Астрахань</v>
      </c>
      <c r="C69" s="41">
        <f t="shared" si="0"/>
        <v>290.75638200000003</v>
      </c>
      <c r="D69" s="41">
        <f t="shared" si="1"/>
        <v>18.558918000000002</v>
      </c>
      <c r="E69" s="30">
        <v>0</v>
      </c>
      <c r="F69" s="31">
        <v>18.558918000000002</v>
      </c>
      <c r="G69" s="32">
        <v>0</v>
      </c>
      <c r="H69" s="32">
        <v>0</v>
      </c>
      <c r="I69" s="32">
        <v>0</v>
      </c>
      <c r="J69" s="32">
        <v>0</v>
      </c>
      <c r="K69" s="29">
        <f>Лист4!E67/1000</f>
        <v>309.31530000000004</v>
      </c>
      <c r="L69" s="33"/>
      <c r="M69" s="33"/>
    </row>
    <row r="70" spans="1:13" s="34" customFormat="1" ht="18.75" customHeight="1" x14ac:dyDescent="0.25">
      <c r="A70" s="23" t="str">
        <f>Лист4!A68</f>
        <v xml:space="preserve">Бабушкина ул. д.5 </v>
      </c>
      <c r="B70" s="185" t="str">
        <f>Лист4!C68</f>
        <v>г. Астрахань</v>
      </c>
      <c r="C70" s="41">
        <f t="shared" si="0"/>
        <v>0</v>
      </c>
      <c r="D70" s="41">
        <f t="shared" si="1"/>
        <v>0</v>
      </c>
      <c r="E70" s="30">
        <v>0</v>
      </c>
      <c r="F70" s="31">
        <v>0</v>
      </c>
      <c r="G70" s="32">
        <v>0</v>
      </c>
      <c r="H70" s="32">
        <v>0</v>
      </c>
      <c r="I70" s="32">
        <v>0</v>
      </c>
      <c r="J70" s="32">
        <v>0</v>
      </c>
      <c r="K70" s="29">
        <f>Лист4!E68/1000</f>
        <v>0</v>
      </c>
      <c r="L70" s="33"/>
      <c r="M70" s="33"/>
    </row>
    <row r="71" spans="1:13" s="34" customFormat="1" ht="18.75" customHeight="1" x14ac:dyDescent="0.25">
      <c r="A71" s="23" t="str">
        <f>Лист4!A69</f>
        <v xml:space="preserve">Бабушкина ул. д.53 </v>
      </c>
      <c r="B71" s="185" t="str">
        <f>Лист4!C69</f>
        <v>г. Астрахань</v>
      </c>
      <c r="C71" s="41">
        <f t="shared" ref="C71:C134" si="2">K71+J71-F71</f>
        <v>14.6522594</v>
      </c>
      <c r="D71" s="41">
        <f t="shared" ref="D71:D134" si="3">F71</f>
        <v>0.93525059999999993</v>
      </c>
      <c r="E71" s="30">
        <v>0</v>
      </c>
      <c r="F71" s="31">
        <v>0.93525059999999993</v>
      </c>
      <c r="G71" s="32">
        <v>0</v>
      </c>
      <c r="H71" s="32">
        <v>0</v>
      </c>
      <c r="I71" s="32">
        <v>0</v>
      </c>
      <c r="J71" s="32">
        <v>0</v>
      </c>
      <c r="K71" s="29">
        <f>Лист4!E69/1000</f>
        <v>15.58751</v>
      </c>
      <c r="L71" s="33"/>
      <c r="M71" s="33"/>
    </row>
    <row r="72" spans="1:13" s="34" customFormat="1" ht="18.75" customHeight="1" x14ac:dyDescent="0.25">
      <c r="A72" s="23" t="str">
        <f>Лист4!A70</f>
        <v xml:space="preserve">Бабушкина ул. д.6 </v>
      </c>
      <c r="B72" s="185" t="str">
        <f>Лист4!C70</f>
        <v>г. Астрахань</v>
      </c>
      <c r="C72" s="41">
        <f t="shared" si="2"/>
        <v>34.398924000000001</v>
      </c>
      <c r="D72" s="41">
        <f t="shared" si="3"/>
        <v>2.1956759999999997</v>
      </c>
      <c r="E72" s="30">
        <v>0</v>
      </c>
      <c r="F72" s="31">
        <v>2.1956759999999997</v>
      </c>
      <c r="G72" s="32">
        <v>0</v>
      </c>
      <c r="H72" s="32">
        <v>0</v>
      </c>
      <c r="I72" s="32">
        <v>0</v>
      </c>
      <c r="J72" s="32">
        <v>0</v>
      </c>
      <c r="K72" s="29">
        <f>Лист4!E70/1000</f>
        <v>36.5946</v>
      </c>
      <c r="L72" s="33"/>
      <c r="M72" s="33"/>
    </row>
    <row r="73" spans="1:13" s="34" customFormat="1" ht="18.75" customHeight="1" x14ac:dyDescent="0.25">
      <c r="A73" s="23" t="str">
        <f>Лист4!A71</f>
        <v xml:space="preserve">Бабушкина ул. д.8 </v>
      </c>
      <c r="B73" s="185" t="str">
        <f>Лист4!C71</f>
        <v>г. Астрахань</v>
      </c>
      <c r="C73" s="41">
        <f t="shared" si="2"/>
        <v>3.8678180000000002</v>
      </c>
      <c r="D73" s="41">
        <f t="shared" si="3"/>
        <v>0.24688200000000002</v>
      </c>
      <c r="E73" s="30">
        <v>0</v>
      </c>
      <c r="F73" s="31">
        <v>0.24688200000000002</v>
      </c>
      <c r="G73" s="32">
        <v>0</v>
      </c>
      <c r="H73" s="32">
        <v>0</v>
      </c>
      <c r="I73" s="32">
        <v>0</v>
      </c>
      <c r="J73" s="32">
        <v>0</v>
      </c>
      <c r="K73" s="29">
        <f>Лист4!E71/1000</f>
        <v>4.1147</v>
      </c>
      <c r="L73" s="33"/>
      <c r="M73" s="33"/>
    </row>
    <row r="74" spans="1:13" s="34" customFormat="1" ht="18.75" customHeight="1" x14ac:dyDescent="0.25">
      <c r="A74" s="23" t="str">
        <f>Лист4!A72</f>
        <v xml:space="preserve">Бабушкина ул. д.84 </v>
      </c>
      <c r="B74" s="185" t="str">
        <f>Лист4!C72</f>
        <v>г. Астрахань</v>
      </c>
      <c r="C74" s="41">
        <f t="shared" si="2"/>
        <v>40.015893999999996</v>
      </c>
      <c r="D74" s="41">
        <f t="shared" si="3"/>
        <v>2.5542059999999998</v>
      </c>
      <c r="E74" s="30">
        <v>0</v>
      </c>
      <c r="F74" s="31">
        <v>2.5542059999999998</v>
      </c>
      <c r="G74" s="32">
        <v>0</v>
      </c>
      <c r="H74" s="32">
        <v>0</v>
      </c>
      <c r="I74" s="32">
        <v>0</v>
      </c>
      <c r="J74" s="32">
        <v>0</v>
      </c>
      <c r="K74" s="29">
        <f>Лист4!E72/1000</f>
        <v>42.570099999999996</v>
      </c>
      <c r="L74" s="33"/>
      <c r="M74" s="33"/>
    </row>
    <row r="75" spans="1:13" s="34" customFormat="1" ht="18.75" customHeight="1" x14ac:dyDescent="0.25">
      <c r="A75" s="23" t="str">
        <f>Лист4!A73</f>
        <v xml:space="preserve">Бабушкина ул. д.84В </v>
      </c>
      <c r="B75" s="185" t="str">
        <f>Лист4!C73</f>
        <v>г. Астрахань</v>
      </c>
      <c r="C75" s="41">
        <f t="shared" si="2"/>
        <v>0</v>
      </c>
      <c r="D75" s="41">
        <f t="shared" si="3"/>
        <v>0</v>
      </c>
      <c r="E75" s="30">
        <v>0</v>
      </c>
      <c r="F75" s="31">
        <v>0</v>
      </c>
      <c r="G75" s="32">
        <v>0</v>
      </c>
      <c r="H75" s="32">
        <v>0</v>
      </c>
      <c r="I75" s="32">
        <v>0</v>
      </c>
      <c r="J75" s="32">
        <v>0</v>
      </c>
      <c r="K75" s="29">
        <f>Лист4!E73/1000</f>
        <v>0</v>
      </c>
      <c r="L75" s="33"/>
      <c r="M75" s="33"/>
    </row>
    <row r="76" spans="1:13" s="34" customFormat="1" ht="18.75" customHeight="1" x14ac:dyDescent="0.25">
      <c r="A76" s="23" t="str">
        <f>Лист4!A74</f>
        <v xml:space="preserve">Бабушкина ул. д.86 </v>
      </c>
      <c r="B76" s="185" t="str">
        <f>Лист4!C74</f>
        <v>г. Астрахань</v>
      </c>
      <c r="C76" s="41">
        <f t="shared" si="2"/>
        <v>71.120118000000005</v>
      </c>
      <c r="D76" s="41">
        <f t="shared" si="3"/>
        <v>4.5395819999999993</v>
      </c>
      <c r="E76" s="30">
        <v>0</v>
      </c>
      <c r="F76" s="31">
        <v>4.5395819999999993</v>
      </c>
      <c r="G76" s="32">
        <v>0</v>
      </c>
      <c r="H76" s="32">
        <v>0</v>
      </c>
      <c r="I76" s="32">
        <v>0</v>
      </c>
      <c r="J76" s="32">
        <v>0</v>
      </c>
      <c r="K76" s="29">
        <f>Лист4!E74/1000</f>
        <v>75.659700000000001</v>
      </c>
      <c r="L76" s="33"/>
      <c r="M76" s="33"/>
    </row>
    <row r="77" spans="1:13" s="34" customFormat="1" ht="18.75" customHeight="1" x14ac:dyDescent="0.25">
      <c r="A77" s="23" t="str">
        <f>Лист4!A75</f>
        <v xml:space="preserve">Бабушкина ул. д.94 </v>
      </c>
      <c r="B77" s="185" t="str">
        <f>Лист4!C75</f>
        <v>г. Астрахань</v>
      </c>
      <c r="C77" s="41">
        <f t="shared" si="2"/>
        <v>0.13724</v>
      </c>
      <c r="D77" s="41">
        <f t="shared" si="3"/>
        <v>8.7600000000000004E-3</v>
      </c>
      <c r="E77" s="30">
        <v>0</v>
      </c>
      <c r="F77" s="31">
        <v>8.7600000000000004E-3</v>
      </c>
      <c r="G77" s="32">
        <v>0</v>
      </c>
      <c r="H77" s="32">
        <v>0</v>
      </c>
      <c r="I77" s="32">
        <v>0</v>
      </c>
      <c r="J77" s="32">
        <v>0</v>
      </c>
      <c r="K77" s="29">
        <f>Лист4!E75/1000</f>
        <v>0.14599999999999999</v>
      </c>
      <c r="L77" s="33"/>
      <c r="M77" s="33"/>
    </row>
    <row r="78" spans="1:13" s="34" customFormat="1" ht="18.75" customHeight="1" x14ac:dyDescent="0.25">
      <c r="A78" s="23" t="str">
        <f>Лист4!A76</f>
        <v xml:space="preserve">Бабушкина ул. д.95 </v>
      </c>
      <c r="B78" s="185" t="str">
        <f>Лист4!C76</f>
        <v>г. Астрахань</v>
      </c>
      <c r="C78" s="41">
        <f t="shared" si="2"/>
        <v>0</v>
      </c>
      <c r="D78" s="41">
        <f t="shared" si="3"/>
        <v>0</v>
      </c>
      <c r="E78" s="30">
        <v>0</v>
      </c>
      <c r="F78" s="31">
        <v>0</v>
      </c>
      <c r="G78" s="32">
        <v>0</v>
      </c>
      <c r="H78" s="32">
        <v>0</v>
      </c>
      <c r="I78" s="32">
        <v>0</v>
      </c>
      <c r="J78" s="32">
        <v>0</v>
      </c>
      <c r="K78" s="29">
        <f>Лист4!E76/1000</f>
        <v>0</v>
      </c>
      <c r="L78" s="33"/>
      <c r="M78" s="33"/>
    </row>
    <row r="79" spans="1:13" s="34" customFormat="1" ht="18.75" customHeight="1" x14ac:dyDescent="0.25">
      <c r="A79" s="23" t="str">
        <f>Лист4!A77</f>
        <v xml:space="preserve">Бабушкина ул. д.98 </v>
      </c>
      <c r="B79" s="185" t="str">
        <f>Лист4!C77</f>
        <v>г. Астрахань</v>
      </c>
      <c r="C79" s="41">
        <f t="shared" si="2"/>
        <v>34.925229999999999</v>
      </c>
      <c r="D79" s="41">
        <f t="shared" si="3"/>
        <v>2.2292700000000001</v>
      </c>
      <c r="E79" s="30">
        <v>0</v>
      </c>
      <c r="F79" s="31">
        <v>2.2292700000000001</v>
      </c>
      <c r="G79" s="32">
        <v>0</v>
      </c>
      <c r="H79" s="32">
        <v>0</v>
      </c>
      <c r="I79" s="32">
        <v>0</v>
      </c>
      <c r="J79" s="32">
        <v>0</v>
      </c>
      <c r="K79" s="29">
        <f>Лист4!E77/1000</f>
        <v>37.154499999999999</v>
      </c>
      <c r="L79" s="33"/>
      <c r="M79" s="33"/>
    </row>
    <row r="80" spans="1:13" s="34" customFormat="1" ht="18.75" customHeight="1" x14ac:dyDescent="0.25">
      <c r="A80" s="23" t="str">
        <f>Лист4!A78</f>
        <v xml:space="preserve">Бакинская ул. д.11 </v>
      </c>
      <c r="B80" s="185" t="str">
        <f>Лист4!C78</f>
        <v>г. Астрахань</v>
      </c>
      <c r="C80" s="41">
        <f t="shared" si="2"/>
        <v>0</v>
      </c>
      <c r="D80" s="41">
        <f t="shared" si="3"/>
        <v>0</v>
      </c>
      <c r="E80" s="30">
        <v>0</v>
      </c>
      <c r="F80" s="31">
        <v>0</v>
      </c>
      <c r="G80" s="32">
        <v>0</v>
      </c>
      <c r="H80" s="32">
        <v>0</v>
      </c>
      <c r="I80" s="32">
        <v>0</v>
      </c>
      <c r="J80" s="32">
        <v>0</v>
      </c>
      <c r="K80" s="29">
        <f>Лист4!E78/1000</f>
        <v>0</v>
      </c>
      <c r="L80" s="33"/>
      <c r="M80" s="33"/>
    </row>
    <row r="81" spans="1:13" s="34" customFormat="1" ht="18.75" customHeight="1" x14ac:dyDescent="0.25">
      <c r="A81" s="23" t="str">
        <f>Лист4!A79</f>
        <v xml:space="preserve">Бакинская ул. д.13 </v>
      </c>
      <c r="B81" s="185" t="str">
        <f>Лист4!C79</f>
        <v>г. Астрахань</v>
      </c>
      <c r="C81" s="41">
        <f t="shared" si="2"/>
        <v>8.0268480000000011</v>
      </c>
      <c r="D81" s="41">
        <f t="shared" si="3"/>
        <v>0.51235200000000003</v>
      </c>
      <c r="E81" s="30">
        <v>0</v>
      </c>
      <c r="F81" s="31">
        <v>0.51235200000000003</v>
      </c>
      <c r="G81" s="32">
        <v>0</v>
      </c>
      <c r="H81" s="32">
        <v>0</v>
      </c>
      <c r="I81" s="32">
        <v>0</v>
      </c>
      <c r="J81" s="32">
        <v>0</v>
      </c>
      <c r="K81" s="29">
        <f>Лист4!E79/1000</f>
        <v>8.539200000000001</v>
      </c>
      <c r="L81" s="33"/>
      <c r="M81" s="33"/>
    </row>
    <row r="82" spans="1:13" s="34" customFormat="1" ht="18.75" customHeight="1" x14ac:dyDescent="0.25">
      <c r="A82" s="23" t="str">
        <f>Лист4!A80</f>
        <v xml:space="preserve">Бакинская ул. д.161 </v>
      </c>
      <c r="B82" s="185" t="str">
        <f>Лист4!C80</f>
        <v>г. Астрахань</v>
      </c>
      <c r="C82" s="41">
        <f t="shared" si="2"/>
        <v>7.2817100000000003</v>
      </c>
      <c r="D82" s="41">
        <f t="shared" si="3"/>
        <v>0.46479000000000004</v>
      </c>
      <c r="E82" s="30">
        <v>0</v>
      </c>
      <c r="F82" s="31">
        <v>0.46479000000000004</v>
      </c>
      <c r="G82" s="32">
        <v>0</v>
      </c>
      <c r="H82" s="32">
        <v>0</v>
      </c>
      <c r="I82" s="32">
        <v>0</v>
      </c>
      <c r="J82" s="32">
        <v>0</v>
      </c>
      <c r="K82" s="29">
        <f>Лист4!E80/1000</f>
        <v>7.7465000000000002</v>
      </c>
      <c r="L82" s="33"/>
      <c r="M82" s="33"/>
    </row>
    <row r="83" spans="1:13" s="34" customFormat="1" ht="18.75" customHeight="1" x14ac:dyDescent="0.25">
      <c r="A83" s="23" t="str">
        <f>Лист4!A81</f>
        <v xml:space="preserve">Бакинская ул. д.175 </v>
      </c>
      <c r="B83" s="185" t="str">
        <f>Лист4!C81</f>
        <v>г. Астрахань</v>
      </c>
      <c r="C83" s="41">
        <f t="shared" si="2"/>
        <v>1.9552E-2</v>
      </c>
      <c r="D83" s="41">
        <f t="shared" si="3"/>
        <v>1.248E-3</v>
      </c>
      <c r="E83" s="30">
        <v>0</v>
      </c>
      <c r="F83" s="31">
        <v>1.248E-3</v>
      </c>
      <c r="G83" s="32">
        <v>0</v>
      </c>
      <c r="H83" s="32">
        <v>0</v>
      </c>
      <c r="I83" s="32">
        <v>0</v>
      </c>
      <c r="J83" s="32">
        <v>0</v>
      </c>
      <c r="K83" s="29">
        <f>Лист4!E81/1000</f>
        <v>2.0799999999999999E-2</v>
      </c>
      <c r="L83" s="33"/>
      <c r="M83" s="33"/>
    </row>
    <row r="84" spans="1:13" s="34" customFormat="1" ht="18.75" customHeight="1" x14ac:dyDescent="0.25">
      <c r="A84" s="23" t="str">
        <f>Лист4!A82</f>
        <v xml:space="preserve">Бакинская ул. д.177 </v>
      </c>
      <c r="B84" s="185" t="str">
        <f>Лист4!C82</f>
        <v>г. Астрахань</v>
      </c>
      <c r="C84" s="41">
        <f t="shared" si="2"/>
        <v>0</v>
      </c>
      <c r="D84" s="41">
        <f t="shared" si="3"/>
        <v>0</v>
      </c>
      <c r="E84" s="30">
        <v>0</v>
      </c>
      <c r="F84" s="31">
        <v>0</v>
      </c>
      <c r="G84" s="32">
        <v>0</v>
      </c>
      <c r="H84" s="32">
        <v>0</v>
      </c>
      <c r="I84" s="32">
        <v>0</v>
      </c>
      <c r="J84" s="32">
        <v>0</v>
      </c>
      <c r="K84" s="29">
        <f>Лист4!E82/1000</f>
        <v>0</v>
      </c>
      <c r="L84" s="33"/>
      <c r="M84" s="33"/>
    </row>
    <row r="85" spans="1:13" s="34" customFormat="1" ht="18.75" customHeight="1" x14ac:dyDescent="0.25">
      <c r="A85" s="23" t="str">
        <f>Лист4!A83</f>
        <v xml:space="preserve">Бакинская ул. д.183 </v>
      </c>
      <c r="B85" s="185" t="str">
        <f>Лист4!C83</f>
        <v>г. Астрахань</v>
      </c>
      <c r="C85" s="41">
        <f t="shared" si="2"/>
        <v>0</v>
      </c>
      <c r="D85" s="41">
        <f t="shared" si="3"/>
        <v>0</v>
      </c>
      <c r="E85" s="30">
        <v>0</v>
      </c>
      <c r="F85" s="31">
        <v>0</v>
      </c>
      <c r="G85" s="32">
        <v>0</v>
      </c>
      <c r="H85" s="32">
        <v>0</v>
      </c>
      <c r="I85" s="32">
        <v>0</v>
      </c>
      <c r="J85" s="32">
        <v>0</v>
      </c>
      <c r="K85" s="29">
        <f>Лист4!E83/1000</f>
        <v>0</v>
      </c>
      <c r="L85" s="33"/>
      <c r="M85" s="33"/>
    </row>
    <row r="86" spans="1:13" s="34" customFormat="1" ht="18.75" customHeight="1" x14ac:dyDescent="0.25">
      <c r="A86" s="23" t="str">
        <f>Лист4!A84</f>
        <v xml:space="preserve">Бакинская ул. д.25/20А </v>
      </c>
      <c r="B86" s="185" t="str">
        <f>Лист4!C84</f>
        <v>г. Астрахань</v>
      </c>
      <c r="C86" s="41">
        <f t="shared" si="2"/>
        <v>0</v>
      </c>
      <c r="D86" s="41">
        <f t="shared" si="3"/>
        <v>0</v>
      </c>
      <c r="E86" s="30">
        <v>0</v>
      </c>
      <c r="F86" s="31">
        <v>0</v>
      </c>
      <c r="G86" s="32">
        <v>0</v>
      </c>
      <c r="H86" s="32">
        <v>0</v>
      </c>
      <c r="I86" s="32">
        <v>0</v>
      </c>
      <c r="J86" s="32">
        <v>0</v>
      </c>
      <c r="K86" s="29">
        <f>Лист4!E84/1000</f>
        <v>0</v>
      </c>
      <c r="L86" s="33"/>
      <c r="M86" s="33"/>
    </row>
    <row r="87" spans="1:13" s="34" customFormat="1" ht="18.75" customHeight="1" x14ac:dyDescent="0.25">
      <c r="A87" s="23" t="str">
        <f>Лист4!A85</f>
        <v xml:space="preserve">Бакинская ул. д.49 </v>
      </c>
      <c r="B87" s="185" t="str">
        <f>Лист4!C85</f>
        <v>г. Астрахань</v>
      </c>
      <c r="C87" s="41">
        <f t="shared" si="2"/>
        <v>0</v>
      </c>
      <c r="D87" s="41">
        <f t="shared" si="3"/>
        <v>0</v>
      </c>
      <c r="E87" s="30">
        <v>0</v>
      </c>
      <c r="F87" s="31">
        <v>0</v>
      </c>
      <c r="G87" s="32">
        <v>0</v>
      </c>
      <c r="H87" s="32">
        <v>0</v>
      </c>
      <c r="I87" s="32">
        <v>0</v>
      </c>
      <c r="J87" s="32">
        <v>0</v>
      </c>
      <c r="K87" s="29">
        <f>Лист4!E85/1000</f>
        <v>0</v>
      </c>
      <c r="L87" s="33"/>
      <c r="M87" s="33"/>
    </row>
    <row r="88" spans="1:13" s="34" customFormat="1" ht="18.75" customHeight="1" x14ac:dyDescent="0.25">
      <c r="A88" s="23" t="str">
        <f>Лист4!A86</f>
        <v xml:space="preserve">Бакинская ул. д.97 </v>
      </c>
      <c r="B88" s="185" t="str">
        <f>Лист4!C86</f>
        <v>г. Астрахань</v>
      </c>
      <c r="C88" s="41">
        <f t="shared" si="2"/>
        <v>0</v>
      </c>
      <c r="D88" s="41">
        <f t="shared" si="3"/>
        <v>0</v>
      </c>
      <c r="E88" s="30">
        <v>0</v>
      </c>
      <c r="F88" s="31">
        <v>0</v>
      </c>
      <c r="G88" s="32">
        <v>0</v>
      </c>
      <c r="H88" s="32">
        <v>0</v>
      </c>
      <c r="I88" s="32">
        <v>0</v>
      </c>
      <c r="J88" s="32">
        <v>0</v>
      </c>
      <c r="K88" s="29">
        <f>Лист4!E86/1000</f>
        <v>0</v>
      </c>
      <c r="L88" s="33"/>
      <c r="M88" s="33"/>
    </row>
    <row r="89" spans="1:13" s="34" customFormat="1" ht="18.75" customHeight="1" x14ac:dyDescent="0.25">
      <c r="A89" s="23" t="str">
        <f>Лист4!A87</f>
        <v xml:space="preserve">Баумана ул. д.11 - корп. 1 </v>
      </c>
      <c r="B89" s="185" t="str">
        <f>Лист4!C87</f>
        <v>г. Астрахань</v>
      </c>
      <c r="C89" s="41">
        <f t="shared" si="2"/>
        <v>621.24731600000018</v>
      </c>
      <c r="D89" s="41">
        <f t="shared" si="3"/>
        <v>39.654084000000012</v>
      </c>
      <c r="E89" s="30">
        <v>0</v>
      </c>
      <c r="F89" s="31">
        <v>39.654084000000012</v>
      </c>
      <c r="G89" s="32">
        <v>0</v>
      </c>
      <c r="H89" s="32">
        <v>0</v>
      </c>
      <c r="I89" s="32">
        <v>0</v>
      </c>
      <c r="J89" s="32">
        <v>0</v>
      </c>
      <c r="K89" s="29">
        <f>Лист4!E87/1000</f>
        <v>660.90140000000019</v>
      </c>
      <c r="L89" s="33"/>
      <c r="M89" s="33"/>
    </row>
    <row r="90" spans="1:13" s="34" customFormat="1" ht="18.75" customHeight="1" x14ac:dyDescent="0.25">
      <c r="A90" s="23" t="str">
        <f>Лист4!A88</f>
        <v xml:space="preserve">Баумана ул. д.11 - корп. 3 </v>
      </c>
      <c r="B90" s="185" t="str">
        <f>Лист4!C88</f>
        <v>г. Астрахань</v>
      </c>
      <c r="C90" s="41">
        <f t="shared" si="2"/>
        <v>583.72191440000006</v>
      </c>
      <c r="D90" s="41">
        <f t="shared" si="3"/>
        <v>37.258845600000001</v>
      </c>
      <c r="E90" s="30">
        <v>0</v>
      </c>
      <c r="F90" s="31">
        <v>37.258845600000001</v>
      </c>
      <c r="G90" s="32">
        <v>0</v>
      </c>
      <c r="H90" s="32">
        <v>0</v>
      </c>
      <c r="I90" s="32">
        <v>0</v>
      </c>
      <c r="J90" s="32">
        <v>0</v>
      </c>
      <c r="K90" s="29">
        <f>Лист4!E88/1000</f>
        <v>620.98076000000003</v>
      </c>
      <c r="L90" s="33"/>
      <c r="M90" s="33"/>
    </row>
    <row r="91" spans="1:13" s="34" customFormat="1" ht="18.75" customHeight="1" x14ac:dyDescent="0.25">
      <c r="A91" s="23" t="str">
        <f>Лист4!A89</f>
        <v xml:space="preserve">Баумана ул. д.13 </v>
      </c>
      <c r="B91" s="185" t="str">
        <f>Лист4!C89</f>
        <v>г. Астрахань</v>
      </c>
      <c r="C91" s="41">
        <f t="shared" si="2"/>
        <v>898.68708459999982</v>
      </c>
      <c r="D91" s="41">
        <f t="shared" si="3"/>
        <v>57.363005399999992</v>
      </c>
      <c r="E91" s="30">
        <v>0</v>
      </c>
      <c r="F91" s="31">
        <v>57.363005399999992</v>
      </c>
      <c r="G91" s="32">
        <v>0</v>
      </c>
      <c r="H91" s="32">
        <v>0</v>
      </c>
      <c r="I91" s="32">
        <v>0</v>
      </c>
      <c r="J91" s="32">
        <v>0</v>
      </c>
      <c r="K91" s="29">
        <f>Лист4!E89/1000</f>
        <v>956.05008999999984</v>
      </c>
      <c r="L91" s="33"/>
      <c r="M91" s="33"/>
    </row>
    <row r="92" spans="1:13" s="34" customFormat="1" ht="18.75" customHeight="1" x14ac:dyDescent="0.25">
      <c r="A92" s="23" t="str">
        <f>Лист4!A90</f>
        <v xml:space="preserve">Баумана ул. д.13 - корп. 1 </v>
      </c>
      <c r="B92" s="185" t="str">
        <f>Лист4!C90</f>
        <v>г. Астрахань</v>
      </c>
      <c r="C92" s="41">
        <f t="shared" si="2"/>
        <v>763.56204700000023</v>
      </c>
      <c r="D92" s="41">
        <f t="shared" si="3"/>
        <v>48.73800300000002</v>
      </c>
      <c r="E92" s="30">
        <v>0</v>
      </c>
      <c r="F92" s="31">
        <v>48.73800300000002</v>
      </c>
      <c r="G92" s="32">
        <v>0</v>
      </c>
      <c r="H92" s="32">
        <v>0</v>
      </c>
      <c r="I92" s="32">
        <v>0</v>
      </c>
      <c r="J92" s="32">
        <v>0</v>
      </c>
      <c r="K92" s="29">
        <f>Лист4!E90/1000</f>
        <v>812.30005000000028</v>
      </c>
      <c r="L92" s="33"/>
      <c r="M92" s="33"/>
    </row>
    <row r="93" spans="1:13" s="34" customFormat="1" ht="18.75" customHeight="1" x14ac:dyDescent="0.25">
      <c r="A93" s="23" t="str">
        <f>Лист4!A91</f>
        <v xml:space="preserve">Баумана ул. д.13 - корп. 2 </v>
      </c>
      <c r="B93" s="185" t="str">
        <f>Лист4!C91</f>
        <v>г. Астрахань</v>
      </c>
      <c r="C93" s="41">
        <f t="shared" si="2"/>
        <v>415.46458400000006</v>
      </c>
      <c r="D93" s="41">
        <f t="shared" si="3"/>
        <v>26.519016000000008</v>
      </c>
      <c r="E93" s="30">
        <v>0</v>
      </c>
      <c r="F93" s="31">
        <v>26.519016000000008</v>
      </c>
      <c r="G93" s="32">
        <v>0</v>
      </c>
      <c r="H93" s="32">
        <v>0</v>
      </c>
      <c r="I93" s="32">
        <v>0</v>
      </c>
      <c r="J93" s="32">
        <v>0</v>
      </c>
      <c r="K93" s="29">
        <f>Лист4!E91/1000</f>
        <v>441.98360000000008</v>
      </c>
      <c r="L93" s="33"/>
      <c r="M93" s="33"/>
    </row>
    <row r="94" spans="1:13" s="34" customFormat="1" ht="18.75" customHeight="1" x14ac:dyDescent="0.25">
      <c r="A94" s="23" t="str">
        <f>Лист4!A92</f>
        <v xml:space="preserve">Баумана ул. д.13 - корп. 3 </v>
      </c>
      <c r="B94" s="185" t="str">
        <f>Лист4!C92</f>
        <v>г. Астрахань</v>
      </c>
      <c r="C94" s="41">
        <f t="shared" si="2"/>
        <v>48.526935999999992</v>
      </c>
      <c r="D94" s="41">
        <f t="shared" si="3"/>
        <v>3.0974639999999996</v>
      </c>
      <c r="E94" s="30">
        <v>0</v>
      </c>
      <c r="F94" s="31">
        <v>3.0974639999999996</v>
      </c>
      <c r="G94" s="32">
        <v>0</v>
      </c>
      <c r="H94" s="32">
        <v>0</v>
      </c>
      <c r="I94" s="32">
        <v>0</v>
      </c>
      <c r="J94" s="32">
        <v>0</v>
      </c>
      <c r="K94" s="29">
        <f>Лист4!E92/1000</f>
        <v>51.624399999999994</v>
      </c>
      <c r="L94" s="33"/>
      <c r="M94" s="33"/>
    </row>
    <row r="95" spans="1:13" s="34" customFormat="1" ht="18.75" customHeight="1" x14ac:dyDescent="0.25">
      <c r="A95" s="23" t="str">
        <f>Лист4!A93</f>
        <v xml:space="preserve">Баумана ул. д.13 - корп. 4 </v>
      </c>
      <c r="B95" s="185" t="str">
        <f>Лист4!C93</f>
        <v>г. Астрахань</v>
      </c>
      <c r="C95" s="41">
        <f t="shared" si="2"/>
        <v>305.95479080000001</v>
      </c>
      <c r="D95" s="41">
        <f t="shared" si="3"/>
        <v>19.529029200000004</v>
      </c>
      <c r="E95" s="30">
        <v>0</v>
      </c>
      <c r="F95" s="31">
        <v>19.529029200000004</v>
      </c>
      <c r="G95" s="32">
        <v>0</v>
      </c>
      <c r="H95" s="32">
        <v>0</v>
      </c>
      <c r="I95" s="32">
        <v>0</v>
      </c>
      <c r="J95" s="32">
        <v>0</v>
      </c>
      <c r="K95" s="29">
        <f>Лист4!E93/1000</f>
        <v>325.48382000000004</v>
      </c>
      <c r="L95" s="33"/>
      <c r="M95" s="33"/>
    </row>
    <row r="96" spans="1:13" s="34" customFormat="1" ht="18.75" customHeight="1" x14ac:dyDescent="0.25">
      <c r="A96" s="23" t="str">
        <f>Лист4!A94</f>
        <v xml:space="preserve">Белгородская ул. д.1 </v>
      </c>
      <c r="B96" s="185" t="str">
        <f>Лист4!C94</f>
        <v>г. Астрахань</v>
      </c>
      <c r="C96" s="41">
        <f t="shared" si="2"/>
        <v>706.57248839999977</v>
      </c>
      <c r="D96" s="41">
        <f t="shared" si="3"/>
        <v>45.100371599999988</v>
      </c>
      <c r="E96" s="30">
        <v>0</v>
      </c>
      <c r="F96" s="31">
        <v>45.100371599999988</v>
      </c>
      <c r="G96" s="32">
        <v>0</v>
      </c>
      <c r="H96" s="32">
        <v>0</v>
      </c>
      <c r="I96" s="32">
        <v>0</v>
      </c>
      <c r="J96" s="32">
        <v>0</v>
      </c>
      <c r="K96" s="29">
        <f>Лист4!E94/1000</f>
        <v>751.67285999999979</v>
      </c>
      <c r="L96" s="33"/>
      <c r="M96" s="33"/>
    </row>
    <row r="97" spans="1:13" s="34" customFormat="1" ht="18.75" customHeight="1" x14ac:dyDescent="0.25">
      <c r="A97" s="23" t="str">
        <f>Лист4!A95</f>
        <v xml:space="preserve">Белгородская ул. д.1 - корп. 3 </v>
      </c>
      <c r="B97" s="185" t="str">
        <f>Лист4!C95</f>
        <v>г. Астрахань</v>
      </c>
      <c r="C97" s="41">
        <f t="shared" si="2"/>
        <v>639.6558435999998</v>
      </c>
      <c r="D97" s="41">
        <f t="shared" si="3"/>
        <v>40.82909639999999</v>
      </c>
      <c r="E97" s="30">
        <v>0</v>
      </c>
      <c r="F97" s="31">
        <v>40.82909639999999</v>
      </c>
      <c r="G97" s="32">
        <v>0</v>
      </c>
      <c r="H97" s="32">
        <v>0</v>
      </c>
      <c r="I97" s="32">
        <v>0</v>
      </c>
      <c r="J97" s="32">
        <v>0</v>
      </c>
      <c r="K97" s="29">
        <f>Лист4!E95/1000</f>
        <v>680.48493999999982</v>
      </c>
      <c r="L97" s="33"/>
      <c r="M97" s="33"/>
    </row>
    <row r="98" spans="1:13" s="34" customFormat="1" ht="18.75" customHeight="1" x14ac:dyDescent="0.25">
      <c r="A98" s="23" t="str">
        <f>Лист4!A96</f>
        <v xml:space="preserve">Белгородская ул. д.1 - корп. 4 </v>
      </c>
      <c r="B98" s="185" t="str">
        <f>Лист4!C96</f>
        <v>г. Астрахань</v>
      </c>
      <c r="C98" s="41">
        <f t="shared" si="2"/>
        <v>556.13223760000005</v>
      </c>
      <c r="D98" s="41">
        <f t="shared" si="3"/>
        <v>35.497802399999998</v>
      </c>
      <c r="E98" s="30">
        <v>0</v>
      </c>
      <c r="F98" s="31">
        <v>35.497802399999998</v>
      </c>
      <c r="G98" s="32">
        <v>0</v>
      </c>
      <c r="H98" s="32">
        <v>0</v>
      </c>
      <c r="I98" s="32">
        <v>0</v>
      </c>
      <c r="J98" s="32">
        <v>0</v>
      </c>
      <c r="K98" s="29">
        <f>Лист4!E96/1000</f>
        <v>591.63004000000001</v>
      </c>
      <c r="L98" s="33"/>
      <c r="M98" s="33"/>
    </row>
    <row r="99" spans="1:13" s="34" customFormat="1" ht="18.75" customHeight="1" x14ac:dyDescent="0.25">
      <c r="A99" s="23" t="str">
        <f>Лист4!A97</f>
        <v xml:space="preserve">Белгородская ул. д.11 - корп. 1 </v>
      </c>
      <c r="B99" s="185" t="str">
        <f>Лист4!C97</f>
        <v>г. Астрахань</v>
      </c>
      <c r="C99" s="41">
        <f t="shared" si="2"/>
        <v>415.97143199999994</v>
      </c>
      <c r="D99" s="41">
        <f t="shared" si="3"/>
        <v>26.551367999999993</v>
      </c>
      <c r="E99" s="30">
        <v>0</v>
      </c>
      <c r="F99" s="31">
        <v>26.551367999999993</v>
      </c>
      <c r="G99" s="32">
        <v>0</v>
      </c>
      <c r="H99" s="32">
        <v>0</v>
      </c>
      <c r="I99" s="32">
        <v>0</v>
      </c>
      <c r="J99" s="32">
        <v>0</v>
      </c>
      <c r="K99" s="29">
        <f>Лист4!E97/1000</f>
        <v>442.5227999999999</v>
      </c>
      <c r="L99" s="33"/>
      <c r="M99" s="33"/>
    </row>
    <row r="100" spans="1:13" s="34" customFormat="1" ht="18.75" customHeight="1" x14ac:dyDescent="0.25">
      <c r="A100" s="23" t="str">
        <f>Лист4!A98</f>
        <v xml:space="preserve">Белгородская ул. д.15 - корп. 1 </v>
      </c>
      <c r="B100" s="185" t="str">
        <f>Лист4!C98</f>
        <v>г. Астрахань</v>
      </c>
      <c r="C100" s="41">
        <f t="shared" si="2"/>
        <v>587.34499400000016</v>
      </c>
      <c r="D100" s="41">
        <f t="shared" si="3"/>
        <v>37.490106000000011</v>
      </c>
      <c r="E100" s="30">
        <v>0</v>
      </c>
      <c r="F100" s="31">
        <v>37.490106000000011</v>
      </c>
      <c r="G100" s="32">
        <v>0</v>
      </c>
      <c r="H100" s="32">
        <v>0</v>
      </c>
      <c r="I100" s="32">
        <v>0</v>
      </c>
      <c r="J100" s="32">
        <v>0</v>
      </c>
      <c r="K100" s="29">
        <f>Лист4!E98/1000</f>
        <v>624.83510000000012</v>
      </c>
      <c r="L100" s="33"/>
      <c r="M100" s="33"/>
    </row>
    <row r="101" spans="1:13" s="34" customFormat="1" ht="18.75" customHeight="1" x14ac:dyDescent="0.25">
      <c r="A101" s="23" t="str">
        <f>Лист4!A99</f>
        <v xml:space="preserve">Белинского ул. д.1/7 </v>
      </c>
      <c r="B101" s="185" t="str">
        <f>Лист4!C99</f>
        <v>г. Астрахань</v>
      </c>
      <c r="C101" s="41">
        <f t="shared" si="2"/>
        <v>0</v>
      </c>
      <c r="D101" s="41">
        <f t="shared" si="3"/>
        <v>0</v>
      </c>
      <c r="E101" s="30">
        <v>0</v>
      </c>
      <c r="F101" s="31">
        <v>0</v>
      </c>
      <c r="G101" s="32">
        <v>0</v>
      </c>
      <c r="H101" s="32">
        <v>0</v>
      </c>
      <c r="I101" s="32">
        <v>0</v>
      </c>
      <c r="J101" s="32">
        <v>0</v>
      </c>
      <c r="K101" s="29">
        <f>Лист4!E99/1000</f>
        <v>0</v>
      </c>
      <c r="L101" s="33"/>
      <c r="M101" s="33"/>
    </row>
    <row r="102" spans="1:13" s="34" customFormat="1" ht="18.75" customHeight="1" x14ac:dyDescent="0.25">
      <c r="A102" s="23" t="str">
        <f>Лист4!A100</f>
        <v xml:space="preserve">Белорусская ул. д.5 </v>
      </c>
      <c r="B102" s="185" t="str">
        <f>Лист4!C100</f>
        <v>г. Астрахань</v>
      </c>
      <c r="C102" s="41">
        <f t="shared" si="2"/>
        <v>0.61099999999999999</v>
      </c>
      <c r="D102" s="41">
        <f t="shared" si="3"/>
        <v>3.9000000000000007E-2</v>
      </c>
      <c r="E102" s="30">
        <v>0</v>
      </c>
      <c r="F102" s="31">
        <v>3.9000000000000007E-2</v>
      </c>
      <c r="G102" s="32">
        <v>0</v>
      </c>
      <c r="H102" s="32">
        <v>0</v>
      </c>
      <c r="I102" s="32">
        <v>0</v>
      </c>
      <c r="J102" s="32">
        <v>0</v>
      </c>
      <c r="K102" s="29">
        <f>Лист4!E100/1000</f>
        <v>0.65</v>
      </c>
      <c r="L102" s="33"/>
      <c r="M102" s="33"/>
    </row>
    <row r="103" spans="1:13" s="34" customFormat="1" ht="18.75" customHeight="1" x14ac:dyDescent="0.25">
      <c r="A103" s="23" t="str">
        <f>Лист4!A101</f>
        <v xml:space="preserve">Белорусская ул. д.7 </v>
      </c>
      <c r="B103" s="185" t="str">
        <f>Лист4!C101</f>
        <v>г. Астрахань</v>
      </c>
      <c r="C103" s="41">
        <f t="shared" si="2"/>
        <v>0</v>
      </c>
      <c r="D103" s="41">
        <f t="shared" si="3"/>
        <v>0</v>
      </c>
      <c r="E103" s="30">
        <v>0</v>
      </c>
      <c r="F103" s="31">
        <v>0</v>
      </c>
      <c r="G103" s="32">
        <v>0</v>
      </c>
      <c r="H103" s="32">
        <v>0</v>
      </c>
      <c r="I103" s="32">
        <v>0</v>
      </c>
      <c r="J103" s="32">
        <v>0</v>
      </c>
      <c r="K103" s="29">
        <f>Лист4!E101/1000</f>
        <v>0</v>
      </c>
      <c r="L103" s="33"/>
      <c r="M103" s="33"/>
    </row>
    <row r="104" spans="1:13" s="34" customFormat="1" ht="18.75" customHeight="1" x14ac:dyDescent="0.25">
      <c r="A104" s="23" t="str">
        <f>Лист4!A102</f>
        <v xml:space="preserve">Березовский пер. д.13 </v>
      </c>
      <c r="B104" s="185" t="str">
        <f>Лист4!C102</f>
        <v>г. Астрахань</v>
      </c>
      <c r="C104" s="41">
        <f t="shared" si="2"/>
        <v>5.1380400000000002</v>
      </c>
      <c r="D104" s="41">
        <f t="shared" si="3"/>
        <v>0.32796000000000003</v>
      </c>
      <c r="E104" s="30">
        <v>0</v>
      </c>
      <c r="F104" s="31">
        <v>0.32796000000000003</v>
      </c>
      <c r="G104" s="32">
        <v>0</v>
      </c>
      <c r="H104" s="32">
        <v>0</v>
      </c>
      <c r="I104" s="32">
        <v>0</v>
      </c>
      <c r="J104" s="32">
        <v>0</v>
      </c>
      <c r="K104" s="29">
        <f>Лист4!E102/1000</f>
        <v>5.4660000000000002</v>
      </c>
      <c r="L104" s="33"/>
      <c r="M104" s="33"/>
    </row>
    <row r="105" spans="1:13" s="34" customFormat="1" ht="18.75" customHeight="1" x14ac:dyDescent="0.25">
      <c r="A105" s="23" t="str">
        <f>Лист4!A103</f>
        <v xml:space="preserve">Березовский пер. д.15 </v>
      </c>
      <c r="B105" s="185" t="str">
        <f>Лист4!C103</f>
        <v>г. Астрахань</v>
      </c>
      <c r="C105" s="41">
        <f t="shared" si="2"/>
        <v>31.589263999999996</v>
      </c>
      <c r="D105" s="41">
        <f t="shared" si="3"/>
        <v>2.0163359999999999</v>
      </c>
      <c r="E105" s="30">
        <v>0</v>
      </c>
      <c r="F105" s="31">
        <v>2.0163359999999999</v>
      </c>
      <c r="G105" s="32">
        <v>0</v>
      </c>
      <c r="H105" s="32">
        <v>0</v>
      </c>
      <c r="I105" s="32">
        <v>0</v>
      </c>
      <c r="J105" s="32">
        <v>0</v>
      </c>
      <c r="K105" s="29">
        <f>Лист4!E103/1000</f>
        <v>33.605599999999995</v>
      </c>
      <c r="L105" s="33"/>
      <c r="M105" s="33"/>
    </row>
    <row r="106" spans="1:13" s="34" customFormat="1" ht="18.75" customHeight="1" x14ac:dyDescent="0.25">
      <c r="A106" s="23" t="str">
        <f>Лист4!A104</f>
        <v>Березовский пер. д.17 пом.001</v>
      </c>
      <c r="B106" s="185" t="str">
        <f>Лист4!C104</f>
        <v>г. Астрахань</v>
      </c>
      <c r="C106" s="41">
        <f t="shared" si="2"/>
        <v>19.6023934</v>
      </c>
      <c r="D106" s="41">
        <f t="shared" si="3"/>
        <v>1.2512166</v>
      </c>
      <c r="E106" s="30">
        <v>0</v>
      </c>
      <c r="F106" s="31">
        <v>1.2512166</v>
      </c>
      <c r="G106" s="32">
        <v>0</v>
      </c>
      <c r="H106" s="32">
        <v>0</v>
      </c>
      <c r="I106" s="32">
        <v>0</v>
      </c>
      <c r="J106" s="32">
        <v>0</v>
      </c>
      <c r="K106" s="29">
        <f>Лист4!E104/1000</f>
        <v>20.85361</v>
      </c>
      <c r="L106" s="33"/>
      <c r="M106" s="33"/>
    </row>
    <row r="107" spans="1:13" s="34" customFormat="1" ht="18.75" customHeight="1" x14ac:dyDescent="0.25">
      <c r="A107" s="23" t="str">
        <f>Лист4!A105</f>
        <v xml:space="preserve">Березовский пер. д.18 </v>
      </c>
      <c r="B107" s="185" t="str">
        <f>Лист4!C105</f>
        <v>г. Астрахань</v>
      </c>
      <c r="C107" s="41">
        <f t="shared" si="2"/>
        <v>23.858233999999999</v>
      </c>
      <c r="D107" s="41">
        <f t="shared" si="3"/>
        <v>1.5228660000000001</v>
      </c>
      <c r="E107" s="30">
        <v>0</v>
      </c>
      <c r="F107" s="31">
        <v>1.5228660000000001</v>
      </c>
      <c r="G107" s="32">
        <v>0</v>
      </c>
      <c r="H107" s="32">
        <v>0</v>
      </c>
      <c r="I107" s="32">
        <v>0</v>
      </c>
      <c r="J107" s="32">
        <v>0</v>
      </c>
      <c r="K107" s="29">
        <f>Лист4!E105/1000</f>
        <v>25.3811</v>
      </c>
      <c r="L107" s="33"/>
      <c r="M107" s="33"/>
    </row>
    <row r="108" spans="1:13" s="34" customFormat="1" ht="18.75" customHeight="1" x14ac:dyDescent="0.25">
      <c r="A108" s="23" t="str">
        <f>Лист4!A106</f>
        <v xml:space="preserve">Березовский пер. д.28 </v>
      </c>
      <c r="B108" s="185" t="str">
        <f>Лист4!C106</f>
        <v>г. Астрахань</v>
      </c>
      <c r="C108" s="41">
        <f t="shared" si="2"/>
        <v>0</v>
      </c>
      <c r="D108" s="41">
        <f t="shared" si="3"/>
        <v>0</v>
      </c>
      <c r="E108" s="30">
        <v>0</v>
      </c>
      <c r="F108" s="31">
        <v>0</v>
      </c>
      <c r="G108" s="32">
        <v>0</v>
      </c>
      <c r="H108" s="32">
        <v>0</v>
      </c>
      <c r="I108" s="32">
        <v>0</v>
      </c>
      <c r="J108" s="32">
        <v>0</v>
      </c>
      <c r="K108" s="29">
        <f>Лист4!E106/1000</f>
        <v>0</v>
      </c>
      <c r="L108" s="33"/>
      <c r="M108" s="33"/>
    </row>
    <row r="109" spans="1:13" s="34" customFormat="1" ht="18.75" customHeight="1" x14ac:dyDescent="0.25">
      <c r="A109" s="23" t="str">
        <f>Лист4!A107</f>
        <v xml:space="preserve">Березовский пер. д.30 </v>
      </c>
      <c r="B109" s="185" t="str">
        <f>Лист4!C107</f>
        <v>г. Астрахань</v>
      </c>
      <c r="C109" s="41">
        <f t="shared" si="2"/>
        <v>5.9722900000000001</v>
      </c>
      <c r="D109" s="41">
        <f t="shared" si="3"/>
        <v>0.38121000000000005</v>
      </c>
      <c r="E109" s="30">
        <v>0</v>
      </c>
      <c r="F109" s="31">
        <v>0.38121000000000005</v>
      </c>
      <c r="G109" s="32">
        <v>0</v>
      </c>
      <c r="H109" s="32">
        <v>0</v>
      </c>
      <c r="I109" s="32">
        <v>0</v>
      </c>
      <c r="J109" s="32">
        <v>0</v>
      </c>
      <c r="K109" s="29">
        <f>Лист4!E107/1000</f>
        <v>6.3535000000000004</v>
      </c>
      <c r="L109" s="33"/>
      <c r="M109" s="33"/>
    </row>
    <row r="110" spans="1:13" s="34" customFormat="1" ht="18.75" customHeight="1" x14ac:dyDescent="0.25">
      <c r="A110" s="23" t="str">
        <f>Лист4!A108</f>
        <v xml:space="preserve">Березовский пер. д.4 </v>
      </c>
      <c r="B110" s="185" t="str">
        <f>Лист4!C108</f>
        <v>г. Астрахань</v>
      </c>
      <c r="C110" s="41">
        <f t="shared" si="2"/>
        <v>18.876045999999999</v>
      </c>
      <c r="D110" s="41">
        <f t="shared" si="3"/>
        <v>1.2048539999999999</v>
      </c>
      <c r="E110" s="30">
        <v>0</v>
      </c>
      <c r="F110" s="31">
        <v>1.2048539999999999</v>
      </c>
      <c r="G110" s="32">
        <v>0</v>
      </c>
      <c r="H110" s="32">
        <v>0</v>
      </c>
      <c r="I110" s="32">
        <v>0</v>
      </c>
      <c r="J110" s="32">
        <v>0</v>
      </c>
      <c r="K110" s="29">
        <f>Лист4!E108/1000</f>
        <v>20.0809</v>
      </c>
      <c r="L110" s="33"/>
      <c r="M110" s="33"/>
    </row>
    <row r="111" spans="1:13" s="34" customFormat="1" ht="18.75" customHeight="1" x14ac:dyDescent="0.25">
      <c r="A111" s="23" t="str">
        <f>Лист4!A109</f>
        <v xml:space="preserve">Березовский пер. д.7 </v>
      </c>
      <c r="B111" s="185" t="str">
        <f>Лист4!C109</f>
        <v>г. Астрахань</v>
      </c>
      <c r="C111" s="41">
        <f t="shared" si="2"/>
        <v>86.052393999999993</v>
      </c>
      <c r="D111" s="41">
        <f t="shared" si="3"/>
        <v>5.4927059999999992</v>
      </c>
      <c r="E111" s="30">
        <v>0</v>
      </c>
      <c r="F111" s="31">
        <v>5.4927059999999992</v>
      </c>
      <c r="G111" s="32">
        <v>0</v>
      </c>
      <c r="H111" s="32">
        <v>0</v>
      </c>
      <c r="I111" s="32">
        <v>0</v>
      </c>
      <c r="J111" s="32">
        <v>0</v>
      </c>
      <c r="K111" s="29">
        <f>Лист4!E109/1000</f>
        <v>91.545099999999991</v>
      </c>
      <c r="L111" s="33"/>
      <c r="M111" s="33"/>
    </row>
    <row r="112" spans="1:13" s="34" customFormat="1" ht="18.75" customHeight="1" x14ac:dyDescent="0.25">
      <c r="A112" s="23" t="str">
        <f>Лист4!A110</f>
        <v xml:space="preserve">Бехтерева ул. д.10 </v>
      </c>
      <c r="B112" s="185" t="str">
        <f>Лист4!C110</f>
        <v>г. Астрахань</v>
      </c>
      <c r="C112" s="41">
        <f t="shared" si="2"/>
        <v>48.230083999999998</v>
      </c>
      <c r="D112" s="41">
        <f t="shared" si="3"/>
        <v>3.0785159999999996</v>
      </c>
      <c r="E112" s="30">
        <v>0</v>
      </c>
      <c r="F112" s="31">
        <v>3.0785159999999996</v>
      </c>
      <c r="G112" s="32">
        <v>0</v>
      </c>
      <c r="H112" s="32">
        <v>0</v>
      </c>
      <c r="I112" s="32">
        <v>0</v>
      </c>
      <c r="J112" s="32">
        <v>0</v>
      </c>
      <c r="K112" s="29">
        <f>Лист4!E110/1000</f>
        <v>51.308599999999998</v>
      </c>
      <c r="L112" s="33"/>
      <c r="M112" s="33"/>
    </row>
    <row r="113" spans="1:13" s="34" customFormat="1" ht="25.5" customHeight="1" x14ac:dyDescent="0.25">
      <c r="A113" s="23" t="str">
        <f>Лист4!A111</f>
        <v xml:space="preserve">Бехтерева ул. д.19 </v>
      </c>
      <c r="B113" s="185" t="str">
        <f>Лист4!C111</f>
        <v>г. Астрахань</v>
      </c>
      <c r="C113" s="41">
        <f t="shared" si="2"/>
        <v>519.48128040000006</v>
      </c>
      <c r="D113" s="41">
        <f t="shared" si="3"/>
        <v>33.158379600000004</v>
      </c>
      <c r="E113" s="30">
        <v>0</v>
      </c>
      <c r="F113" s="31">
        <v>33.158379600000004</v>
      </c>
      <c r="G113" s="32">
        <v>0</v>
      </c>
      <c r="H113" s="32">
        <v>0</v>
      </c>
      <c r="I113" s="32">
        <v>0</v>
      </c>
      <c r="J113" s="32">
        <v>0</v>
      </c>
      <c r="K113" s="29">
        <f>Лист4!E111/1000</f>
        <v>552.63966000000005</v>
      </c>
      <c r="L113" s="33"/>
      <c r="M113" s="33"/>
    </row>
    <row r="114" spans="1:13" s="34" customFormat="1" ht="18.75" customHeight="1" x14ac:dyDescent="0.25">
      <c r="A114" s="23" t="str">
        <f>Лист4!A112</f>
        <v xml:space="preserve">Бориса Алексеева ул. д.20 - корп. 3 </v>
      </c>
      <c r="B114" s="185" t="str">
        <f>Лист4!C112</f>
        <v>г. Астрахань</v>
      </c>
      <c r="C114" s="41">
        <f t="shared" si="2"/>
        <v>714.77844400000015</v>
      </c>
      <c r="D114" s="41">
        <f t="shared" si="3"/>
        <v>45.624156000000006</v>
      </c>
      <c r="E114" s="30">
        <v>0</v>
      </c>
      <c r="F114" s="31">
        <v>45.624156000000006</v>
      </c>
      <c r="G114" s="32">
        <v>0</v>
      </c>
      <c r="H114" s="32">
        <v>0</v>
      </c>
      <c r="I114" s="32">
        <v>0</v>
      </c>
      <c r="J114" s="32">
        <v>0</v>
      </c>
      <c r="K114" s="29">
        <f>Лист4!E112/1000</f>
        <v>760.40260000000012</v>
      </c>
      <c r="L114" s="33"/>
      <c r="M114" s="33"/>
    </row>
    <row r="115" spans="1:13" s="34" customFormat="1" ht="18.75" customHeight="1" x14ac:dyDescent="0.25">
      <c r="A115" s="23" t="str">
        <f>Лист4!A113</f>
        <v xml:space="preserve">Бориса Алексеева ул. д.30 </v>
      </c>
      <c r="B115" s="185" t="str">
        <f>Лист4!C113</f>
        <v>г. Астрахань</v>
      </c>
      <c r="C115" s="41">
        <f t="shared" si="2"/>
        <v>979.86517440000046</v>
      </c>
      <c r="D115" s="41">
        <f t="shared" si="3"/>
        <v>62.544585600000033</v>
      </c>
      <c r="E115" s="30">
        <v>0</v>
      </c>
      <c r="F115" s="31">
        <v>62.544585600000033</v>
      </c>
      <c r="G115" s="32">
        <v>0</v>
      </c>
      <c r="H115" s="32">
        <v>0</v>
      </c>
      <c r="I115" s="32">
        <v>0</v>
      </c>
      <c r="J115" s="32">
        <v>0</v>
      </c>
      <c r="K115" s="29">
        <f>Лист4!E113/1000</f>
        <v>1042.4097600000005</v>
      </c>
      <c r="L115" s="33"/>
      <c r="M115" s="33"/>
    </row>
    <row r="116" spans="1:13" s="34" customFormat="1" ht="18.75" customHeight="1" x14ac:dyDescent="0.25">
      <c r="A116" s="23" t="str">
        <f>Лист4!A114</f>
        <v xml:space="preserve">Бориса Алексеева ул. д.32 </v>
      </c>
      <c r="B116" s="185" t="str">
        <f>Лист4!C114</f>
        <v>г. Астрахань</v>
      </c>
      <c r="C116" s="41">
        <f t="shared" si="2"/>
        <v>502.30880580000002</v>
      </c>
      <c r="D116" s="41">
        <f t="shared" si="3"/>
        <v>32.062264200000001</v>
      </c>
      <c r="E116" s="30">
        <v>0</v>
      </c>
      <c r="F116" s="31">
        <v>32.062264200000001</v>
      </c>
      <c r="G116" s="32">
        <v>0</v>
      </c>
      <c r="H116" s="32">
        <v>0</v>
      </c>
      <c r="I116" s="32">
        <v>0</v>
      </c>
      <c r="J116" s="32">
        <v>0</v>
      </c>
      <c r="K116" s="29">
        <f>Лист4!E114/1000</f>
        <v>534.37107000000003</v>
      </c>
      <c r="L116" s="33"/>
      <c r="M116" s="33"/>
    </row>
    <row r="117" spans="1:13" s="34" customFormat="1" ht="18.75" customHeight="1" x14ac:dyDescent="0.25">
      <c r="A117" s="23" t="str">
        <f>Лист4!A115</f>
        <v xml:space="preserve">Бориса Алексеева ул. д.32 - корп. 1 </v>
      </c>
      <c r="B117" s="185" t="str">
        <f>Лист4!C115</f>
        <v>г. Астрахань</v>
      </c>
      <c r="C117" s="41">
        <f t="shared" si="2"/>
        <v>365.122884</v>
      </c>
      <c r="D117" s="41">
        <f t="shared" si="3"/>
        <v>23.305716000000004</v>
      </c>
      <c r="E117" s="30">
        <v>0</v>
      </c>
      <c r="F117" s="31">
        <v>23.305716000000004</v>
      </c>
      <c r="G117" s="32">
        <v>0</v>
      </c>
      <c r="H117" s="32">
        <v>0</v>
      </c>
      <c r="I117" s="32">
        <v>0</v>
      </c>
      <c r="J117" s="32">
        <v>0</v>
      </c>
      <c r="K117" s="29">
        <f>Лист4!E115/1000</f>
        <v>388.42860000000002</v>
      </c>
      <c r="L117" s="33"/>
      <c r="M117" s="33"/>
    </row>
    <row r="118" spans="1:13" s="34" customFormat="1" ht="18.75" customHeight="1" x14ac:dyDescent="0.25">
      <c r="A118" s="23" t="str">
        <f>Лист4!A116</f>
        <v xml:space="preserve">Бориса Алексеева ул. д.34 </v>
      </c>
      <c r="B118" s="185" t="str">
        <f>Лист4!C116</f>
        <v>г. Астрахань</v>
      </c>
      <c r="C118" s="41">
        <f t="shared" si="2"/>
        <v>289.21778999999992</v>
      </c>
      <c r="D118" s="41">
        <f t="shared" si="3"/>
        <v>18.460709999999995</v>
      </c>
      <c r="E118" s="30">
        <v>0</v>
      </c>
      <c r="F118" s="31">
        <v>18.460709999999995</v>
      </c>
      <c r="G118" s="32">
        <v>0</v>
      </c>
      <c r="H118" s="32">
        <v>0</v>
      </c>
      <c r="I118" s="32">
        <v>0</v>
      </c>
      <c r="J118" s="32">
        <v>0</v>
      </c>
      <c r="K118" s="29">
        <f>Лист4!E116/1000</f>
        <v>307.67849999999993</v>
      </c>
      <c r="L118" s="33"/>
      <c r="M118" s="33"/>
    </row>
    <row r="119" spans="1:13" s="34" customFormat="1" ht="18.75" customHeight="1" x14ac:dyDescent="0.25">
      <c r="A119" s="23" t="str">
        <f>Лист4!A117</f>
        <v xml:space="preserve">Бориса Алексеева ул. д.36 </v>
      </c>
      <c r="B119" s="185" t="str">
        <f>Лист4!C117</f>
        <v>г. Астрахань</v>
      </c>
      <c r="C119" s="41">
        <f t="shared" si="2"/>
        <v>464.60763359999993</v>
      </c>
      <c r="D119" s="41">
        <f t="shared" si="3"/>
        <v>29.655806399999996</v>
      </c>
      <c r="E119" s="30">
        <v>0</v>
      </c>
      <c r="F119" s="31">
        <v>29.655806399999996</v>
      </c>
      <c r="G119" s="32">
        <v>0</v>
      </c>
      <c r="H119" s="32">
        <v>0</v>
      </c>
      <c r="I119" s="32">
        <v>0</v>
      </c>
      <c r="J119" s="32">
        <v>0</v>
      </c>
      <c r="K119" s="29">
        <f>Лист4!E117/1000</f>
        <v>494.26343999999995</v>
      </c>
      <c r="L119" s="33"/>
      <c r="M119" s="33"/>
    </row>
    <row r="120" spans="1:13" s="34" customFormat="1" ht="18.75" customHeight="1" x14ac:dyDescent="0.25">
      <c r="A120" s="23" t="str">
        <f>Лист4!A118</f>
        <v xml:space="preserve">Бориса Алексеева ул. д.36 - корп. 1 </v>
      </c>
      <c r="B120" s="185" t="str">
        <f>Лист4!C118</f>
        <v>г. Астрахань</v>
      </c>
      <c r="C120" s="41">
        <f t="shared" si="2"/>
        <v>467.34570319999995</v>
      </c>
      <c r="D120" s="41">
        <f t="shared" si="3"/>
        <v>29.830576799999996</v>
      </c>
      <c r="E120" s="30">
        <v>0</v>
      </c>
      <c r="F120" s="31">
        <v>29.830576799999996</v>
      </c>
      <c r="G120" s="32">
        <v>0</v>
      </c>
      <c r="H120" s="32">
        <v>0</v>
      </c>
      <c r="I120" s="32">
        <v>0</v>
      </c>
      <c r="J120" s="32">
        <v>0</v>
      </c>
      <c r="K120" s="29">
        <f>Лист4!E118/1000</f>
        <v>497.17627999999996</v>
      </c>
      <c r="L120" s="33"/>
      <c r="M120" s="33"/>
    </row>
    <row r="121" spans="1:13" s="34" customFormat="1" ht="18.75" customHeight="1" x14ac:dyDescent="0.25">
      <c r="A121" s="23" t="str">
        <f>Лист4!A119</f>
        <v xml:space="preserve">Бориса Алексеева ул. д.51 </v>
      </c>
      <c r="B121" s="185" t="str">
        <f>Лист4!C119</f>
        <v>г. Астрахань</v>
      </c>
      <c r="C121" s="41">
        <f t="shared" si="2"/>
        <v>885.30087359999993</v>
      </c>
      <c r="D121" s="41">
        <f t="shared" si="3"/>
        <v>56.508566399999992</v>
      </c>
      <c r="E121" s="30">
        <v>0</v>
      </c>
      <c r="F121" s="31">
        <v>56.508566399999992</v>
      </c>
      <c r="G121" s="32">
        <v>0</v>
      </c>
      <c r="H121" s="32">
        <v>0</v>
      </c>
      <c r="I121" s="32">
        <v>0</v>
      </c>
      <c r="J121" s="32">
        <v>0</v>
      </c>
      <c r="K121" s="29">
        <f>Лист4!E119/1000</f>
        <v>941.80943999999988</v>
      </c>
      <c r="L121" s="33"/>
      <c r="M121" s="33"/>
    </row>
    <row r="122" spans="1:13" s="34" customFormat="1" ht="18.75" customHeight="1" x14ac:dyDescent="0.25">
      <c r="A122" s="23" t="str">
        <f>Лист4!A120</f>
        <v xml:space="preserve">Бориса Алексеева ул. д.51 - корп. 1 </v>
      </c>
      <c r="B122" s="185" t="str">
        <f>Лист4!C120</f>
        <v>г. Астрахань</v>
      </c>
      <c r="C122" s="41">
        <f t="shared" si="2"/>
        <v>370.3656400000001</v>
      </c>
      <c r="D122" s="41">
        <f t="shared" si="3"/>
        <v>23.640360000000005</v>
      </c>
      <c r="E122" s="30">
        <v>0</v>
      </c>
      <c r="F122" s="31">
        <v>23.640360000000005</v>
      </c>
      <c r="G122" s="32">
        <v>0</v>
      </c>
      <c r="H122" s="32">
        <v>0</v>
      </c>
      <c r="I122" s="32">
        <v>0</v>
      </c>
      <c r="J122" s="32">
        <v>0</v>
      </c>
      <c r="K122" s="29">
        <f>Лист4!E120/1000</f>
        <v>394.00600000000009</v>
      </c>
      <c r="L122" s="33"/>
      <c r="M122" s="33"/>
    </row>
    <row r="123" spans="1:13" s="34" customFormat="1" ht="18.75" customHeight="1" x14ac:dyDescent="0.25">
      <c r="A123" s="23" t="str">
        <f>Лист4!A121</f>
        <v xml:space="preserve">Бориса Алексеева ул. д.61 - корп. 1 </v>
      </c>
      <c r="B123" s="185" t="str">
        <f>Лист4!C121</f>
        <v>г. Астрахань</v>
      </c>
      <c r="C123" s="41">
        <f t="shared" si="2"/>
        <v>0.54989999999999994</v>
      </c>
      <c r="D123" s="41">
        <f t="shared" si="3"/>
        <v>3.5099999999999992E-2</v>
      </c>
      <c r="E123" s="30">
        <v>0</v>
      </c>
      <c r="F123" s="31">
        <v>3.5099999999999992E-2</v>
      </c>
      <c r="G123" s="32">
        <v>0</v>
      </c>
      <c r="H123" s="32">
        <v>0</v>
      </c>
      <c r="I123" s="32">
        <v>0</v>
      </c>
      <c r="J123" s="32">
        <v>0</v>
      </c>
      <c r="K123" s="29">
        <f>Лист4!E121/1000</f>
        <v>0.58499999999999996</v>
      </c>
      <c r="L123" s="33"/>
      <c r="M123" s="33"/>
    </row>
    <row r="124" spans="1:13" s="34" customFormat="1" ht="18.75" customHeight="1" x14ac:dyDescent="0.25">
      <c r="A124" s="23" t="str">
        <f>Лист4!A122</f>
        <v xml:space="preserve">Бориса Алексеева ул. д.63 </v>
      </c>
      <c r="B124" s="185" t="str">
        <f>Лист4!C122</f>
        <v>г. Астрахань</v>
      </c>
      <c r="C124" s="41">
        <f t="shared" si="2"/>
        <v>1513.7602456</v>
      </c>
      <c r="D124" s="41">
        <f t="shared" si="3"/>
        <v>96.622994399999982</v>
      </c>
      <c r="E124" s="30">
        <v>0</v>
      </c>
      <c r="F124" s="31">
        <v>96.622994399999982</v>
      </c>
      <c r="G124" s="32">
        <v>0</v>
      </c>
      <c r="H124" s="32">
        <v>0</v>
      </c>
      <c r="I124" s="32">
        <v>0</v>
      </c>
      <c r="J124" s="32">
        <v>0</v>
      </c>
      <c r="K124" s="29">
        <f>Лист4!E122/1000</f>
        <v>1610.3832399999999</v>
      </c>
      <c r="L124" s="33"/>
      <c r="M124" s="33"/>
    </row>
    <row r="125" spans="1:13" s="34" customFormat="1" ht="18.75" customHeight="1" x14ac:dyDescent="0.25">
      <c r="A125" s="23" t="str">
        <f>Лист4!A123</f>
        <v xml:space="preserve">Бориса Алексеева ул. д.63 - корп. 1 </v>
      </c>
      <c r="B125" s="185" t="str">
        <f>Лист4!C123</f>
        <v>г. Астрахань</v>
      </c>
      <c r="C125" s="41">
        <f t="shared" si="2"/>
        <v>914.2984636000001</v>
      </c>
      <c r="D125" s="41">
        <f t="shared" si="3"/>
        <v>58.359476400000013</v>
      </c>
      <c r="E125" s="30">
        <v>0</v>
      </c>
      <c r="F125" s="31">
        <v>58.359476400000013</v>
      </c>
      <c r="G125" s="32">
        <v>0</v>
      </c>
      <c r="H125" s="32">
        <v>0</v>
      </c>
      <c r="I125" s="32">
        <v>0</v>
      </c>
      <c r="J125" s="32">
        <v>0</v>
      </c>
      <c r="K125" s="29">
        <f>Лист4!E123/1000</f>
        <v>972.65794000000017</v>
      </c>
      <c r="L125" s="33"/>
      <c r="M125" s="33"/>
    </row>
    <row r="126" spans="1:13" s="34" customFormat="1" ht="18.75" customHeight="1" x14ac:dyDescent="0.25">
      <c r="A126" s="23" t="str">
        <f>Лист4!A124</f>
        <v xml:space="preserve">Бориса Алексеева ул. д.65 </v>
      </c>
      <c r="B126" s="185" t="str">
        <f>Лист4!C124</f>
        <v>г. Астрахань</v>
      </c>
      <c r="C126" s="41">
        <f t="shared" si="2"/>
        <v>1456.8467611999997</v>
      </c>
      <c r="D126" s="41">
        <f t="shared" si="3"/>
        <v>92.990218799999994</v>
      </c>
      <c r="E126" s="30">
        <v>0</v>
      </c>
      <c r="F126" s="31">
        <v>92.990218799999994</v>
      </c>
      <c r="G126" s="32">
        <v>0</v>
      </c>
      <c r="H126" s="32">
        <v>0</v>
      </c>
      <c r="I126" s="32">
        <v>0</v>
      </c>
      <c r="J126" s="32">
        <v>0</v>
      </c>
      <c r="K126" s="29">
        <f>Лист4!E124/1000</f>
        <v>1549.8369799999998</v>
      </c>
      <c r="L126" s="33"/>
      <c r="M126" s="33"/>
    </row>
    <row r="127" spans="1:13" s="34" customFormat="1" ht="18.75" customHeight="1" x14ac:dyDescent="0.25">
      <c r="A127" s="23" t="str">
        <f>Лист4!A125</f>
        <v xml:space="preserve">Бориса Алексеева ул. д.65 - корп. 1 </v>
      </c>
      <c r="B127" s="185" t="str">
        <f>Лист4!C125</f>
        <v>г. Астрахань</v>
      </c>
      <c r="C127" s="41">
        <f t="shared" si="2"/>
        <v>970.04146000000026</v>
      </c>
      <c r="D127" s="41">
        <f t="shared" si="3"/>
        <v>61.917540000000017</v>
      </c>
      <c r="E127" s="30">
        <v>0</v>
      </c>
      <c r="F127" s="31">
        <v>61.917540000000017</v>
      </c>
      <c r="G127" s="32">
        <v>0</v>
      </c>
      <c r="H127" s="32">
        <v>0</v>
      </c>
      <c r="I127" s="32">
        <v>0</v>
      </c>
      <c r="J127" s="32">
        <v>0</v>
      </c>
      <c r="K127" s="29">
        <f>Лист4!E125/1000</f>
        <v>1031.9590000000003</v>
      </c>
      <c r="L127" s="33"/>
      <c r="M127" s="33"/>
    </row>
    <row r="128" spans="1:13" s="34" customFormat="1" ht="18.75" customHeight="1" x14ac:dyDescent="0.25">
      <c r="A128" s="23" t="str">
        <f>Лист4!A126</f>
        <v xml:space="preserve">Бориса Алексеева ул. д.65 - корп. 2 </v>
      </c>
      <c r="B128" s="185" t="str">
        <f>Лист4!C126</f>
        <v>г. Астрахань</v>
      </c>
      <c r="C128" s="41">
        <f t="shared" si="2"/>
        <v>362.95438859999996</v>
      </c>
      <c r="D128" s="41">
        <f t="shared" si="3"/>
        <v>23.167301399999999</v>
      </c>
      <c r="E128" s="30">
        <v>0</v>
      </c>
      <c r="F128" s="31">
        <v>23.167301399999999</v>
      </c>
      <c r="G128" s="32">
        <v>0</v>
      </c>
      <c r="H128" s="32">
        <v>0</v>
      </c>
      <c r="I128" s="32">
        <v>0</v>
      </c>
      <c r="J128" s="32">
        <v>0</v>
      </c>
      <c r="K128" s="29">
        <f>Лист4!E126/1000</f>
        <v>386.12168999999994</v>
      </c>
      <c r="L128" s="33"/>
      <c r="M128" s="33"/>
    </row>
    <row r="129" spans="1:13" s="34" customFormat="1" ht="18.75" customHeight="1" x14ac:dyDescent="0.25">
      <c r="A129" s="23" t="str">
        <f>Лист4!A127</f>
        <v xml:space="preserve">Бориса Алексеева ул. д.67 </v>
      </c>
      <c r="B129" s="185" t="str">
        <f>Лист4!C127</f>
        <v>г. Астрахань</v>
      </c>
      <c r="C129" s="41">
        <f t="shared" si="2"/>
        <v>1585.9313775999992</v>
      </c>
      <c r="D129" s="41">
        <f t="shared" si="3"/>
        <v>101.22966239999997</v>
      </c>
      <c r="E129" s="30">
        <v>0</v>
      </c>
      <c r="F129" s="31">
        <v>101.22966239999997</v>
      </c>
      <c r="G129" s="32">
        <v>0</v>
      </c>
      <c r="H129" s="32">
        <v>0</v>
      </c>
      <c r="I129" s="32">
        <v>0</v>
      </c>
      <c r="J129" s="32">
        <v>0</v>
      </c>
      <c r="K129" s="29">
        <f>Лист4!E127/1000</f>
        <v>1687.1610399999993</v>
      </c>
      <c r="L129" s="33"/>
      <c r="M129" s="33"/>
    </row>
    <row r="130" spans="1:13" s="34" customFormat="1" ht="18.75" customHeight="1" x14ac:dyDescent="0.25">
      <c r="A130" s="23" t="str">
        <f>Лист4!A128</f>
        <v xml:space="preserve">Бориса Алексеева ул. д.67 - корп. 1 </v>
      </c>
      <c r="B130" s="185" t="str">
        <f>Лист4!C128</f>
        <v>г. Астрахань</v>
      </c>
      <c r="C130" s="41">
        <f t="shared" si="2"/>
        <v>1089.2571762000002</v>
      </c>
      <c r="D130" s="41">
        <f t="shared" si="3"/>
        <v>69.527053800000004</v>
      </c>
      <c r="E130" s="30">
        <v>0</v>
      </c>
      <c r="F130" s="31">
        <v>69.527053800000004</v>
      </c>
      <c r="G130" s="32">
        <v>0</v>
      </c>
      <c r="H130" s="32">
        <v>0</v>
      </c>
      <c r="I130" s="32">
        <v>0</v>
      </c>
      <c r="J130" s="32">
        <v>3494.74</v>
      </c>
      <c r="K130" s="29">
        <f>Лист4!E128/1000-J130</f>
        <v>-2335.9557699999996</v>
      </c>
      <c r="L130" s="33"/>
      <c r="M130" s="33"/>
    </row>
    <row r="131" spans="1:13" s="34" customFormat="1" ht="25.5" customHeight="1" x14ac:dyDescent="0.25">
      <c r="A131" s="23" t="str">
        <f>Лист4!A129</f>
        <v xml:space="preserve">Бориса Алексеева ул. д.67 - корп. 2 </v>
      </c>
      <c r="B131" s="185" t="str">
        <f>Лист4!C129</f>
        <v>г. Астрахань</v>
      </c>
      <c r="C131" s="41">
        <f t="shared" si="2"/>
        <v>113.89932999999998</v>
      </c>
      <c r="D131" s="41">
        <f t="shared" si="3"/>
        <v>7.2701699999999985</v>
      </c>
      <c r="E131" s="30">
        <v>0</v>
      </c>
      <c r="F131" s="31">
        <v>7.2701699999999985</v>
      </c>
      <c r="G131" s="32">
        <v>0</v>
      </c>
      <c r="H131" s="32">
        <v>0</v>
      </c>
      <c r="I131" s="32">
        <v>0</v>
      </c>
      <c r="J131" s="32">
        <v>0</v>
      </c>
      <c r="K131" s="29">
        <f>Лист4!E129/1000</f>
        <v>121.16949999999997</v>
      </c>
      <c r="L131" s="33"/>
      <c r="M131" s="33"/>
    </row>
    <row r="132" spans="1:13" s="34" customFormat="1" ht="18.75" customHeight="1" x14ac:dyDescent="0.25">
      <c r="A132" s="23" t="str">
        <f>Лист4!A130</f>
        <v xml:space="preserve">Бульварный пер. д.7 </v>
      </c>
      <c r="B132" s="185" t="str">
        <f>Лист4!C130</f>
        <v>г. Астрахань</v>
      </c>
      <c r="C132" s="41">
        <f t="shared" si="2"/>
        <v>0</v>
      </c>
      <c r="D132" s="41">
        <f t="shared" si="3"/>
        <v>0</v>
      </c>
      <c r="E132" s="30">
        <v>0</v>
      </c>
      <c r="F132" s="31">
        <v>0</v>
      </c>
      <c r="G132" s="32">
        <v>0</v>
      </c>
      <c r="H132" s="32">
        <v>0</v>
      </c>
      <c r="I132" s="32">
        <v>0</v>
      </c>
      <c r="J132" s="32">
        <v>0</v>
      </c>
      <c r="K132" s="29">
        <f>Лист4!E130/1000</f>
        <v>0</v>
      </c>
      <c r="L132" s="33"/>
      <c r="M132" s="33"/>
    </row>
    <row r="133" spans="1:13" s="34" customFormat="1" ht="18.75" customHeight="1" x14ac:dyDescent="0.25">
      <c r="A133" s="23" t="str">
        <f>Лист4!A131</f>
        <v xml:space="preserve">Бурова ул. д.12 </v>
      </c>
      <c r="B133" s="185" t="str">
        <f>Лист4!C131</f>
        <v>г. Астрахань</v>
      </c>
      <c r="C133" s="41">
        <f t="shared" si="2"/>
        <v>4.8359240000000003</v>
      </c>
      <c r="D133" s="41">
        <f t="shared" si="3"/>
        <v>0.30867600000000006</v>
      </c>
      <c r="E133" s="30">
        <v>0</v>
      </c>
      <c r="F133" s="31">
        <v>0.30867600000000006</v>
      </c>
      <c r="G133" s="32">
        <v>0</v>
      </c>
      <c r="H133" s="32">
        <v>0</v>
      </c>
      <c r="I133" s="32">
        <v>0</v>
      </c>
      <c r="J133" s="32">
        <v>0</v>
      </c>
      <c r="K133" s="29">
        <f>Лист4!E131/1000</f>
        <v>5.1446000000000005</v>
      </c>
      <c r="L133" s="33"/>
      <c r="M133" s="33"/>
    </row>
    <row r="134" spans="1:13" s="34" customFormat="1" ht="25.5" customHeight="1" x14ac:dyDescent="0.25">
      <c r="A134" s="23" t="str">
        <f>Лист4!A132</f>
        <v xml:space="preserve">Бурова ул. д.4 </v>
      </c>
      <c r="B134" s="185" t="str">
        <f>Лист4!C132</f>
        <v>г. Астрахань</v>
      </c>
      <c r="C134" s="41">
        <f t="shared" si="2"/>
        <v>172.65243199999998</v>
      </c>
      <c r="D134" s="41">
        <f t="shared" si="3"/>
        <v>11.020367999999998</v>
      </c>
      <c r="E134" s="30">
        <v>0</v>
      </c>
      <c r="F134" s="31">
        <v>11.020367999999998</v>
      </c>
      <c r="G134" s="32">
        <v>0</v>
      </c>
      <c r="H134" s="32">
        <v>0</v>
      </c>
      <c r="I134" s="32">
        <v>0</v>
      </c>
      <c r="J134" s="32">
        <v>0</v>
      </c>
      <c r="K134" s="29">
        <f>Лист4!E132/1000</f>
        <v>183.67279999999997</v>
      </c>
      <c r="L134" s="33"/>
      <c r="M134" s="33"/>
    </row>
    <row r="135" spans="1:13" s="34" customFormat="1" ht="18.75" customHeight="1" x14ac:dyDescent="0.25">
      <c r="A135" s="23" t="str">
        <f>Лист4!A133</f>
        <v xml:space="preserve">Бурова ул. д.6 </v>
      </c>
      <c r="B135" s="185" t="str">
        <f>Лист4!C133</f>
        <v>г. Астрахань</v>
      </c>
      <c r="C135" s="41">
        <f t="shared" ref="C135:C198" si="4">K135+J135-F135</f>
        <v>290.30438300000003</v>
      </c>
      <c r="D135" s="41">
        <f t="shared" ref="D135:D198" si="5">F135</f>
        <v>18.530066999999999</v>
      </c>
      <c r="E135" s="30">
        <v>0</v>
      </c>
      <c r="F135" s="31">
        <v>18.530066999999999</v>
      </c>
      <c r="G135" s="32">
        <v>0</v>
      </c>
      <c r="H135" s="32">
        <v>0</v>
      </c>
      <c r="I135" s="32">
        <v>0</v>
      </c>
      <c r="J135" s="32">
        <v>0</v>
      </c>
      <c r="K135" s="29">
        <f>Лист4!E133/1000</f>
        <v>308.83445</v>
      </c>
      <c r="L135" s="33"/>
      <c r="M135" s="33"/>
    </row>
    <row r="136" spans="1:13" s="34" customFormat="1" ht="18.75" customHeight="1" x14ac:dyDescent="0.25">
      <c r="A136" s="23" t="str">
        <f>Лист4!A134</f>
        <v xml:space="preserve">Бэра ул. д.20 </v>
      </c>
      <c r="B136" s="185" t="str">
        <f>Лист4!C134</f>
        <v>г. Астрахань</v>
      </c>
      <c r="C136" s="41">
        <f t="shared" si="4"/>
        <v>207.72909600000003</v>
      </c>
      <c r="D136" s="41">
        <f t="shared" si="5"/>
        <v>13.259304</v>
      </c>
      <c r="E136" s="30">
        <v>0</v>
      </c>
      <c r="F136" s="31">
        <v>13.259304</v>
      </c>
      <c r="G136" s="32">
        <v>0</v>
      </c>
      <c r="H136" s="32">
        <v>0</v>
      </c>
      <c r="I136" s="32">
        <v>0</v>
      </c>
      <c r="J136" s="32">
        <v>0</v>
      </c>
      <c r="K136" s="29">
        <f>Лист4!E134/1000</f>
        <v>220.98840000000001</v>
      </c>
      <c r="L136" s="33"/>
      <c r="M136" s="33"/>
    </row>
    <row r="137" spans="1:13" s="34" customFormat="1" ht="18.75" customHeight="1" x14ac:dyDescent="0.25">
      <c r="A137" s="23" t="str">
        <f>Лист4!A135</f>
        <v xml:space="preserve">Бэра ул. д.20/19 </v>
      </c>
      <c r="B137" s="185" t="str">
        <f>Лист4!C135</f>
        <v>г. Астрахань</v>
      </c>
      <c r="C137" s="41">
        <f t="shared" si="4"/>
        <v>2.6351960000000001</v>
      </c>
      <c r="D137" s="41">
        <f t="shared" si="5"/>
        <v>0.16820399999999999</v>
      </c>
      <c r="E137" s="30">
        <v>0</v>
      </c>
      <c r="F137" s="31">
        <v>0.16820399999999999</v>
      </c>
      <c r="G137" s="32">
        <v>0</v>
      </c>
      <c r="H137" s="32">
        <v>0</v>
      </c>
      <c r="I137" s="32">
        <v>0</v>
      </c>
      <c r="J137" s="32">
        <v>0</v>
      </c>
      <c r="K137" s="29">
        <f>Лист4!E135/1000</f>
        <v>2.8033999999999999</v>
      </c>
      <c r="L137" s="33"/>
      <c r="M137" s="33"/>
    </row>
    <row r="138" spans="1:13" s="34" customFormat="1" ht="18.75" customHeight="1" x14ac:dyDescent="0.25">
      <c r="A138" s="23" t="str">
        <f>Лист4!A136</f>
        <v xml:space="preserve">Бэра ул. д.3 </v>
      </c>
      <c r="B138" s="185" t="str">
        <f>Лист4!C136</f>
        <v>г. Астрахань</v>
      </c>
      <c r="C138" s="41">
        <f t="shared" si="4"/>
        <v>2.4981439999999999</v>
      </c>
      <c r="D138" s="41">
        <f t="shared" si="5"/>
        <v>0.15945599999999999</v>
      </c>
      <c r="E138" s="30">
        <v>0</v>
      </c>
      <c r="F138" s="31">
        <v>0.15945599999999999</v>
      </c>
      <c r="G138" s="32">
        <v>0</v>
      </c>
      <c r="H138" s="32">
        <v>0</v>
      </c>
      <c r="I138" s="32">
        <v>0</v>
      </c>
      <c r="J138" s="32">
        <v>0</v>
      </c>
      <c r="K138" s="29">
        <f>Лист4!E136/1000</f>
        <v>2.6576</v>
      </c>
      <c r="L138" s="33"/>
      <c r="M138" s="33"/>
    </row>
    <row r="139" spans="1:13" s="34" customFormat="1" ht="18.75" customHeight="1" x14ac:dyDescent="0.25">
      <c r="A139" s="23" t="str">
        <f>Лист4!A137</f>
        <v xml:space="preserve">Бэра ул. д.4 </v>
      </c>
      <c r="B139" s="185" t="str">
        <f>Лист4!C137</f>
        <v>г. Астрахань</v>
      </c>
      <c r="C139" s="41">
        <f t="shared" si="4"/>
        <v>29.396526000000001</v>
      </c>
      <c r="D139" s="41">
        <f t="shared" si="5"/>
        <v>1.8763739999999998</v>
      </c>
      <c r="E139" s="30">
        <v>0</v>
      </c>
      <c r="F139" s="31">
        <v>1.8763739999999998</v>
      </c>
      <c r="G139" s="32">
        <v>0</v>
      </c>
      <c r="H139" s="32">
        <v>0</v>
      </c>
      <c r="I139" s="32">
        <v>0</v>
      </c>
      <c r="J139" s="32">
        <v>0</v>
      </c>
      <c r="K139" s="29">
        <f>Лист4!E137/1000</f>
        <v>31.2729</v>
      </c>
      <c r="L139" s="33"/>
      <c r="M139" s="33"/>
    </row>
    <row r="140" spans="1:13" s="34" customFormat="1" ht="18.75" customHeight="1" x14ac:dyDescent="0.25">
      <c r="A140" s="23" t="str">
        <f>Лист4!A138</f>
        <v xml:space="preserve">Бэра ул. д.5 </v>
      </c>
      <c r="B140" s="185" t="str">
        <f>Лист4!C138</f>
        <v>г. Астрахань</v>
      </c>
      <c r="C140" s="41">
        <f t="shared" si="4"/>
        <v>20.287455999999999</v>
      </c>
      <c r="D140" s="41">
        <f t="shared" si="5"/>
        <v>1.2949439999999999</v>
      </c>
      <c r="E140" s="30">
        <v>0</v>
      </c>
      <c r="F140" s="31">
        <v>1.2949439999999999</v>
      </c>
      <c r="G140" s="32">
        <v>0</v>
      </c>
      <c r="H140" s="32">
        <v>0</v>
      </c>
      <c r="I140" s="32">
        <v>0</v>
      </c>
      <c r="J140" s="32">
        <v>0</v>
      </c>
      <c r="K140" s="29">
        <f>Лист4!E138/1000</f>
        <v>21.5824</v>
      </c>
      <c r="L140" s="33"/>
      <c r="M140" s="33"/>
    </row>
    <row r="141" spans="1:13" s="34" customFormat="1" ht="18.75" customHeight="1" x14ac:dyDescent="0.25">
      <c r="A141" s="23" t="str">
        <f>Лист4!A139</f>
        <v xml:space="preserve">Валерии Барсовой ул. д.12 </v>
      </c>
      <c r="B141" s="185" t="str">
        <f>Лист4!C139</f>
        <v>г. Астрахань</v>
      </c>
      <c r="C141" s="41">
        <f t="shared" si="4"/>
        <v>1676.3389420000012</v>
      </c>
      <c r="D141" s="41">
        <f t="shared" si="5"/>
        <v>107.00035800000006</v>
      </c>
      <c r="E141" s="30">
        <v>0</v>
      </c>
      <c r="F141" s="31">
        <v>107.00035800000006</v>
      </c>
      <c r="G141" s="32">
        <v>0</v>
      </c>
      <c r="H141" s="32">
        <v>0</v>
      </c>
      <c r="I141" s="32">
        <v>0</v>
      </c>
      <c r="J141" s="32">
        <v>0</v>
      </c>
      <c r="K141" s="29">
        <f>Лист4!E139/1000</f>
        <v>1783.3393000000012</v>
      </c>
      <c r="L141" s="33"/>
      <c r="M141" s="33"/>
    </row>
    <row r="142" spans="1:13" s="34" customFormat="1" ht="18.75" customHeight="1" x14ac:dyDescent="0.25">
      <c r="A142" s="23" t="str">
        <f>Лист4!A140</f>
        <v xml:space="preserve">Валерии Барсовой ул. д.12 - корп. 1 </v>
      </c>
      <c r="B142" s="185" t="str">
        <f>Лист4!C140</f>
        <v>г. Астрахань</v>
      </c>
      <c r="C142" s="41">
        <f t="shared" si="4"/>
        <v>1206.5418880000002</v>
      </c>
      <c r="D142" s="41">
        <f t="shared" si="5"/>
        <v>77.013312000000013</v>
      </c>
      <c r="E142" s="30">
        <v>0</v>
      </c>
      <c r="F142" s="31">
        <v>77.013312000000013</v>
      </c>
      <c r="G142" s="32">
        <v>0</v>
      </c>
      <c r="H142" s="32">
        <v>0</v>
      </c>
      <c r="I142" s="32">
        <v>0</v>
      </c>
      <c r="J142" s="32">
        <v>0</v>
      </c>
      <c r="K142" s="29">
        <f>Лист4!E140/1000-J142</f>
        <v>1283.5552000000002</v>
      </c>
      <c r="L142" s="33"/>
      <c r="M142" s="33"/>
    </row>
    <row r="143" spans="1:13" s="34" customFormat="1" ht="18.75" customHeight="1" x14ac:dyDescent="0.25">
      <c r="A143" s="23" t="str">
        <f>Лист4!A141</f>
        <v xml:space="preserve">Валерии Барсовой ул. д.12 - корп. 2 </v>
      </c>
      <c r="B143" s="185" t="str">
        <f>Лист4!C141</f>
        <v>г. Астрахань</v>
      </c>
      <c r="C143" s="41">
        <f t="shared" si="4"/>
        <v>751.39106800000002</v>
      </c>
      <c r="D143" s="41">
        <f t="shared" si="5"/>
        <v>47.961132000000006</v>
      </c>
      <c r="E143" s="30">
        <v>0</v>
      </c>
      <c r="F143" s="31">
        <v>47.961132000000006</v>
      </c>
      <c r="G143" s="32">
        <v>0</v>
      </c>
      <c r="H143" s="32">
        <v>0</v>
      </c>
      <c r="I143" s="32">
        <v>0</v>
      </c>
      <c r="J143" s="32">
        <v>0</v>
      </c>
      <c r="K143" s="29">
        <f>Лист4!E141/1000</f>
        <v>799.35220000000004</v>
      </c>
      <c r="L143" s="33"/>
      <c r="M143" s="33"/>
    </row>
    <row r="144" spans="1:13" s="34" customFormat="1" ht="18.75" customHeight="1" x14ac:dyDescent="0.25">
      <c r="A144" s="23" t="str">
        <f>Лист4!A142</f>
        <v xml:space="preserve">Валерии Барсовой ул. д.15 - корп. 2 </v>
      </c>
      <c r="B144" s="185" t="str">
        <f>Лист4!C142</f>
        <v>г. Астрахань</v>
      </c>
      <c r="C144" s="41">
        <f t="shared" si="4"/>
        <v>1322.2288160000001</v>
      </c>
      <c r="D144" s="41">
        <f t="shared" si="5"/>
        <v>84.397584000000023</v>
      </c>
      <c r="E144" s="30">
        <v>0</v>
      </c>
      <c r="F144" s="31">
        <v>84.397584000000023</v>
      </c>
      <c r="G144" s="32">
        <v>0</v>
      </c>
      <c r="H144" s="32">
        <v>0</v>
      </c>
      <c r="I144" s="32">
        <v>0</v>
      </c>
      <c r="J144" s="32">
        <v>4599.8500000000004</v>
      </c>
      <c r="K144" s="29">
        <f>Лист4!E142/1000-J144</f>
        <v>-3193.2236000000003</v>
      </c>
      <c r="L144" s="33"/>
      <c r="M144" s="33"/>
    </row>
    <row r="145" spans="1:13" s="34" customFormat="1" ht="18.75" customHeight="1" x14ac:dyDescent="0.25">
      <c r="A145" s="23" t="str">
        <f>Лист4!A143</f>
        <v xml:space="preserve">Валерии Барсовой ул. д.15 - корп. 4 </v>
      </c>
      <c r="B145" s="185" t="str">
        <f>Лист4!C143</f>
        <v>г. Астрахань</v>
      </c>
      <c r="C145" s="41">
        <f t="shared" si="4"/>
        <v>1376.5968650000002</v>
      </c>
      <c r="D145" s="41">
        <f t="shared" si="5"/>
        <v>87.867885000000015</v>
      </c>
      <c r="E145" s="30">
        <v>0</v>
      </c>
      <c r="F145" s="31">
        <v>87.867885000000015</v>
      </c>
      <c r="G145" s="32">
        <v>0</v>
      </c>
      <c r="H145" s="32">
        <v>0</v>
      </c>
      <c r="I145" s="32">
        <v>0</v>
      </c>
      <c r="J145" s="32">
        <v>0</v>
      </c>
      <c r="K145" s="29">
        <f>Лист4!E143/1000</f>
        <v>1464.4647500000003</v>
      </c>
      <c r="L145" s="33"/>
      <c r="M145" s="33"/>
    </row>
    <row r="146" spans="1:13" s="34" customFormat="1" ht="18.75" customHeight="1" x14ac:dyDescent="0.25">
      <c r="A146" s="23" t="str">
        <f>Лист4!A144</f>
        <v xml:space="preserve">Валерии Барсовой ул. д.17 </v>
      </c>
      <c r="B146" s="185" t="str">
        <f>Лист4!C144</f>
        <v>г. Астрахань</v>
      </c>
      <c r="C146" s="41">
        <f t="shared" si="4"/>
        <v>1880.9572772000008</v>
      </c>
      <c r="D146" s="41">
        <f t="shared" si="5"/>
        <v>120.06110280000004</v>
      </c>
      <c r="E146" s="30">
        <v>0</v>
      </c>
      <c r="F146" s="31">
        <v>120.06110280000004</v>
      </c>
      <c r="G146" s="32">
        <v>0</v>
      </c>
      <c r="H146" s="32">
        <v>0</v>
      </c>
      <c r="I146" s="32">
        <v>0</v>
      </c>
      <c r="J146" s="32">
        <v>0</v>
      </c>
      <c r="K146" s="29">
        <f>Лист4!E144/1000</f>
        <v>2001.0183800000009</v>
      </c>
      <c r="L146" s="33"/>
      <c r="M146" s="33"/>
    </row>
    <row r="147" spans="1:13" s="34" customFormat="1" ht="18.75" customHeight="1" x14ac:dyDescent="0.25">
      <c r="A147" s="23" t="str">
        <f>Лист4!A145</f>
        <v xml:space="preserve">Валерии Барсовой ул. д.17 - корп. 1 </v>
      </c>
      <c r="B147" s="185" t="str">
        <f>Лист4!C145</f>
        <v>г. Астрахань</v>
      </c>
      <c r="C147" s="41">
        <f t="shared" si="4"/>
        <v>1172.2830428000002</v>
      </c>
      <c r="D147" s="41">
        <f t="shared" si="5"/>
        <v>74.826577200000003</v>
      </c>
      <c r="E147" s="30">
        <v>0</v>
      </c>
      <c r="F147" s="31">
        <v>74.826577200000003</v>
      </c>
      <c r="G147" s="32">
        <v>0</v>
      </c>
      <c r="H147" s="32">
        <v>0</v>
      </c>
      <c r="I147" s="32">
        <v>0</v>
      </c>
      <c r="J147" s="32">
        <v>0</v>
      </c>
      <c r="K147" s="29">
        <f>Лист4!E145/1000</f>
        <v>1247.1096200000002</v>
      </c>
      <c r="L147" s="33"/>
      <c r="M147" s="33"/>
    </row>
    <row r="148" spans="1:13" s="34" customFormat="1" ht="18.75" customHeight="1" x14ac:dyDescent="0.25">
      <c r="A148" s="23" t="str">
        <f>Лист4!A146</f>
        <v xml:space="preserve">Валерии Барсовой ул. д.18 </v>
      </c>
      <c r="B148" s="185" t="str">
        <f>Лист4!C146</f>
        <v>г. Астрахань</v>
      </c>
      <c r="C148" s="41">
        <f t="shared" si="4"/>
        <v>0</v>
      </c>
      <c r="D148" s="41">
        <f t="shared" si="5"/>
        <v>0</v>
      </c>
      <c r="E148" s="30">
        <v>0</v>
      </c>
      <c r="F148" s="31">
        <v>0</v>
      </c>
      <c r="G148" s="32">
        <v>0</v>
      </c>
      <c r="H148" s="32">
        <v>0</v>
      </c>
      <c r="I148" s="32">
        <v>0</v>
      </c>
      <c r="J148" s="32">
        <v>0</v>
      </c>
      <c r="K148" s="29">
        <f>Лист4!E146/1000</f>
        <v>0</v>
      </c>
      <c r="L148" s="33"/>
      <c r="M148" s="33"/>
    </row>
    <row r="149" spans="1:13" s="34" customFormat="1" ht="18.75" customHeight="1" x14ac:dyDescent="0.25">
      <c r="A149" s="23" t="str">
        <f>Лист4!A147</f>
        <v xml:space="preserve">Валерии Барсовой ул. д.2 </v>
      </c>
      <c r="B149" s="185" t="str">
        <f>Лист4!C147</f>
        <v>г. Астрахань</v>
      </c>
      <c r="C149" s="41">
        <f t="shared" si="4"/>
        <v>817.88450599999987</v>
      </c>
      <c r="D149" s="41">
        <f t="shared" si="5"/>
        <v>52.205393999999984</v>
      </c>
      <c r="E149" s="30">
        <v>0</v>
      </c>
      <c r="F149" s="31">
        <v>52.205393999999984</v>
      </c>
      <c r="G149" s="32">
        <v>0</v>
      </c>
      <c r="H149" s="32">
        <v>0</v>
      </c>
      <c r="I149" s="32">
        <v>0</v>
      </c>
      <c r="J149" s="32">
        <v>0</v>
      </c>
      <c r="K149" s="29">
        <f>Лист4!E147/1000</f>
        <v>870.08989999999983</v>
      </c>
      <c r="L149" s="33"/>
      <c r="M149" s="33"/>
    </row>
    <row r="150" spans="1:13" s="34" customFormat="1" ht="18.75" customHeight="1" x14ac:dyDescent="0.25">
      <c r="A150" s="23" t="str">
        <f>Лист4!A148</f>
        <v xml:space="preserve">Валерии Барсовой ул. д.8 </v>
      </c>
      <c r="B150" s="185" t="str">
        <f>Лист4!C148</f>
        <v>г. Астрахань</v>
      </c>
      <c r="C150" s="41">
        <f t="shared" si="4"/>
        <v>639.58533420000026</v>
      </c>
      <c r="D150" s="41">
        <f t="shared" si="5"/>
        <v>40.824595800000012</v>
      </c>
      <c r="E150" s="30">
        <v>0</v>
      </c>
      <c r="F150" s="31">
        <v>40.824595800000012</v>
      </c>
      <c r="G150" s="32">
        <v>0</v>
      </c>
      <c r="H150" s="32">
        <v>0</v>
      </c>
      <c r="I150" s="32">
        <v>0</v>
      </c>
      <c r="J150" s="32">
        <v>0</v>
      </c>
      <c r="K150" s="29">
        <f>Лист4!E148/1000</f>
        <v>680.40993000000026</v>
      </c>
      <c r="L150" s="33"/>
      <c r="M150" s="33"/>
    </row>
    <row r="151" spans="1:13" s="34" customFormat="1" ht="18.75" customHeight="1" x14ac:dyDescent="0.25">
      <c r="A151" s="23" t="str">
        <f>Лист4!A149</f>
        <v xml:space="preserve">Волжская ул. д.3 </v>
      </c>
      <c r="B151" s="185" t="str">
        <f>Лист4!C149</f>
        <v>г. Астрахань</v>
      </c>
      <c r="C151" s="41">
        <f t="shared" si="4"/>
        <v>0.37344319999999998</v>
      </c>
      <c r="D151" s="41">
        <f t="shared" si="5"/>
        <v>2.3836799999999998E-2</v>
      </c>
      <c r="E151" s="30">
        <v>0</v>
      </c>
      <c r="F151" s="31">
        <v>2.3836799999999998E-2</v>
      </c>
      <c r="G151" s="32">
        <v>0</v>
      </c>
      <c r="H151" s="32">
        <v>0</v>
      </c>
      <c r="I151" s="32">
        <v>0</v>
      </c>
      <c r="J151" s="32">
        <v>0</v>
      </c>
      <c r="K151" s="29">
        <f>Лист4!E149/1000</f>
        <v>0.39727999999999997</v>
      </c>
      <c r="L151" s="33"/>
      <c r="M151" s="33"/>
    </row>
    <row r="152" spans="1:13" s="34" customFormat="1" ht="18.75" customHeight="1" x14ac:dyDescent="0.25">
      <c r="A152" s="23" t="str">
        <f>Лист4!A150</f>
        <v xml:space="preserve">Волжская ул. д.5 </v>
      </c>
      <c r="B152" s="185" t="str">
        <f>Лист4!C150</f>
        <v>г. Астрахань</v>
      </c>
      <c r="C152" s="41">
        <f t="shared" si="4"/>
        <v>17.941592</v>
      </c>
      <c r="D152" s="41">
        <f t="shared" si="5"/>
        <v>1.145208</v>
      </c>
      <c r="E152" s="30">
        <v>0</v>
      </c>
      <c r="F152" s="31">
        <v>1.145208</v>
      </c>
      <c r="G152" s="32">
        <v>0</v>
      </c>
      <c r="H152" s="32">
        <v>0</v>
      </c>
      <c r="I152" s="32">
        <v>0</v>
      </c>
      <c r="J152" s="32">
        <v>0</v>
      </c>
      <c r="K152" s="29">
        <f>Лист4!E150/1000</f>
        <v>19.0868</v>
      </c>
      <c r="L152" s="33"/>
      <c r="M152" s="33"/>
    </row>
    <row r="153" spans="1:13" s="34" customFormat="1" ht="18.75" customHeight="1" x14ac:dyDescent="0.25">
      <c r="A153" s="23" t="str">
        <f>Лист4!A151</f>
        <v xml:space="preserve">Волжская ул. д.8 </v>
      </c>
      <c r="B153" s="185" t="str">
        <f>Лист4!C151</f>
        <v>г. Астрахань</v>
      </c>
      <c r="C153" s="41">
        <f t="shared" si="4"/>
        <v>10.539186000000001</v>
      </c>
      <c r="D153" s="41">
        <f t="shared" si="5"/>
        <v>0.67271400000000015</v>
      </c>
      <c r="E153" s="30">
        <v>0</v>
      </c>
      <c r="F153" s="31">
        <v>0.67271400000000015</v>
      </c>
      <c r="G153" s="32">
        <v>0</v>
      </c>
      <c r="H153" s="32">
        <v>0</v>
      </c>
      <c r="I153" s="32">
        <v>0</v>
      </c>
      <c r="J153" s="32">
        <v>0</v>
      </c>
      <c r="K153" s="29">
        <f>Лист4!E151/1000</f>
        <v>11.211900000000002</v>
      </c>
      <c r="L153" s="33"/>
      <c r="M153" s="33"/>
    </row>
    <row r="154" spans="1:13" s="34" customFormat="1" ht="15" customHeight="1" x14ac:dyDescent="0.25">
      <c r="A154" s="23" t="str">
        <f>Лист4!A152</f>
        <v xml:space="preserve">Володарского ул. д.10 </v>
      </c>
      <c r="B154" s="185" t="str">
        <f>Лист4!C152</f>
        <v>г. Астрахань</v>
      </c>
      <c r="C154" s="41">
        <f t="shared" si="4"/>
        <v>40.162628000000005</v>
      </c>
      <c r="D154" s="41">
        <f t="shared" si="5"/>
        <v>2.5635720000000002</v>
      </c>
      <c r="E154" s="30">
        <v>0</v>
      </c>
      <c r="F154" s="31">
        <v>2.5635720000000002</v>
      </c>
      <c r="G154" s="32">
        <v>0</v>
      </c>
      <c r="H154" s="32">
        <v>0</v>
      </c>
      <c r="I154" s="32">
        <v>0</v>
      </c>
      <c r="J154" s="32">
        <v>0</v>
      </c>
      <c r="K154" s="29">
        <f>Лист4!E152/1000</f>
        <v>42.726200000000006</v>
      </c>
      <c r="L154" s="33"/>
      <c r="M154" s="33"/>
    </row>
    <row r="155" spans="1:13" s="34" customFormat="1" ht="18.75" customHeight="1" x14ac:dyDescent="0.25">
      <c r="A155" s="23" t="str">
        <f>Лист4!A153</f>
        <v xml:space="preserve">Володарского ул. д.14 </v>
      </c>
      <c r="B155" s="185" t="str">
        <f>Лист4!C153</f>
        <v>г. Астрахань</v>
      </c>
      <c r="C155" s="41">
        <f t="shared" si="4"/>
        <v>48.788255999999997</v>
      </c>
      <c r="D155" s="41">
        <f t="shared" si="5"/>
        <v>3.1141440000000005</v>
      </c>
      <c r="E155" s="30">
        <v>0</v>
      </c>
      <c r="F155" s="31">
        <v>3.1141440000000005</v>
      </c>
      <c r="G155" s="32">
        <v>0</v>
      </c>
      <c r="H155" s="32">
        <v>0</v>
      </c>
      <c r="I155" s="32">
        <v>0</v>
      </c>
      <c r="J155" s="32">
        <v>0</v>
      </c>
      <c r="K155" s="29">
        <f>Лист4!E153/1000</f>
        <v>51.9024</v>
      </c>
      <c r="L155" s="33"/>
      <c r="M155" s="33"/>
    </row>
    <row r="156" spans="1:13" s="34" customFormat="1" ht="25.5" customHeight="1" x14ac:dyDescent="0.25">
      <c r="A156" s="23" t="str">
        <f>Лист4!A154</f>
        <v xml:space="preserve">Володарского ул. д.2/21/34 </v>
      </c>
      <c r="B156" s="185" t="str">
        <f>Лист4!C154</f>
        <v>г. Астрахань</v>
      </c>
      <c r="C156" s="41">
        <f t="shared" si="4"/>
        <v>73.621410999999995</v>
      </c>
      <c r="D156" s="41">
        <f t="shared" si="5"/>
        <v>4.6992390000000004</v>
      </c>
      <c r="E156" s="30">
        <v>0</v>
      </c>
      <c r="F156" s="31">
        <v>4.6992390000000004</v>
      </c>
      <c r="G156" s="32">
        <v>0</v>
      </c>
      <c r="H156" s="32">
        <v>0</v>
      </c>
      <c r="I156" s="32">
        <v>0</v>
      </c>
      <c r="J156" s="32">
        <v>0</v>
      </c>
      <c r="K156" s="29">
        <f>Лист4!E154/1000</f>
        <v>78.320650000000001</v>
      </c>
      <c r="L156" s="33"/>
      <c r="M156" s="33"/>
    </row>
    <row r="157" spans="1:13" s="34" customFormat="1" ht="18.75" customHeight="1" x14ac:dyDescent="0.25">
      <c r="A157" s="23" t="str">
        <f>Лист4!A155</f>
        <v xml:space="preserve">Володарского ул. д.22 </v>
      </c>
      <c r="B157" s="185" t="str">
        <f>Лист4!C155</f>
        <v>г. Астрахань</v>
      </c>
      <c r="C157" s="41">
        <f t="shared" si="4"/>
        <v>111.03024319999999</v>
      </c>
      <c r="D157" s="41">
        <f t="shared" si="5"/>
        <v>7.0870367999999981</v>
      </c>
      <c r="E157" s="30">
        <v>0</v>
      </c>
      <c r="F157" s="31">
        <v>7.0870367999999981</v>
      </c>
      <c r="G157" s="32">
        <v>0</v>
      </c>
      <c r="H157" s="32">
        <v>0</v>
      </c>
      <c r="I157" s="32">
        <v>0</v>
      </c>
      <c r="J157" s="32">
        <v>0</v>
      </c>
      <c r="K157" s="29">
        <f>Лист4!E155/1000</f>
        <v>118.11727999999998</v>
      </c>
      <c r="L157" s="33"/>
      <c r="M157" s="33"/>
    </row>
    <row r="158" spans="1:13" s="34" customFormat="1" ht="18.75" customHeight="1" x14ac:dyDescent="0.25">
      <c r="A158" s="23" t="str">
        <f>Лист4!A156</f>
        <v xml:space="preserve">Володарского ул. д.3 </v>
      </c>
      <c r="B158" s="185" t="str">
        <f>Лист4!C156</f>
        <v>г. Астрахань</v>
      </c>
      <c r="C158" s="41">
        <f t="shared" si="4"/>
        <v>45.888356000000009</v>
      </c>
      <c r="D158" s="41">
        <f t="shared" si="5"/>
        <v>2.9290440000000002</v>
      </c>
      <c r="E158" s="30">
        <v>0</v>
      </c>
      <c r="F158" s="31">
        <v>2.9290440000000002</v>
      </c>
      <c r="G158" s="32">
        <v>0</v>
      </c>
      <c r="H158" s="32">
        <v>0</v>
      </c>
      <c r="I158" s="32">
        <v>0</v>
      </c>
      <c r="J158" s="32">
        <v>0</v>
      </c>
      <c r="K158" s="29">
        <f>Лист4!E156/1000</f>
        <v>48.817400000000006</v>
      </c>
      <c r="L158" s="33"/>
      <c r="M158" s="33"/>
    </row>
    <row r="159" spans="1:13" s="34" customFormat="1" ht="18.75" customHeight="1" x14ac:dyDescent="0.25">
      <c r="A159" s="23" t="str">
        <f>Лист4!A157</f>
        <v>Володарского ул. д.4 - корп. 32 пом.37</v>
      </c>
      <c r="B159" s="185" t="str">
        <f>Лист4!C157</f>
        <v>г. Астрахань</v>
      </c>
      <c r="C159" s="41">
        <f t="shared" si="4"/>
        <v>349.11041639999996</v>
      </c>
      <c r="D159" s="41">
        <f t="shared" si="5"/>
        <v>22.283643599999998</v>
      </c>
      <c r="E159" s="30"/>
      <c r="F159" s="31">
        <v>22.283643599999998</v>
      </c>
      <c r="G159" s="32"/>
      <c r="H159" s="32"/>
      <c r="I159" s="32"/>
      <c r="J159" s="32">
        <v>0</v>
      </c>
      <c r="K159" s="29">
        <f>Лист4!E157/1000</f>
        <v>371.39405999999997</v>
      </c>
      <c r="L159" s="33"/>
      <c r="M159" s="33"/>
    </row>
    <row r="160" spans="1:13" s="34" customFormat="1" ht="18.75" customHeight="1" x14ac:dyDescent="0.25">
      <c r="A160" s="23" t="str">
        <f>Лист4!A158</f>
        <v xml:space="preserve">Володарского ул. д.8 </v>
      </c>
      <c r="B160" s="185" t="str">
        <f>Лист4!C158</f>
        <v>г. Астрахань</v>
      </c>
      <c r="C160" s="41">
        <f t="shared" si="4"/>
        <v>33.384757999999998</v>
      </c>
      <c r="D160" s="41">
        <f t="shared" si="5"/>
        <v>2.1309419999999997</v>
      </c>
      <c r="E160" s="30">
        <v>0</v>
      </c>
      <c r="F160" s="31">
        <v>2.1309419999999997</v>
      </c>
      <c r="G160" s="32">
        <v>0</v>
      </c>
      <c r="H160" s="32">
        <v>0</v>
      </c>
      <c r="I160" s="32">
        <v>0</v>
      </c>
      <c r="J160" s="32">
        <v>0</v>
      </c>
      <c r="K160" s="29">
        <f>Лист4!E158/1000</f>
        <v>35.515699999999995</v>
      </c>
      <c r="L160" s="33"/>
      <c r="M160" s="33"/>
    </row>
    <row r="161" spans="1:13" s="34" customFormat="1" ht="25.5" customHeight="1" x14ac:dyDescent="0.25">
      <c r="A161" s="23" t="str">
        <f>Лист4!A159</f>
        <v xml:space="preserve">Всеволода Ноздрина ул. д.13 </v>
      </c>
      <c r="B161" s="185" t="str">
        <f>Лист4!C159</f>
        <v>г. Астрахань</v>
      </c>
      <c r="C161" s="41">
        <f t="shared" si="4"/>
        <v>26.180410000000002</v>
      </c>
      <c r="D161" s="41">
        <f t="shared" si="5"/>
        <v>1.67109</v>
      </c>
      <c r="E161" s="30">
        <v>0</v>
      </c>
      <c r="F161" s="31">
        <v>1.67109</v>
      </c>
      <c r="G161" s="32">
        <v>0</v>
      </c>
      <c r="H161" s="32">
        <v>0</v>
      </c>
      <c r="I161" s="32">
        <v>0</v>
      </c>
      <c r="J161" s="32">
        <v>0</v>
      </c>
      <c r="K161" s="29">
        <f>Лист4!E159/1000</f>
        <v>27.851500000000001</v>
      </c>
      <c r="L161" s="33"/>
      <c r="M161" s="33"/>
    </row>
    <row r="162" spans="1:13" s="34" customFormat="1" ht="18.75" customHeight="1" x14ac:dyDescent="0.25">
      <c r="A162" s="23" t="str">
        <f>Лист4!A160</f>
        <v xml:space="preserve">Всеволода Ноздрина ул. д.18 </v>
      </c>
      <c r="B162" s="185" t="str">
        <f>Лист4!C160</f>
        <v>г. Астрахань</v>
      </c>
      <c r="C162" s="41">
        <f t="shared" si="4"/>
        <v>0</v>
      </c>
      <c r="D162" s="41">
        <f t="shared" si="5"/>
        <v>0</v>
      </c>
      <c r="E162" s="30">
        <v>0</v>
      </c>
      <c r="F162" s="31">
        <v>0</v>
      </c>
      <c r="G162" s="32">
        <v>0</v>
      </c>
      <c r="H162" s="32">
        <v>0</v>
      </c>
      <c r="I162" s="32">
        <v>0</v>
      </c>
      <c r="J162" s="32">
        <v>0</v>
      </c>
      <c r="K162" s="29">
        <f>Лист4!E160/1000</f>
        <v>0</v>
      </c>
      <c r="L162" s="33"/>
      <c r="M162" s="33"/>
    </row>
    <row r="163" spans="1:13" s="34" customFormat="1" ht="25.5" customHeight="1" x14ac:dyDescent="0.25">
      <c r="A163" s="23" t="str">
        <f>Лист4!A161</f>
        <v xml:space="preserve">Всеволода Ноздрина ул. д.28 </v>
      </c>
      <c r="B163" s="185" t="str">
        <f>Лист4!C161</f>
        <v>г. Астрахань</v>
      </c>
      <c r="C163" s="41">
        <f t="shared" si="4"/>
        <v>14.531272</v>
      </c>
      <c r="D163" s="41">
        <f t="shared" si="5"/>
        <v>0.92752800000000002</v>
      </c>
      <c r="E163" s="30">
        <v>0</v>
      </c>
      <c r="F163" s="31">
        <v>0.92752800000000002</v>
      </c>
      <c r="G163" s="32">
        <v>0</v>
      </c>
      <c r="H163" s="32">
        <v>0</v>
      </c>
      <c r="I163" s="32">
        <v>0</v>
      </c>
      <c r="J163" s="32">
        <v>0</v>
      </c>
      <c r="K163" s="29">
        <f>Лист4!E161/1000</f>
        <v>15.4588</v>
      </c>
      <c r="L163" s="33"/>
      <c r="M163" s="33"/>
    </row>
    <row r="164" spans="1:13" s="34" customFormat="1" ht="18.75" customHeight="1" x14ac:dyDescent="0.25">
      <c r="A164" s="23" t="str">
        <f>Лист4!A162</f>
        <v xml:space="preserve">Всеволода Ноздрина ул. д.29 </v>
      </c>
      <c r="B164" s="185" t="str">
        <f>Лист4!C162</f>
        <v>г. Астрахань</v>
      </c>
      <c r="C164" s="41">
        <f t="shared" si="4"/>
        <v>0</v>
      </c>
      <c r="D164" s="41">
        <f t="shared" si="5"/>
        <v>0</v>
      </c>
      <c r="E164" s="30">
        <v>0</v>
      </c>
      <c r="F164" s="31">
        <v>0</v>
      </c>
      <c r="G164" s="32">
        <v>0</v>
      </c>
      <c r="H164" s="32">
        <v>0</v>
      </c>
      <c r="I164" s="32">
        <v>0</v>
      </c>
      <c r="J164" s="32">
        <v>0</v>
      </c>
      <c r="K164" s="29">
        <f>Лист4!E162/1000</f>
        <v>0</v>
      </c>
      <c r="L164" s="33"/>
      <c r="M164" s="33"/>
    </row>
    <row r="165" spans="1:13" s="34" customFormat="1" ht="16.5" customHeight="1" x14ac:dyDescent="0.25">
      <c r="A165" s="23" t="str">
        <f>Лист4!A163</f>
        <v xml:space="preserve">Всеволода Ноздрина ул. д.59 </v>
      </c>
      <c r="B165" s="185" t="str">
        <f>Лист4!C163</f>
        <v>г. Астрахань</v>
      </c>
      <c r="C165" s="41">
        <f t="shared" si="4"/>
        <v>0</v>
      </c>
      <c r="D165" s="41">
        <f t="shared" si="5"/>
        <v>0</v>
      </c>
      <c r="E165" s="30">
        <v>0</v>
      </c>
      <c r="F165" s="31">
        <v>0</v>
      </c>
      <c r="G165" s="32">
        <v>0</v>
      </c>
      <c r="H165" s="32">
        <v>0</v>
      </c>
      <c r="I165" s="32">
        <v>0</v>
      </c>
      <c r="J165" s="32">
        <v>0</v>
      </c>
      <c r="K165" s="29">
        <f>Лист4!E163/1000</f>
        <v>0</v>
      </c>
      <c r="L165" s="33"/>
      <c r="M165" s="33"/>
    </row>
    <row r="166" spans="1:13" s="34" customFormat="1" ht="16.5" customHeight="1" x14ac:dyDescent="0.25">
      <c r="A166" s="23" t="str">
        <f>Лист4!A164</f>
        <v xml:space="preserve">Всеволода Ноздрина ул. д.67 </v>
      </c>
      <c r="B166" s="185" t="str">
        <f>Лист4!C164</f>
        <v>г. Астрахань</v>
      </c>
      <c r="C166" s="41">
        <f t="shared" si="4"/>
        <v>1224.7087415999999</v>
      </c>
      <c r="D166" s="41">
        <f t="shared" si="5"/>
        <v>78.172898399999994</v>
      </c>
      <c r="E166" s="30">
        <v>0</v>
      </c>
      <c r="F166" s="31">
        <v>78.172898399999994</v>
      </c>
      <c r="G166" s="32">
        <v>0</v>
      </c>
      <c r="H166" s="32">
        <v>0</v>
      </c>
      <c r="I166" s="32">
        <v>0</v>
      </c>
      <c r="J166" s="32">
        <v>0</v>
      </c>
      <c r="K166" s="29">
        <f>Лист4!E164/1000</f>
        <v>1302.8816399999998</v>
      </c>
      <c r="L166" s="33"/>
      <c r="M166" s="33"/>
    </row>
    <row r="167" spans="1:13" s="34" customFormat="1" ht="16.5" customHeight="1" x14ac:dyDescent="0.25">
      <c r="A167" s="23" t="str">
        <f>Лист4!A165</f>
        <v xml:space="preserve">Генерала Герасименко ул. д.2 </v>
      </c>
      <c r="B167" s="185" t="str">
        <f>Лист4!C165</f>
        <v>г. Астрахань</v>
      </c>
      <c r="C167" s="41">
        <f t="shared" si="4"/>
        <v>1214.0351919999998</v>
      </c>
      <c r="D167" s="41">
        <f t="shared" si="5"/>
        <v>77.491607999999999</v>
      </c>
      <c r="E167" s="30">
        <v>0</v>
      </c>
      <c r="F167" s="31">
        <v>77.491607999999999</v>
      </c>
      <c r="G167" s="32">
        <v>0</v>
      </c>
      <c r="H167" s="32">
        <v>0</v>
      </c>
      <c r="I167" s="32">
        <v>0</v>
      </c>
      <c r="J167" s="32">
        <v>0</v>
      </c>
      <c r="K167" s="29">
        <f>Лист4!E165/1000</f>
        <v>1291.5267999999999</v>
      </c>
      <c r="L167" s="33"/>
      <c r="M167" s="33"/>
    </row>
    <row r="168" spans="1:13" s="34" customFormat="1" ht="16.5" customHeight="1" x14ac:dyDescent="0.25">
      <c r="A168" s="23" t="str">
        <f>Лист4!A166</f>
        <v xml:space="preserve">Генерала Герасименко ул. д.6 </v>
      </c>
      <c r="B168" s="185" t="str">
        <f>Лист4!C166</f>
        <v>г. Астрахань</v>
      </c>
      <c r="C168" s="41">
        <f t="shared" si="4"/>
        <v>1713.8363786000002</v>
      </c>
      <c r="D168" s="41">
        <f t="shared" si="5"/>
        <v>109.39381140000002</v>
      </c>
      <c r="E168" s="30">
        <v>0</v>
      </c>
      <c r="F168" s="31">
        <v>109.39381140000002</v>
      </c>
      <c r="G168" s="32">
        <v>0</v>
      </c>
      <c r="H168" s="32">
        <v>0</v>
      </c>
      <c r="I168" s="32">
        <v>0</v>
      </c>
      <c r="J168" s="32">
        <v>0</v>
      </c>
      <c r="K168" s="29">
        <f>Лист4!E166/1000</f>
        <v>1823.2301900000002</v>
      </c>
      <c r="L168" s="33"/>
      <c r="M168" s="33"/>
    </row>
    <row r="169" spans="1:13" s="34" customFormat="1" ht="16.5" customHeight="1" x14ac:dyDescent="0.25">
      <c r="A169" s="23" t="str">
        <f>Лист4!A167</f>
        <v xml:space="preserve">Генерала Герасименко ул. д.6 - корп. 1 </v>
      </c>
      <c r="B169" s="185" t="str">
        <f>Лист4!C167</f>
        <v>г. Астрахань</v>
      </c>
      <c r="C169" s="41">
        <f t="shared" si="4"/>
        <v>1176.7690236000003</v>
      </c>
      <c r="D169" s="41">
        <f t="shared" si="5"/>
        <v>75.112916400000017</v>
      </c>
      <c r="E169" s="30">
        <v>0</v>
      </c>
      <c r="F169" s="31">
        <v>75.112916400000017</v>
      </c>
      <c r="G169" s="32">
        <v>0</v>
      </c>
      <c r="H169" s="32">
        <v>0</v>
      </c>
      <c r="I169" s="32">
        <v>0</v>
      </c>
      <c r="J169" s="32">
        <v>0</v>
      </c>
      <c r="K169" s="29">
        <f>Лист4!E167/1000</f>
        <v>1251.8819400000002</v>
      </c>
      <c r="L169" s="33"/>
      <c r="M169" s="33"/>
    </row>
    <row r="170" spans="1:13" s="34" customFormat="1" ht="16.5" customHeight="1" x14ac:dyDescent="0.25">
      <c r="A170" s="23" t="str">
        <f>Лист4!A168</f>
        <v xml:space="preserve">Генерала Герасименко ул. д.6 - корп. 2 </v>
      </c>
      <c r="B170" s="185" t="str">
        <f>Лист4!C168</f>
        <v>г. Астрахань</v>
      </c>
      <c r="C170" s="41">
        <f t="shared" si="4"/>
        <v>633.50549880000017</v>
      </c>
      <c r="D170" s="41">
        <f t="shared" si="5"/>
        <v>40.436521200000008</v>
      </c>
      <c r="E170" s="30">
        <v>0</v>
      </c>
      <c r="F170" s="31">
        <v>40.436521200000008</v>
      </c>
      <c r="G170" s="32">
        <v>0</v>
      </c>
      <c r="H170" s="32">
        <v>0</v>
      </c>
      <c r="I170" s="32">
        <v>0</v>
      </c>
      <c r="J170" s="32">
        <v>0</v>
      </c>
      <c r="K170" s="29">
        <f>Лист4!E168/1000</f>
        <v>673.94202000000018</v>
      </c>
      <c r="L170" s="33"/>
      <c r="M170" s="33"/>
    </row>
    <row r="171" spans="1:13" s="34" customFormat="1" ht="16.5" customHeight="1" x14ac:dyDescent="0.25">
      <c r="A171" s="23" t="str">
        <f>Лист4!A169</f>
        <v xml:space="preserve">Генерала Герасименко ул. д.6 - корп. 3 </v>
      </c>
      <c r="B171" s="185" t="str">
        <f>Лист4!C169</f>
        <v>г. Астрахань</v>
      </c>
      <c r="C171" s="41">
        <f t="shared" si="4"/>
        <v>1437.0254418000002</v>
      </c>
      <c r="D171" s="41">
        <f t="shared" si="5"/>
        <v>91.725028200000011</v>
      </c>
      <c r="E171" s="30">
        <v>0</v>
      </c>
      <c r="F171" s="31">
        <v>91.725028200000011</v>
      </c>
      <c r="G171" s="32">
        <v>0</v>
      </c>
      <c r="H171" s="32">
        <v>0</v>
      </c>
      <c r="I171" s="32">
        <v>0</v>
      </c>
      <c r="J171" s="32">
        <v>0</v>
      </c>
      <c r="K171" s="29">
        <f>Лист4!E169/1000</f>
        <v>1528.7504700000002</v>
      </c>
      <c r="L171" s="33"/>
      <c r="M171" s="33"/>
    </row>
    <row r="172" spans="1:13" s="34" customFormat="1" ht="16.5" customHeight="1" x14ac:dyDescent="0.25">
      <c r="A172" s="23" t="str">
        <f>Лист4!A170</f>
        <v xml:space="preserve">Генерала Герасименко ул. д.8 - корп. 1 </v>
      </c>
      <c r="B172" s="185" t="str">
        <f>Лист4!C170</f>
        <v>г. Астрахань</v>
      </c>
      <c r="C172" s="41">
        <f t="shared" si="4"/>
        <v>1122.3605640000001</v>
      </c>
      <c r="D172" s="41">
        <f t="shared" si="5"/>
        <v>71.640036000000009</v>
      </c>
      <c r="E172" s="30">
        <v>0</v>
      </c>
      <c r="F172" s="31">
        <v>71.640036000000009</v>
      </c>
      <c r="G172" s="32">
        <v>0</v>
      </c>
      <c r="H172" s="32">
        <v>0</v>
      </c>
      <c r="I172" s="32">
        <v>0</v>
      </c>
      <c r="J172" s="32">
        <v>0</v>
      </c>
      <c r="K172" s="29">
        <f>Лист4!E170/1000</f>
        <v>1194.0006000000001</v>
      </c>
      <c r="L172" s="33"/>
      <c r="M172" s="33"/>
    </row>
    <row r="173" spans="1:13" s="34" customFormat="1" ht="16.5" customHeight="1" x14ac:dyDescent="0.25">
      <c r="A173" s="23" t="str">
        <f>Лист4!A171</f>
        <v xml:space="preserve">Гилянская ул. д.10 </v>
      </c>
      <c r="B173" s="185" t="str">
        <f>Лист4!C171</f>
        <v>г. Астрахань</v>
      </c>
      <c r="C173" s="41">
        <f t="shared" si="4"/>
        <v>37.867429999999999</v>
      </c>
      <c r="D173" s="41">
        <f t="shared" si="5"/>
        <v>2.4170699999999998</v>
      </c>
      <c r="E173" s="30">
        <v>0</v>
      </c>
      <c r="F173" s="31">
        <v>2.4170699999999998</v>
      </c>
      <c r="G173" s="32">
        <v>0</v>
      </c>
      <c r="H173" s="32">
        <v>0</v>
      </c>
      <c r="I173" s="32">
        <v>0</v>
      </c>
      <c r="J173" s="32">
        <v>0</v>
      </c>
      <c r="K173" s="29">
        <f>Лист4!E171/1000</f>
        <v>40.284500000000001</v>
      </c>
      <c r="L173" s="33"/>
      <c r="M173" s="33"/>
    </row>
    <row r="174" spans="1:13" s="34" customFormat="1" ht="16.5" customHeight="1" x14ac:dyDescent="0.25">
      <c r="A174" s="23" t="str">
        <f>Лист4!A172</f>
        <v xml:space="preserve">Гилянская ул. д.12 </v>
      </c>
      <c r="B174" s="185" t="str">
        <f>Лист4!C172</f>
        <v>г. Астрахань</v>
      </c>
      <c r="C174" s="41">
        <f t="shared" si="4"/>
        <v>0</v>
      </c>
      <c r="D174" s="41">
        <f t="shared" si="5"/>
        <v>0</v>
      </c>
      <c r="E174" s="30">
        <v>0</v>
      </c>
      <c r="F174" s="31">
        <v>0</v>
      </c>
      <c r="G174" s="32">
        <v>0</v>
      </c>
      <c r="H174" s="32">
        <v>0</v>
      </c>
      <c r="I174" s="32">
        <v>0</v>
      </c>
      <c r="J174" s="32">
        <v>0</v>
      </c>
      <c r="K174" s="29">
        <f>Лист4!E172/1000</f>
        <v>0</v>
      </c>
      <c r="L174" s="33"/>
      <c r="M174" s="33"/>
    </row>
    <row r="175" spans="1:13" s="34" customFormat="1" ht="16.5" customHeight="1" x14ac:dyDescent="0.25">
      <c r="A175" s="23" t="str">
        <f>Лист4!A173</f>
        <v xml:space="preserve">Гилянская ул. д.19 </v>
      </c>
      <c r="B175" s="185" t="str">
        <f>Лист4!C173</f>
        <v>г. Астрахань</v>
      </c>
      <c r="C175" s="41">
        <f t="shared" si="4"/>
        <v>46.279583999999993</v>
      </c>
      <c r="D175" s="41">
        <f t="shared" si="5"/>
        <v>2.9540159999999998</v>
      </c>
      <c r="E175" s="30">
        <v>0</v>
      </c>
      <c r="F175" s="31">
        <v>2.9540159999999998</v>
      </c>
      <c r="G175" s="32">
        <v>0</v>
      </c>
      <c r="H175" s="32">
        <v>0</v>
      </c>
      <c r="I175" s="32">
        <v>0</v>
      </c>
      <c r="J175" s="32">
        <v>0</v>
      </c>
      <c r="K175" s="29">
        <f>Лист4!E173/1000</f>
        <v>49.233599999999996</v>
      </c>
      <c r="L175" s="33"/>
      <c r="M175" s="33"/>
    </row>
    <row r="176" spans="1:13" s="34" customFormat="1" ht="16.5" customHeight="1" x14ac:dyDescent="0.25">
      <c r="A176" s="23" t="str">
        <f>Лист4!A174</f>
        <v xml:space="preserve">Гилянская ул. д.24 </v>
      </c>
      <c r="B176" s="185" t="str">
        <f>Лист4!C174</f>
        <v>г. Астрахань</v>
      </c>
      <c r="C176" s="41">
        <f t="shared" si="4"/>
        <v>17.559858000000002</v>
      </c>
      <c r="D176" s="41">
        <f t="shared" si="5"/>
        <v>1.1208420000000001</v>
      </c>
      <c r="E176" s="30">
        <v>0</v>
      </c>
      <c r="F176" s="31">
        <v>1.1208420000000001</v>
      </c>
      <c r="G176" s="32">
        <v>0</v>
      </c>
      <c r="H176" s="32">
        <v>0</v>
      </c>
      <c r="I176" s="32">
        <v>0</v>
      </c>
      <c r="J176" s="32">
        <v>0</v>
      </c>
      <c r="K176" s="29">
        <f>Лист4!E174/1000</f>
        <v>18.680700000000002</v>
      </c>
      <c r="L176" s="33"/>
      <c r="M176" s="33"/>
    </row>
    <row r="177" spans="1:13" s="34" customFormat="1" ht="16.5" customHeight="1" x14ac:dyDescent="0.25">
      <c r="A177" s="23" t="str">
        <f>Лист4!A175</f>
        <v xml:space="preserve">Гилянская ул. д.36 </v>
      </c>
      <c r="B177" s="185" t="str">
        <f>Лист4!C175</f>
        <v>г. Астрахань</v>
      </c>
      <c r="C177" s="41">
        <f t="shared" si="4"/>
        <v>0</v>
      </c>
      <c r="D177" s="41">
        <f t="shared" si="5"/>
        <v>0</v>
      </c>
      <c r="E177" s="30">
        <v>0</v>
      </c>
      <c r="F177" s="31">
        <v>0</v>
      </c>
      <c r="G177" s="32">
        <v>0</v>
      </c>
      <c r="H177" s="32">
        <v>0</v>
      </c>
      <c r="I177" s="32">
        <v>0</v>
      </c>
      <c r="J177" s="32">
        <v>0</v>
      </c>
      <c r="K177" s="29">
        <f>Лист4!E175/1000</f>
        <v>0</v>
      </c>
      <c r="L177" s="33"/>
      <c r="M177" s="33"/>
    </row>
    <row r="178" spans="1:13" s="34" customFormat="1" ht="16.5" customHeight="1" x14ac:dyDescent="0.25">
      <c r="A178" s="23" t="str">
        <f>Лист4!A176</f>
        <v xml:space="preserve">Гилянская ул. д.46 </v>
      </c>
      <c r="B178" s="185" t="str">
        <f>Лист4!C176</f>
        <v>г. Астрахань</v>
      </c>
      <c r="C178" s="41">
        <f t="shared" si="4"/>
        <v>1.4109399999999999</v>
      </c>
      <c r="D178" s="41">
        <f t="shared" si="5"/>
        <v>9.0060000000000001E-2</v>
      </c>
      <c r="E178" s="30">
        <v>0</v>
      </c>
      <c r="F178" s="31">
        <v>9.0060000000000001E-2</v>
      </c>
      <c r="G178" s="32">
        <v>0</v>
      </c>
      <c r="H178" s="32">
        <v>0</v>
      </c>
      <c r="I178" s="32">
        <v>0</v>
      </c>
      <c r="J178" s="32">
        <v>0</v>
      </c>
      <c r="K178" s="29">
        <f>Лист4!E176/1000</f>
        <v>1.5009999999999999</v>
      </c>
      <c r="L178" s="33"/>
      <c r="M178" s="33"/>
    </row>
    <row r="179" spans="1:13" s="34" customFormat="1" ht="16.5" customHeight="1" x14ac:dyDescent="0.25">
      <c r="A179" s="23" t="str">
        <f>Лист4!A177</f>
        <v xml:space="preserve">Гилянская ул. д.48 </v>
      </c>
      <c r="B179" s="185" t="str">
        <f>Лист4!C177</f>
        <v>г. Астрахань</v>
      </c>
      <c r="C179" s="41">
        <f t="shared" si="4"/>
        <v>0</v>
      </c>
      <c r="D179" s="41">
        <f t="shared" si="5"/>
        <v>0</v>
      </c>
      <c r="E179" s="30">
        <v>0</v>
      </c>
      <c r="F179" s="31">
        <v>0</v>
      </c>
      <c r="G179" s="32">
        <v>0</v>
      </c>
      <c r="H179" s="32">
        <v>0</v>
      </c>
      <c r="I179" s="32">
        <v>0</v>
      </c>
      <c r="J179" s="32">
        <v>0</v>
      </c>
      <c r="K179" s="29">
        <f>Лист4!E177/1000</f>
        <v>0</v>
      </c>
      <c r="L179" s="33"/>
      <c r="M179" s="33"/>
    </row>
    <row r="180" spans="1:13" s="34" customFormat="1" ht="16.5" customHeight="1" x14ac:dyDescent="0.25">
      <c r="A180" s="23" t="str">
        <f>Лист4!A178</f>
        <v xml:space="preserve">Гилянская ул. д.49 </v>
      </c>
      <c r="B180" s="185" t="str">
        <f>Лист4!C178</f>
        <v>г. Астрахань</v>
      </c>
      <c r="C180" s="41">
        <f t="shared" si="4"/>
        <v>3.1156299999999999</v>
      </c>
      <c r="D180" s="41">
        <f t="shared" si="5"/>
        <v>0.19886999999999999</v>
      </c>
      <c r="E180" s="30">
        <v>0</v>
      </c>
      <c r="F180" s="31">
        <v>0.19886999999999999</v>
      </c>
      <c r="G180" s="32">
        <v>0</v>
      </c>
      <c r="H180" s="32">
        <v>0</v>
      </c>
      <c r="I180" s="32">
        <v>0</v>
      </c>
      <c r="J180" s="32">
        <v>0</v>
      </c>
      <c r="K180" s="29">
        <f>Лист4!E178/1000</f>
        <v>3.3144999999999998</v>
      </c>
      <c r="L180" s="33"/>
      <c r="M180" s="33"/>
    </row>
    <row r="181" spans="1:13" s="34" customFormat="1" ht="16.5" customHeight="1" x14ac:dyDescent="0.25">
      <c r="A181" s="23" t="str">
        <f>Лист4!A179</f>
        <v xml:space="preserve">Гилянская ул. д.54 </v>
      </c>
      <c r="B181" s="185" t="str">
        <f>Лист4!C179</f>
        <v>г. Астрахань</v>
      </c>
      <c r="C181" s="41">
        <f t="shared" si="4"/>
        <v>2.5735320000000002</v>
      </c>
      <c r="D181" s="41">
        <f t="shared" si="5"/>
        <v>0.164268</v>
      </c>
      <c r="E181" s="30">
        <v>0</v>
      </c>
      <c r="F181" s="31">
        <v>0.164268</v>
      </c>
      <c r="G181" s="32">
        <v>0</v>
      </c>
      <c r="H181" s="32">
        <v>0</v>
      </c>
      <c r="I181" s="32">
        <v>0</v>
      </c>
      <c r="J181" s="32">
        <v>0</v>
      </c>
      <c r="K181" s="29">
        <f>Лист4!E179/1000</f>
        <v>2.7378</v>
      </c>
      <c r="L181" s="33"/>
      <c r="M181" s="33"/>
    </row>
    <row r="182" spans="1:13" s="34" customFormat="1" ht="16.5" customHeight="1" x14ac:dyDescent="0.25">
      <c r="A182" s="23" t="str">
        <f>Лист4!A180</f>
        <v xml:space="preserve">Гилянская ул. д.59 </v>
      </c>
      <c r="B182" s="185" t="str">
        <f>Лист4!C180</f>
        <v>г. Астрахань</v>
      </c>
      <c r="C182" s="41">
        <f t="shared" si="4"/>
        <v>17.154153999999998</v>
      </c>
      <c r="D182" s="41">
        <f t="shared" si="5"/>
        <v>1.094946</v>
      </c>
      <c r="E182" s="30">
        <v>0</v>
      </c>
      <c r="F182" s="31">
        <v>1.094946</v>
      </c>
      <c r="G182" s="32">
        <v>0</v>
      </c>
      <c r="H182" s="32">
        <v>0</v>
      </c>
      <c r="I182" s="32">
        <v>0</v>
      </c>
      <c r="J182" s="32">
        <v>0</v>
      </c>
      <c r="K182" s="29">
        <f>Лист4!E180/1000</f>
        <v>18.249099999999999</v>
      </c>
      <c r="L182" s="33"/>
      <c r="M182" s="33"/>
    </row>
    <row r="183" spans="1:13" s="34" customFormat="1" ht="16.5" customHeight="1" x14ac:dyDescent="0.25">
      <c r="A183" s="23" t="str">
        <f>Лист4!A181</f>
        <v xml:space="preserve">Гилянская ул. д.76 </v>
      </c>
      <c r="B183" s="185" t="str">
        <f>Лист4!C181</f>
        <v>г. Астрахань</v>
      </c>
      <c r="C183" s="41">
        <f t="shared" si="4"/>
        <v>0</v>
      </c>
      <c r="D183" s="41">
        <f t="shared" si="5"/>
        <v>0</v>
      </c>
      <c r="E183" s="30">
        <v>0</v>
      </c>
      <c r="F183" s="31">
        <v>0</v>
      </c>
      <c r="G183" s="32">
        <v>0</v>
      </c>
      <c r="H183" s="32">
        <v>0</v>
      </c>
      <c r="I183" s="32">
        <v>0</v>
      </c>
      <c r="J183" s="32">
        <v>0</v>
      </c>
      <c r="K183" s="29">
        <f>Лист4!E181/1000</f>
        <v>0</v>
      </c>
      <c r="L183" s="33"/>
      <c r="M183" s="33"/>
    </row>
    <row r="184" spans="1:13" s="34" customFormat="1" ht="16.5" customHeight="1" x14ac:dyDescent="0.25">
      <c r="A184" s="23" t="str">
        <f>Лист4!A182</f>
        <v xml:space="preserve">Гилянская ул. д.79 </v>
      </c>
      <c r="B184" s="185" t="str">
        <f>Лист4!C182</f>
        <v>г. Астрахань</v>
      </c>
      <c r="C184" s="41">
        <f t="shared" si="4"/>
        <v>0.18988000000000002</v>
      </c>
      <c r="D184" s="41">
        <f t="shared" si="5"/>
        <v>1.2120000000000001E-2</v>
      </c>
      <c r="E184" s="30">
        <v>0</v>
      </c>
      <c r="F184" s="31">
        <v>1.2120000000000001E-2</v>
      </c>
      <c r="G184" s="32">
        <v>0</v>
      </c>
      <c r="H184" s="32">
        <v>0</v>
      </c>
      <c r="I184" s="32">
        <v>0</v>
      </c>
      <c r="J184" s="32">
        <v>0</v>
      </c>
      <c r="K184" s="29">
        <f>Лист4!E182/1000</f>
        <v>0.20200000000000001</v>
      </c>
      <c r="L184" s="33"/>
      <c r="M184" s="33"/>
    </row>
    <row r="185" spans="1:13" s="34" customFormat="1" ht="16.5" customHeight="1" x14ac:dyDescent="0.25">
      <c r="A185" s="23" t="str">
        <f>Лист4!A183</f>
        <v xml:space="preserve">Грузинская ул. д.29 </v>
      </c>
      <c r="B185" s="185" t="str">
        <f>Лист4!C183</f>
        <v>г. Астрахань</v>
      </c>
      <c r="C185" s="41">
        <f t="shared" si="4"/>
        <v>13.133492</v>
      </c>
      <c r="D185" s="41">
        <f t="shared" si="5"/>
        <v>0.83830800000000005</v>
      </c>
      <c r="E185" s="30">
        <v>0</v>
      </c>
      <c r="F185" s="31">
        <v>0.83830800000000005</v>
      </c>
      <c r="G185" s="32">
        <v>0</v>
      </c>
      <c r="H185" s="32">
        <v>0</v>
      </c>
      <c r="I185" s="32">
        <v>0</v>
      </c>
      <c r="J185" s="32">
        <v>0</v>
      </c>
      <c r="K185" s="29">
        <f>Лист4!E183/1000</f>
        <v>13.9718</v>
      </c>
      <c r="L185" s="33"/>
      <c r="M185" s="33"/>
    </row>
    <row r="186" spans="1:13" s="34" customFormat="1" ht="16.5" customHeight="1" x14ac:dyDescent="0.25">
      <c r="A186" s="23" t="str">
        <f>Лист4!A184</f>
        <v xml:space="preserve">Грузинская ул. д.44 </v>
      </c>
      <c r="B186" s="185" t="str">
        <f>Лист4!C184</f>
        <v>г. Астрахань</v>
      </c>
      <c r="C186" s="41">
        <f t="shared" si="4"/>
        <v>0</v>
      </c>
      <c r="D186" s="41">
        <f t="shared" si="5"/>
        <v>0</v>
      </c>
      <c r="E186" s="30">
        <v>0</v>
      </c>
      <c r="F186" s="31">
        <v>0</v>
      </c>
      <c r="G186" s="32">
        <v>0</v>
      </c>
      <c r="H186" s="32">
        <v>0</v>
      </c>
      <c r="I186" s="32">
        <v>0</v>
      </c>
      <c r="J186" s="32">
        <v>0</v>
      </c>
      <c r="K186" s="29">
        <f>Лист4!E184/1000</f>
        <v>0</v>
      </c>
      <c r="L186" s="33"/>
      <c r="M186" s="33"/>
    </row>
    <row r="187" spans="1:13" s="34" customFormat="1" ht="18.75" customHeight="1" x14ac:dyDescent="0.25">
      <c r="A187" s="23" t="str">
        <f>Лист4!A185</f>
        <v xml:space="preserve">Дантона ул. д.11 </v>
      </c>
      <c r="B187" s="185" t="str">
        <f>Лист4!C185</f>
        <v>г. Астрахань</v>
      </c>
      <c r="C187" s="41">
        <f t="shared" si="4"/>
        <v>25.169440000000002</v>
      </c>
      <c r="D187" s="41">
        <f t="shared" si="5"/>
        <v>1.60656</v>
      </c>
      <c r="E187" s="30">
        <v>0</v>
      </c>
      <c r="F187" s="31">
        <v>1.60656</v>
      </c>
      <c r="G187" s="32">
        <v>0</v>
      </c>
      <c r="H187" s="32">
        <v>0</v>
      </c>
      <c r="I187" s="32">
        <v>0</v>
      </c>
      <c r="J187" s="32">
        <v>0</v>
      </c>
      <c r="K187" s="29">
        <f>Лист4!E185/1000</f>
        <v>26.776</v>
      </c>
      <c r="L187" s="33"/>
      <c r="M187" s="33"/>
    </row>
    <row r="188" spans="1:13" s="34" customFormat="1" ht="18.75" customHeight="1" x14ac:dyDescent="0.25">
      <c r="A188" s="23" t="str">
        <f>Лист4!A186</f>
        <v xml:space="preserve">Дантона ул. д.3/10 </v>
      </c>
      <c r="B188" s="185" t="str">
        <f>Лист4!C186</f>
        <v>г. Астрахань</v>
      </c>
      <c r="C188" s="41">
        <f t="shared" si="4"/>
        <v>3.4765900000000003</v>
      </c>
      <c r="D188" s="41">
        <f t="shared" si="5"/>
        <v>0.22191000000000002</v>
      </c>
      <c r="E188" s="30">
        <v>0</v>
      </c>
      <c r="F188" s="31">
        <v>0.22191000000000002</v>
      </c>
      <c r="G188" s="32">
        <v>0</v>
      </c>
      <c r="H188" s="32">
        <v>0</v>
      </c>
      <c r="I188" s="32">
        <v>0</v>
      </c>
      <c r="J188" s="32">
        <v>0</v>
      </c>
      <c r="K188" s="29">
        <f>Лист4!E186/1000</f>
        <v>3.6985000000000001</v>
      </c>
      <c r="L188" s="33"/>
      <c r="M188" s="33"/>
    </row>
    <row r="189" spans="1:13" s="34" customFormat="1" ht="18.75" customHeight="1" x14ac:dyDescent="0.25">
      <c r="A189" s="23" t="str">
        <f>Лист4!A187</f>
        <v xml:space="preserve">Дантона ул. д.4 </v>
      </c>
      <c r="B189" s="185" t="str">
        <f>Лист4!C187</f>
        <v>г. Астрахань</v>
      </c>
      <c r="C189" s="41">
        <f t="shared" si="4"/>
        <v>42.854036000000008</v>
      </c>
      <c r="D189" s="41">
        <f t="shared" si="5"/>
        <v>2.7353640000000001</v>
      </c>
      <c r="E189" s="30">
        <v>0</v>
      </c>
      <c r="F189" s="31">
        <v>2.7353640000000001</v>
      </c>
      <c r="G189" s="32">
        <v>0</v>
      </c>
      <c r="H189" s="32">
        <v>0</v>
      </c>
      <c r="I189" s="32">
        <v>0</v>
      </c>
      <c r="J189" s="32">
        <v>0</v>
      </c>
      <c r="K189" s="29">
        <f>Лист4!E187/1000</f>
        <v>45.589400000000005</v>
      </c>
      <c r="L189" s="33"/>
      <c r="M189" s="33"/>
    </row>
    <row r="190" spans="1:13" s="34" customFormat="1" ht="18.75" customHeight="1" x14ac:dyDescent="0.25">
      <c r="A190" s="23" t="str">
        <f>Лист4!A188</f>
        <v xml:space="preserve">Дантона ул. д.7 </v>
      </c>
      <c r="B190" s="185" t="str">
        <f>Лист4!C188</f>
        <v>г. Астрахань</v>
      </c>
      <c r="C190" s="41">
        <f t="shared" si="4"/>
        <v>21.46584</v>
      </c>
      <c r="D190" s="41">
        <f t="shared" si="5"/>
        <v>1.3701599999999998</v>
      </c>
      <c r="E190" s="30">
        <v>0</v>
      </c>
      <c r="F190" s="31">
        <v>1.3701599999999998</v>
      </c>
      <c r="G190" s="32">
        <v>0</v>
      </c>
      <c r="H190" s="32">
        <v>0</v>
      </c>
      <c r="I190" s="32">
        <v>0</v>
      </c>
      <c r="J190" s="32">
        <v>0</v>
      </c>
      <c r="K190" s="29">
        <f>Лист4!E188/1000</f>
        <v>22.835999999999999</v>
      </c>
      <c r="L190" s="33"/>
      <c r="M190" s="33"/>
    </row>
    <row r="191" spans="1:13" s="34" customFormat="1" ht="18.75" customHeight="1" x14ac:dyDescent="0.25">
      <c r="A191" s="23" t="str">
        <f>Лист4!A189</f>
        <v xml:space="preserve">Дарвина ул. д.1 </v>
      </c>
      <c r="B191" s="185" t="str">
        <f>Лист4!C189</f>
        <v>г. Астрахань</v>
      </c>
      <c r="C191" s="41">
        <f t="shared" si="4"/>
        <v>38.911864000000008</v>
      </c>
      <c r="D191" s="41">
        <f t="shared" si="5"/>
        <v>2.4837360000000004</v>
      </c>
      <c r="E191" s="30">
        <v>0</v>
      </c>
      <c r="F191" s="31">
        <v>2.4837360000000004</v>
      </c>
      <c r="G191" s="32">
        <v>0</v>
      </c>
      <c r="H191" s="32">
        <v>0</v>
      </c>
      <c r="I191" s="32">
        <v>0</v>
      </c>
      <c r="J191" s="32">
        <v>0</v>
      </c>
      <c r="K191" s="29">
        <f>Лист4!E189/1000</f>
        <v>41.395600000000009</v>
      </c>
      <c r="L191" s="33"/>
      <c r="M191" s="33"/>
    </row>
    <row r="192" spans="1:13" s="34" customFormat="1" ht="18.75" customHeight="1" x14ac:dyDescent="0.25">
      <c r="A192" s="23" t="str">
        <f>Лист4!A190</f>
        <v xml:space="preserve">Дарвина ул. д.11 </v>
      </c>
      <c r="B192" s="185" t="str">
        <f>Лист4!C190</f>
        <v>г. Астрахань</v>
      </c>
      <c r="C192" s="41">
        <f t="shared" si="4"/>
        <v>14.268824</v>
      </c>
      <c r="D192" s="41">
        <f t="shared" si="5"/>
        <v>0.91077600000000003</v>
      </c>
      <c r="E192" s="30">
        <v>0</v>
      </c>
      <c r="F192" s="31">
        <v>0.91077600000000003</v>
      </c>
      <c r="G192" s="32">
        <v>0</v>
      </c>
      <c r="H192" s="32">
        <v>0</v>
      </c>
      <c r="I192" s="32">
        <v>0</v>
      </c>
      <c r="J192" s="32">
        <v>0</v>
      </c>
      <c r="K192" s="29">
        <f>Лист4!E190/1000</f>
        <v>15.179600000000001</v>
      </c>
      <c r="L192" s="33"/>
      <c r="M192" s="33"/>
    </row>
    <row r="193" spans="1:13" s="34" customFormat="1" ht="25.5" customHeight="1" x14ac:dyDescent="0.25">
      <c r="A193" s="23" t="str">
        <f>Лист4!A191</f>
        <v xml:space="preserve">Дарвина ул. д.15 </v>
      </c>
      <c r="B193" s="185" t="str">
        <f>Лист4!C191</f>
        <v>г. Астрахань</v>
      </c>
      <c r="C193" s="41">
        <f t="shared" si="4"/>
        <v>21.861533000000001</v>
      </c>
      <c r="D193" s="41">
        <f t="shared" si="5"/>
        <v>1.3954169999999999</v>
      </c>
      <c r="E193" s="30">
        <v>0</v>
      </c>
      <c r="F193" s="31">
        <v>1.3954169999999999</v>
      </c>
      <c r="G193" s="32">
        <v>0</v>
      </c>
      <c r="H193" s="32">
        <v>0</v>
      </c>
      <c r="I193" s="32">
        <v>0</v>
      </c>
      <c r="J193" s="32">
        <v>0</v>
      </c>
      <c r="K193" s="29">
        <f>Лист4!E191/1000</f>
        <v>23.25695</v>
      </c>
      <c r="L193" s="33"/>
      <c r="M193" s="33"/>
    </row>
    <row r="194" spans="1:13" s="34" customFormat="1" ht="18.75" customHeight="1" x14ac:dyDescent="0.25">
      <c r="A194" s="23" t="str">
        <f>Лист4!A192</f>
        <v xml:space="preserve">Дарвина ул. д.24 </v>
      </c>
      <c r="B194" s="185" t="str">
        <f>Лист4!C192</f>
        <v>г. Астрахань</v>
      </c>
      <c r="C194" s="41">
        <f t="shared" si="4"/>
        <v>51.086179999999999</v>
      </c>
      <c r="D194" s="41">
        <f t="shared" si="5"/>
        <v>3.2608199999999998</v>
      </c>
      <c r="E194" s="30">
        <v>0</v>
      </c>
      <c r="F194" s="31">
        <v>3.2608199999999998</v>
      </c>
      <c r="G194" s="32">
        <v>0</v>
      </c>
      <c r="H194" s="32">
        <v>0</v>
      </c>
      <c r="I194" s="32">
        <v>0</v>
      </c>
      <c r="J194" s="32">
        <v>0</v>
      </c>
      <c r="K194" s="29">
        <f>Лист4!E192/1000</f>
        <v>54.347000000000001</v>
      </c>
      <c r="L194" s="33"/>
      <c r="M194" s="33"/>
    </row>
    <row r="195" spans="1:13" s="34" customFormat="1" ht="25.5" customHeight="1" x14ac:dyDescent="0.25">
      <c r="A195" s="23" t="str">
        <f>Лист4!A193</f>
        <v xml:space="preserve">Дарвина ул. д.25 </v>
      </c>
      <c r="B195" s="185" t="str">
        <f>Лист4!C193</f>
        <v>г. Астрахань</v>
      </c>
      <c r="C195" s="41">
        <f t="shared" si="4"/>
        <v>26.094381200000001</v>
      </c>
      <c r="D195" s="41">
        <f t="shared" si="5"/>
        <v>1.6655988000000002</v>
      </c>
      <c r="E195" s="30">
        <v>0</v>
      </c>
      <c r="F195" s="31">
        <v>1.6655988000000002</v>
      </c>
      <c r="G195" s="32">
        <v>0</v>
      </c>
      <c r="H195" s="32">
        <v>0</v>
      </c>
      <c r="I195" s="32">
        <v>0</v>
      </c>
      <c r="J195" s="32">
        <v>0</v>
      </c>
      <c r="K195" s="29">
        <f>Лист4!E193/1000</f>
        <v>27.759980000000002</v>
      </c>
      <c r="L195" s="33"/>
      <c r="M195" s="33"/>
    </row>
    <row r="196" spans="1:13" s="34" customFormat="1" ht="25.5" customHeight="1" x14ac:dyDescent="0.25">
      <c r="A196" s="23" t="str">
        <f>Лист4!A194</f>
        <v xml:space="preserve">Дарвина ул. д.3 </v>
      </c>
      <c r="B196" s="185" t="str">
        <f>Лист4!C194</f>
        <v>г. Астрахань</v>
      </c>
      <c r="C196" s="41">
        <f t="shared" si="4"/>
        <v>67.017864000000003</v>
      </c>
      <c r="D196" s="41">
        <f t="shared" si="5"/>
        <v>4.277736</v>
      </c>
      <c r="E196" s="30">
        <v>0</v>
      </c>
      <c r="F196" s="31">
        <v>4.277736</v>
      </c>
      <c r="G196" s="32">
        <v>0</v>
      </c>
      <c r="H196" s="32">
        <v>0</v>
      </c>
      <c r="I196" s="32">
        <v>0</v>
      </c>
      <c r="J196" s="32">
        <v>0</v>
      </c>
      <c r="K196" s="29">
        <f>Лист4!E194/1000</f>
        <v>71.295600000000007</v>
      </c>
      <c r="L196" s="33"/>
      <c r="M196" s="33"/>
    </row>
    <row r="197" spans="1:13" s="34" customFormat="1" ht="18.75" customHeight="1" x14ac:dyDescent="0.25">
      <c r="A197" s="23" t="str">
        <f>Лист4!A195</f>
        <v xml:space="preserve">Дарвина ул. д.35 </v>
      </c>
      <c r="B197" s="185" t="str">
        <f>Лист4!C195</f>
        <v>г. Астрахань</v>
      </c>
      <c r="C197" s="41">
        <f t="shared" si="4"/>
        <v>13.327508</v>
      </c>
      <c r="D197" s="41">
        <f t="shared" si="5"/>
        <v>0.850692</v>
      </c>
      <c r="E197" s="30">
        <v>0</v>
      </c>
      <c r="F197" s="31">
        <v>0.850692</v>
      </c>
      <c r="G197" s="32">
        <v>0</v>
      </c>
      <c r="H197" s="32">
        <v>0</v>
      </c>
      <c r="I197" s="32">
        <v>0</v>
      </c>
      <c r="J197" s="32">
        <v>0</v>
      </c>
      <c r="K197" s="29">
        <f>Лист4!E195/1000</f>
        <v>14.1782</v>
      </c>
      <c r="L197" s="33"/>
      <c r="M197" s="33"/>
    </row>
    <row r="198" spans="1:13" s="34" customFormat="1" ht="18.75" customHeight="1" x14ac:dyDescent="0.25">
      <c r="A198" s="23" t="str">
        <f>Лист4!A196</f>
        <v xml:space="preserve">Дарвина ул. д.6 </v>
      </c>
      <c r="B198" s="185" t="str">
        <f>Лист4!C196</f>
        <v>г. Астрахань</v>
      </c>
      <c r="C198" s="41">
        <f t="shared" si="4"/>
        <v>23.812004799999997</v>
      </c>
      <c r="D198" s="41">
        <f t="shared" si="5"/>
        <v>1.5199151999999998</v>
      </c>
      <c r="E198" s="30">
        <v>0</v>
      </c>
      <c r="F198" s="31">
        <v>1.5199151999999998</v>
      </c>
      <c r="G198" s="32">
        <v>0</v>
      </c>
      <c r="H198" s="32">
        <v>0</v>
      </c>
      <c r="I198" s="32">
        <v>0</v>
      </c>
      <c r="J198" s="32">
        <v>0</v>
      </c>
      <c r="K198" s="29">
        <f>Лист4!E196/1000</f>
        <v>25.331919999999997</v>
      </c>
      <c r="L198" s="33"/>
      <c r="M198" s="33"/>
    </row>
    <row r="199" spans="1:13" s="34" customFormat="1" ht="25.5" customHeight="1" x14ac:dyDescent="0.25">
      <c r="A199" s="23" t="str">
        <f>Лист4!A197</f>
        <v xml:space="preserve">Дарвина ул. д.9 </v>
      </c>
      <c r="B199" s="185" t="str">
        <f>Лист4!C197</f>
        <v>г. Астрахань</v>
      </c>
      <c r="C199" s="41">
        <f t="shared" ref="C199:C262" si="6">K199+J199-F199</f>
        <v>1.6078699999999999</v>
      </c>
      <c r="D199" s="41">
        <f t="shared" ref="D199:D262" si="7">F199</f>
        <v>0.10263</v>
      </c>
      <c r="E199" s="30">
        <v>0</v>
      </c>
      <c r="F199" s="31">
        <v>0.10263</v>
      </c>
      <c r="G199" s="32">
        <v>0</v>
      </c>
      <c r="H199" s="32">
        <v>0</v>
      </c>
      <c r="I199" s="32">
        <v>0</v>
      </c>
      <c r="J199" s="32">
        <v>0</v>
      </c>
      <c r="K199" s="29">
        <f>Лист4!E197/1000</f>
        <v>1.7104999999999999</v>
      </c>
      <c r="L199" s="33"/>
      <c r="M199" s="33"/>
    </row>
    <row r="200" spans="1:13" s="34" customFormat="1" ht="25.5" customHeight="1" x14ac:dyDescent="0.25">
      <c r="A200" s="23" t="str">
        <f>Лист4!A198</f>
        <v xml:space="preserve">Донбасская ул. д. 54 </v>
      </c>
      <c r="B200" s="185" t="str">
        <f>Лист4!C198</f>
        <v>г. Астрахань</v>
      </c>
      <c r="C200" s="41">
        <f t="shared" si="6"/>
        <v>0.86404800000000004</v>
      </c>
      <c r="D200" s="41">
        <f t="shared" si="7"/>
        <v>5.5152000000000007E-2</v>
      </c>
      <c r="E200" s="30">
        <v>0</v>
      </c>
      <c r="F200" s="31">
        <v>5.5152000000000007E-2</v>
      </c>
      <c r="G200" s="32">
        <v>0</v>
      </c>
      <c r="H200" s="32">
        <v>0</v>
      </c>
      <c r="I200" s="32">
        <v>0</v>
      </c>
      <c r="J200" s="32">
        <v>0</v>
      </c>
      <c r="K200" s="29">
        <f>Лист4!E198/1000</f>
        <v>0.91920000000000002</v>
      </c>
      <c r="L200" s="33"/>
      <c r="M200" s="33"/>
    </row>
    <row r="201" spans="1:13" s="34" customFormat="1" ht="25.5" customHeight="1" x14ac:dyDescent="0.25">
      <c r="A201" s="23" t="str">
        <f>Лист4!A199</f>
        <v xml:space="preserve">Донбасская ул. д.14 </v>
      </c>
      <c r="B201" s="185" t="str">
        <f>Лист4!C199</f>
        <v>г. Астрахань</v>
      </c>
      <c r="C201" s="41">
        <f t="shared" si="6"/>
        <v>1.4380120000000003</v>
      </c>
      <c r="D201" s="41">
        <f t="shared" si="7"/>
        <v>9.1788000000000008E-2</v>
      </c>
      <c r="E201" s="30">
        <v>0</v>
      </c>
      <c r="F201" s="31">
        <v>9.1788000000000008E-2</v>
      </c>
      <c r="G201" s="32">
        <v>0</v>
      </c>
      <c r="H201" s="32">
        <v>0</v>
      </c>
      <c r="I201" s="32">
        <v>0</v>
      </c>
      <c r="J201" s="32">
        <v>0</v>
      </c>
      <c r="K201" s="29">
        <f>Лист4!E199/1000</f>
        <v>1.5298000000000003</v>
      </c>
      <c r="L201" s="33"/>
      <c r="M201" s="33"/>
    </row>
    <row r="202" spans="1:13" s="34" customFormat="1" ht="25.5" customHeight="1" x14ac:dyDescent="0.25">
      <c r="A202" s="23" t="str">
        <f>Лист4!A200</f>
        <v xml:space="preserve">Донбасская ул. д.15 </v>
      </c>
      <c r="B202" s="185" t="str">
        <f>Лист4!C200</f>
        <v>г. Астрахань</v>
      </c>
      <c r="C202" s="41">
        <f t="shared" si="6"/>
        <v>1.0621999999999998</v>
      </c>
      <c r="D202" s="41">
        <f t="shared" si="7"/>
        <v>6.7799999999999999E-2</v>
      </c>
      <c r="E202" s="30">
        <v>0</v>
      </c>
      <c r="F202" s="31">
        <v>6.7799999999999999E-2</v>
      </c>
      <c r="G202" s="32">
        <v>0</v>
      </c>
      <c r="H202" s="32">
        <v>0</v>
      </c>
      <c r="I202" s="32">
        <v>0</v>
      </c>
      <c r="J202" s="32">
        <v>0</v>
      </c>
      <c r="K202" s="29">
        <f>Лист4!E200/1000</f>
        <v>1.1299999999999999</v>
      </c>
      <c r="L202" s="33"/>
      <c r="M202" s="33"/>
    </row>
    <row r="203" spans="1:13" s="34" customFormat="1" ht="18.75" customHeight="1" x14ac:dyDescent="0.25">
      <c r="A203" s="23" t="str">
        <f>Лист4!A201</f>
        <v xml:space="preserve">Донбасская ул. д.26 </v>
      </c>
      <c r="B203" s="185" t="str">
        <f>Лист4!C201</f>
        <v>г. Астрахань</v>
      </c>
      <c r="C203" s="41">
        <f t="shared" si="6"/>
        <v>0.24158940000000001</v>
      </c>
      <c r="D203" s="41">
        <f t="shared" si="7"/>
        <v>1.54206E-2</v>
      </c>
      <c r="E203" s="30">
        <v>0</v>
      </c>
      <c r="F203" s="31">
        <v>1.54206E-2</v>
      </c>
      <c r="G203" s="32">
        <v>0</v>
      </c>
      <c r="H203" s="32">
        <v>0</v>
      </c>
      <c r="I203" s="32">
        <v>0</v>
      </c>
      <c r="J203" s="32">
        <v>0</v>
      </c>
      <c r="K203" s="29">
        <f>Лист4!E201/1000</f>
        <v>0.25701000000000002</v>
      </c>
      <c r="L203" s="33"/>
      <c r="M203" s="33"/>
    </row>
    <row r="204" spans="1:13" s="34" customFormat="1" ht="25.5" customHeight="1" x14ac:dyDescent="0.25">
      <c r="A204" s="23" t="str">
        <f>Лист4!A202</f>
        <v xml:space="preserve">Донбасская ул. д.28 </v>
      </c>
      <c r="B204" s="185" t="str">
        <f>Лист4!C202</f>
        <v>г. Астрахань</v>
      </c>
      <c r="C204" s="41">
        <f t="shared" si="6"/>
        <v>40.689779999999999</v>
      </c>
      <c r="D204" s="41">
        <f t="shared" si="7"/>
        <v>2.5972200000000001</v>
      </c>
      <c r="E204" s="30">
        <v>0</v>
      </c>
      <c r="F204" s="31">
        <v>2.5972200000000001</v>
      </c>
      <c r="G204" s="32">
        <v>0</v>
      </c>
      <c r="H204" s="32">
        <v>0</v>
      </c>
      <c r="I204" s="32">
        <v>0</v>
      </c>
      <c r="J204" s="32">
        <v>0</v>
      </c>
      <c r="K204" s="29">
        <f>Лист4!E202/1000</f>
        <v>43.286999999999999</v>
      </c>
      <c r="L204" s="33"/>
      <c r="M204" s="33"/>
    </row>
    <row r="205" spans="1:13" s="34" customFormat="1" ht="25.5" customHeight="1" x14ac:dyDescent="0.25">
      <c r="A205" s="23" t="str">
        <f>Лист4!A203</f>
        <v xml:space="preserve">Донбасская ул. д.30 </v>
      </c>
      <c r="B205" s="185" t="str">
        <f>Лист4!C203</f>
        <v>г. Астрахань</v>
      </c>
      <c r="C205" s="41">
        <f t="shared" si="6"/>
        <v>0</v>
      </c>
      <c r="D205" s="41">
        <f t="shared" si="7"/>
        <v>0</v>
      </c>
      <c r="E205" s="30">
        <v>0</v>
      </c>
      <c r="F205" s="31">
        <v>0</v>
      </c>
      <c r="G205" s="32">
        <v>0</v>
      </c>
      <c r="H205" s="32">
        <v>0</v>
      </c>
      <c r="I205" s="32">
        <v>0</v>
      </c>
      <c r="J205" s="32">
        <v>0</v>
      </c>
      <c r="K205" s="29">
        <f>Лист4!E203/1000</f>
        <v>0</v>
      </c>
      <c r="L205" s="33"/>
      <c r="M205" s="33"/>
    </row>
    <row r="206" spans="1:13" s="34" customFormat="1" ht="18.75" customHeight="1" x14ac:dyDescent="0.25">
      <c r="A206" s="23" t="str">
        <f>Лист4!A204</f>
        <v xml:space="preserve">Донбасская ул. д.4 </v>
      </c>
      <c r="B206" s="185" t="str">
        <f>Лист4!C204</f>
        <v>г. Астрахань</v>
      </c>
      <c r="C206" s="41">
        <f t="shared" si="6"/>
        <v>0.26273000000000002</v>
      </c>
      <c r="D206" s="41">
        <f t="shared" si="7"/>
        <v>1.677E-2</v>
      </c>
      <c r="E206" s="30">
        <v>0</v>
      </c>
      <c r="F206" s="31">
        <v>1.677E-2</v>
      </c>
      <c r="G206" s="32">
        <v>0</v>
      </c>
      <c r="H206" s="32">
        <v>0</v>
      </c>
      <c r="I206" s="32">
        <v>0</v>
      </c>
      <c r="J206" s="32">
        <v>0</v>
      </c>
      <c r="K206" s="29">
        <f>Лист4!E204/1000</f>
        <v>0.27950000000000003</v>
      </c>
      <c r="L206" s="33"/>
      <c r="M206" s="33"/>
    </row>
    <row r="207" spans="1:13" s="34" customFormat="1" ht="18.75" customHeight="1" x14ac:dyDescent="0.25">
      <c r="A207" s="23" t="str">
        <f>Лист4!A205</f>
        <v xml:space="preserve">Донбасская ул. д.8 </v>
      </c>
      <c r="B207" s="185" t="str">
        <f>Лист4!C205</f>
        <v>г. Астрахань</v>
      </c>
      <c r="C207" s="41">
        <f t="shared" si="6"/>
        <v>1.222</v>
      </c>
      <c r="D207" s="41">
        <f t="shared" si="7"/>
        <v>7.8000000000000014E-2</v>
      </c>
      <c r="E207" s="30">
        <v>0</v>
      </c>
      <c r="F207" s="31">
        <v>7.8000000000000014E-2</v>
      </c>
      <c r="G207" s="32">
        <v>0</v>
      </c>
      <c r="H207" s="32">
        <v>0</v>
      </c>
      <c r="I207" s="32">
        <v>0</v>
      </c>
      <c r="J207" s="32">
        <v>0</v>
      </c>
      <c r="K207" s="29">
        <f>Лист4!E205/1000</f>
        <v>1.3</v>
      </c>
      <c r="L207" s="33"/>
      <c r="M207" s="33"/>
    </row>
    <row r="208" spans="1:13" s="34" customFormat="1" ht="18.75" customHeight="1" x14ac:dyDescent="0.25">
      <c r="A208" s="23" t="str">
        <f>Лист4!A206</f>
        <v xml:space="preserve">Епишина ул. д.19 </v>
      </c>
      <c r="B208" s="185" t="str">
        <f>Лист4!C206</f>
        <v>г. Астрахань</v>
      </c>
      <c r="C208" s="41">
        <f t="shared" si="6"/>
        <v>6.2001460000000002</v>
      </c>
      <c r="D208" s="41">
        <f t="shared" si="7"/>
        <v>0.39575400000000005</v>
      </c>
      <c r="E208" s="30">
        <v>0</v>
      </c>
      <c r="F208" s="31">
        <v>0.39575400000000005</v>
      </c>
      <c r="G208" s="32">
        <v>0</v>
      </c>
      <c r="H208" s="32">
        <v>0</v>
      </c>
      <c r="I208" s="32">
        <v>0</v>
      </c>
      <c r="J208" s="32">
        <v>0</v>
      </c>
      <c r="K208" s="29">
        <f>Лист4!E206/1000</f>
        <v>6.5959000000000003</v>
      </c>
      <c r="L208" s="33"/>
      <c r="M208" s="33"/>
    </row>
    <row r="209" spans="1:13" s="34" customFormat="1" ht="25.5" customHeight="1" x14ac:dyDescent="0.25">
      <c r="A209" s="23" t="str">
        <f>Лист4!A207</f>
        <v xml:space="preserve">Епишина ул. д.45 </v>
      </c>
      <c r="B209" s="185" t="str">
        <f>Лист4!C207</f>
        <v>г. Астрахань</v>
      </c>
      <c r="C209" s="41">
        <f t="shared" si="6"/>
        <v>10.813572000000001</v>
      </c>
      <c r="D209" s="41">
        <f t="shared" si="7"/>
        <v>0.69022800000000006</v>
      </c>
      <c r="E209" s="30">
        <v>0</v>
      </c>
      <c r="F209" s="31">
        <v>0.69022800000000006</v>
      </c>
      <c r="G209" s="32">
        <v>0</v>
      </c>
      <c r="H209" s="32">
        <v>0</v>
      </c>
      <c r="I209" s="32">
        <v>0</v>
      </c>
      <c r="J209" s="32">
        <v>0</v>
      </c>
      <c r="K209" s="29">
        <f>Лист4!E207/1000</f>
        <v>11.5038</v>
      </c>
      <c r="L209" s="33"/>
      <c r="M209" s="33"/>
    </row>
    <row r="210" spans="1:13" s="34" customFormat="1" ht="25.5" customHeight="1" x14ac:dyDescent="0.25">
      <c r="A210" s="23" t="str">
        <f>Лист4!A208</f>
        <v xml:space="preserve">Епишина ул. д.58 </v>
      </c>
      <c r="B210" s="185" t="str">
        <f>Лист4!C208</f>
        <v>г. Астрахань</v>
      </c>
      <c r="C210" s="41">
        <f t="shared" si="6"/>
        <v>66.030864000000008</v>
      </c>
      <c r="D210" s="41">
        <f t="shared" si="7"/>
        <v>4.2147360000000003</v>
      </c>
      <c r="E210" s="30">
        <v>0</v>
      </c>
      <c r="F210" s="31">
        <v>4.2147360000000003</v>
      </c>
      <c r="G210" s="32">
        <v>0</v>
      </c>
      <c r="H210" s="32">
        <v>0</v>
      </c>
      <c r="I210" s="32">
        <v>0</v>
      </c>
      <c r="J210" s="32">
        <v>0</v>
      </c>
      <c r="K210" s="29">
        <f>Лист4!E208/1000</f>
        <v>70.24560000000001</v>
      </c>
      <c r="L210" s="33"/>
      <c r="M210" s="33"/>
    </row>
    <row r="211" spans="1:13" s="34" customFormat="1" ht="18.75" customHeight="1" x14ac:dyDescent="0.25">
      <c r="A211" s="23" t="str">
        <f>Лист4!A209</f>
        <v xml:space="preserve">Епишина ул. д.6 </v>
      </c>
      <c r="B211" s="185" t="str">
        <f>Лист4!C209</f>
        <v>г. Астрахань</v>
      </c>
      <c r="C211" s="41">
        <f t="shared" si="6"/>
        <v>10.375344000000002</v>
      </c>
      <c r="D211" s="41">
        <f t="shared" si="7"/>
        <v>0.66225600000000007</v>
      </c>
      <c r="E211" s="30">
        <v>0</v>
      </c>
      <c r="F211" s="31">
        <v>0.66225600000000007</v>
      </c>
      <c r="G211" s="32">
        <v>0</v>
      </c>
      <c r="H211" s="32">
        <v>0</v>
      </c>
      <c r="I211" s="32">
        <v>0</v>
      </c>
      <c r="J211" s="32">
        <v>0</v>
      </c>
      <c r="K211" s="29">
        <f>Лист4!E209/1000</f>
        <v>11.037600000000001</v>
      </c>
      <c r="L211" s="33"/>
      <c r="M211" s="33"/>
    </row>
    <row r="212" spans="1:13" s="34" customFormat="1" ht="18.75" customHeight="1" x14ac:dyDescent="0.25">
      <c r="A212" s="23" t="str">
        <f>Лист4!A210</f>
        <v xml:space="preserve">Епишина ул. д.61 </v>
      </c>
      <c r="B212" s="185" t="str">
        <f>Лист4!C210</f>
        <v>г. Астрахань</v>
      </c>
      <c r="C212" s="41">
        <f t="shared" si="6"/>
        <v>0</v>
      </c>
      <c r="D212" s="41">
        <f t="shared" si="7"/>
        <v>0</v>
      </c>
      <c r="E212" s="30">
        <v>0</v>
      </c>
      <c r="F212" s="31">
        <v>0</v>
      </c>
      <c r="G212" s="32">
        <v>0</v>
      </c>
      <c r="H212" s="32">
        <v>0</v>
      </c>
      <c r="I212" s="32">
        <v>0</v>
      </c>
      <c r="J212" s="32">
        <v>0</v>
      </c>
      <c r="K212" s="29">
        <f>Лист4!E210/1000</f>
        <v>0</v>
      </c>
      <c r="L212" s="33"/>
      <c r="M212" s="33"/>
    </row>
    <row r="213" spans="1:13" s="34" customFormat="1" ht="18.75" customHeight="1" x14ac:dyDescent="0.25">
      <c r="A213" s="23" t="str">
        <f>Лист4!A211</f>
        <v xml:space="preserve">Епишина ул. д.62 </v>
      </c>
      <c r="B213" s="185" t="str">
        <f>Лист4!C211</f>
        <v>г. Астрахань</v>
      </c>
      <c r="C213" s="41">
        <f t="shared" si="6"/>
        <v>0.91217599999999999</v>
      </c>
      <c r="D213" s="41">
        <f t="shared" si="7"/>
        <v>5.8224000000000005E-2</v>
      </c>
      <c r="E213" s="30">
        <v>0</v>
      </c>
      <c r="F213" s="31">
        <v>5.8224000000000005E-2</v>
      </c>
      <c r="G213" s="32">
        <v>0</v>
      </c>
      <c r="H213" s="32">
        <v>0</v>
      </c>
      <c r="I213" s="32">
        <v>0</v>
      </c>
      <c r="J213" s="32">
        <v>0</v>
      </c>
      <c r="K213" s="29">
        <f>Лист4!E211/1000</f>
        <v>0.97040000000000004</v>
      </c>
      <c r="L213" s="33"/>
      <c r="M213" s="33"/>
    </row>
    <row r="214" spans="1:13" s="34" customFormat="1" ht="18.75" customHeight="1" x14ac:dyDescent="0.25">
      <c r="A214" s="23" t="str">
        <f>Лист4!A212</f>
        <v xml:space="preserve">Епишина ул. д.67 </v>
      </c>
      <c r="B214" s="185" t="str">
        <f>Лист4!C212</f>
        <v>г. Астрахань</v>
      </c>
      <c r="C214" s="41">
        <f t="shared" si="6"/>
        <v>0</v>
      </c>
      <c r="D214" s="41">
        <f t="shared" si="7"/>
        <v>0</v>
      </c>
      <c r="E214" s="30">
        <v>0</v>
      </c>
      <c r="F214" s="31">
        <v>0</v>
      </c>
      <c r="G214" s="32">
        <v>0</v>
      </c>
      <c r="H214" s="32">
        <v>0</v>
      </c>
      <c r="I214" s="32">
        <v>0</v>
      </c>
      <c r="J214" s="32">
        <v>0</v>
      </c>
      <c r="K214" s="29">
        <f>Лист4!E212/1000</f>
        <v>0</v>
      </c>
      <c r="L214" s="33"/>
      <c r="M214" s="33"/>
    </row>
    <row r="215" spans="1:13" s="34" customFormat="1" ht="18.75" customHeight="1" x14ac:dyDescent="0.25">
      <c r="A215" s="23" t="str">
        <f>Лист4!A213</f>
        <v xml:space="preserve">Епишина ул. д.67А </v>
      </c>
      <c r="B215" s="185" t="str">
        <f>Лист4!C213</f>
        <v>г. Астрахань</v>
      </c>
      <c r="C215" s="41">
        <f t="shared" si="6"/>
        <v>0</v>
      </c>
      <c r="D215" s="41">
        <f t="shared" si="7"/>
        <v>0</v>
      </c>
      <c r="E215" s="30">
        <v>0</v>
      </c>
      <c r="F215" s="31">
        <v>0</v>
      </c>
      <c r="G215" s="32">
        <v>0</v>
      </c>
      <c r="H215" s="32">
        <v>0</v>
      </c>
      <c r="I215" s="32">
        <v>0</v>
      </c>
      <c r="J215" s="32">
        <v>0</v>
      </c>
      <c r="K215" s="29">
        <f>Лист4!E213/1000</f>
        <v>0</v>
      </c>
      <c r="L215" s="33"/>
      <c r="M215" s="33"/>
    </row>
    <row r="216" spans="1:13" s="34" customFormat="1" ht="18.75" customHeight="1" x14ac:dyDescent="0.25">
      <c r="A216" s="23" t="str">
        <f>Лист4!A214</f>
        <v xml:space="preserve">Епишина ул. д.72 </v>
      </c>
      <c r="B216" s="185" t="str">
        <f>Лист4!C214</f>
        <v>г. Астрахань</v>
      </c>
      <c r="C216" s="41">
        <f t="shared" si="6"/>
        <v>0.100392</v>
      </c>
      <c r="D216" s="41">
        <f t="shared" si="7"/>
        <v>6.4079999999999996E-3</v>
      </c>
      <c r="E216" s="30">
        <v>0</v>
      </c>
      <c r="F216" s="31">
        <v>6.4079999999999996E-3</v>
      </c>
      <c r="G216" s="32">
        <v>0</v>
      </c>
      <c r="H216" s="32">
        <v>0</v>
      </c>
      <c r="I216" s="32">
        <v>0</v>
      </c>
      <c r="J216" s="32">
        <v>0</v>
      </c>
      <c r="K216" s="29">
        <f>Лист4!E214/1000</f>
        <v>0.10679999999999999</v>
      </c>
      <c r="L216" s="33"/>
      <c r="M216" s="33"/>
    </row>
    <row r="217" spans="1:13" s="34" customFormat="1" ht="18.75" customHeight="1" x14ac:dyDescent="0.25">
      <c r="A217" s="23" t="str">
        <f>Лист4!A215</f>
        <v xml:space="preserve">Епишина ул. д.88 </v>
      </c>
      <c r="B217" s="185" t="str">
        <f>Лист4!C215</f>
        <v>г. Астрахань</v>
      </c>
      <c r="C217" s="41">
        <f t="shared" si="6"/>
        <v>9.3594483999999998</v>
      </c>
      <c r="D217" s="41">
        <f t="shared" si="7"/>
        <v>0.59741159999999993</v>
      </c>
      <c r="E217" s="30">
        <v>0</v>
      </c>
      <c r="F217" s="31">
        <v>0.59741159999999993</v>
      </c>
      <c r="G217" s="32">
        <v>0</v>
      </c>
      <c r="H217" s="32">
        <v>0</v>
      </c>
      <c r="I217" s="32">
        <v>0</v>
      </c>
      <c r="J217" s="32">
        <v>0</v>
      </c>
      <c r="K217" s="29">
        <f>Лист4!E215/1000</f>
        <v>9.9568599999999989</v>
      </c>
      <c r="L217" s="33"/>
      <c r="M217" s="33"/>
    </row>
    <row r="218" spans="1:13" s="34" customFormat="1" ht="18.75" customHeight="1" x14ac:dyDescent="0.25">
      <c r="A218" s="23" t="str">
        <f>Лист4!A216</f>
        <v xml:space="preserve">Жана Жореса ул. д.14А </v>
      </c>
      <c r="B218" s="185" t="str">
        <f>Лист4!C216</f>
        <v>г. Астрахань</v>
      </c>
      <c r="C218" s="41">
        <f t="shared" si="6"/>
        <v>0.13771</v>
      </c>
      <c r="D218" s="41">
        <f t="shared" si="7"/>
        <v>8.7899999999999992E-3</v>
      </c>
      <c r="E218" s="30">
        <v>0</v>
      </c>
      <c r="F218" s="31">
        <v>8.7899999999999992E-3</v>
      </c>
      <c r="G218" s="32">
        <v>0</v>
      </c>
      <c r="H218" s="32">
        <v>0</v>
      </c>
      <c r="I218" s="32">
        <v>0</v>
      </c>
      <c r="J218" s="32">
        <v>0</v>
      </c>
      <c r="K218" s="29">
        <f>Лист4!E216/1000</f>
        <v>0.14649999999999999</v>
      </c>
      <c r="L218" s="33"/>
      <c r="M218" s="33"/>
    </row>
    <row r="219" spans="1:13" s="34" customFormat="1" ht="18.75" customHeight="1" x14ac:dyDescent="0.25">
      <c r="A219" s="23" t="str">
        <f>Лист4!A217</f>
        <v xml:space="preserve">Жана Жореса ул. д.15 </v>
      </c>
      <c r="B219" s="185" t="str">
        <f>Лист4!C217</f>
        <v>г. Астрахань</v>
      </c>
      <c r="C219" s="41">
        <f t="shared" si="6"/>
        <v>5.8464240000000007</v>
      </c>
      <c r="D219" s="41">
        <f t="shared" si="7"/>
        <v>0.37317600000000006</v>
      </c>
      <c r="E219" s="30">
        <v>0</v>
      </c>
      <c r="F219" s="31">
        <v>0.37317600000000006</v>
      </c>
      <c r="G219" s="32">
        <v>0</v>
      </c>
      <c r="H219" s="32">
        <v>0</v>
      </c>
      <c r="I219" s="32">
        <v>0</v>
      </c>
      <c r="J219" s="32">
        <v>0</v>
      </c>
      <c r="K219" s="29">
        <f>Лист4!E217/1000</f>
        <v>6.2196000000000007</v>
      </c>
      <c r="L219" s="33"/>
      <c r="M219" s="33"/>
    </row>
    <row r="220" spans="1:13" s="34" customFormat="1" ht="18.75" customHeight="1" x14ac:dyDescent="0.25">
      <c r="A220" s="23" t="str">
        <f>Лист4!A218</f>
        <v xml:space="preserve">Жана Жореса ул. д.18 </v>
      </c>
      <c r="B220" s="185" t="str">
        <f>Лист4!C218</f>
        <v>г. Астрахань</v>
      </c>
      <c r="C220" s="41">
        <f t="shared" si="6"/>
        <v>12.428303999999999</v>
      </c>
      <c r="D220" s="41">
        <f t="shared" si="7"/>
        <v>0.793296</v>
      </c>
      <c r="E220" s="30">
        <v>0</v>
      </c>
      <c r="F220" s="31">
        <v>0.793296</v>
      </c>
      <c r="G220" s="32">
        <v>0</v>
      </c>
      <c r="H220" s="32">
        <v>0</v>
      </c>
      <c r="I220" s="32">
        <v>0</v>
      </c>
      <c r="J220" s="32">
        <v>0</v>
      </c>
      <c r="K220" s="29">
        <f>Лист4!E218/1000</f>
        <v>13.221599999999999</v>
      </c>
      <c r="L220" s="33"/>
      <c r="M220" s="33"/>
    </row>
    <row r="221" spans="1:13" s="34" customFormat="1" ht="18.75" customHeight="1" x14ac:dyDescent="0.25">
      <c r="A221" s="23" t="str">
        <f>Лист4!A219</f>
        <v xml:space="preserve">Жана Жореса ул. д.5 </v>
      </c>
      <c r="B221" s="185" t="str">
        <f>Лист4!C219</f>
        <v>г. Астрахань</v>
      </c>
      <c r="C221" s="41">
        <f t="shared" si="6"/>
        <v>0.109416</v>
      </c>
      <c r="D221" s="41">
        <f t="shared" si="7"/>
        <v>6.9840000000000006E-3</v>
      </c>
      <c r="E221" s="30">
        <v>0</v>
      </c>
      <c r="F221" s="31">
        <v>6.9840000000000006E-3</v>
      </c>
      <c r="G221" s="32">
        <v>0</v>
      </c>
      <c r="H221" s="32">
        <v>0</v>
      </c>
      <c r="I221" s="32">
        <v>0</v>
      </c>
      <c r="J221" s="32">
        <v>0</v>
      </c>
      <c r="K221" s="29">
        <f>Лист4!E219/1000</f>
        <v>0.1164</v>
      </c>
      <c r="L221" s="33"/>
      <c r="M221" s="33"/>
    </row>
    <row r="222" spans="1:13" s="34" customFormat="1" ht="18.75" customHeight="1" x14ac:dyDescent="0.25">
      <c r="A222" s="23" t="str">
        <f>Лист4!A220</f>
        <v xml:space="preserve">Зеленая ул. д.1 - корп. 1 </v>
      </c>
      <c r="B222" s="185" t="str">
        <f>Лист4!C220</f>
        <v>г. Астрахань</v>
      </c>
      <c r="C222" s="41">
        <f t="shared" si="6"/>
        <v>989.21220539999968</v>
      </c>
      <c r="D222" s="41">
        <f t="shared" si="7"/>
        <v>63.14120459999998</v>
      </c>
      <c r="E222" s="30">
        <v>0</v>
      </c>
      <c r="F222" s="31">
        <v>63.14120459999998</v>
      </c>
      <c r="G222" s="32">
        <v>0</v>
      </c>
      <c r="H222" s="32">
        <v>0</v>
      </c>
      <c r="I222" s="32">
        <v>0</v>
      </c>
      <c r="J222" s="32">
        <v>0</v>
      </c>
      <c r="K222" s="29">
        <f>Лист4!E220/1000</f>
        <v>1052.3534099999997</v>
      </c>
      <c r="L222" s="33"/>
      <c r="M222" s="33"/>
    </row>
    <row r="223" spans="1:13" s="34" customFormat="1" ht="18.75" customHeight="1" x14ac:dyDescent="0.25">
      <c r="A223" s="23" t="str">
        <f>Лист4!A221</f>
        <v xml:space="preserve">Зеленая ул. д.1 - корп. 3 </v>
      </c>
      <c r="B223" s="185" t="str">
        <f>Лист4!C221</f>
        <v>г. Астрахань</v>
      </c>
      <c r="C223" s="41">
        <f t="shared" si="6"/>
        <v>155.33218000000002</v>
      </c>
      <c r="D223" s="41">
        <f t="shared" si="7"/>
        <v>9.9148200000000006</v>
      </c>
      <c r="E223" s="30">
        <v>0</v>
      </c>
      <c r="F223" s="31">
        <v>9.9148200000000006</v>
      </c>
      <c r="G223" s="32">
        <v>0</v>
      </c>
      <c r="H223" s="32">
        <v>0</v>
      </c>
      <c r="I223" s="32">
        <v>0</v>
      </c>
      <c r="J223" s="32">
        <v>0</v>
      </c>
      <c r="K223" s="29">
        <f>Лист4!E221/1000</f>
        <v>165.24700000000001</v>
      </c>
      <c r="L223" s="33"/>
      <c r="M223" s="33"/>
    </row>
    <row r="224" spans="1:13" s="34" customFormat="1" ht="18.75" customHeight="1" x14ac:dyDescent="0.25">
      <c r="A224" s="23" t="str">
        <f>Лист4!A222</f>
        <v xml:space="preserve">Зеленая ул. д.1 - корп. 4 </v>
      </c>
      <c r="B224" s="185" t="str">
        <f>Лист4!C222</f>
        <v>г. Астрахань</v>
      </c>
      <c r="C224" s="41">
        <f t="shared" si="6"/>
        <v>137.68319119999998</v>
      </c>
      <c r="D224" s="41">
        <f t="shared" si="7"/>
        <v>8.7882888000000001</v>
      </c>
      <c r="E224" s="30">
        <v>0</v>
      </c>
      <c r="F224" s="31">
        <v>8.7882888000000001</v>
      </c>
      <c r="G224" s="32">
        <v>0</v>
      </c>
      <c r="H224" s="32">
        <v>0</v>
      </c>
      <c r="I224" s="32">
        <v>0</v>
      </c>
      <c r="J224" s="32">
        <v>0</v>
      </c>
      <c r="K224" s="29">
        <f>Лист4!E222/1000</f>
        <v>146.47147999999999</v>
      </c>
      <c r="L224" s="33"/>
      <c r="M224" s="33"/>
    </row>
    <row r="225" spans="1:13" s="34" customFormat="1" ht="18" customHeight="1" x14ac:dyDescent="0.25">
      <c r="A225" s="23" t="str">
        <f>Лист4!A223</f>
        <v xml:space="preserve">Зеленая ул. д.1 - корп. 5 </v>
      </c>
      <c r="B225" s="185" t="str">
        <f>Лист4!C223</f>
        <v>г. Астрахань</v>
      </c>
      <c r="C225" s="41">
        <f t="shared" si="6"/>
        <v>124.20031999999999</v>
      </c>
      <c r="D225" s="41">
        <f t="shared" si="7"/>
        <v>7.9276799999999987</v>
      </c>
      <c r="E225" s="30">
        <v>0</v>
      </c>
      <c r="F225" s="31">
        <v>7.9276799999999987</v>
      </c>
      <c r="G225" s="32">
        <v>0</v>
      </c>
      <c r="H225" s="32">
        <v>0</v>
      </c>
      <c r="I225" s="32">
        <v>0</v>
      </c>
      <c r="J225" s="32">
        <v>0</v>
      </c>
      <c r="K225" s="29">
        <f>Лист4!E223/1000</f>
        <v>132.12799999999999</v>
      </c>
      <c r="L225" s="33"/>
      <c r="M225" s="33"/>
    </row>
    <row r="226" spans="1:13" s="34" customFormat="1" ht="18" customHeight="1" x14ac:dyDescent="0.25">
      <c r="A226" s="23" t="str">
        <f>Лист4!A224</f>
        <v xml:space="preserve">Зеленая ул. д.1 - корп. 6 </v>
      </c>
      <c r="B226" s="185" t="str">
        <f>Лист4!C224</f>
        <v>г. Астрахань</v>
      </c>
      <c r="C226" s="41">
        <f t="shared" si="6"/>
        <v>80.32347</v>
      </c>
      <c r="D226" s="41">
        <f t="shared" si="7"/>
        <v>5.1270300000000004</v>
      </c>
      <c r="E226" s="30">
        <v>0</v>
      </c>
      <c r="F226" s="31">
        <v>5.1270300000000004</v>
      </c>
      <c r="G226" s="32">
        <v>0</v>
      </c>
      <c r="H226" s="32">
        <v>0</v>
      </c>
      <c r="I226" s="32">
        <v>0</v>
      </c>
      <c r="J226" s="32">
        <v>0</v>
      </c>
      <c r="K226" s="29">
        <f>Лист4!E224/1000</f>
        <v>85.450500000000005</v>
      </c>
      <c r="L226" s="33"/>
      <c r="M226" s="33"/>
    </row>
    <row r="227" spans="1:13" s="34" customFormat="1" ht="18" customHeight="1" x14ac:dyDescent="0.25">
      <c r="A227" s="23" t="str">
        <f>Лист4!A225</f>
        <v xml:space="preserve">Зеленая ул. д.70 </v>
      </c>
      <c r="B227" s="185" t="str">
        <f>Лист4!C225</f>
        <v>г. Астрахань</v>
      </c>
      <c r="C227" s="41">
        <f t="shared" si="6"/>
        <v>0</v>
      </c>
      <c r="D227" s="41">
        <f t="shared" si="7"/>
        <v>0</v>
      </c>
      <c r="E227" s="30">
        <v>0</v>
      </c>
      <c r="F227" s="31">
        <v>0</v>
      </c>
      <c r="G227" s="32">
        <v>0</v>
      </c>
      <c r="H227" s="32">
        <v>0</v>
      </c>
      <c r="I227" s="32">
        <v>0</v>
      </c>
      <c r="J227" s="32">
        <v>0</v>
      </c>
      <c r="K227" s="29">
        <f>Лист4!E225/1000</f>
        <v>0</v>
      </c>
      <c r="L227" s="33"/>
      <c r="M227" s="33"/>
    </row>
    <row r="228" spans="1:13" s="34" customFormat="1" ht="18" customHeight="1" x14ac:dyDescent="0.25">
      <c r="A228" s="23" t="str">
        <f>Лист4!A226</f>
        <v xml:space="preserve">Зеленгинская 2-я  д.3 </v>
      </c>
      <c r="B228" s="185" t="str">
        <f>Лист4!C226</f>
        <v>г. Астрахань</v>
      </c>
      <c r="C228" s="41">
        <f t="shared" si="6"/>
        <v>199.55018420000005</v>
      </c>
      <c r="D228" s="41">
        <f t="shared" si="7"/>
        <v>12.737245800000004</v>
      </c>
      <c r="E228" s="30">
        <v>0</v>
      </c>
      <c r="F228" s="31">
        <v>12.737245800000004</v>
      </c>
      <c r="G228" s="32">
        <v>0</v>
      </c>
      <c r="H228" s="32">
        <v>0</v>
      </c>
      <c r="I228" s="32">
        <v>0</v>
      </c>
      <c r="J228" s="32">
        <v>0</v>
      </c>
      <c r="K228" s="29">
        <f>Лист4!E226/1000</f>
        <v>212.28743000000006</v>
      </c>
      <c r="L228" s="33"/>
      <c r="M228" s="33"/>
    </row>
    <row r="229" spans="1:13" s="34" customFormat="1" ht="18" customHeight="1" x14ac:dyDescent="0.25">
      <c r="A229" s="23" t="str">
        <f>Лист4!A227</f>
        <v xml:space="preserve">Зеленгинская 2-я ул. д.1 </v>
      </c>
      <c r="B229" s="185" t="str">
        <f>Лист4!C227</f>
        <v>г. Астрахань</v>
      </c>
      <c r="C229" s="41">
        <f t="shared" si="6"/>
        <v>1538.8904781999997</v>
      </c>
      <c r="D229" s="41">
        <f t="shared" si="7"/>
        <v>98.227051799999984</v>
      </c>
      <c r="E229" s="30">
        <v>0</v>
      </c>
      <c r="F229" s="31">
        <v>98.227051799999984</v>
      </c>
      <c r="G229" s="32">
        <v>0</v>
      </c>
      <c r="H229" s="32">
        <v>0</v>
      </c>
      <c r="I229" s="32">
        <v>0</v>
      </c>
      <c r="J229" s="32">
        <v>0</v>
      </c>
      <c r="K229" s="29">
        <f>Лист4!E227/1000</f>
        <v>1637.1175299999998</v>
      </c>
      <c r="L229" s="33"/>
      <c r="M229" s="33"/>
    </row>
    <row r="230" spans="1:13" s="34" customFormat="1" ht="18" customHeight="1" x14ac:dyDescent="0.25">
      <c r="A230" s="23" t="str">
        <f>Лист4!A228</f>
        <v xml:space="preserve">Зеленгинская 2-я ул. д.1 - корп. 1 </v>
      </c>
      <c r="B230" s="185" t="str">
        <f>Лист4!C228</f>
        <v>г. Астрахань</v>
      </c>
      <c r="C230" s="41">
        <f t="shared" si="6"/>
        <v>875.25856220000026</v>
      </c>
      <c r="D230" s="41">
        <f t="shared" si="7"/>
        <v>55.86756780000001</v>
      </c>
      <c r="E230" s="30">
        <v>0</v>
      </c>
      <c r="F230" s="31">
        <v>55.86756780000001</v>
      </c>
      <c r="G230" s="32">
        <v>0</v>
      </c>
      <c r="H230" s="32">
        <v>0</v>
      </c>
      <c r="I230" s="32">
        <v>0</v>
      </c>
      <c r="J230" s="32">
        <v>0</v>
      </c>
      <c r="K230" s="29">
        <f>Лист4!E228/1000</f>
        <v>931.12613000000022</v>
      </c>
      <c r="L230" s="33"/>
      <c r="M230" s="33"/>
    </row>
    <row r="231" spans="1:13" s="34" customFormat="1" ht="18.75" customHeight="1" x14ac:dyDescent="0.25">
      <c r="A231" s="23" t="str">
        <f>Лист4!A229</f>
        <v xml:space="preserve">Зеленгинская 2-я ул. д.1 - корп. 2 </v>
      </c>
      <c r="B231" s="185" t="str">
        <f>Лист4!C229</f>
        <v>г. Астрахань</v>
      </c>
      <c r="C231" s="41">
        <f t="shared" si="6"/>
        <v>1088.2912322</v>
      </c>
      <c r="D231" s="41">
        <f t="shared" si="7"/>
        <v>69.465397799999991</v>
      </c>
      <c r="E231" s="30">
        <v>0</v>
      </c>
      <c r="F231" s="31">
        <v>69.465397799999991</v>
      </c>
      <c r="G231" s="32">
        <v>0</v>
      </c>
      <c r="H231" s="32">
        <v>0</v>
      </c>
      <c r="I231" s="32">
        <v>0</v>
      </c>
      <c r="J231" s="32">
        <v>0</v>
      </c>
      <c r="K231" s="29">
        <f>Лист4!E229/1000</f>
        <v>1157.7566299999999</v>
      </c>
      <c r="L231" s="33"/>
      <c r="M231" s="33"/>
    </row>
    <row r="232" spans="1:13" s="34" customFormat="1" ht="18.75" customHeight="1" x14ac:dyDescent="0.25">
      <c r="A232" s="23" t="str">
        <f>Лист4!A230</f>
        <v xml:space="preserve">Зеленгинская 2-я ул. д.1 - корп. 4 </v>
      </c>
      <c r="B232" s="185" t="str">
        <f>Лист4!C230</f>
        <v>г. Астрахань</v>
      </c>
      <c r="C232" s="41">
        <f t="shared" si="6"/>
        <v>782.16182700000013</v>
      </c>
      <c r="D232" s="41">
        <f t="shared" si="7"/>
        <v>49.92522300000001</v>
      </c>
      <c r="E232" s="30">
        <v>0</v>
      </c>
      <c r="F232" s="31">
        <v>49.92522300000001</v>
      </c>
      <c r="G232" s="32">
        <v>0</v>
      </c>
      <c r="H232" s="32">
        <v>0</v>
      </c>
      <c r="I232" s="32">
        <v>0</v>
      </c>
      <c r="J232" s="32">
        <v>0</v>
      </c>
      <c r="K232" s="29">
        <f>Лист4!E230/1000</f>
        <v>832.08705000000009</v>
      </c>
      <c r="L232" s="33"/>
      <c r="M232" s="33"/>
    </row>
    <row r="233" spans="1:13" s="34" customFormat="1" ht="18.75" customHeight="1" x14ac:dyDescent="0.25">
      <c r="A233" s="23" t="str">
        <f>Лист4!A231</f>
        <v xml:space="preserve">Зеленгинская 2-я ул. д.3 - корп. 2 </v>
      </c>
      <c r="B233" s="185" t="str">
        <f>Лист4!C231</f>
        <v>г. Астрахань</v>
      </c>
      <c r="C233" s="41">
        <f t="shared" si="6"/>
        <v>1142.4470197999997</v>
      </c>
      <c r="D233" s="41">
        <f t="shared" si="7"/>
        <v>72.92215019999999</v>
      </c>
      <c r="E233" s="30">
        <v>0</v>
      </c>
      <c r="F233" s="31">
        <v>72.92215019999999</v>
      </c>
      <c r="G233" s="32">
        <v>0</v>
      </c>
      <c r="H233" s="32">
        <v>0</v>
      </c>
      <c r="I233" s="32">
        <v>0</v>
      </c>
      <c r="J233" s="32">
        <v>0</v>
      </c>
      <c r="K233" s="29">
        <f>Лист4!E231/1000</f>
        <v>1215.3691699999997</v>
      </c>
      <c r="L233" s="33"/>
      <c r="M233" s="33"/>
    </row>
    <row r="234" spans="1:13" s="34" customFormat="1" ht="18.75" customHeight="1" x14ac:dyDescent="0.25">
      <c r="A234" s="23" t="str">
        <f>Лист4!A232</f>
        <v xml:space="preserve">Зеленгинская 2-я ул. д.3 - корп. 4 </v>
      </c>
      <c r="B234" s="185" t="str">
        <f>Лист4!C232</f>
        <v>г. Астрахань</v>
      </c>
      <c r="C234" s="41">
        <f t="shared" si="6"/>
        <v>467.40108800000002</v>
      </c>
      <c r="D234" s="41">
        <f t="shared" si="7"/>
        <v>29.834111999999998</v>
      </c>
      <c r="E234" s="30">
        <v>0</v>
      </c>
      <c r="F234" s="31">
        <v>29.834111999999998</v>
      </c>
      <c r="G234" s="32">
        <v>0</v>
      </c>
      <c r="H234" s="32">
        <v>0</v>
      </c>
      <c r="I234" s="32">
        <v>0</v>
      </c>
      <c r="J234" s="32">
        <v>0</v>
      </c>
      <c r="K234" s="29">
        <f>Лист4!E232/1000</f>
        <v>497.23520000000002</v>
      </c>
      <c r="L234" s="33"/>
      <c r="M234" s="33"/>
    </row>
    <row r="235" spans="1:13" s="34" customFormat="1" ht="20.25" customHeight="1" x14ac:dyDescent="0.25">
      <c r="A235" s="23" t="str">
        <f>Лист4!A233</f>
        <v xml:space="preserve">Зеленгинская 3-я ул. д.2 </v>
      </c>
      <c r="B235" s="185" t="str">
        <f>Лист4!C233</f>
        <v>г. Астрахань</v>
      </c>
      <c r="C235" s="41">
        <f t="shared" si="6"/>
        <v>267.5242538</v>
      </c>
      <c r="D235" s="41">
        <f t="shared" si="7"/>
        <v>17.076016199999998</v>
      </c>
      <c r="E235" s="30">
        <v>0</v>
      </c>
      <c r="F235" s="31">
        <v>17.076016199999998</v>
      </c>
      <c r="G235" s="32">
        <v>0</v>
      </c>
      <c r="H235" s="32">
        <v>0</v>
      </c>
      <c r="I235" s="32">
        <v>0</v>
      </c>
      <c r="J235" s="32">
        <v>0</v>
      </c>
      <c r="K235" s="29">
        <f>Лист4!E233/1000</f>
        <v>284.60026999999997</v>
      </c>
      <c r="L235" s="33"/>
      <c r="M235" s="33"/>
    </row>
    <row r="236" spans="1:13" s="34" customFormat="1" ht="20.25" customHeight="1" x14ac:dyDescent="0.25">
      <c r="A236" s="23" t="str">
        <f>Лист4!A234</f>
        <v xml:space="preserve">Зеленгинская 3-я ул. д.2 - корп. 3 </v>
      </c>
      <c r="B236" s="185" t="str">
        <f>Лист4!C234</f>
        <v>г. Астрахань</v>
      </c>
      <c r="C236" s="41">
        <f t="shared" si="6"/>
        <v>867.54464959999984</v>
      </c>
      <c r="D236" s="41">
        <f t="shared" si="7"/>
        <v>55.375190399999987</v>
      </c>
      <c r="E236" s="30">
        <v>0</v>
      </c>
      <c r="F236" s="31">
        <v>55.375190399999987</v>
      </c>
      <c r="G236" s="32">
        <v>0</v>
      </c>
      <c r="H236" s="32">
        <v>0</v>
      </c>
      <c r="I236" s="32">
        <v>0</v>
      </c>
      <c r="J236" s="32">
        <v>0</v>
      </c>
      <c r="K236" s="29">
        <f>Лист4!E234/1000</f>
        <v>922.91983999999979</v>
      </c>
      <c r="L236" s="33"/>
      <c r="M236" s="33"/>
    </row>
    <row r="237" spans="1:13" s="34" customFormat="1" ht="20.25" customHeight="1" x14ac:dyDescent="0.25">
      <c r="A237" s="23" t="str">
        <f>Лист4!A235</f>
        <v xml:space="preserve">Зеленгинская 3-я ул. д.4 </v>
      </c>
      <c r="B237" s="185" t="str">
        <f>Лист4!C235</f>
        <v>г. Астрахань</v>
      </c>
      <c r="C237" s="41">
        <f t="shared" si="6"/>
        <v>634.25852339999994</v>
      </c>
      <c r="D237" s="41">
        <f t="shared" si="7"/>
        <v>40.484586599999993</v>
      </c>
      <c r="E237" s="30">
        <v>0</v>
      </c>
      <c r="F237" s="31">
        <v>40.484586599999993</v>
      </c>
      <c r="G237" s="32">
        <v>0</v>
      </c>
      <c r="H237" s="32">
        <v>0</v>
      </c>
      <c r="I237" s="32">
        <v>0</v>
      </c>
      <c r="J237" s="32">
        <v>0</v>
      </c>
      <c r="K237" s="29">
        <f>Лист4!E235/1000</f>
        <v>674.74310999999989</v>
      </c>
      <c r="L237" s="33"/>
      <c r="M237" s="33"/>
    </row>
    <row r="238" spans="1:13" s="34" customFormat="1" ht="20.25" customHeight="1" x14ac:dyDescent="0.25">
      <c r="A238" s="23" t="str">
        <f>Лист4!A236</f>
        <v xml:space="preserve">Зеленгинская 3-я ул. д.4 - корп. 1 </v>
      </c>
      <c r="B238" s="185" t="str">
        <f>Лист4!C236</f>
        <v>г. Астрахань</v>
      </c>
      <c r="C238" s="41">
        <f t="shared" si="6"/>
        <v>206.44477400000005</v>
      </c>
      <c r="D238" s="41">
        <f t="shared" si="7"/>
        <v>13.177326000000003</v>
      </c>
      <c r="E238" s="30">
        <v>0</v>
      </c>
      <c r="F238" s="31">
        <v>13.177326000000003</v>
      </c>
      <c r="G238" s="32">
        <v>0</v>
      </c>
      <c r="H238" s="32">
        <v>0</v>
      </c>
      <c r="I238" s="32">
        <v>0</v>
      </c>
      <c r="J238" s="32">
        <v>0</v>
      </c>
      <c r="K238" s="29">
        <f>Лист4!E236/1000</f>
        <v>219.62210000000005</v>
      </c>
      <c r="L238" s="33"/>
      <c r="M238" s="33"/>
    </row>
    <row r="239" spans="1:13" s="34" customFormat="1" ht="20.25" customHeight="1" x14ac:dyDescent="0.25">
      <c r="A239" s="23" t="str">
        <f>Лист4!A237</f>
        <v xml:space="preserve">Зеленгинская 4-я ул. д.39 </v>
      </c>
      <c r="B239" s="185" t="str">
        <f>Лист4!C237</f>
        <v>г. Астрахань</v>
      </c>
      <c r="C239" s="41">
        <f t="shared" si="6"/>
        <v>739.89928600000019</v>
      </c>
      <c r="D239" s="41">
        <f t="shared" si="7"/>
        <v>47.22761400000001</v>
      </c>
      <c r="E239" s="30">
        <v>0</v>
      </c>
      <c r="F239" s="31">
        <v>47.22761400000001</v>
      </c>
      <c r="G239" s="32">
        <v>0</v>
      </c>
      <c r="H239" s="32">
        <v>0</v>
      </c>
      <c r="I239" s="32">
        <v>0</v>
      </c>
      <c r="J239" s="32">
        <v>0</v>
      </c>
      <c r="K239" s="29">
        <f>Лист4!E237/1000</f>
        <v>787.12690000000021</v>
      </c>
      <c r="L239" s="33"/>
      <c r="M239" s="33"/>
    </row>
    <row r="240" spans="1:13" s="34" customFormat="1" ht="18.75" customHeight="1" x14ac:dyDescent="0.25">
      <c r="A240" s="23" t="str">
        <f>Лист4!A238</f>
        <v xml:space="preserve">Зеленгинская ул. д.51 </v>
      </c>
      <c r="B240" s="185" t="str">
        <f>Лист4!C238</f>
        <v>г. Астрахань</v>
      </c>
      <c r="C240" s="41">
        <f t="shared" si="6"/>
        <v>477.90013600000009</v>
      </c>
      <c r="D240" s="41">
        <f t="shared" si="7"/>
        <v>30.504264000000006</v>
      </c>
      <c r="E240" s="30">
        <v>0</v>
      </c>
      <c r="F240" s="31">
        <v>30.504264000000006</v>
      </c>
      <c r="G240" s="32">
        <v>0</v>
      </c>
      <c r="H240" s="32">
        <v>0</v>
      </c>
      <c r="I240" s="32">
        <v>0</v>
      </c>
      <c r="J240" s="32">
        <v>0</v>
      </c>
      <c r="K240" s="29">
        <f>Лист4!E238/1000</f>
        <v>508.40440000000012</v>
      </c>
      <c r="L240" s="33"/>
      <c r="M240" s="33"/>
    </row>
    <row r="241" spans="1:13" s="34" customFormat="1" ht="18.75" customHeight="1" x14ac:dyDescent="0.25">
      <c r="A241" s="23" t="str">
        <f>Лист4!A239</f>
        <v xml:space="preserve">Зеленгинская ул. д.57 </v>
      </c>
      <c r="B241" s="185" t="str">
        <f>Лист4!C239</f>
        <v>г. Астрахань</v>
      </c>
      <c r="C241" s="41">
        <f t="shared" si="6"/>
        <v>0</v>
      </c>
      <c r="D241" s="41">
        <f t="shared" si="7"/>
        <v>0</v>
      </c>
      <c r="E241" s="30">
        <v>0</v>
      </c>
      <c r="F241" s="31">
        <v>0</v>
      </c>
      <c r="G241" s="32">
        <v>0</v>
      </c>
      <c r="H241" s="32">
        <v>0</v>
      </c>
      <c r="I241" s="32">
        <v>0</v>
      </c>
      <c r="J241" s="32">
        <v>0</v>
      </c>
      <c r="K241" s="29">
        <f>Лист4!E239/1000</f>
        <v>0</v>
      </c>
      <c r="L241" s="33"/>
      <c r="M241" s="33"/>
    </row>
    <row r="242" spans="1:13" s="34" customFormat="1" ht="18.75" customHeight="1" x14ac:dyDescent="0.25">
      <c r="A242" s="23" t="str">
        <f>Лист4!A240</f>
        <v xml:space="preserve">Зои Космодемьянской ул. д.106 </v>
      </c>
      <c r="B242" s="185" t="str">
        <f>Лист4!C240</f>
        <v>г. Астрахань</v>
      </c>
      <c r="C242" s="41">
        <f t="shared" si="6"/>
        <v>0.64540399999999998</v>
      </c>
      <c r="D242" s="41">
        <f t="shared" si="7"/>
        <v>4.1195999999999997E-2</v>
      </c>
      <c r="E242" s="30">
        <v>0</v>
      </c>
      <c r="F242" s="31">
        <v>4.1195999999999997E-2</v>
      </c>
      <c r="G242" s="32">
        <v>0</v>
      </c>
      <c r="H242" s="32">
        <v>0</v>
      </c>
      <c r="I242" s="32">
        <v>0</v>
      </c>
      <c r="J242" s="32">
        <v>0</v>
      </c>
      <c r="K242" s="29">
        <f>Лист4!E240/1000</f>
        <v>0.68659999999999999</v>
      </c>
      <c r="L242" s="33"/>
      <c r="M242" s="33"/>
    </row>
    <row r="243" spans="1:13" s="34" customFormat="1" ht="18.75" customHeight="1" x14ac:dyDescent="0.25">
      <c r="A243" s="23" t="str">
        <f>Лист4!A241</f>
        <v xml:space="preserve">Зои Космодемьянской ул. д.112 </v>
      </c>
      <c r="B243" s="185" t="str">
        <f>Лист4!C241</f>
        <v>г. Астрахань</v>
      </c>
      <c r="C243" s="41">
        <f t="shared" si="6"/>
        <v>0</v>
      </c>
      <c r="D243" s="41">
        <f t="shared" si="7"/>
        <v>0</v>
      </c>
      <c r="E243" s="30">
        <v>0</v>
      </c>
      <c r="F243" s="31">
        <v>0</v>
      </c>
      <c r="G243" s="32">
        <v>0</v>
      </c>
      <c r="H243" s="32">
        <v>0</v>
      </c>
      <c r="I243" s="32">
        <v>0</v>
      </c>
      <c r="J243" s="32">
        <v>0</v>
      </c>
      <c r="K243" s="29">
        <f>Лист4!E241/1000</f>
        <v>0</v>
      </c>
      <c r="L243" s="33"/>
      <c r="M243" s="33"/>
    </row>
    <row r="244" spans="1:13" s="34" customFormat="1" ht="18.75" customHeight="1" x14ac:dyDescent="0.25">
      <c r="A244" s="23" t="str">
        <f>Лист4!A242</f>
        <v xml:space="preserve">Зои Космодемьянской ул. д.121 </v>
      </c>
      <c r="B244" s="185" t="str">
        <f>Лист4!C242</f>
        <v>г. Астрахань</v>
      </c>
      <c r="C244" s="41">
        <f t="shared" si="6"/>
        <v>0</v>
      </c>
      <c r="D244" s="41">
        <f t="shared" si="7"/>
        <v>0</v>
      </c>
      <c r="E244" s="30">
        <v>0</v>
      </c>
      <c r="F244" s="31">
        <v>0</v>
      </c>
      <c r="G244" s="32">
        <v>0</v>
      </c>
      <c r="H244" s="32">
        <v>0</v>
      </c>
      <c r="I244" s="32">
        <v>0</v>
      </c>
      <c r="J244" s="32">
        <v>0</v>
      </c>
      <c r="K244" s="29">
        <f>Лист4!E242/1000</f>
        <v>0</v>
      </c>
      <c r="L244" s="33"/>
      <c r="M244" s="33"/>
    </row>
    <row r="245" spans="1:13" s="34" customFormat="1" ht="18.75" customHeight="1" x14ac:dyDescent="0.25">
      <c r="A245" s="23" t="str">
        <f>Лист4!A243</f>
        <v xml:space="preserve">Зои Космодемьянской ул. д.125 </v>
      </c>
      <c r="B245" s="185" t="str">
        <f>Лист4!C243</f>
        <v>г. Астрахань</v>
      </c>
      <c r="C245" s="41">
        <f t="shared" si="6"/>
        <v>0</v>
      </c>
      <c r="D245" s="41">
        <f t="shared" si="7"/>
        <v>0</v>
      </c>
      <c r="E245" s="30">
        <v>0</v>
      </c>
      <c r="F245" s="31">
        <v>0</v>
      </c>
      <c r="G245" s="32">
        <v>0</v>
      </c>
      <c r="H245" s="32">
        <v>0</v>
      </c>
      <c r="I245" s="32">
        <v>0</v>
      </c>
      <c r="J245" s="32">
        <v>0</v>
      </c>
      <c r="K245" s="29">
        <f>Лист4!E243/1000</f>
        <v>0</v>
      </c>
      <c r="L245" s="33"/>
      <c r="M245" s="33"/>
    </row>
    <row r="246" spans="1:13" s="34" customFormat="1" ht="18.75" customHeight="1" x14ac:dyDescent="0.25">
      <c r="A246" s="23" t="str">
        <f>Лист4!A244</f>
        <v xml:space="preserve">Зои Космодемьянской ул. д.2 </v>
      </c>
      <c r="B246" s="185" t="str">
        <f>Лист4!C244</f>
        <v>г. Астрахань</v>
      </c>
      <c r="C246" s="41">
        <f t="shared" si="6"/>
        <v>11.961688000000002</v>
      </c>
      <c r="D246" s="41">
        <f t="shared" si="7"/>
        <v>0.76351200000000019</v>
      </c>
      <c r="E246" s="30">
        <v>0</v>
      </c>
      <c r="F246" s="31">
        <v>0.76351200000000019</v>
      </c>
      <c r="G246" s="32">
        <v>0</v>
      </c>
      <c r="H246" s="32">
        <v>0</v>
      </c>
      <c r="I246" s="32">
        <v>0</v>
      </c>
      <c r="J246" s="32">
        <v>0</v>
      </c>
      <c r="K246" s="29">
        <f>Лист4!E244/1000</f>
        <v>12.725200000000003</v>
      </c>
      <c r="L246" s="33"/>
      <c r="M246" s="33"/>
    </row>
    <row r="247" spans="1:13" s="34" customFormat="1" ht="18.75" customHeight="1" x14ac:dyDescent="0.25">
      <c r="A247" s="23" t="str">
        <f>Лист4!A245</f>
        <v xml:space="preserve">Зои Космодемьянской ул. д.32 </v>
      </c>
      <c r="B247" s="185" t="str">
        <f>Лист4!C245</f>
        <v>г. Астрахань</v>
      </c>
      <c r="C247" s="41">
        <f t="shared" si="6"/>
        <v>27.608270000000001</v>
      </c>
      <c r="D247" s="41">
        <f t="shared" si="7"/>
        <v>1.76223</v>
      </c>
      <c r="E247" s="30">
        <v>0</v>
      </c>
      <c r="F247" s="31">
        <v>1.76223</v>
      </c>
      <c r="G247" s="32">
        <v>0</v>
      </c>
      <c r="H247" s="32">
        <v>0</v>
      </c>
      <c r="I247" s="32">
        <v>0</v>
      </c>
      <c r="J247" s="32">
        <v>0</v>
      </c>
      <c r="K247" s="29">
        <f>Лист4!E245/1000</f>
        <v>29.3705</v>
      </c>
      <c r="L247" s="33"/>
      <c r="M247" s="33"/>
    </row>
    <row r="248" spans="1:13" s="34" customFormat="1" ht="18.75" customHeight="1" x14ac:dyDescent="0.25">
      <c r="A248" s="23" t="str">
        <f>Лист4!A246</f>
        <v xml:space="preserve">Зои Космодемьянской ул. д.50 </v>
      </c>
      <c r="B248" s="185" t="str">
        <f>Лист4!C246</f>
        <v>г. Астрахань</v>
      </c>
      <c r="C248" s="41">
        <f t="shared" si="6"/>
        <v>30.900450799999998</v>
      </c>
      <c r="D248" s="41">
        <f t="shared" si="7"/>
        <v>1.9723691999999997</v>
      </c>
      <c r="E248" s="30">
        <v>0</v>
      </c>
      <c r="F248" s="31">
        <v>1.9723691999999997</v>
      </c>
      <c r="G248" s="32">
        <v>0</v>
      </c>
      <c r="H248" s="32">
        <v>0</v>
      </c>
      <c r="I248" s="32">
        <v>0</v>
      </c>
      <c r="J248" s="32">
        <v>0</v>
      </c>
      <c r="K248" s="29">
        <f>Лист4!E246/1000</f>
        <v>32.872819999999997</v>
      </c>
      <c r="L248" s="33"/>
      <c r="M248" s="33"/>
    </row>
    <row r="249" spans="1:13" s="34" customFormat="1" ht="18.75" customHeight="1" x14ac:dyDescent="0.25">
      <c r="A249" s="23" t="str">
        <f>Лист4!A247</f>
        <v xml:space="preserve">Зои Космодемьянской ул. д.6 </v>
      </c>
      <c r="B249" s="185" t="str">
        <f>Лист4!C247</f>
        <v>г. Астрахань</v>
      </c>
      <c r="C249" s="41">
        <f t="shared" si="6"/>
        <v>21.884703999999999</v>
      </c>
      <c r="D249" s="41">
        <f t="shared" si="7"/>
        <v>1.3968959999999999</v>
      </c>
      <c r="E249" s="30">
        <v>0</v>
      </c>
      <c r="F249" s="31">
        <v>1.3968959999999999</v>
      </c>
      <c r="G249" s="32">
        <v>0</v>
      </c>
      <c r="H249" s="32">
        <v>0</v>
      </c>
      <c r="I249" s="32">
        <v>0</v>
      </c>
      <c r="J249" s="32">
        <v>0</v>
      </c>
      <c r="K249" s="29">
        <f>Лист4!E247/1000</f>
        <v>23.281599999999997</v>
      </c>
      <c r="L249" s="33"/>
      <c r="M249" s="33"/>
    </row>
    <row r="250" spans="1:13" s="34" customFormat="1" ht="18.75" customHeight="1" x14ac:dyDescent="0.25">
      <c r="A250" s="23" t="str">
        <f>Лист4!A248</f>
        <v xml:space="preserve">Зои Космодемьянской ул. д.67 </v>
      </c>
      <c r="B250" s="185" t="str">
        <f>Лист4!C248</f>
        <v>г. Астрахань</v>
      </c>
      <c r="C250" s="41">
        <f t="shared" si="6"/>
        <v>9.1212900000000001</v>
      </c>
      <c r="D250" s="41">
        <f t="shared" si="7"/>
        <v>0.58221000000000001</v>
      </c>
      <c r="E250" s="30">
        <v>0</v>
      </c>
      <c r="F250" s="31">
        <v>0.58221000000000001</v>
      </c>
      <c r="G250" s="32">
        <v>0</v>
      </c>
      <c r="H250" s="32">
        <v>0</v>
      </c>
      <c r="I250" s="32">
        <v>0</v>
      </c>
      <c r="J250" s="32">
        <v>0</v>
      </c>
      <c r="K250" s="29">
        <f>Лист4!E248/1000</f>
        <v>9.7035</v>
      </c>
      <c r="L250" s="33"/>
      <c r="M250" s="33"/>
    </row>
    <row r="251" spans="1:13" s="34" customFormat="1" ht="18.75" customHeight="1" x14ac:dyDescent="0.25">
      <c r="A251" s="23" t="str">
        <f>Лист4!A249</f>
        <v xml:space="preserve">Зои Космодемьянской ул. д.76 </v>
      </c>
      <c r="B251" s="185" t="str">
        <f>Лист4!C249</f>
        <v>г. Астрахань</v>
      </c>
      <c r="C251" s="41">
        <f t="shared" si="6"/>
        <v>54.432016000000004</v>
      </c>
      <c r="D251" s="41">
        <f t="shared" si="7"/>
        <v>3.4743840000000001</v>
      </c>
      <c r="E251" s="30">
        <v>0</v>
      </c>
      <c r="F251" s="31">
        <v>3.4743840000000001</v>
      </c>
      <c r="G251" s="32">
        <v>0</v>
      </c>
      <c r="H251" s="32">
        <v>0</v>
      </c>
      <c r="I251" s="32">
        <v>0</v>
      </c>
      <c r="J251" s="32">
        <v>0</v>
      </c>
      <c r="K251" s="29">
        <f>Лист4!E249/1000</f>
        <v>57.906400000000005</v>
      </c>
      <c r="L251" s="33"/>
      <c r="M251" s="33"/>
    </row>
    <row r="252" spans="1:13" s="34" customFormat="1" ht="18.75" customHeight="1" x14ac:dyDescent="0.25">
      <c r="A252" s="23" t="str">
        <f>Лист4!A250</f>
        <v xml:space="preserve">Зои Космодемьянской ул. д.82 </v>
      </c>
      <c r="B252" s="185" t="str">
        <f>Лист4!C250</f>
        <v>г. Астрахань</v>
      </c>
      <c r="C252" s="41">
        <f t="shared" si="6"/>
        <v>8.2169160000000012</v>
      </c>
      <c r="D252" s="41">
        <f t="shared" si="7"/>
        <v>0.52448400000000006</v>
      </c>
      <c r="E252" s="30">
        <v>0</v>
      </c>
      <c r="F252" s="31">
        <v>0.52448400000000006</v>
      </c>
      <c r="G252" s="32">
        <v>0</v>
      </c>
      <c r="H252" s="32">
        <v>0</v>
      </c>
      <c r="I252" s="32">
        <v>0</v>
      </c>
      <c r="J252" s="32">
        <v>0</v>
      </c>
      <c r="K252" s="29">
        <f>Лист4!E250/1000</f>
        <v>8.7414000000000005</v>
      </c>
      <c r="L252" s="33"/>
      <c r="M252" s="33"/>
    </row>
    <row r="253" spans="1:13" s="34" customFormat="1" ht="18.75" customHeight="1" x14ac:dyDescent="0.25">
      <c r="A253" s="23" t="str">
        <f>Лист4!A251</f>
        <v xml:space="preserve">Зои Космодемьянской ул. д.82А </v>
      </c>
      <c r="B253" s="185" t="str">
        <f>Лист4!C251</f>
        <v>г. Астрахань</v>
      </c>
      <c r="C253" s="41">
        <f t="shared" si="6"/>
        <v>210.08661600000005</v>
      </c>
      <c r="D253" s="41">
        <f t="shared" si="7"/>
        <v>13.409784000000004</v>
      </c>
      <c r="E253" s="30">
        <v>0</v>
      </c>
      <c r="F253" s="31">
        <v>13.409784000000004</v>
      </c>
      <c r="G253" s="32">
        <v>0</v>
      </c>
      <c r="H253" s="32">
        <v>0</v>
      </c>
      <c r="I253" s="32">
        <v>0</v>
      </c>
      <c r="J253" s="32">
        <v>0</v>
      </c>
      <c r="K253" s="29">
        <f>Лист4!E251/1000</f>
        <v>223.49640000000005</v>
      </c>
      <c r="L253" s="33"/>
      <c r="M253" s="33"/>
    </row>
    <row r="254" spans="1:13" s="34" customFormat="1" ht="18.75" customHeight="1" x14ac:dyDescent="0.25">
      <c r="A254" s="23" t="str">
        <f>Лист4!A252</f>
        <v xml:space="preserve">Интернациональная 3-я ул. д.1 </v>
      </c>
      <c r="B254" s="185" t="str">
        <f>Лист4!C252</f>
        <v>г. Астрахань</v>
      </c>
      <c r="C254" s="41">
        <f t="shared" si="6"/>
        <v>37.642957999999993</v>
      </c>
      <c r="D254" s="41">
        <f t="shared" si="7"/>
        <v>2.4027419999999999</v>
      </c>
      <c r="E254" s="30">
        <v>0</v>
      </c>
      <c r="F254" s="31">
        <v>2.4027419999999999</v>
      </c>
      <c r="G254" s="32">
        <v>0</v>
      </c>
      <c r="H254" s="32">
        <v>0</v>
      </c>
      <c r="I254" s="32">
        <v>0</v>
      </c>
      <c r="J254" s="32">
        <v>0</v>
      </c>
      <c r="K254" s="29">
        <f>Лист4!E252/1000</f>
        <v>40.045699999999997</v>
      </c>
      <c r="L254" s="33"/>
      <c r="M254" s="33"/>
    </row>
    <row r="255" spans="1:13" s="34" customFormat="1" ht="18.75" customHeight="1" x14ac:dyDescent="0.25">
      <c r="A255" s="23" t="str">
        <f>Лист4!A253</f>
        <v xml:space="preserve">Интернациональная 3-я ул. д.14 </v>
      </c>
      <c r="B255" s="185" t="str">
        <f>Лист4!C253</f>
        <v>г. Астрахань</v>
      </c>
      <c r="C255" s="41">
        <f t="shared" si="6"/>
        <v>8.1343840000000007</v>
      </c>
      <c r="D255" s="41">
        <f t="shared" si="7"/>
        <v>0.51921600000000001</v>
      </c>
      <c r="E255" s="30">
        <v>0</v>
      </c>
      <c r="F255" s="31">
        <v>0.51921600000000001</v>
      </c>
      <c r="G255" s="32">
        <v>0</v>
      </c>
      <c r="H255" s="32">
        <v>0</v>
      </c>
      <c r="I255" s="32">
        <v>0</v>
      </c>
      <c r="J255" s="32">
        <v>0</v>
      </c>
      <c r="K255" s="29">
        <f>Лист4!E253/1000</f>
        <v>8.6536000000000008</v>
      </c>
      <c r="L255" s="33"/>
      <c r="M255" s="33"/>
    </row>
    <row r="256" spans="1:13" s="34" customFormat="1" ht="18.75" customHeight="1" x14ac:dyDescent="0.25">
      <c r="A256" s="23" t="str">
        <f>Лист4!A254</f>
        <v xml:space="preserve">Интернациональная 3-я ул. д.16 </v>
      </c>
      <c r="B256" s="185" t="str">
        <f>Лист4!C254</f>
        <v>г. Астрахань</v>
      </c>
      <c r="C256" s="41">
        <f t="shared" si="6"/>
        <v>0.16591</v>
      </c>
      <c r="D256" s="41">
        <f t="shared" si="7"/>
        <v>1.0589999999999999E-2</v>
      </c>
      <c r="E256" s="30">
        <v>0</v>
      </c>
      <c r="F256" s="31">
        <v>1.0589999999999999E-2</v>
      </c>
      <c r="G256" s="32">
        <v>0</v>
      </c>
      <c r="H256" s="32">
        <v>0</v>
      </c>
      <c r="I256" s="32">
        <v>0</v>
      </c>
      <c r="J256" s="32">
        <v>0</v>
      </c>
      <c r="K256" s="29">
        <f>Лист4!E254/1000</f>
        <v>0.17649999999999999</v>
      </c>
      <c r="L256" s="33"/>
      <c r="M256" s="33"/>
    </row>
    <row r="257" spans="1:13" s="34" customFormat="1" ht="18.75" customHeight="1" x14ac:dyDescent="0.25">
      <c r="A257" s="23" t="str">
        <f>Лист4!A255</f>
        <v xml:space="preserve">Интернациональная 3-я ул. д.22 </v>
      </c>
      <c r="B257" s="185" t="str">
        <f>Лист4!C255</f>
        <v>г. Астрахань</v>
      </c>
      <c r="C257" s="41">
        <f t="shared" si="6"/>
        <v>0</v>
      </c>
      <c r="D257" s="41">
        <f t="shared" si="7"/>
        <v>0</v>
      </c>
      <c r="E257" s="30">
        <v>0</v>
      </c>
      <c r="F257" s="31">
        <v>0</v>
      </c>
      <c r="G257" s="32">
        <v>0</v>
      </c>
      <c r="H257" s="32">
        <v>0</v>
      </c>
      <c r="I257" s="32">
        <v>0</v>
      </c>
      <c r="J257" s="32">
        <v>0</v>
      </c>
      <c r="K257" s="29">
        <f>Лист4!E255/1000</f>
        <v>0</v>
      </c>
      <c r="L257" s="33"/>
      <c r="M257" s="33"/>
    </row>
    <row r="258" spans="1:13" s="34" customFormat="1" ht="18.75" customHeight="1" x14ac:dyDescent="0.25">
      <c r="A258" s="23" t="str">
        <f>Лист4!A256</f>
        <v xml:space="preserve">Интернациональная 3-я ул. д.24 </v>
      </c>
      <c r="B258" s="185" t="str">
        <f>Лист4!C256</f>
        <v>г. Астрахань</v>
      </c>
      <c r="C258" s="41">
        <f t="shared" si="6"/>
        <v>8.6737559999999991</v>
      </c>
      <c r="D258" s="41">
        <f t="shared" si="7"/>
        <v>0.55364400000000002</v>
      </c>
      <c r="E258" s="30">
        <v>0</v>
      </c>
      <c r="F258" s="31">
        <v>0.55364400000000002</v>
      </c>
      <c r="G258" s="32">
        <v>0</v>
      </c>
      <c r="H258" s="32">
        <v>0</v>
      </c>
      <c r="I258" s="32">
        <v>0</v>
      </c>
      <c r="J258" s="32">
        <v>0</v>
      </c>
      <c r="K258" s="29">
        <f>Лист4!E256/1000</f>
        <v>9.2273999999999994</v>
      </c>
      <c r="L258" s="33"/>
      <c r="M258" s="33"/>
    </row>
    <row r="259" spans="1:13" s="34" customFormat="1" ht="18.75" customHeight="1" x14ac:dyDescent="0.25">
      <c r="A259" s="23" t="str">
        <f>Лист4!A257</f>
        <v xml:space="preserve">Интернациональная 3-я ул. д.26 </v>
      </c>
      <c r="B259" s="185" t="str">
        <f>Лист4!C257</f>
        <v>г. Астрахань</v>
      </c>
      <c r="C259" s="41">
        <f t="shared" si="6"/>
        <v>11.419589999999999</v>
      </c>
      <c r="D259" s="41">
        <f t="shared" si="7"/>
        <v>0.72891000000000006</v>
      </c>
      <c r="E259" s="30">
        <v>0</v>
      </c>
      <c r="F259" s="31">
        <v>0.72891000000000006</v>
      </c>
      <c r="G259" s="32">
        <v>0</v>
      </c>
      <c r="H259" s="32">
        <v>0</v>
      </c>
      <c r="I259" s="32">
        <v>0</v>
      </c>
      <c r="J259" s="32">
        <v>0</v>
      </c>
      <c r="K259" s="29">
        <f>Лист4!E257/1000</f>
        <v>12.1485</v>
      </c>
      <c r="L259" s="33"/>
      <c r="M259" s="33"/>
    </row>
    <row r="260" spans="1:13" s="34" customFormat="1" ht="18.75" customHeight="1" x14ac:dyDescent="0.25">
      <c r="A260" s="23" t="str">
        <f>Лист4!A258</f>
        <v xml:space="preserve">Интернациональная 3-я ул. д.3 </v>
      </c>
      <c r="B260" s="185" t="str">
        <f>Лист4!C258</f>
        <v>г. Астрахань</v>
      </c>
      <c r="C260" s="41">
        <f t="shared" si="6"/>
        <v>59.466467999999999</v>
      </c>
      <c r="D260" s="41">
        <f t="shared" si="7"/>
        <v>3.7957320000000001</v>
      </c>
      <c r="E260" s="30">
        <v>0</v>
      </c>
      <c r="F260" s="31">
        <v>3.7957320000000001</v>
      </c>
      <c r="G260" s="32">
        <v>0</v>
      </c>
      <c r="H260" s="32">
        <v>0</v>
      </c>
      <c r="I260" s="32">
        <v>0</v>
      </c>
      <c r="J260" s="32">
        <v>0</v>
      </c>
      <c r="K260" s="29">
        <f>Лист4!E258/1000</f>
        <v>63.2622</v>
      </c>
      <c r="L260" s="33"/>
      <c r="M260" s="33"/>
    </row>
    <row r="261" spans="1:13" s="34" customFormat="1" ht="18.75" customHeight="1" x14ac:dyDescent="0.25">
      <c r="A261" s="23" t="str">
        <f>Лист4!A259</f>
        <v xml:space="preserve">Интернациональная 3-я ул. д.5 </v>
      </c>
      <c r="B261" s="185" t="str">
        <f>Лист4!C259</f>
        <v>г. Астрахань</v>
      </c>
      <c r="C261" s="41">
        <f t="shared" si="6"/>
        <v>51.718142</v>
      </c>
      <c r="D261" s="41">
        <f t="shared" si="7"/>
        <v>3.301158</v>
      </c>
      <c r="E261" s="30">
        <v>0</v>
      </c>
      <c r="F261" s="31">
        <v>3.301158</v>
      </c>
      <c r="G261" s="32">
        <v>0</v>
      </c>
      <c r="H261" s="32">
        <v>0</v>
      </c>
      <c r="I261" s="32">
        <v>0</v>
      </c>
      <c r="J261" s="32">
        <v>0</v>
      </c>
      <c r="K261" s="29">
        <f>Лист4!E259/1000</f>
        <v>55.019300000000001</v>
      </c>
      <c r="L261" s="33"/>
      <c r="M261" s="33"/>
    </row>
    <row r="262" spans="1:13" s="34" customFormat="1" ht="18.75" customHeight="1" x14ac:dyDescent="0.25">
      <c r="A262" s="23" t="str">
        <f>Лист4!A260</f>
        <v xml:space="preserve">Интернациональная 3-я ул. д.8 </v>
      </c>
      <c r="B262" s="185" t="str">
        <f>Лист4!C260</f>
        <v>г. Астрахань</v>
      </c>
      <c r="C262" s="41">
        <f t="shared" si="6"/>
        <v>31.651115999999998</v>
      </c>
      <c r="D262" s="41">
        <f t="shared" si="7"/>
        <v>2.0202839999999997</v>
      </c>
      <c r="E262" s="30">
        <v>0</v>
      </c>
      <c r="F262" s="31">
        <v>2.0202839999999997</v>
      </c>
      <c r="G262" s="32">
        <v>0</v>
      </c>
      <c r="H262" s="32">
        <v>0</v>
      </c>
      <c r="I262" s="32">
        <v>0</v>
      </c>
      <c r="J262" s="32">
        <v>0</v>
      </c>
      <c r="K262" s="29">
        <f>Лист4!E260/1000</f>
        <v>33.671399999999998</v>
      </c>
      <c r="L262" s="33"/>
      <c r="M262" s="33"/>
    </row>
    <row r="263" spans="1:13" s="34" customFormat="1" ht="18.75" customHeight="1" x14ac:dyDescent="0.25">
      <c r="A263" s="23" t="str">
        <f>Лист4!A261</f>
        <v xml:space="preserve">Казанская (Кировский район) ул. д.1 </v>
      </c>
      <c r="B263" s="185" t="str">
        <f>Лист4!C261</f>
        <v>г. Астрахань</v>
      </c>
      <c r="C263" s="41">
        <f t="shared" ref="C263:C326" si="8">K263+J263-F263</f>
        <v>8.7902219999999982</v>
      </c>
      <c r="D263" s="41">
        <f t="shared" ref="D263:D326" si="9">F263</f>
        <v>0.56107799999999997</v>
      </c>
      <c r="E263" s="30">
        <v>0</v>
      </c>
      <c r="F263" s="31">
        <v>0.56107799999999997</v>
      </c>
      <c r="G263" s="32">
        <v>0</v>
      </c>
      <c r="H263" s="32">
        <v>0</v>
      </c>
      <c r="I263" s="32">
        <v>0</v>
      </c>
      <c r="J263" s="32">
        <v>0</v>
      </c>
      <c r="K263" s="29">
        <f>Лист4!E261/1000</f>
        <v>9.3512999999999984</v>
      </c>
      <c r="L263" s="33"/>
      <c r="M263" s="33"/>
    </row>
    <row r="264" spans="1:13" s="34" customFormat="1" ht="18.75" customHeight="1" x14ac:dyDescent="0.25">
      <c r="A264" s="23" t="str">
        <f>Лист4!A262</f>
        <v xml:space="preserve">Казанская (Кировский район) ул. д.100 </v>
      </c>
      <c r="B264" s="185" t="str">
        <f>Лист4!C262</f>
        <v>г. Астрахань</v>
      </c>
      <c r="C264" s="41">
        <f t="shared" si="8"/>
        <v>115.677058</v>
      </c>
      <c r="D264" s="41">
        <f t="shared" si="9"/>
        <v>7.383642</v>
      </c>
      <c r="E264" s="30">
        <v>0</v>
      </c>
      <c r="F264" s="31">
        <v>7.383642</v>
      </c>
      <c r="G264" s="32">
        <v>0</v>
      </c>
      <c r="H264" s="32">
        <v>0</v>
      </c>
      <c r="I264" s="32">
        <v>0</v>
      </c>
      <c r="J264" s="32">
        <v>0</v>
      </c>
      <c r="K264" s="29">
        <f>Лист4!E262/1000</f>
        <v>123.0607</v>
      </c>
      <c r="L264" s="33"/>
      <c r="M264" s="33"/>
    </row>
    <row r="265" spans="1:13" s="34" customFormat="1" ht="18.75" customHeight="1" x14ac:dyDescent="0.25">
      <c r="A265" s="23" t="str">
        <f>Лист4!A263</f>
        <v xml:space="preserve">Казанская (Кировский район) ул. д.111 </v>
      </c>
      <c r="B265" s="185" t="str">
        <f>Лист4!C263</f>
        <v>г. Астрахань</v>
      </c>
      <c r="C265" s="41">
        <f t="shared" si="8"/>
        <v>1.862328</v>
      </c>
      <c r="D265" s="41">
        <f t="shared" si="9"/>
        <v>0.11887200000000001</v>
      </c>
      <c r="E265" s="30">
        <v>0</v>
      </c>
      <c r="F265" s="31">
        <v>0.11887200000000001</v>
      </c>
      <c r="G265" s="32">
        <v>0</v>
      </c>
      <c r="H265" s="32">
        <v>0</v>
      </c>
      <c r="I265" s="32">
        <v>0</v>
      </c>
      <c r="J265" s="32">
        <v>0</v>
      </c>
      <c r="K265" s="29">
        <f>Лист4!E263/1000</f>
        <v>1.9812000000000001</v>
      </c>
      <c r="L265" s="33"/>
      <c r="M265" s="33"/>
    </row>
    <row r="266" spans="1:13" s="34" customFormat="1" ht="18.75" customHeight="1" x14ac:dyDescent="0.25">
      <c r="A266" s="23" t="str">
        <f>Лист4!A264</f>
        <v xml:space="preserve">Казанская (Кировский район) ул. д.112 </v>
      </c>
      <c r="B266" s="185" t="str">
        <f>Лист4!C264</f>
        <v>г. Астрахань</v>
      </c>
      <c r="C266" s="41">
        <f t="shared" si="8"/>
        <v>0.28576000000000001</v>
      </c>
      <c r="D266" s="41">
        <f t="shared" si="9"/>
        <v>1.8239999999999999E-2</v>
      </c>
      <c r="E266" s="30">
        <v>0</v>
      </c>
      <c r="F266" s="31">
        <v>1.8239999999999999E-2</v>
      </c>
      <c r="G266" s="32">
        <v>0</v>
      </c>
      <c r="H266" s="32">
        <v>0</v>
      </c>
      <c r="I266" s="32">
        <v>0</v>
      </c>
      <c r="J266" s="32">
        <v>0</v>
      </c>
      <c r="K266" s="29">
        <f>Лист4!E264/1000</f>
        <v>0.30399999999999999</v>
      </c>
      <c r="L266" s="33"/>
      <c r="M266" s="33"/>
    </row>
    <row r="267" spans="1:13" s="34" customFormat="1" ht="18.75" customHeight="1" x14ac:dyDescent="0.25">
      <c r="A267" s="23" t="str">
        <f>Лист4!A265</f>
        <v xml:space="preserve">Казанская (Кировский район) ул. д.113 </v>
      </c>
      <c r="B267" s="185" t="str">
        <f>Лист4!C265</f>
        <v>г. Астрахань</v>
      </c>
      <c r="C267" s="41">
        <f t="shared" si="8"/>
        <v>0.4576672</v>
      </c>
      <c r="D267" s="41">
        <f t="shared" si="9"/>
        <v>2.9212799999999997E-2</v>
      </c>
      <c r="E267" s="30">
        <v>0</v>
      </c>
      <c r="F267" s="31">
        <v>2.9212799999999997E-2</v>
      </c>
      <c r="G267" s="32">
        <v>0</v>
      </c>
      <c r="H267" s="32">
        <v>0</v>
      </c>
      <c r="I267" s="32">
        <v>0</v>
      </c>
      <c r="J267" s="32">
        <v>0</v>
      </c>
      <c r="K267" s="29">
        <f>Лист4!E265/1000</f>
        <v>0.48687999999999998</v>
      </c>
      <c r="L267" s="33"/>
      <c r="M267" s="33"/>
    </row>
    <row r="268" spans="1:13" s="34" customFormat="1" ht="18.75" customHeight="1" x14ac:dyDescent="0.25">
      <c r="A268" s="23" t="str">
        <f>Лист4!A266</f>
        <v xml:space="preserve">Казанская (Кировский район) ул. д.114 </v>
      </c>
      <c r="B268" s="185" t="str">
        <f>Лист4!C266</f>
        <v>г. Астрахань</v>
      </c>
      <c r="C268" s="41">
        <f t="shared" si="8"/>
        <v>0.18142</v>
      </c>
      <c r="D268" s="41">
        <f t="shared" si="9"/>
        <v>1.158E-2</v>
      </c>
      <c r="E268" s="30">
        <v>0</v>
      </c>
      <c r="F268" s="31">
        <v>1.158E-2</v>
      </c>
      <c r="G268" s="32">
        <v>0</v>
      </c>
      <c r="H268" s="32">
        <v>0</v>
      </c>
      <c r="I268" s="32">
        <v>0</v>
      </c>
      <c r="J268" s="32">
        <v>0</v>
      </c>
      <c r="K268" s="29">
        <f>Лист4!E266/1000</f>
        <v>0.193</v>
      </c>
      <c r="L268" s="33"/>
      <c r="M268" s="33"/>
    </row>
    <row r="269" spans="1:13" s="34" customFormat="1" ht="18.75" customHeight="1" x14ac:dyDescent="0.25">
      <c r="A269" s="23" t="str">
        <f>Лист4!A267</f>
        <v xml:space="preserve">Казанская (Кировский район) ул. д.116 </v>
      </c>
      <c r="B269" s="185" t="str">
        <f>Лист4!C267</f>
        <v>г. Астрахань</v>
      </c>
      <c r="C269" s="41">
        <f t="shared" si="8"/>
        <v>48.888835999999998</v>
      </c>
      <c r="D269" s="41">
        <f t="shared" si="9"/>
        <v>3.1205639999999999</v>
      </c>
      <c r="E269" s="30">
        <v>0</v>
      </c>
      <c r="F269" s="31">
        <v>3.1205639999999999</v>
      </c>
      <c r="G269" s="32">
        <v>0</v>
      </c>
      <c r="H269" s="32">
        <v>0</v>
      </c>
      <c r="I269" s="32">
        <v>0</v>
      </c>
      <c r="J269" s="32">
        <v>0</v>
      </c>
      <c r="K269" s="29">
        <f>Лист4!E267/1000</f>
        <v>52.009399999999999</v>
      </c>
      <c r="L269" s="33"/>
      <c r="M269" s="33"/>
    </row>
    <row r="270" spans="1:13" s="34" customFormat="1" ht="18.75" customHeight="1" x14ac:dyDescent="0.25">
      <c r="A270" s="23" t="str">
        <f>Лист4!A268</f>
        <v xml:space="preserve">Казанская (Кировский район) ул. д.117 </v>
      </c>
      <c r="B270" s="185" t="str">
        <f>Лист4!C268</f>
        <v>г. Астрахань</v>
      </c>
      <c r="C270" s="41">
        <f t="shared" si="8"/>
        <v>15.667826000000003</v>
      </c>
      <c r="D270" s="41">
        <f t="shared" si="9"/>
        <v>1.0000740000000001</v>
      </c>
      <c r="E270" s="30">
        <v>0</v>
      </c>
      <c r="F270" s="31">
        <v>1.0000740000000001</v>
      </c>
      <c r="G270" s="32">
        <v>0</v>
      </c>
      <c r="H270" s="32">
        <v>0</v>
      </c>
      <c r="I270" s="32">
        <v>0</v>
      </c>
      <c r="J270" s="32">
        <v>0</v>
      </c>
      <c r="K270" s="29">
        <f>Лист4!E268/1000</f>
        <v>16.667900000000003</v>
      </c>
      <c r="L270" s="33"/>
      <c r="M270" s="33"/>
    </row>
    <row r="271" spans="1:13" s="34" customFormat="1" ht="18.75" customHeight="1" x14ac:dyDescent="0.25">
      <c r="A271" s="23" t="str">
        <f>Лист4!A269</f>
        <v xml:space="preserve">Казанская (Кировский район) ул. д.119 </v>
      </c>
      <c r="B271" s="185" t="str">
        <f>Лист4!C269</f>
        <v>г. Астрахань</v>
      </c>
      <c r="C271" s="41">
        <f t="shared" si="8"/>
        <v>9.0647959999999994</v>
      </c>
      <c r="D271" s="41">
        <f t="shared" si="9"/>
        <v>0.5786039999999999</v>
      </c>
      <c r="E271" s="30">
        <v>0</v>
      </c>
      <c r="F271" s="31">
        <v>0.5786039999999999</v>
      </c>
      <c r="G271" s="32">
        <v>0</v>
      </c>
      <c r="H271" s="32">
        <v>0</v>
      </c>
      <c r="I271" s="32">
        <v>0</v>
      </c>
      <c r="J271" s="32">
        <v>0</v>
      </c>
      <c r="K271" s="29">
        <f>Лист4!E269/1000</f>
        <v>9.6433999999999997</v>
      </c>
      <c r="L271" s="33"/>
      <c r="M271" s="33"/>
    </row>
    <row r="272" spans="1:13" s="34" customFormat="1" ht="18.75" customHeight="1" x14ac:dyDescent="0.25">
      <c r="A272" s="23" t="str">
        <f>Лист4!A270</f>
        <v xml:space="preserve">Казанская (Кировский район) ул. д.120 </v>
      </c>
      <c r="B272" s="185" t="str">
        <f>Лист4!C270</f>
        <v>г. Астрахань</v>
      </c>
      <c r="C272" s="41">
        <f t="shared" si="8"/>
        <v>0</v>
      </c>
      <c r="D272" s="41">
        <f t="shared" si="9"/>
        <v>0</v>
      </c>
      <c r="E272" s="30">
        <v>0</v>
      </c>
      <c r="F272" s="31">
        <v>0</v>
      </c>
      <c r="G272" s="32">
        <v>0</v>
      </c>
      <c r="H272" s="32">
        <v>0</v>
      </c>
      <c r="I272" s="32">
        <v>0</v>
      </c>
      <c r="J272" s="32">
        <v>0</v>
      </c>
      <c r="K272" s="29">
        <f>Лист4!E270/1000</f>
        <v>0</v>
      </c>
      <c r="L272" s="33"/>
      <c r="M272" s="33"/>
    </row>
    <row r="273" spans="1:13" s="34" customFormat="1" ht="18.75" customHeight="1" x14ac:dyDescent="0.25">
      <c r="A273" s="23" t="str">
        <f>Лист4!A271</f>
        <v xml:space="preserve">Казанская (Кировский район) ул. д.124 </v>
      </c>
      <c r="B273" s="185" t="str">
        <f>Лист4!C271</f>
        <v>г. Астрахань</v>
      </c>
      <c r="C273" s="41">
        <f t="shared" si="8"/>
        <v>7.7572559999999999</v>
      </c>
      <c r="D273" s="41">
        <f t="shared" si="9"/>
        <v>0.49514400000000003</v>
      </c>
      <c r="E273" s="30">
        <v>0</v>
      </c>
      <c r="F273" s="31">
        <v>0.49514400000000003</v>
      </c>
      <c r="G273" s="32">
        <v>0</v>
      </c>
      <c r="H273" s="32">
        <v>0</v>
      </c>
      <c r="I273" s="32">
        <v>0</v>
      </c>
      <c r="J273" s="32">
        <v>0</v>
      </c>
      <c r="K273" s="29">
        <f>Лист4!E271/1000</f>
        <v>8.2523999999999997</v>
      </c>
      <c r="L273" s="33"/>
      <c r="M273" s="33"/>
    </row>
    <row r="274" spans="1:13" s="34" customFormat="1" ht="15" customHeight="1" x14ac:dyDescent="0.25">
      <c r="A274" s="23" t="str">
        <f>Лист4!A272</f>
        <v xml:space="preserve">Казанская (Кировский район) ул. д.131 </v>
      </c>
      <c r="B274" s="185" t="str">
        <f>Лист4!C272</f>
        <v>г. Астрахань</v>
      </c>
      <c r="C274" s="41">
        <f t="shared" si="8"/>
        <v>0</v>
      </c>
      <c r="D274" s="41">
        <f t="shared" si="9"/>
        <v>0</v>
      </c>
      <c r="E274" s="30">
        <v>0</v>
      </c>
      <c r="F274" s="31">
        <v>0</v>
      </c>
      <c r="G274" s="32">
        <v>0</v>
      </c>
      <c r="H274" s="32">
        <v>0</v>
      </c>
      <c r="I274" s="32">
        <v>0</v>
      </c>
      <c r="J274" s="32">
        <v>0</v>
      </c>
      <c r="K274" s="29">
        <f>Лист4!E272/1000</f>
        <v>0</v>
      </c>
      <c r="L274" s="33"/>
      <c r="M274" s="33"/>
    </row>
    <row r="275" spans="1:13" s="34" customFormat="1" ht="15" customHeight="1" x14ac:dyDescent="0.25">
      <c r="A275" s="23" t="str">
        <f>Лист4!A273</f>
        <v xml:space="preserve">Казанская (Кировский район) ул. д.137 </v>
      </c>
      <c r="B275" s="185" t="str">
        <f>Лист4!C273</f>
        <v>г. Астрахань</v>
      </c>
      <c r="C275" s="41">
        <f t="shared" si="8"/>
        <v>2.8882439999999998</v>
      </c>
      <c r="D275" s="41">
        <f t="shared" si="9"/>
        <v>0.18435599999999999</v>
      </c>
      <c r="E275" s="30">
        <v>0</v>
      </c>
      <c r="F275" s="31">
        <v>0.18435599999999999</v>
      </c>
      <c r="G275" s="32">
        <v>0</v>
      </c>
      <c r="H275" s="32">
        <v>0</v>
      </c>
      <c r="I275" s="32">
        <v>0</v>
      </c>
      <c r="J275" s="32">
        <v>0</v>
      </c>
      <c r="K275" s="29">
        <f>Лист4!E273/1000</f>
        <v>3.0726</v>
      </c>
      <c r="L275" s="33"/>
      <c r="M275" s="33"/>
    </row>
    <row r="276" spans="1:13" s="34" customFormat="1" ht="18.75" customHeight="1" x14ac:dyDescent="0.25">
      <c r="A276" s="23" t="str">
        <f>Лист4!A274</f>
        <v xml:space="preserve">Казанская (Кировский район) ул. д.20 </v>
      </c>
      <c r="B276" s="185" t="str">
        <f>Лист4!C274</f>
        <v>г. Астрахань</v>
      </c>
      <c r="C276" s="41">
        <f t="shared" si="8"/>
        <v>0</v>
      </c>
      <c r="D276" s="41">
        <f t="shared" si="9"/>
        <v>0</v>
      </c>
      <c r="E276" s="30">
        <v>0</v>
      </c>
      <c r="F276" s="31">
        <v>0</v>
      </c>
      <c r="G276" s="32">
        <v>0</v>
      </c>
      <c r="H276" s="32">
        <v>0</v>
      </c>
      <c r="I276" s="32">
        <v>0</v>
      </c>
      <c r="J276" s="32">
        <v>0</v>
      </c>
      <c r="K276" s="29">
        <f>Лист4!E274/1000</f>
        <v>0</v>
      </c>
      <c r="L276" s="33"/>
      <c r="M276" s="33"/>
    </row>
    <row r="277" spans="1:13" s="34" customFormat="1" ht="18.75" customHeight="1" x14ac:dyDescent="0.25">
      <c r="A277" s="23" t="str">
        <f>Лист4!A275</f>
        <v xml:space="preserve">Казанская (Кировский район) ул. д.41 </v>
      </c>
      <c r="B277" s="185" t="str">
        <f>Лист4!C275</f>
        <v>г. Астрахань</v>
      </c>
      <c r="C277" s="41">
        <f t="shared" si="8"/>
        <v>0</v>
      </c>
      <c r="D277" s="41">
        <f t="shared" si="9"/>
        <v>0</v>
      </c>
      <c r="E277" s="30">
        <v>0</v>
      </c>
      <c r="F277" s="31">
        <v>0</v>
      </c>
      <c r="G277" s="32">
        <v>0</v>
      </c>
      <c r="H277" s="32">
        <v>0</v>
      </c>
      <c r="I277" s="32">
        <v>0</v>
      </c>
      <c r="J277" s="32">
        <v>0</v>
      </c>
      <c r="K277" s="29">
        <f>Лист4!E275/1000</f>
        <v>0</v>
      </c>
      <c r="L277" s="33"/>
      <c r="M277" s="33"/>
    </row>
    <row r="278" spans="1:13" s="34" customFormat="1" ht="18.75" customHeight="1" x14ac:dyDescent="0.25">
      <c r="A278" s="23" t="str">
        <f>Лист4!A276</f>
        <v xml:space="preserve">Казанская (Кировский район) ул. д.43 </v>
      </c>
      <c r="B278" s="185" t="str">
        <f>Лист4!C276</f>
        <v>г. Астрахань</v>
      </c>
      <c r="C278" s="41">
        <f t="shared" si="8"/>
        <v>0.47140999999999994</v>
      </c>
      <c r="D278" s="41">
        <f t="shared" si="9"/>
        <v>3.0089999999999999E-2</v>
      </c>
      <c r="E278" s="30">
        <v>0</v>
      </c>
      <c r="F278" s="31">
        <v>3.0089999999999999E-2</v>
      </c>
      <c r="G278" s="32">
        <v>0</v>
      </c>
      <c r="H278" s="32">
        <v>0</v>
      </c>
      <c r="I278" s="32">
        <v>0</v>
      </c>
      <c r="J278" s="32">
        <v>0</v>
      </c>
      <c r="K278" s="29">
        <f>Лист4!E276/1000</f>
        <v>0.50149999999999995</v>
      </c>
      <c r="L278" s="33"/>
      <c r="M278" s="33"/>
    </row>
    <row r="279" spans="1:13" s="34" customFormat="1" ht="18.75" customHeight="1" x14ac:dyDescent="0.25">
      <c r="A279" s="23" t="str">
        <f>Лист4!A277</f>
        <v xml:space="preserve">Казанская (Кировский район) ул. д.57 </v>
      </c>
      <c r="B279" s="185" t="str">
        <f>Лист4!C277</f>
        <v>г. Астрахань</v>
      </c>
      <c r="C279" s="41">
        <f t="shared" si="8"/>
        <v>6.2428220000000003</v>
      </c>
      <c r="D279" s="41">
        <f t="shared" si="9"/>
        <v>0.398478</v>
      </c>
      <c r="E279" s="30">
        <v>0</v>
      </c>
      <c r="F279" s="31">
        <v>0.398478</v>
      </c>
      <c r="G279" s="32">
        <v>0</v>
      </c>
      <c r="H279" s="32">
        <v>0</v>
      </c>
      <c r="I279" s="32">
        <v>0</v>
      </c>
      <c r="J279" s="32">
        <v>0</v>
      </c>
      <c r="K279" s="29">
        <f>Лист4!E277/1000</f>
        <v>6.6413000000000002</v>
      </c>
      <c r="L279" s="33"/>
      <c r="M279" s="33"/>
    </row>
    <row r="280" spans="1:13" s="34" customFormat="1" ht="18.75" customHeight="1" x14ac:dyDescent="0.25">
      <c r="A280" s="23" t="str">
        <f>Лист4!A278</f>
        <v xml:space="preserve">Казанская (Кировский район) ул. д.59 </v>
      </c>
      <c r="B280" s="185" t="str">
        <f>Лист4!C278</f>
        <v>г. Астрахань</v>
      </c>
      <c r="C280" s="41">
        <f t="shared" si="8"/>
        <v>23.760380000000001</v>
      </c>
      <c r="D280" s="41">
        <f t="shared" si="9"/>
        <v>1.5166200000000001</v>
      </c>
      <c r="E280" s="30">
        <v>0</v>
      </c>
      <c r="F280" s="31">
        <v>1.5166200000000001</v>
      </c>
      <c r="G280" s="32">
        <v>0</v>
      </c>
      <c r="H280" s="32">
        <v>0</v>
      </c>
      <c r="I280" s="32">
        <v>0</v>
      </c>
      <c r="J280" s="32">
        <v>0</v>
      </c>
      <c r="K280" s="29">
        <f>Лист4!E278/1000</f>
        <v>25.277000000000001</v>
      </c>
      <c r="L280" s="33"/>
      <c r="M280" s="33"/>
    </row>
    <row r="281" spans="1:13" s="34" customFormat="1" ht="18.75" customHeight="1" x14ac:dyDescent="0.25">
      <c r="A281" s="23" t="str">
        <f>Лист4!A279</f>
        <v xml:space="preserve">Казанская (Кировский район) ул. д.63 </v>
      </c>
      <c r="B281" s="185" t="str">
        <f>Лист4!C279</f>
        <v>г. Астрахань</v>
      </c>
      <c r="C281" s="41">
        <f t="shared" si="8"/>
        <v>13.41286</v>
      </c>
      <c r="D281" s="41">
        <f t="shared" si="9"/>
        <v>0.85614000000000012</v>
      </c>
      <c r="E281" s="30">
        <v>0</v>
      </c>
      <c r="F281" s="31">
        <v>0.85614000000000012</v>
      </c>
      <c r="G281" s="32">
        <v>0</v>
      </c>
      <c r="H281" s="32">
        <v>0</v>
      </c>
      <c r="I281" s="32">
        <v>0</v>
      </c>
      <c r="J281" s="32">
        <v>0</v>
      </c>
      <c r="K281" s="29">
        <f>Лист4!E279/1000</f>
        <v>14.269</v>
      </c>
      <c r="L281" s="33"/>
      <c r="M281" s="33"/>
    </row>
    <row r="282" spans="1:13" s="34" customFormat="1" ht="18.75" customHeight="1" x14ac:dyDescent="0.25">
      <c r="A282" s="23" t="str">
        <f>Лист4!A280</f>
        <v xml:space="preserve">Калинина ул. д.17 </v>
      </c>
      <c r="B282" s="185" t="str">
        <f>Лист4!C280</f>
        <v>г. Астрахань</v>
      </c>
      <c r="C282" s="41">
        <f t="shared" si="8"/>
        <v>0</v>
      </c>
      <c r="D282" s="41">
        <f t="shared" si="9"/>
        <v>0</v>
      </c>
      <c r="E282" s="30">
        <v>0</v>
      </c>
      <c r="F282" s="31">
        <v>0</v>
      </c>
      <c r="G282" s="32">
        <v>0</v>
      </c>
      <c r="H282" s="32">
        <v>0</v>
      </c>
      <c r="I282" s="32">
        <v>0</v>
      </c>
      <c r="J282" s="32">
        <v>0</v>
      </c>
      <c r="K282" s="29">
        <f>Лист4!E280/1000</f>
        <v>0</v>
      </c>
      <c r="L282" s="33"/>
      <c r="M282" s="33"/>
    </row>
    <row r="283" spans="1:13" s="34" customFormat="1" ht="18.75" customHeight="1" x14ac:dyDescent="0.25">
      <c r="A283" s="23" t="str">
        <f>Лист4!A281</f>
        <v xml:space="preserve">Калинина ул. д.2 </v>
      </c>
      <c r="B283" s="185" t="str">
        <f>Лист4!C281</f>
        <v>г. Астрахань</v>
      </c>
      <c r="C283" s="41">
        <f t="shared" si="8"/>
        <v>0</v>
      </c>
      <c r="D283" s="41">
        <f t="shared" si="9"/>
        <v>0</v>
      </c>
      <c r="E283" s="30">
        <v>0</v>
      </c>
      <c r="F283" s="31">
        <v>0</v>
      </c>
      <c r="G283" s="32">
        <v>0</v>
      </c>
      <c r="H283" s="32">
        <v>0</v>
      </c>
      <c r="I283" s="32">
        <v>0</v>
      </c>
      <c r="J283" s="32">
        <v>0</v>
      </c>
      <c r="K283" s="29">
        <f>Лист4!E281/1000</f>
        <v>0</v>
      </c>
      <c r="L283" s="33"/>
      <c r="M283" s="33"/>
    </row>
    <row r="284" spans="1:13" s="34" customFormat="1" ht="18.75" customHeight="1" x14ac:dyDescent="0.25">
      <c r="A284" s="23" t="str">
        <f>Лист4!A282</f>
        <v xml:space="preserve">Калинина ул. д.24 </v>
      </c>
      <c r="B284" s="185" t="str">
        <f>Лист4!C282</f>
        <v>г. Астрахань</v>
      </c>
      <c r="C284" s="41">
        <f t="shared" si="8"/>
        <v>8.7072199999999995</v>
      </c>
      <c r="D284" s="41">
        <f t="shared" si="9"/>
        <v>0.55578000000000005</v>
      </c>
      <c r="E284" s="30">
        <v>0</v>
      </c>
      <c r="F284" s="31">
        <v>0.55578000000000005</v>
      </c>
      <c r="G284" s="32">
        <v>0</v>
      </c>
      <c r="H284" s="32">
        <v>0</v>
      </c>
      <c r="I284" s="32">
        <v>0</v>
      </c>
      <c r="J284" s="32">
        <v>0</v>
      </c>
      <c r="K284" s="29">
        <f>Лист4!E282/1000</f>
        <v>9.2629999999999999</v>
      </c>
      <c r="L284" s="33"/>
      <c r="M284" s="33"/>
    </row>
    <row r="285" spans="1:13" s="34" customFormat="1" ht="18.75" customHeight="1" x14ac:dyDescent="0.25">
      <c r="A285" s="23" t="str">
        <f>Лист4!A283</f>
        <v xml:space="preserve">Калинина ул. д.29 </v>
      </c>
      <c r="B285" s="185" t="str">
        <f>Лист4!C283</f>
        <v>г. Астрахань</v>
      </c>
      <c r="C285" s="41">
        <f t="shared" si="8"/>
        <v>23.809166000000001</v>
      </c>
      <c r="D285" s="41">
        <f t="shared" si="9"/>
        <v>1.5197339999999999</v>
      </c>
      <c r="E285" s="30">
        <v>0</v>
      </c>
      <c r="F285" s="31">
        <v>1.5197339999999999</v>
      </c>
      <c r="G285" s="32">
        <v>0</v>
      </c>
      <c r="H285" s="32">
        <v>0</v>
      </c>
      <c r="I285" s="32">
        <v>0</v>
      </c>
      <c r="J285" s="32">
        <v>0</v>
      </c>
      <c r="K285" s="29">
        <f>Лист4!E283/1000</f>
        <v>25.328900000000001</v>
      </c>
      <c r="L285" s="33"/>
      <c r="M285" s="33"/>
    </row>
    <row r="286" spans="1:13" s="34" customFormat="1" ht="25.5" customHeight="1" x14ac:dyDescent="0.25">
      <c r="A286" s="23" t="str">
        <f>Лист4!A284</f>
        <v xml:space="preserve">Калинина ул. д.30/60 </v>
      </c>
      <c r="B286" s="185" t="str">
        <f>Лист4!C284</f>
        <v>г. Астрахань</v>
      </c>
      <c r="C286" s="41">
        <f t="shared" si="8"/>
        <v>506.24945500000001</v>
      </c>
      <c r="D286" s="41">
        <f t="shared" si="9"/>
        <v>32.313795000000006</v>
      </c>
      <c r="E286" s="30">
        <v>0</v>
      </c>
      <c r="F286" s="31">
        <v>32.313795000000006</v>
      </c>
      <c r="G286" s="32">
        <v>0</v>
      </c>
      <c r="H286" s="32">
        <v>0</v>
      </c>
      <c r="I286" s="32">
        <v>0</v>
      </c>
      <c r="J286" s="32">
        <v>0</v>
      </c>
      <c r="K286" s="29">
        <f>Лист4!E284/1000</f>
        <v>538.56325000000004</v>
      </c>
      <c r="L286" s="33"/>
      <c r="M286" s="33"/>
    </row>
    <row r="287" spans="1:13" s="34" customFormat="1" ht="18.75" customHeight="1" x14ac:dyDescent="0.25">
      <c r="A287" s="23" t="str">
        <f>Лист4!A285</f>
        <v xml:space="preserve">Калинина ул. д.33 </v>
      </c>
      <c r="B287" s="185" t="str">
        <f>Лист4!C285</f>
        <v>г. Астрахань</v>
      </c>
      <c r="C287" s="41">
        <f t="shared" si="8"/>
        <v>0.43945000000000001</v>
      </c>
      <c r="D287" s="41">
        <f t="shared" si="9"/>
        <v>2.8050000000000002E-2</v>
      </c>
      <c r="E287" s="30">
        <v>0</v>
      </c>
      <c r="F287" s="31">
        <v>2.8050000000000002E-2</v>
      </c>
      <c r="G287" s="32">
        <v>0</v>
      </c>
      <c r="H287" s="32">
        <v>0</v>
      </c>
      <c r="I287" s="32">
        <v>0</v>
      </c>
      <c r="J287" s="32">
        <v>0</v>
      </c>
      <c r="K287" s="29">
        <f>Лист4!E285/1000</f>
        <v>0.46750000000000003</v>
      </c>
      <c r="L287" s="33"/>
      <c r="M287" s="33"/>
    </row>
    <row r="288" spans="1:13" s="34" customFormat="1" ht="18.75" customHeight="1" x14ac:dyDescent="0.25">
      <c r="A288" s="23" t="str">
        <f>Лист4!A286</f>
        <v xml:space="preserve">Калинина ул. д.36 </v>
      </c>
      <c r="B288" s="185" t="str">
        <f>Лист4!C286</f>
        <v>г. Астрахань</v>
      </c>
      <c r="C288" s="41">
        <f t="shared" si="8"/>
        <v>7.016254</v>
      </c>
      <c r="D288" s="41">
        <f t="shared" si="9"/>
        <v>0.44784599999999997</v>
      </c>
      <c r="E288" s="30">
        <v>0</v>
      </c>
      <c r="F288" s="31">
        <v>0.44784599999999997</v>
      </c>
      <c r="G288" s="32">
        <v>0</v>
      </c>
      <c r="H288" s="32">
        <v>0</v>
      </c>
      <c r="I288" s="32">
        <v>0</v>
      </c>
      <c r="J288" s="32">
        <v>0</v>
      </c>
      <c r="K288" s="29">
        <f>Лист4!E286/1000</f>
        <v>7.4641000000000002</v>
      </c>
      <c r="L288" s="33"/>
      <c r="M288" s="33"/>
    </row>
    <row r="289" spans="1:13" s="34" customFormat="1" ht="18.75" customHeight="1" x14ac:dyDescent="0.25">
      <c r="A289" s="23" t="str">
        <f>Лист4!A287</f>
        <v xml:space="preserve">Калинина ул. д.36А </v>
      </c>
      <c r="B289" s="185" t="str">
        <f>Лист4!C287</f>
        <v>г. Астрахань</v>
      </c>
      <c r="C289" s="41">
        <f t="shared" si="8"/>
        <v>9.2315519999999989</v>
      </c>
      <c r="D289" s="41">
        <f t="shared" si="9"/>
        <v>0.58924799999999999</v>
      </c>
      <c r="E289" s="30">
        <v>0</v>
      </c>
      <c r="F289" s="31">
        <v>0.58924799999999999</v>
      </c>
      <c r="G289" s="32">
        <v>0</v>
      </c>
      <c r="H289" s="32">
        <v>0</v>
      </c>
      <c r="I289" s="32">
        <v>0</v>
      </c>
      <c r="J289" s="32">
        <v>0</v>
      </c>
      <c r="K289" s="29">
        <f>Лист4!E287/1000</f>
        <v>9.8207999999999984</v>
      </c>
      <c r="L289" s="33"/>
      <c r="M289" s="33"/>
    </row>
    <row r="290" spans="1:13" s="34" customFormat="1" ht="18.75" customHeight="1" x14ac:dyDescent="0.25">
      <c r="A290" s="23" t="str">
        <f>Лист4!A288</f>
        <v xml:space="preserve">Калинина ул. д.38 </v>
      </c>
      <c r="B290" s="185" t="str">
        <f>Лист4!C288</f>
        <v>г. Астрахань</v>
      </c>
      <c r="C290" s="41">
        <f t="shared" si="8"/>
        <v>22.193493999999998</v>
      </c>
      <c r="D290" s="41">
        <f t="shared" si="9"/>
        <v>1.416606</v>
      </c>
      <c r="E290" s="30">
        <v>0</v>
      </c>
      <c r="F290" s="31">
        <v>1.416606</v>
      </c>
      <c r="G290" s="32">
        <v>0</v>
      </c>
      <c r="H290" s="32">
        <v>0</v>
      </c>
      <c r="I290" s="32">
        <v>0</v>
      </c>
      <c r="J290" s="32">
        <v>0</v>
      </c>
      <c r="K290" s="29">
        <f>Лист4!E288/1000</f>
        <v>23.610099999999999</v>
      </c>
      <c r="L290" s="33"/>
      <c r="M290" s="33"/>
    </row>
    <row r="291" spans="1:13" s="34" customFormat="1" ht="18.75" customHeight="1" x14ac:dyDescent="0.25">
      <c r="A291" s="23" t="str">
        <f>Лист4!A289</f>
        <v xml:space="preserve">Калинина ул. д.40 </v>
      </c>
      <c r="B291" s="185" t="str">
        <f>Лист4!C289</f>
        <v>г. Астрахань</v>
      </c>
      <c r="C291" s="41">
        <f t="shared" si="8"/>
        <v>0</v>
      </c>
      <c r="D291" s="41">
        <f t="shared" si="9"/>
        <v>0</v>
      </c>
      <c r="E291" s="30">
        <v>0</v>
      </c>
      <c r="F291" s="31">
        <v>0</v>
      </c>
      <c r="G291" s="32">
        <v>0</v>
      </c>
      <c r="H291" s="32">
        <v>0</v>
      </c>
      <c r="I291" s="32">
        <v>0</v>
      </c>
      <c r="J291" s="32">
        <v>0</v>
      </c>
      <c r="K291" s="29">
        <f>Лист4!E289/1000</f>
        <v>0</v>
      </c>
      <c r="L291" s="33"/>
      <c r="M291" s="33"/>
    </row>
    <row r="292" spans="1:13" s="34" customFormat="1" ht="18.75" customHeight="1" x14ac:dyDescent="0.25">
      <c r="A292" s="23" t="str">
        <f>Лист4!A290</f>
        <v xml:space="preserve">Калинина ул. д.42 </v>
      </c>
      <c r="B292" s="185" t="str">
        <f>Лист4!C290</f>
        <v>г. Астрахань</v>
      </c>
      <c r="C292" s="41">
        <f t="shared" si="8"/>
        <v>29.575220000000002</v>
      </c>
      <c r="D292" s="41">
        <f t="shared" si="9"/>
        <v>1.8877800000000002</v>
      </c>
      <c r="E292" s="30">
        <v>0</v>
      </c>
      <c r="F292" s="31">
        <v>1.8877800000000002</v>
      </c>
      <c r="G292" s="32">
        <v>0</v>
      </c>
      <c r="H292" s="32">
        <v>0</v>
      </c>
      <c r="I292" s="32">
        <v>0</v>
      </c>
      <c r="J292" s="32">
        <v>0</v>
      </c>
      <c r="K292" s="29">
        <f>Лист4!E290/1000</f>
        <v>31.463000000000001</v>
      </c>
      <c r="L292" s="33"/>
      <c r="M292" s="33"/>
    </row>
    <row r="293" spans="1:13" s="34" customFormat="1" ht="18.75" customHeight="1" x14ac:dyDescent="0.25">
      <c r="A293" s="23" t="str">
        <f>Лист4!A291</f>
        <v xml:space="preserve">Калинина ул. д.45 </v>
      </c>
      <c r="B293" s="185" t="str">
        <f>Лист4!C291</f>
        <v>г. Астрахань</v>
      </c>
      <c r="C293" s="41">
        <f t="shared" si="8"/>
        <v>0</v>
      </c>
      <c r="D293" s="41">
        <f t="shared" si="9"/>
        <v>0</v>
      </c>
      <c r="E293" s="30">
        <v>0</v>
      </c>
      <c r="F293" s="31">
        <v>0</v>
      </c>
      <c r="G293" s="32">
        <v>0</v>
      </c>
      <c r="H293" s="32">
        <v>0</v>
      </c>
      <c r="I293" s="32">
        <v>0</v>
      </c>
      <c r="J293" s="32">
        <v>0</v>
      </c>
      <c r="K293" s="29">
        <f>Лист4!E291/1000</f>
        <v>0</v>
      </c>
      <c r="L293" s="33"/>
      <c r="M293" s="33"/>
    </row>
    <row r="294" spans="1:13" s="34" customFormat="1" ht="18.75" customHeight="1" x14ac:dyDescent="0.25">
      <c r="A294" s="23" t="str">
        <f>Лист4!A292</f>
        <v xml:space="preserve">Калинина ул. д.48 </v>
      </c>
      <c r="B294" s="185" t="str">
        <f>Лист4!C292</f>
        <v>г. Астрахань</v>
      </c>
      <c r="C294" s="41">
        <f t="shared" si="8"/>
        <v>6.6489959999999995</v>
      </c>
      <c r="D294" s="41">
        <f t="shared" si="9"/>
        <v>0.42440399999999995</v>
      </c>
      <c r="E294" s="30">
        <v>0</v>
      </c>
      <c r="F294" s="31">
        <v>0.42440399999999995</v>
      </c>
      <c r="G294" s="32">
        <v>0</v>
      </c>
      <c r="H294" s="32">
        <v>0</v>
      </c>
      <c r="I294" s="32">
        <v>0</v>
      </c>
      <c r="J294" s="32">
        <v>0</v>
      </c>
      <c r="K294" s="29">
        <f>Лист4!E292/1000</f>
        <v>7.0733999999999995</v>
      </c>
      <c r="L294" s="33"/>
      <c r="M294" s="33"/>
    </row>
    <row r="295" spans="1:13" s="34" customFormat="1" ht="18.75" customHeight="1" x14ac:dyDescent="0.25">
      <c r="A295" s="23" t="str">
        <f>Лист4!A293</f>
        <v xml:space="preserve">Калинина ул. д.69 </v>
      </c>
      <c r="B295" s="185" t="str">
        <f>Лист4!C293</f>
        <v>г. Астрахань</v>
      </c>
      <c r="C295" s="41">
        <f t="shared" si="8"/>
        <v>0.18048</v>
      </c>
      <c r="D295" s="41">
        <f t="shared" si="9"/>
        <v>1.1520000000000001E-2</v>
      </c>
      <c r="E295" s="30">
        <v>0</v>
      </c>
      <c r="F295" s="31">
        <v>1.1520000000000001E-2</v>
      </c>
      <c r="G295" s="32">
        <v>0</v>
      </c>
      <c r="H295" s="32">
        <v>0</v>
      </c>
      <c r="I295" s="32">
        <v>0</v>
      </c>
      <c r="J295" s="32">
        <v>0</v>
      </c>
      <c r="K295" s="29">
        <f>Лист4!E293/1000</f>
        <v>0.192</v>
      </c>
      <c r="L295" s="33"/>
      <c r="M295" s="33"/>
    </row>
    <row r="296" spans="1:13" s="34" customFormat="1" ht="25.5" customHeight="1" x14ac:dyDescent="0.25">
      <c r="A296" s="23" t="str">
        <f>Лист4!A294</f>
        <v xml:space="preserve">Карла Маркса пл д.1 </v>
      </c>
      <c r="B296" s="185" t="str">
        <f>Лист4!C294</f>
        <v>г. Астрахань</v>
      </c>
      <c r="C296" s="41">
        <f t="shared" si="8"/>
        <v>0</v>
      </c>
      <c r="D296" s="41">
        <f t="shared" si="9"/>
        <v>0</v>
      </c>
      <c r="E296" s="30">
        <v>0</v>
      </c>
      <c r="F296" s="31">
        <v>0</v>
      </c>
      <c r="G296" s="32">
        <v>0</v>
      </c>
      <c r="H296" s="32">
        <v>0</v>
      </c>
      <c r="I296" s="32">
        <v>0</v>
      </c>
      <c r="J296" s="32">
        <v>0</v>
      </c>
      <c r="K296" s="29">
        <f>Лист4!E294/1000</f>
        <v>0</v>
      </c>
      <c r="L296" s="33"/>
      <c r="M296" s="33"/>
    </row>
    <row r="297" spans="1:13" s="34" customFormat="1" ht="18.75" customHeight="1" x14ac:dyDescent="0.25">
      <c r="A297" s="23" t="str">
        <f>Лист4!A295</f>
        <v xml:space="preserve">Карла Маркса пл д.21 </v>
      </c>
      <c r="B297" s="185" t="str">
        <f>Лист4!C295</f>
        <v>г. Астрахань</v>
      </c>
      <c r="C297" s="41">
        <f t="shared" si="8"/>
        <v>1013.9907840000001</v>
      </c>
      <c r="D297" s="41">
        <f t="shared" si="9"/>
        <v>64.722815999999995</v>
      </c>
      <c r="E297" s="30">
        <v>0</v>
      </c>
      <c r="F297" s="31">
        <v>64.722815999999995</v>
      </c>
      <c r="G297" s="32">
        <v>0</v>
      </c>
      <c r="H297" s="32">
        <v>0</v>
      </c>
      <c r="I297" s="32">
        <v>0</v>
      </c>
      <c r="J297" s="32">
        <v>0</v>
      </c>
      <c r="K297" s="29">
        <f>Лист4!E295/1000</f>
        <v>1078.7136</v>
      </c>
      <c r="L297" s="33"/>
      <c r="M297" s="33"/>
    </row>
    <row r="298" spans="1:13" s="34" customFormat="1" ht="18.75" customHeight="1" x14ac:dyDescent="0.25">
      <c r="A298" s="23" t="str">
        <f>Лист4!A296</f>
        <v xml:space="preserve">Карла Маркса пл д.23 </v>
      </c>
      <c r="B298" s="185" t="str">
        <f>Лист4!C296</f>
        <v>г. Астрахань</v>
      </c>
      <c r="C298" s="41">
        <f t="shared" si="8"/>
        <v>635.03649559999974</v>
      </c>
      <c r="D298" s="41">
        <f t="shared" si="9"/>
        <v>40.534244399999984</v>
      </c>
      <c r="E298" s="30">
        <v>0</v>
      </c>
      <c r="F298" s="31">
        <v>40.534244399999984</v>
      </c>
      <c r="G298" s="32">
        <v>0</v>
      </c>
      <c r="H298" s="32">
        <v>0</v>
      </c>
      <c r="I298" s="32">
        <v>0</v>
      </c>
      <c r="J298" s="32">
        <v>0</v>
      </c>
      <c r="K298" s="29">
        <f>Лист4!E296/1000</f>
        <v>675.57073999999977</v>
      </c>
      <c r="L298" s="33"/>
      <c r="M298" s="33"/>
    </row>
    <row r="299" spans="1:13" s="34" customFormat="1" ht="25.5" customHeight="1" x14ac:dyDescent="0.25">
      <c r="A299" s="23" t="str">
        <f>Лист4!A297</f>
        <v xml:space="preserve">Карла Маркса пл д.3 </v>
      </c>
      <c r="B299" s="185" t="str">
        <f>Лист4!C297</f>
        <v>г. Астрахань</v>
      </c>
      <c r="C299" s="41">
        <f t="shared" si="8"/>
        <v>834.10055880000016</v>
      </c>
      <c r="D299" s="41">
        <f t="shared" si="9"/>
        <v>53.240461200000013</v>
      </c>
      <c r="E299" s="30">
        <v>0</v>
      </c>
      <c r="F299" s="31">
        <v>53.240461200000013</v>
      </c>
      <c r="G299" s="32">
        <v>0</v>
      </c>
      <c r="H299" s="32">
        <v>0</v>
      </c>
      <c r="I299" s="32">
        <v>0</v>
      </c>
      <c r="J299" s="32">
        <v>0</v>
      </c>
      <c r="K299" s="29">
        <f>Лист4!E297/1000</f>
        <v>887.34102000000019</v>
      </c>
      <c r="L299" s="33"/>
      <c r="M299" s="33"/>
    </row>
    <row r="300" spans="1:13" s="34" customFormat="1" ht="18.75" customHeight="1" x14ac:dyDescent="0.25">
      <c r="A300" s="23" t="str">
        <f>Лист4!A298</f>
        <v xml:space="preserve">Карла Маркса пл д.33 - корп. 1 </v>
      </c>
      <c r="B300" s="185" t="str">
        <f>Лист4!C298</f>
        <v>г. Астрахань</v>
      </c>
      <c r="C300" s="41">
        <f t="shared" si="8"/>
        <v>1041.6507539999998</v>
      </c>
      <c r="D300" s="41">
        <f t="shared" si="9"/>
        <v>66.488345999999979</v>
      </c>
      <c r="E300" s="30">
        <v>0</v>
      </c>
      <c r="F300" s="31">
        <v>66.488345999999979</v>
      </c>
      <c r="G300" s="32">
        <v>0</v>
      </c>
      <c r="H300" s="32">
        <v>0</v>
      </c>
      <c r="I300" s="32">
        <v>0</v>
      </c>
      <c r="J300" s="32">
        <v>0</v>
      </c>
      <c r="K300" s="29">
        <f>Лист4!E298/1000</f>
        <v>1108.1390999999996</v>
      </c>
      <c r="L300" s="33"/>
      <c r="M300" s="33"/>
    </row>
    <row r="301" spans="1:13" s="34" customFormat="1" ht="18.75" customHeight="1" x14ac:dyDescent="0.25">
      <c r="A301" s="23" t="str">
        <f>Лист4!A299</f>
        <v xml:space="preserve">Карла Маркса пл д.5 </v>
      </c>
      <c r="B301" s="185" t="str">
        <f>Лист4!C299</f>
        <v>г. Астрахань</v>
      </c>
      <c r="C301" s="41">
        <f t="shared" si="8"/>
        <v>1305.3921094000002</v>
      </c>
      <c r="D301" s="41">
        <f t="shared" si="9"/>
        <v>83.322900600000025</v>
      </c>
      <c r="E301" s="30">
        <v>0</v>
      </c>
      <c r="F301" s="31">
        <v>83.322900600000025</v>
      </c>
      <c r="G301" s="32">
        <v>0</v>
      </c>
      <c r="H301" s="32">
        <v>0</v>
      </c>
      <c r="I301" s="32">
        <v>0</v>
      </c>
      <c r="J301" s="32">
        <v>0</v>
      </c>
      <c r="K301" s="29">
        <f>Лист4!E299/1000</f>
        <v>1388.7150100000003</v>
      </c>
      <c r="L301" s="33"/>
      <c r="M301" s="33"/>
    </row>
    <row r="302" spans="1:13" s="34" customFormat="1" ht="25.5" customHeight="1" x14ac:dyDescent="0.25">
      <c r="A302" s="23" t="str">
        <f>Лист4!A300</f>
        <v xml:space="preserve">Каховского ул. д.1 </v>
      </c>
      <c r="B302" s="185" t="str">
        <f>Лист4!C300</f>
        <v>г. Астрахань</v>
      </c>
      <c r="C302" s="41">
        <f t="shared" si="8"/>
        <v>0</v>
      </c>
      <c r="D302" s="41">
        <f t="shared" si="9"/>
        <v>0</v>
      </c>
      <c r="E302" s="30">
        <v>0</v>
      </c>
      <c r="F302" s="31">
        <v>0</v>
      </c>
      <c r="G302" s="32">
        <v>0</v>
      </c>
      <c r="H302" s="32">
        <v>0</v>
      </c>
      <c r="I302" s="32">
        <v>0</v>
      </c>
      <c r="J302" s="32">
        <v>0</v>
      </c>
      <c r="K302" s="29">
        <f>Лист4!E300/1000</f>
        <v>0</v>
      </c>
      <c r="L302" s="33"/>
      <c r="M302" s="33"/>
    </row>
    <row r="303" spans="1:13" s="34" customFormat="1" ht="18.75" customHeight="1" x14ac:dyDescent="0.25">
      <c r="A303" s="23" t="str">
        <f>Лист4!A301</f>
        <v xml:space="preserve">Каховского ул. д.1/4 </v>
      </c>
      <c r="B303" s="185" t="str">
        <f>Лист4!C301</f>
        <v>г. Астрахань</v>
      </c>
      <c r="C303" s="41">
        <f t="shared" si="8"/>
        <v>2.8741439999999998</v>
      </c>
      <c r="D303" s="41">
        <f t="shared" si="9"/>
        <v>0.18345600000000001</v>
      </c>
      <c r="E303" s="30">
        <v>0</v>
      </c>
      <c r="F303" s="31">
        <v>0.18345600000000001</v>
      </c>
      <c r="G303" s="32">
        <v>0</v>
      </c>
      <c r="H303" s="32">
        <v>0</v>
      </c>
      <c r="I303" s="32">
        <v>0</v>
      </c>
      <c r="J303" s="32">
        <v>0</v>
      </c>
      <c r="K303" s="29">
        <f>Лист4!E301/1000</f>
        <v>3.0575999999999999</v>
      </c>
      <c r="L303" s="33"/>
      <c r="M303" s="33"/>
    </row>
    <row r="304" spans="1:13" s="34" customFormat="1" ht="18.75" customHeight="1" x14ac:dyDescent="0.25">
      <c r="A304" s="23" t="str">
        <f>Лист4!A302</f>
        <v xml:space="preserve">Каховского ул. д.24 </v>
      </c>
      <c r="B304" s="185" t="str">
        <f>Лист4!C302</f>
        <v>г. Астрахань</v>
      </c>
      <c r="C304" s="41">
        <f t="shared" si="8"/>
        <v>1.095288</v>
      </c>
      <c r="D304" s="41">
        <f t="shared" si="9"/>
        <v>6.9912000000000002E-2</v>
      </c>
      <c r="E304" s="30">
        <v>0</v>
      </c>
      <c r="F304" s="31">
        <v>6.9912000000000002E-2</v>
      </c>
      <c r="G304" s="32">
        <v>0</v>
      </c>
      <c r="H304" s="32">
        <v>0</v>
      </c>
      <c r="I304" s="32">
        <v>0</v>
      </c>
      <c r="J304" s="32">
        <v>0</v>
      </c>
      <c r="K304" s="29">
        <f>Лист4!E302/1000</f>
        <v>1.1652</v>
      </c>
      <c r="L304" s="33"/>
      <c r="M304" s="33"/>
    </row>
    <row r="305" spans="1:13" s="34" customFormat="1" ht="18.75" customHeight="1" x14ac:dyDescent="0.25">
      <c r="A305" s="23" t="str">
        <f>Лист4!A303</f>
        <v xml:space="preserve">Кибальчича ул. д.3 </v>
      </c>
      <c r="B305" s="185" t="str">
        <f>Лист4!C303</f>
        <v>г. Астрахань</v>
      </c>
      <c r="C305" s="41">
        <f t="shared" si="8"/>
        <v>19.804577999999996</v>
      </c>
      <c r="D305" s="41">
        <f t="shared" si="9"/>
        <v>1.2641219999999997</v>
      </c>
      <c r="E305" s="30">
        <v>0</v>
      </c>
      <c r="F305" s="31">
        <v>1.2641219999999997</v>
      </c>
      <c r="G305" s="32">
        <v>0</v>
      </c>
      <c r="H305" s="32">
        <v>0</v>
      </c>
      <c r="I305" s="32">
        <v>0</v>
      </c>
      <c r="J305" s="32">
        <v>0</v>
      </c>
      <c r="K305" s="29">
        <f>Лист4!E303/1000</f>
        <v>21.068699999999996</v>
      </c>
      <c r="L305" s="33"/>
      <c r="M305" s="33"/>
    </row>
    <row r="306" spans="1:13" s="34" customFormat="1" ht="18.75" customHeight="1" x14ac:dyDescent="0.25">
      <c r="A306" s="23" t="str">
        <f>Лист4!A304</f>
        <v>Кирова ул. д.12 пом.032</v>
      </c>
      <c r="B306" s="185" t="str">
        <f>Лист4!C304</f>
        <v>г. Астрахань</v>
      </c>
      <c r="C306" s="41">
        <f t="shared" si="8"/>
        <v>83.25339360000001</v>
      </c>
      <c r="D306" s="41">
        <f t="shared" si="9"/>
        <v>5.3140464000000005</v>
      </c>
      <c r="E306" s="30">
        <v>0</v>
      </c>
      <c r="F306" s="31">
        <v>5.3140464000000005</v>
      </c>
      <c r="G306" s="32">
        <v>0</v>
      </c>
      <c r="H306" s="32">
        <v>0</v>
      </c>
      <c r="I306" s="32">
        <v>0</v>
      </c>
      <c r="J306" s="32">
        <v>0</v>
      </c>
      <c r="K306" s="29">
        <f>Лист4!E304/1000</f>
        <v>88.567440000000005</v>
      </c>
      <c r="L306" s="33"/>
      <c r="M306" s="33"/>
    </row>
    <row r="307" spans="1:13" s="34" customFormat="1" ht="18.75" customHeight="1" x14ac:dyDescent="0.25">
      <c r="A307" s="23" t="str">
        <f>Лист4!A305</f>
        <v xml:space="preserve">Кирова ул. д.17 </v>
      </c>
      <c r="B307" s="185" t="str">
        <f>Лист4!C305</f>
        <v>г. Астрахань</v>
      </c>
      <c r="C307" s="41">
        <f t="shared" si="8"/>
        <v>28.47166</v>
      </c>
      <c r="D307" s="41">
        <f t="shared" si="9"/>
        <v>1.81734</v>
      </c>
      <c r="E307" s="30">
        <v>0</v>
      </c>
      <c r="F307" s="31">
        <v>1.81734</v>
      </c>
      <c r="G307" s="32">
        <v>0</v>
      </c>
      <c r="H307" s="32">
        <v>0</v>
      </c>
      <c r="I307" s="32">
        <v>0</v>
      </c>
      <c r="J307" s="32">
        <v>0</v>
      </c>
      <c r="K307" s="29">
        <f>Лист4!E305/1000</f>
        <v>30.289000000000001</v>
      </c>
      <c r="L307" s="33"/>
      <c r="M307" s="33"/>
    </row>
    <row r="308" spans="1:13" s="34" customFormat="1" ht="18.75" customHeight="1" x14ac:dyDescent="0.25">
      <c r="A308" s="23" t="str">
        <f>Лист4!A306</f>
        <v xml:space="preserve">Кирова ул. д.20 </v>
      </c>
      <c r="B308" s="185" t="str">
        <f>Лист4!C306</f>
        <v>г. Астрахань</v>
      </c>
      <c r="C308" s="41">
        <f t="shared" si="8"/>
        <v>366.84251999999998</v>
      </c>
      <c r="D308" s="41">
        <f t="shared" si="9"/>
        <v>23.415479999999999</v>
      </c>
      <c r="E308" s="30">
        <v>0</v>
      </c>
      <c r="F308" s="31">
        <v>23.415479999999999</v>
      </c>
      <c r="G308" s="32">
        <v>0</v>
      </c>
      <c r="H308" s="32">
        <v>0</v>
      </c>
      <c r="I308" s="32">
        <v>0</v>
      </c>
      <c r="J308" s="32">
        <v>0</v>
      </c>
      <c r="K308" s="29">
        <f>Лист4!E306/1000</f>
        <v>390.25799999999998</v>
      </c>
      <c r="L308" s="33"/>
      <c r="M308" s="33"/>
    </row>
    <row r="309" spans="1:13" s="34" customFormat="1" ht="18.75" customHeight="1" x14ac:dyDescent="0.25">
      <c r="A309" s="23" t="str">
        <f>Лист4!A307</f>
        <v xml:space="preserve">Кирова ул. д.22 </v>
      </c>
      <c r="B309" s="185" t="str">
        <f>Лист4!C307</f>
        <v>г. Астрахань</v>
      </c>
      <c r="C309" s="41">
        <f t="shared" si="8"/>
        <v>92.870025999999982</v>
      </c>
      <c r="D309" s="41">
        <f t="shared" si="9"/>
        <v>5.9278739999999992</v>
      </c>
      <c r="E309" s="30">
        <v>0</v>
      </c>
      <c r="F309" s="31">
        <v>5.9278739999999992</v>
      </c>
      <c r="G309" s="32">
        <v>0</v>
      </c>
      <c r="H309" s="32">
        <v>0</v>
      </c>
      <c r="I309" s="32">
        <v>0</v>
      </c>
      <c r="J309" s="32">
        <v>0</v>
      </c>
      <c r="K309" s="29">
        <f>Лист4!E307/1000</f>
        <v>98.797899999999984</v>
      </c>
      <c r="L309" s="33"/>
      <c r="M309" s="33"/>
    </row>
    <row r="310" spans="1:13" s="34" customFormat="1" ht="18.75" customHeight="1" x14ac:dyDescent="0.25">
      <c r="A310" s="23" t="str">
        <f>Лист4!A308</f>
        <v xml:space="preserve">Кирова ул. д.24 </v>
      </c>
      <c r="B310" s="185" t="str">
        <f>Лист4!C308</f>
        <v>г. Астрахань</v>
      </c>
      <c r="C310" s="41">
        <f t="shared" si="8"/>
        <v>0</v>
      </c>
      <c r="D310" s="41">
        <f t="shared" si="9"/>
        <v>0</v>
      </c>
      <c r="E310" s="30">
        <v>0</v>
      </c>
      <c r="F310" s="31">
        <v>0</v>
      </c>
      <c r="G310" s="32">
        <v>0</v>
      </c>
      <c r="H310" s="32">
        <v>0</v>
      </c>
      <c r="I310" s="32">
        <v>0</v>
      </c>
      <c r="J310" s="32">
        <v>0</v>
      </c>
      <c r="K310" s="29">
        <f>Лист4!E308/1000</f>
        <v>0</v>
      </c>
      <c r="L310" s="33"/>
      <c r="M310" s="33"/>
    </row>
    <row r="311" spans="1:13" s="34" customFormat="1" ht="25.5" customHeight="1" x14ac:dyDescent="0.25">
      <c r="A311" s="23" t="str">
        <f>Лист4!A309</f>
        <v xml:space="preserve">Кирова ул. д.32 </v>
      </c>
      <c r="B311" s="185" t="str">
        <f>Лист4!C309</f>
        <v>г. Астрахань</v>
      </c>
      <c r="C311" s="41">
        <f t="shared" si="8"/>
        <v>16.360512</v>
      </c>
      <c r="D311" s="41">
        <f t="shared" si="9"/>
        <v>1.0442879999999999</v>
      </c>
      <c r="E311" s="30">
        <v>0</v>
      </c>
      <c r="F311" s="31">
        <v>1.0442879999999999</v>
      </c>
      <c r="G311" s="32">
        <v>0</v>
      </c>
      <c r="H311" s="32">
        <v>0</v>
      </c>
      <c r="I311" s="32">
        <v>0</v>
      </c>
      <c r="J311" s="32">
        <v>0</v>
      </c>
      <c r="K311" s="29">
        <f>Лист4!E309/1000</f>
        <v>17.404799999999998</v>
      </c>
      <c r="L311" s="33"/>
      <c r="M311" s="33"/>
    </row>
    <row r="312" spans="1:13" s="34" customFormat="1" ht="18.75" customHeight="1" x14ac:dyDescent="0.25">
      <c r="A312" s="23" t="str">
        <f>Лист4!A310</f>
        <v xml:space="preserve">Кирова ул. д.42 </v>
      </c>
      <c r="B312" s="185" t="str">
        <f>Лист4!C310</f>
        <v>г. Астрахань</v>
      </c>
      <c r="C312" s="41">
        <f t="shared" si="8"/>
        <v>0</v>
      </c>
      <c r="D312" s="41">
        <f t="shared" si="9"/>
        <v>0</v>
      </c>
      <c r="E312" s="30">
        <v>0</v>
      </c>
      <c r="F312" s="31">
        <v>0</v>
      </c>
      <c r="G312" s="32">
        <v>0</v>
      </c>
      <c r="H312" s="32">
        <v>0</v>
      </c>
      <c r="I312" s="32">
        <v>0</v>
      </c>
      <c r="J312" s="32">
        <v>0</v>
      </c>
      <c r="K312" s="29">
        <f>Лист4!E310/1000</f>
        <v>0</v>
      </c>
      <c r="L312" s="33"/>
      <c r="M312" s="33"/>
    </row>
    <row r="313" spans="1:13" s="34" customFormat="1" ht="18.75" customHeight="1" x14ac:dyDescent="0.25">
      <c r="A313" s="23" t="str">
        <f>Лист4!A311</f>
        <v xml:space="preserve">Кирова ул. д.42А </v>
      </c>
      <c r="B313" s="185" t="str">
        <f>Лист4!C311</f>
        <v>г. Астрахань</v>
      </c>
      <c r="C313" s="41">
        <f t="shared" si="8"/>
        <v>63.766027999999991</v>
      </c>
      <c r="D313" s="41">
        <f t="shared" si="9"/>
        <v>4.0701719999999995</v>
      </c>
      <c r="E313" s="30">
        <v>0</v>
      </c>
      <c r="F313" s="31">
        <v>4.0701719999999995</v>
      </c>
      <c r="G313" s="32">
        <v>0</v>
      </c>
      <c r="H313" s="32">
        <v>0</v>
      </c>
      <c r="I313" s="32">
        <v>0</v>
      </c>
      <c r="J313" s="32">
        <v>0</v>
      </c>
      <c r="K313" s="29">
        <f>Лист4!E311/1000</f>
        <v>67.836199999999991</v>
      </c>
      <c r="L313" s="33"/>
      <c r="M313" s="33"/>
    </row>
    <row r="314" spans="1:13" s="34" customFormat="1" ht="18.75" customHeight="1" x14ac:dyDescent="0.25">
      <c r="A314" s="23" t="str">
        <f>Лист4!A312</f>
        <v xml:space="preserve">Кирова ул. д.43 </v>
      </c>
      <c r="B314" s="185" t="str">
        <f>Лист4!C312</f>
        <v>г. Астрахань</v>
      </c>
      <c r="C314" s="41">
        <f t="shared" si="8"/>
        <v>18.655616000000002</v>
      </c>
      <c r="D314" s="41">
        <f t="shared" si="9"/>
        <v>1.1907840000000003</v>
      </c>
      <c r="E314" s="30">
        <v>0</v>
      </c>
      <c r="F314" s="31">
        <v>1.1907840000000003</v>
      </c>
      <c r="G314" s="32">
        <v>0</v>
      </c>
      <c r="H314" s="32">
        <v>0</v>
      </c>
      <c r="I314" s="32">
        <v>0</v>
      </c>
      <c r="J314" s="32">
        <v>0</v>
      </c>
      <c r="K314" s="29">
        <f>Лист4!E312/1000</f>
        <v>19.846400000000003</v>
      </c>
      <c r="L314" s="33"/>
      <c r="M314" s="33"/>
    </row>
    <row r="315" spans="1:13" s="34" customFormat="1" ht="18.75" customHeight="1" x14ac:dyDescent="0.25">
      <c r="A315" s="23" t="str">
        <f>Лист4!A313</f>
        <v>Коммунистическая ул. д.10 пом.10 к.2,3,4</v>
      </c>
      <c r="B315" s="185" t="str">
        <f>Лист4!C313</f>
        <v>г. Астрахань</v>
      </c>
      <c r="C315" s="41">
        <f t="shared" si="8"/>
        <v>0</v>
      </c>
      <c r="D315" s="41">
        <f t="shared" si="9"/>
        <v>0</v>
      </c>
      <c r="E315" s="30">
        <v>0</v>
      </c>
      <c r="F315" s="31">
        <v>0</v>
      </c>
      <c r="G315" s="32">
        <v>0</v>
      </c>
      <c r="H315" s="32">
        <v>0</v>
      </c>
      <c r="I315" s="32">
        <v>0</v>
      </c>
      <c r="J315" s="32">
        <v>0</v>
      </c>
      <c r="K315" s="29">
        <f>Лист4!E313/1000</f>
        <v>0</v>
      </c>
      <c r="L315" s="33"/>
      <c r="M315" s="33"/>
    </row>
    <row r="316" spans="1:13" s="34" customFormat="1" ht="18.75" customHeight="1" x14ac:dyDescent="0.25">
      <c r="A316" s="23" t="str">
        <f>Лист4!A314</f>
        <v xml:space="preserve">Коммунистическая ул. д.2/4 </v>
      </c>
      <c r="B316" s="185" t="str">
        <f>Лист4!C314</f>
        <v>г. Астрахань</v>
      </c>
      <c r="C316" s="41">
        <f t="shared" si="8"/>
        <v>11.938751999999999</v>
      </c>
      <c r="D316" s="41">
        <f t="shared" si="9"/>
        <v>0.76204799999999984</v>
      </c>
      <c r="E316" s="30">
        <v>0</v>
      </c>
      <c r="F316" s="31">
        <v>0.76204799999999984</v>
      </c>
      <c r="G316" s="32">
        <v>0</v>
      </c>
      <c r="H316" s="32">
        <v>0</v>
      </c>
      <c r="I316" s="32">
        <v>0</v>
      </c>
      <c r="J316" s="32">
        <v>0</v>
      </c>
      <c r="K316" s="29">
        <f>Лист4!E314/1000</f>
        <v>12.700799999999999</v>
      </c>
      <c r="L316" s="33"/>
      <c r="M316" s="33"/>
    </row>
    <row r="317" spans="1:13" s="34" customFormat="1" ht="18.75" customHeight="1" x14ac:dyDescent="0.25">
      <c r="A317" s="23" t="str">
        <f>Лист4!A315</f>
        <v xml:space="preserve">Коммунистическая ул. д.24 </v>
      </c>
      <c r="B317" s="185" t="str">
        <f>Лист4!C315</f>
        <v>г. Астрахань</v>
      </c>
      <c r="C317" s="41">
        <f t="shared" si="8"/>
        <v>253.24859599999996</v>
      </c>
      <c r="D317" s="41">
        <f t="shared" si="9"/>
        <v>16.164803999999997</v>
      </c>
      <c r="E317" s="30">
        <v>0</v>
      </c>
      <c r="F317" s="31">
        <v>16.164803999999997</v>
      </c>
      <c r="G317" s="32">
        <v>0</v>
      </c>
      <c r="H317" s="32">
        <v>0</v>
      </c>
      <c r="I317" s="32">
        <v>0</v>
      </c>
      <c r="J317" s="32">
        <v>0</v>
      </c>
      <c r="K317" s="29">
        <f>Лист4!E315/1000</f>
        <v>269.41339999999997</v>
      </c>
      <c r="L317" s="33"/>
      <c r="M317" s="33"/>
    </row>
    <row r="318" spans="1:13" s="34" customFormat="1" ht="18.75" customHeight="1" x14ac:dyDescent="0.25">
      <c r="A318" s="23" t="str">
        <f>Лист4!A316</f>
        <v xml:space="preserve">Коммунистическая ул. д.25 </v>
      </c>
      <c r="B318" s="185" t="str">
        <f>Лист4!C316</f>
        <v>г. Астрахань</v>
      </c>
      <c r="C318" s="41">
        <f t="shared" si="8"/>
        <v>87.427520000000001</v>
      </c>
      <c r="D318" s="41">
        <f t="shared" si="9"/>
        <v>5.5804799999999997</v>
      </c>
      <c r="E318" s="30">
        <v>0</v>
      </c>
      <c r="F318" s="31">
        <v>5.5804799999999997</v>
      </c>
      <c r="G318" s="32">
        <v>0</v>
      </c>
      <c r="H318" s="32">
        <v>0</v>
      </c>
      <c r="I318" s="32">
        <v>0</v>
      </c>
      <c r="J318" s="32">
        <v>0</v>
      </c>
      <c r="K318" s="29">
        <f>Лист4!E316/1000</f>
        <v>93.007999999999996</v>
      </c>
      <c r="L318" s="33"/>
      <c r="M318" s="33"/>
    </row>
    <row r="319" spans="1:13" s="34" customFormat="1" ht="18.75" customHeight="1" x14ac:dyDescent="0.25">
      <c r="A319" s="23" t="str">
        <f>Лист4!A317</f>
        <v xml:space="preserve">Коммунистическая ул. д.37 </v>
      </c>
      <c r="B319" s="185" t="str">
        <f>Лист4!C317</f>
        <v>г. Астрахань</v>
      </c>
      <c r="C319" s="41">
        <f t="shared" si="8"/>
        <v>8.0871019999999998</v>
      </c>
      <c r="D319" s="41">
        <f t="shared" si="9"/>
        <v>0.51619799999999993</v>
      </c>
      <c r="E319" s="30">
        <v>0</v>
      </c>
      <c r="F319" s="31">
        <v>0.51619799999999993</v>
      </c>
      <c r="G319" s="32">
        <v>0</v>
      </c>
      <c r="H319" s="32">
        <v>0</v>
      </c>
      <c r="I319" s="32">
        <v>0</v>
      </c>
      <c r="J319" s="32">
        <v>0</v>
      </c>
      <c r="K319" s="29">
        <f>Лист4!E317/1000</f>
        <v>8.6032999999999991</v>
      </c>
      <c r="L319" s="33"/>
      <c r="M319" s="33"/>
    </row>
    <row r="320" spans="1:13" s="34" customFormat="1" ht="18.75" customHeight="1" x14ac:dyDescent="0.25">
      <c r="A320" s="23" t="str">
        <f>Лист4!A318</f>
        <v xml:space="preserve">Коммунистическая ул. д.3А </v>
      </c>
      <c r="B320" s="185" t="str">
        <f>Лист4!C318</f>
        <v>г. Астрахань</v>
      </c>
      <c r="C320" s="41">
        <f t="shared" si="8"/>
        <v>235.70062899999994</v>
      </c>
      <c r="D320" s="41">
        <f t="shared" si="9"/>
        <v>15.044720999999996</v>
      </c>
      <c r="E320" s="30">
        <v>0</v>
      </c>
      <c r="F320" s="31">
        <v>15.044720999999996</v>
      </c>
      <c r="G320" s="32">
        <v>0</v>
      </c>
      <c r="H320" s="32">
        <v>0</v>
      </c>
      <c r="I320" s="32">
        <v>0</v>
      </c>
      <c r="J320" s="32">
        <v>0</v>
      </c>
      <c r="K320" s="29">
        <f>Лист4!E318/1000</f>
        <v>250.74534999999992</v>
      </c>
      <c r="L320" s="33"/>
      <c r="M320" s="33"/>
    </row>
    <row r="321" spans="1:13" s="34" customFormat="1" ht="25.5" customHeight="1" x14ac:dyDescent="0.25">
      <c r="A321" s="23" t="str">
        <f>Лист4!A319</f>
        <v xml:space="preserve">Коммунистическая ул. д.40 </v>
      </c>
      <c r="B321" s="185" t="str">
        <f>Лист4!C319</f>
        <v>г. Астрахань</v>
      </c>
      <c r="C321" s="41">
        <f t="shared" si="8"/>
        <v>21.63222</v>
      </c>
      <c r="D321" s="41">
        <f t="shared" si="9"/>
        <v>1.3807800000000001</v>
      </c>
      <c r="E321" s="30">
        <v>0</v>
      </c>
      <c r="F321" s="31">
        <v>1.3807800000000001</v>
      </c>
      <c r="G321" s="32">
        <v>0</v>
      </c>
      <c r="H321" s="32">
        <v>0</v>
      </c>
      <c r="I321" s="32">
        <v>0</v>
      </c>
      <c r="J321" s="32">
        <v>0</v>
      </c>
      <c r="K321" s="29">
        <f>Лист4!E319/1000</f>
        <v>23.013000000000002</v>
      </c>
      <c r="L321" s="33"/>
      <c r="M321" s="33"/>
    </row>
    <row r="322" spans="1:13" s="34" customFormat="1" ht="18.75" customHeight="1" x14ac:dyDescent="0.25">
      <c r="A322" s="23" t="str">
        <f>Лист4!A320</f>
        <v xml:space="preserve">Коммунистическая ул. д.44 </v>
      </c>
      <c r="B322" s="185" t="str">
        <f>Лист4!C320</f>
        <v>г. Астрахань</v>
      </c>
      <c r="C322" s="41">
        <f t="shared" si="8"/>
        <v>0.93059999999999998</v>
      </c>
      <c r="D322" s="41">
        <f t="shared" si="9"/>
        <v>5.9399999999999994E-2</v>
      </c>
      <c r="E322" s="30">
        <v>0</v>
      </c>
      <c r="F322" s="31">
        <v>5.9399999999999994E-2</v>
      </c>
      <c r="G322" s="32">
        <v>0</v>
      </c>
      <c r="H322" s="32">
        <v>0</v>
      </c>
      <c r="I322" s="32">
        <v>0</v>
      </c>
      <c r="J322" s="32">
        <v>0</v>
      </c>
      <c r="K322" s="29">
        <f>Лист4!E320/1000</f>
        <v>0.99</v>
      </c>
      <c r="L322" s="33"/>
      <c r="M322" s="33"/>
    </row>
    <row r="323" spans="1:13" s="34" customFormat="1" ht="18.75" customHeight="1" x14ac:dyDescent="0.25">
      <c r="A323" s="23" t="str">
        <f>Лист4!A321</f>
        <v xml:space="preserve">Коммунистическая ул. д.8 </v>
      </c>
      <c r="B323" s="185" t="str">
        <f>Лист4!C321</f>
        <v>г. Астрахань</v>
      </c>
      <c r="C323" s="41">
        <f t="shared" si="8"/>
        <v>566.49640499999998</v>
      </c>
      <c r="D323" s="41">
        <f t="shared" si="9"/>
        <v>36.159345000000002</v>
      </c>
      <c r="E323" s="30">
        <v>0</v>
      </c>
      <c r="F323" s="31">
        <v>36.159345000000002</v>
      </c>
      <c r="G323" s="32">
        <v>0</v>
      </c>
      <c r="H323" s="32">
        <v>0</v>
      </c>
      <c r="I323" s="32">
        <v>0</v>
      </c>
      <c r="J323" s="32">
        <v>0</v>
      </c>
      <c r="K323" s="29">
        <f>Лист4!E321/1000</f>
        <v>602.65575000000001</v>
      </c>
      <c r="L323" s="33"/>
      <c r="M323" s="33"/>
    </row>
    <row r="324" spans="1:13" s="34" customFormat="1" ht="18.75" customHeight="1" x14ac:dyDescent="0.25">
      <c r="A324" s="23" t="str">
        <f>Лист4!A322</f>
        <v xml:space="preserve">Костина ул. д.11 </v>
      </c>
      <c r="B324" s="185" t="str">
        <f>Лист4!C322</f>
        <v>г. Астрахань</v>
      </c>
      <c r="C324" s="41">
        <f t="shared" si="8"/>
        <v>13.431659999999999</v>
      </c>
      <c r="D324" s="41">
        <f t="shared" si="9"/>
        <v>0.85733999999999999</v>
      </c>
      <c r="E324" s="30">
        <v>0</v>
      </c>
      <c r="F324" s="31">
        <v>0.85733999999999999</v>
      </c>
      <c r="G324" s="32">
        <v>0</v>
      </c>
      <c r="H324" s="32">
        <v>0</v>
      </c>
      <c r="I324" s="32">
        <v>0</v>
      </c>
      <c r="J324" s="32">
        <v>0</v>
      </c>
      <c r="K324" s="29">
        <f>Лист4!E322/1000</f>
        <v>14.289</v>
      </c>
      <c r="L324" s="33"/>
      <c r="M324" s="33"/>
    </row>
    <row r="325" spans="1:13" s="34" customFormat="1" ht="18.75" customHeight="1" x14ac:dyDescent="0.25">
      <c r="A325" s="23" t="str">
        <f>Лист4!A323</f>
        <v xml:space="preserve">Костина ул. д.21 </v>
      </c>
      <c r="B325" s="185" t="str">
        <f>Лист4!C323</f>
        <v>г. Астрахань</v>
      </c>
      <c r="C325" s="41">
        <f t="shared" si="8"/>
        <v>39.401039999999995</v>
      </c>
      <c r="D325" s="41">
        <f t="shared" si="9"/>
        <v>2.5149599999999999</v>
      </c>
      <c r="E325" s="30">
        <v>0</v>
      </c>
      <c r="F325" s="31">
        <v>2.5149599999999999</v>
      </c>
      <c r="G325" s="32">
        <v>0</v>
      </c>
      <c r="H325" s="32">
        <v>0</v>
      </c>
      <c r="I325" s="32">
        <v>0</v>
      </c>
      <c r="J325" s="32">
        <v>0</v>
      </c>
      <c r="K325" s="29">
        <f>Лист4!E323/1000</f>
        <v>41.915999999999997</v>
      </c>
      <c r="L325" s="33"/>
      <c r="M325" s="33"/>
    </row>
    <row r="326" spans="1:13" s="34" customFormat="1" ht="18.75" customHeight="1" x14ac:dyDescent="0.25">
      <c r="A326" s="23" t="str">
        <f>Лист4!A324</f>
        <v xml:space="preserve">Костина ул. д.4 </v>
      </c>
      <c r="B326" s="185" t="str">
        <f>Лист4!C324</f>
        <v>г. Астрахань</v>
      </c>
      <c r="C326" s="41">
        <f t="shared" si="8"/>
        <v>419.45027800000003</v>
      </c>
      <c r="D326" s="41">
        <f t="shared" si="9"/>
        <v>26.773422</v>
      </c>
      <c r="E326" s="30">
        <v>0</v>
      </c>
      <c r="F326" s="31">
        <v>26.773422</v>
      </c>
      <c r="G326" s="32">
        <v>0</v>
      </c>
      <c r="H326" s="32">
        <v>0</v>
      </c>
      <c r="I326" s="32">
        <v>0</v>
      </c>
      <c r="J326" s="32">
        <v>0</v>
      </c>
      <c r="K326" s="29">
        <f>Лист4!E324/1000</f>
        <v>446.22370000000001</v>
      </c>
      <c r="L326" s="33"/>
      <c r="M326" s="33"/>
    </row>
    <row r="327" spans="1:13" s="34" customFormat="1" ht="18.75" customHeight="1" x14ac:dyDescent="0.25">
      <c r="A327" s="23" t="str">
        <f>Лист4!A325</f>
        <v xml:space="preserve">Котовского ул. д.1/3 </v>
      </c>
      <c r="B327" s="185" t="str">
        <f>Лист4!C325</f>
        <v>г. Астрахань</v>
      </c>
      <c r="C327" s="41">
        <f t="shared" ref="C327:C390" si="10">K327+J327-F327</f>
        <v>11.032780000000001</v>
      </c>
      <c r="D327" s="41">
        <f t="shared" ref="D327:D390" si="11">F327</f>
        <v>0.70422000000000007</v>
      </c>
      <c r="E327" s="30">
        <v>0</v>
      </c>
      <c r="F327" s="31">
        <v>0.70422000000000007</v>
      </c>
      <c r="G327" s="32">
        <v>0</v>
      </c>
      <c r="H327" s="32">
        <v>0</v>
      </c>
      <c r="I327" s="32">
        <v>0</v>
      </c>
      <c r="J327" s="32">
        <v>0</v>
      </c>
      <c r="K327" s="29">
        <f>Лист4!E325/1000</f>
        <v>11.737</v>
      </c>
      <c r="L327" s="33"/>
      <c r="M327" s="33"/>
    </row>
    <row r="328" spans="1:13" s="34" customFormat="1" ht="18.75" customHeight="1" x14ac:dyDescent="0.25">
      <c r="A328" s="23" t="str">
        <f>Лист4!A326</f>
        <v xml:space="preserve">Котовского ул. д.7 </v>
      </c>
      <c r="B328" s="185" t="str">
        <f>Лист4!C326</f>
        <v>г. Астрахань</v>
      </c>
      <c r="C328" s="41">
        <f t="shared" si="10"/>
        <v>8.2276319999999998</v>
      </c>
      <c r="D328" s="41">
        <f t="shared" si="11"/>
        <v>0.52516800000000008</v>
      </c>
      <c r="E328" s="30">
        <v>0</v>
      </c>
      <c r="F328" s="31">
        <v>0.52516800000000008</v>
      </c>
      <c r="G328" s="32">
        <v>0</v>
      </c>
      <c r="H328" s="32">
        <v>0</v>
      </c>
      <c r="I328" s="32">
        <v>0</v>
      </c>
      <c r="J328" s="32">
        <v>0</v>
      </c>
      <c r="K328" s="29">
        <f>Лист4!E326/1000</f>
        <v>8.7528000000000006</v>
      </c>
      <c r="L328" s="33"/>
      <c r="M328" s="33"/>
    </row>
    <row r="329" spans="1:13" s="34" customFormat="1" ht="18.75" customHeight="1" x14ac:dyDescent="0.25">
      <c r="A329" s="23" t="str">
        <f>Лист4!A327</f>
        <v xml:space="preserve">Красная Набережная ул. д.104 </v>
      </c>
      <c r="B329" s="185" t="str">
        <f>Лист4!C327</f>
        <v>г. Астрахань</v>
      </c>
      <c r="C329" s="41">
        <f t="shared" si="10"/>
        <v>0</v>
      </c>
      <c r="D329" s="41">
        <f t="shared" si="11"/>
        <v>0</v>
      </c>
      <c r="E329" s="30">
        <v>0</v>
      </c>
      <c r="F329" s="31">
        <v>0</v>
      </c>
      <c r="G329" s="32">
        <v>0</v>
      </c>
      <c r="H329" s="32">
        <v>0</v>
      </c>
      <c r="I329" s="32">
        <v>0</v>
      </c>
      <c r="J329" s="32">
        <v>0</v>
      </c>
      <c r="K329" s="29">
        <f>Лист4!E327/1000</f>
        <v>0</v>
      </c>
      <c r="L329" s="33"/>
      <c r="M329" s="33"/>
    </row>
    <row r="330" spans="1:13" s="34" customFormat="1" ht="18.75" customHeight="1" x14ac:dyDescent="0.25">
      <c r="A330" s="23" t="str">
        <f>Лист4!A328</f>
        <v xml:space="preserve">Красная Набережная ул. д.117 </v>
      </c>
      <c r="B330" s="185" t="str">
        <f>Лист4!C328</f>
        <v>г. Астрахань</v>
      </c>
      <c r="C330" s="41">
        <f t="shared" si="10"/>
        <v>0</v>
      </c>
      <c r="D330" s="41">
        <f t="shared" si="11"/>
        <v>0</v>
      </c>
      <c r="E330" s="30">
        <v>0</v>
      </c>
      <c r="F330" s="31">
        <v>0</v>
      </c>
      <c r="G330" s="32">
        <v>0</v>
      </c>
      <c r="H330" s="32">
        <v>0</v>
      </c>
      <c r="I330" s="32">
        <v>0</v>
      </c>
      <c r="J330" s="32">
        <v>0</v>
      </c>
      <c r="K330" s="29">
        <f>Лист4!E328/1000</f>
        <v>0</v>
      </c>
      <c r="L330" s="33"/>
      <c r="M330" s="33"/>
    </row>
    <row r="331" spans="1:13" s="34" customFormat="1" ht="18.75" customHeight="1" x14ac:dyDescent="0.25">
      <c r="A331" s="23" t="str">
        <f>Лист4!A329</f>
        <v xml:space="preserve">Красная Набережная ул. д.125 </v>
      </c>
      <c r="B331" s="185" t="str">
        <f>Лист4!C329</f>
        <v>г. Астрахань</v>
      </c>
      <c r="C331" s="41">
        <f t="shared" si="10"/>
        <v>0</v>
      </c>
      <c r="D331" s="41">
        <f t="shared" si="11"/>
        <v>0</v>
      </c>
      <c r="E331" s="30">
        <v>0</v>
      </c>
      <c r="F331" s="31">
        <v>0</v>
      </c>
      <c r="G331" s="32">
        <v>0</v>
      </c>
      <c r="H331" s="32">
        <v>0</v>
      </c>
      <c r="I331" s="32">
        <v>0</v>
      </c>
      <c r="J331" s="32">
        <v>0</v>
      </c>
      <c r="K331" s="29">
        <f>Лист4!E329/1000</f>
        <v>0</v>
      </c>
      <c r="L331" s="33"/>
      <c r="M331" s="33"/>
    </row>
    <row r="332" spans="1:13" s="34" customFormat="1" ht="18.75" customHeight="1" x14ac:dyDescent="0.25">
      <c r="A332" s="23" t="str">
        <f>Лист4!A330</f>
        <v xml:space="preserve">Красная Набережная ул. д.149 </v>
      </c>
      <c r="B332" s="185" t="str">
        <f>Лист4!C330</f>
        <v>г. Астрахань</v>
      </c>
      <c r="C332" s="41">
        <f t="shared" si="10"/>
        <v>0.90277600000000002</v>
      </c>
      <c r="D332" s="41">
        <f t="shared" si="11"/>
        <v>5.7623999999999995E-2</v>
      </c>
      <c r="E332" s="30">
        <v>0</v>
      </c>
      <c r="F332" s="31">
        <v>5.7623999999999995E-2</v>
      </c>
      <c r="G332" s="32">
        <v>0</v>
      </c>
      <c r="H332" s="32">
        <v>0</v>
      </c>
      <c r="I332" s="32">
        <v>0</v>
      </c>
      <c r="J332" s="32">
        <v>0</v>
      </c>
      <c r="K332" s="29">
        <f>Лист4!E330/1000</f>
        <v>0.96040000000000003</v>
      </c>
      <c r="L332" s="33"/>
      <c r="M332" s="33"/>
    </row>
    <row r="333" spans="1:13" s="34" customFormat="1" ht="18.75" customHeight="1" x14ac:dyDescent="0.25">
      <c r="A333" s="23" t="str">
        <f>Лист4!A331</f>
        <v>Красная Набережная ул. д.15 пом.3</v>
      </c>
      <c r="B333" s="185" t="str">
        <f>Лист4!C331</f>
        <v>г. Астрахань</v>
      </c>
      <c r="C333" s="41">
        <f t="shared" si="10"/>
        <v>0</v>
      </c>
      <c r="D333" s="41">
        <f t="shared" si="11"/>
        <v>0</v>
      </c>
      <c r="E333" s="30">
        <v>0</v>
      </c>
      <c r="F333" s="31">
        <v>0</v>
      </c>
      <c r="G333" s="32">
        <v>0</v>
      </c>
      <c r="H333" s="32">
        <v>0</v>
      </c>
      <c r="I333" s="32">
        <v>0</v>
      </c>
      <c r="J333" s="32">
        <v>0</v>
      </c>
      <c r="K333" s="29">
        <f>Лист4!E331/1000</f>
        <v>0</v>
      </c>
      <c r="L333" s="33"/>
      <c r="M333" s="33"/>
    </row>
    <row r="334" spans="1:13" s="34" customFormat="1" ht="18.75" customHeight="1" x14ac:dyDescent="0.25">
      <c r="A334" s="23" t="str">
        <f>Лист4!A332</f>
        <v xml:space="preserve">Красная Набережная ул. д.16 </v>
      </c>
      <c r="B334" s="185" t="str">
        <f>Лист4!C332</f>
        <v>г. Астрахань</v>
      </c>
      <c r="C334" s="41">
        <f t="shared" si="10"/>
        <v>78.042090000000002</v>
      </c>
      <c r="D334" s="41">
        <f t="shared" si="11"/>
        <v>4.9814099999999994</v>
      </c>
      <c r="E334" s="30">
        <v>0</v>
      </c>
      <c r="F334" s="31">
        <v>4.9814099999999994</v>
      </c>
      <c r="G334" s="32">
        <v>0</v>
      </c>
      <c r="H334" s="32">
        <v>0</v>
      </c>
      <c r="I334" s="32">
        <v>0</v>
      </c>
      <c r="J334" s="32">
        <v>0</v>
      </c>
      <c r="K334" s="29">
        <f>Лист4!E332/1000</f>
        <v>83.023499999999999</v>
      </c>
      <c r="L334" s="33"/>
      <c r="M334" s="33"/>
    </row>
    <row r="335" spans="1:13" s="34" customFormat="1" ht="18.75" customHeight="1" x14ac:dyDescent="0.25">
      <c r="A335" s="23" t="str">
        <f>Лист4!A333</f>
        <v xml:space="preserve">Красная Набережная ул. д.169 </v>
      </c>
      <c r="B335" s="185" t="str">
        <f>Лист4!C333</f>
        <v>г. Астрахань</v>
      </c>
      <c r="C335" s="41">
        <f t="shared" si="10"/>
        <v>96.53094999999999</v>
      </c>
      <c r="D335" s="41">
        <f t="shared" si="11"/>
        <v>6.1615499999999992</v>
      </c>
      <c r="E335" s="30">
        <v>0</v>
      </c>
      <c r="F335" s="31">
        <v>6.1615499999999992</v>
      </c>
      <c r="G335" s="32">
        <v>0</v>
      </c>
      <c r="H335" s="32">
        <v>0</v>
      </c>
      <c r="I335" s="32">
        <v>0</v>
      </c>
      <c r="J335" s="32">
        <v>0</v>
      </c>
      <c r="K335" s="29">
        <f>Лист4!E333/1000</f>
        <v>102.6925</v>
      </c>
      <c r="L335" s="33"/>
      <c r="M335" s="33"/>
    </row>
    <row r="336" spans="1:13" s="34" customFormat="1" ht="18.75" customHeight="1" x14ac:dyDescent="0.25">
      <c r="A336" s="23" t="str">
        <f>Лист4!A334</f>
        <v xml:space="preserve">Красная Набережная ул. д.17 </v>
      </c>
      <c r="B336" s="185" t="str">
        <f>Лист4!C334</f>
        <v>г. Астрахань</v>
      </c>
      <c r="C336" s="41">
        <f t="shared" si="10"/>
        <v>339.01645200000007</v>
      </c>
      <c r="D336" s="41">
        <f t="shared" si="11"/>
        <v>21.639348000000005</v>
      </c>
      <c r="E336" s="30">
        <v>0</v>
      </c>
      <c r="F336" s="31">
        <v>21.639348000000005</v>
      </c>
      <c r="G336" s="32">
        <v>0</v>
      </c>
      <c r="H336" s="32">
        <v>0</v>
      </c>
      <c r="I336" s="32">
        <v>0</v>
      </c>
      <c r="J336" s="32">
        <v>0</v>
      </c>
      <c r="K336" s="29">
        <f>Лист4!E334/1000</f>
        <v>360.65580000000006</v>
      </c>
      <c r="L336" s="33"/>
      <c r="M336" s="33"/>
    </row>
    <row r="337" spans="1:13" s="34" customFormat="1" ht="18.75" customHeight="1" x14ac:dyDescent="0.25">
      <c r="A337" s="23" t="str">
        <f>Лист4!A335</f>
        <v xml:space="preserve">Красная Набережная ул. д.171А </v>
      </c>
      <c r="B337" s="185" t="str">
        <f>Лист4!C335</f>
        <v>г. Астрахань</v>
      </c>
      <c r="C337" s="41">
        <f t="shared" si="10"/>
        <v>487.52041560000009</v>
      </c>
      <c r="D337" s="41">
        <f t="shared" si="11"/>
        <v>31.118324400000006</v>
      </c>
      <c r="E337" s="30">
        <v>0</v>
      </c>
      <c r="F337" s="31">
        <v>31.118324400000006</v>
      </c>
      <c r="G337" s="32">
        <v>0</v>
      </c>
      <c r="H337" s="32">
        <v>0</v>
      </c>
      <c r="I337" s="32">
        <v>0</v>
      </c>
      <c r="J337" s="32">
        <v>0</v>
      </c>
      <c r="K337" s="29">
        <f>Лист4!E335/1000</f>
        <v>518.6387400000001</v>
      </c>
      <c r="L337" s="33"/>
      <c r="M337" s="33"/>
    </row>
    <row r="338" spans="1:13" s="34" customFormat="1" ht="18.75" customHeight="1" x14ac:dyDescent="0.25">
      <c r="A338" s="23" t="str">
        <f>Лист4!A336</f>
        <v xml:space="preserve">Красная Набережная ул. д.21 </v>
      </c>
      <c r="B338" s="185" t="str">
        <f>Лист4!C336</f>
        <v>г. Астрахань</v>
      </c>
      <c r="C338" s="41">
        <f t="shared" si="10"/>
        <v>83.242076000000012</v>
      </c>
      <c r="D338" s="41">
        <f t="shared" si="11"/>
        <v>5.3133240000000006</v>
      </c>
      <c r="E338" s="30">
        <v>0</v>
      </c>
      <c r="F338" s="31">
        <v>5.3133240000000006</v>
      </c>
      <c r="G338" s="32">
        <v>0</v>
      </c>
      <c r="H338" s="32">
        <v>0</v>
      </c>
      <c r="I338" s="32">
        <v>0</v>
      </c>
      <c r="J338" s="32">
        <v>0</v>
      </c>
      <c r="K338" s="29">
        <f>Лист4!E336/1000</f>
        <v>88.555400000000006</v>
      </c>
      <c r="L338" s="33"/>
      <c r="M338" s="33"/>
    </row>
    <row r="339" spans="1:13" s="34" customFormat="1" ht="18.75" customHeight="1" x14ac:dyDescent="0.25">
      <c r="A339" s="23" t="str">
        <f>Лист4!A337</f>
        <v xml:space="preserve">Красная Набережная ул. д.223 </v>
      </c>
      <c r="B339" s="185" t="str">
        <f>Лист4!C337</f>
        <v>г. Астрахань</v>
      </c>
      <c r="C339" s="41">
        <f t="shared" si="10"/>
        <v>0</v>
      </c>
      <c r="D339" s="41">
        <f t="shared" si="11"/>
        <v>0</v>
      </c>
      <c r="E339" s="30">
        <v>0</v>
      </c>
      <c r="F339" s="31">
        <v>0</v>
      </c>
      <c r="G339" s="32">
        <v>0</v>
      </c>
      <c r="H339" s="32">
        <v>0</v>
      </c>
      <c r="I339" s="32">
        <v>0</v>
      </c>
      <c r="J339" s="32">
        <v>0</v>
      </c>
      <c r="K339" s="29">
        <f>Лист4!E337/1000</f>
        <v>0</v>
      </c>
      <c r="L339" s="33"/>
      <c r="M339" s="33"/>
    </row>
    <row r="340" spans="1:13" s="34" customFormat="1" ht="18.75" customHeight="1" x14ac:dyDescent="0.25">
      <c r="A340" s="23" t="str">
        <f>Лист4!A338</f>
        <v xml:space="preserve">Красная Набережная ул. д.227 </v>
      </c>
      <c r="B340" s="185" t="str">
        <f>Лист4!C338</f>
        <v>г. Астрахань</v>
      </c>
      <c r="C340" s="41">
        <f t="shared" si="10"/>
        <v>634.74953240000013</v>
      </c>
      <c r="D340" s="41">
        <f t="shared" si="11"/>
        <v>40.515927600000012</v>
      </c>
      <c r="E340" s="30">
        <v>0</v>
      </c>
      <c r="F340" s="31">
        <v>40.515927600000012</v>
      </c>
      <c r="G340" s="32">
        <v>0</v>
      </c>
      <c r="H340" s="32">
        <v>0</v>
      </c>
      <c r="I340" s="32">
        <v>0</v>
      </c>
      <c r="J340" s="32">
        <v>0</v>
      </c>
      <c r="K340" s="29">
        <f>Лист4!E338/1000</f>
        <v>675.26546000000019</v>
      </c>
      <c r="L340" s="33"/>
      <c r="M340" s="33"/>
    </row>
    <row r="341" spans="1:13" s="34" customFormat="1" ht="25.5" customHeight="1" x14ac:dyDescent="0.25">
      <c r="A341" s="23" t="str">
        <f>Лист4!A339</f>
        <v xml:space="preserve">Красная Набережная ул. д.231 </v>
      </c>
      <c r="B341" s="185" t="str">
        <f>Лист4!C339</f>
        <v>г. Астрахань</v>
      </c>
      <c r="C341" s="41">
        <f t="shared" si="10"/>
        <v>493.06083200000018</v>
      </c>
      <c r="D341" s="41">
        <f t="shared" si="11"/>
        <v>31.471968000000011</v>
      </c>
      <c r="E341" s="30">
        <v>0</v>
      </c>
      <c r="F341" s="31">
        <v>31.471968000000011</v>
      </c>
      <c r="G341" s="32">
        <v>0</v>
      </c>
      <c r="H341" s="32">
        <v>0</v>
      </c>
      <c r="I341" s="32">
        <v>0</v>
      </c>
      <c r="J341" s="32">
        <v>0</v>
      </c>
      <c r="K341" s="29">
        <f>Лист4!E339/1000</f>
        <v>524.53280000000018</v>
      </c>
      <c r="L341" s="33"/>
      <c r="M341" s="33"/>
    </row>
    <row r="342" spans="1:13" s="34" customFormat="1" ht="18.75" customHeight="1" x14ac:dyDescent="0.25">
      <c r="A342" s="23" t="str">
        <f>Лист4!A340</f>
        <v xml:space="preserve">Красная Набережная ул. д.231 - корп. 1 </v>
      </c>
      <c r="B342" s="185" t="str">
        <f>Лист4!C340</f>
        <v>г. Астрахань</v>
      </c>
      <c r="C342" s="41">
        <f t="shared" si="10"/>
        <v>483.91388000000001</v>
      </c>
      <c r="D342" s="41">
        <f t="shared" si="11"/>
        <v>30.888120000000001</v>
      </c>
      <c r="E342" s="30">
        <v>0</v>
      </c>
      <c r="F342" s="31">
        <v>30.888120000000001</v>
      </c>
      <c r="G342" s="32">
        <v>0</v>
      </c>
      <c r="H342" s="32">
        <v>0</v>
      </c>
      <c r="I342" s="32">
        <v>0</v>
      </c>
      <c r="J342" s="32">
        <v>0</v>
      </c>
      <c r="K342" s="29">
        <f>Лист4!E340/1000</f>
        <v>514.80200000000002</v>
      </c>
      <c r="L342" s="33"/>
      <c r="M342" s="33"/>
    </row>
    <row r="343" spans="1:13" s="34" customFormat="1" ht="18.75" customHeight="1" x14ac:dyDescent="0.25">
      <c r="A343" s="23" t="str">
        <f>Лист4!A341</f>
        <v xml:space="preserve">Красная Набережная ул. д.231 - корп. 2 </v>
      </c>
      <c r="B343" s="185" t="str">
        <f>Лист4!C341</f>
        <v>г. Астрахань</v>
      </c>
      <c r="C343" s="41">
        <f t="shared" si="10"/>
        <v>14.0411936</v>
      </c>
      <c r="D343" s="41">
        <f t="shared" si="11"/>
        <v>0.89624640000000011</v>
      </c>
      <c r="E343" s="30">
        <v>0</v>
      </c>
      <c r="F343" s="31">
        <v>0.89624640000000011</v>
      </c>
      <c r="G343" s="32">
        <v>0</v>
      </c>
      <c r="H343" s="32">
        <v>0</v>
      </c>
      <c r="I343" s="32">
        <v>0</v>
      </c>
      <c r="J343" s="32">
        <v>0</v>
      </c>
      <c r="K343" s="29">
        <f>Лист4!E341/1000</f>
        <v>14.93744</v>
      </c>
      <c r="L343" s="33"/>
      <c r="M343" s="33"/>
    </row>
    <row r="344" spans="1:13" s="34" customFormat="1" ht="18.75" customHeight="1" x14ac:dyDescent="0.25">
      <c r="A344" s="23" t="str">
        <f>Лист4!A342</f>
        <v xml:space="preserve">Красная Набережная ул. д.233 </v>
      </c>
      <c r="B344" s="185" t="str">
        <f>Лист4!C342</f>
        <v>г. Астрахань</v>
      </c>
      <c r="C344" s="41">
        <f t="shared" si="10"/>
        <v>1663.3459235999994</v>
      </c>
      <c r="D344" s="41">
        <f t="shared" si="11"/>
        <v>106.17101639999996</v>
      </c>
      <c r="E344" s="30">
        <v>0</v>
      </c>
      <c r="F344" s="31">
        <v>106.17101639999996</v>
      </c>
      <c r="G344" s="32">
        <v>0</v>
      </c>
      <c r="H344" s="32">
        <v>0</v>
      </c>
      <c r="I344" s="32">
        <v>0</v>
      </c>
      <c r="J344" s="32">
        <v>0</v>
      </c>
      <c r="K344" s="29">
        <f>Лист4!E342/1000</f>
        <v>1769.5169399999993</v>
      </c>
      <c r="L344" s="33"/>
      <c r="M344" s="33"/>
    </row>
    <row r="345" spans="1:13" s="34" customFormat="1" ht="18.75" customHeight="1" x14ac:dyDescent="0.25">
      <c r="A345" s="23" t="str">
        <f>Лист4!A343</f>
        <v xml:space="preserve">Красная Набережная ул. д.28 </v>
      </c>
      <c r="B345" s="185" t="str">
        <f>Лист4!C343</f>
        <v>г. Астрахань</v>
      </c>
      <c r="C345" s="41">
        <f t="shared" si="10"/>
        <v>6.8902940000000008</v>
      </c>
      <c r="D345" s="41">
        <f t="shared" si="11"/>
        <v>0.43980600000000003</v>
      </c>
      <c r="E345" s="30">
        <v>0</v>
      </c>
      <c r="F345" s="31">
        <v>0.43980600000000003</v>
      </c>
      <c r="G345" s="32">
        <v>0</v>
      </c>
      <c r="H345" s="32">
        <v>0</v>
      </c>
      <c r="I345" s="32">
        <v>0</v>
      </c>
      <c r="J345" s="32">
        <v>0</v>
      </c>
      <c r="K345" s="29">
        <f>Лист4!E343/1000</f>
        <v>7.3301000000000007</v>
      </c>
      <c r="L345" s="33"/>
      <c r="M345" s="33"/>
    </row>
    <row r="346" spans="1:13" s="34" customFormat="1" ht="18.75" customHeight="1" x14ac:dyDescent="0.25">
      <c r="A346" s="23" t="str">
        <f>Лист4!A344</f>
        <v xml:space="preserve">Красная Набережная ул. д.33 </v>
      </c>
      <c r="B346" s="185" t="str">
        <f>Лист4!C344</f>
        <v>г. Астрахань</v>
      </c>
      <c r="C346" s="41">
        <f t="shared" si="10"/>
        <v>42.068477999999999</v>
      </c>
      <c r="D346" s="41">
        <f t="shared" si="11"/>
        <v>2.685222</v>
      </c>
      <c r="E346" s="30">
        <v>0</v>
      </c>
      <c r="F346" s="31">
        <v>2.685222</v>
      </c>
      <c r="G346" s="32">
        <v>0</v>
      </c>
      <c r="H346" s="32">
        <v>0</v>
      </c>
      <c r="I346" s="32">
        <v>0</v>
      </c>
      <c r="J346" s="32">
        <v>0</v>
      </c>
      <c r="K346" s="29">
        <f>Лист4!E344/1000</f>
        <v>44.753700000000002</v>
      </c>
      <c r="L346" s="33"/>
      <c r="M346" s="33"/>
    </row>
    <row r="347" spans="1:13" s="34" customFormat="1" ht="18.75" customHeight="1" x14ac:dyDescent="0.25">
      <c r="A347" s="23" t="str">
        <f>Лист4!A345</f>
        <v xml:space="preserve">Красная Набережная ул. д.38 </v>
      </c>
      <c r="B347" s="185" t="str">
        <f>Лист4!C345</f>
        <v>г. Астрахань</v>
      </c>
      <c r="C347" s="41">
        <f t="shared" si="10"/>
        <v>43.966996000000002</v>
      </c>
      <c r="D347" s="41">
        <f t="shared" si="11"/>
        <v>2.8064040000000001</v>
      </c>
      <c r="E347" s="30">
        <v>0</v>
      </c>
      <c r="F347" s="31">
        <v>2.8064040000000001</v>
      </c>
      <c r="G347" s="32">
        <v>0</v>
      </c>
      <c r="H347" s="32">
        <v>0</v>
      </c>
      <c r="I347" s="32">
        <v>0</v>
      </c>
      <c r="J347" s="32">
        <v>0</v>
      </c>
      <c r="K347" s="29">
        <f>Лист4!E345/1000</f>
        <v>46.773400000000002</v>
      </c>
      <c r="L347" s="33"/>
      <c r="M347" s="33"/>
    </row>
    <row r="348" spans="1:13" s="34" customFormat="1" ht="18.75" customHeight="1" x14ac:dyDescent="0.25">
      <c r="A348" s="23" t="str">
        <f>Лист4!A346</f>
        <v xml:space="preserve">Красная Набережная ул. д.46 </v>
      </c>
      <c r="B348" s="185" t="str">
        <f>Лист4!C346</f>
        <v>г. Астрахань</v>
      </c>
      <c r="C348" s="41">
        <f t="shared" si="10"/>
        <v>339.34689020000002</v>
      </c>
      <c r="D348" s="41">
        <f t="shared" si="11"/>
        <v>21.660439800000002</v>
      </c>
      <c r="E348" s="30">
        <v>0</v>
      </c>
      <c r="F348" s="31">
        <v>21.660439800000002</v>
      </c>
      <c r="G348" s="32">
        <v>0</v>
      </c>
      <c r="H348" s="32">
        <v>0</v>
      </c>
      <c r="I348" s="32">
        <v>0</v>
      </c>
      <c r="J348" s="32">
        <v>0</v>
      </c>
      <c r="K348" s="29">
        <f>Лист4!E346/1000</f>
        <v>361.00733000000002</v>
      </c>
      <c r="L348" s="33"/>
      <c r="M348" s="33"/>
    </row>
    <row r="349" spans="1:13" s="34" customFormat="1" ht="18.75" customHeight="1" x14ac:dyDescent="0.25">
      <c r="A349" s="23" t="str">
        <f>Лист4!A347</f>
        <v xml:space="preserve">Красная Набережная ул. д.47 </v>
      </c>
      <c r="B349" s="185" t="str">
        <f>Лист4!C347</f>
        <v>г. Астрахань</v>
      </c>
      <c r="C349" s="41">
        <f t="shared" si="10"/>
        <v>8.0495959999999993</v>
      </c>
      <c r="D349" s="41">
        <f t="shared" si="11"/>
        <v>0.51380400000000004</v>
      </c>
      <c r="E349" s="30">
        <v>0</v>
      </c>
      <c r="F349" s="31">
        <v>0.51380400000000004</v>
      </c>
      <c r="G349" s="32">
        <v>0</v>
      </c>
      <c r="H349" s="32">
        <v>0</v>
      </c>
      <c r="I349" s="32">
        <v>0</v>
      </c>
      <c r="J349" s="32">
        <v>0</v>
      </c>
      <c r="K349" s="29">
        <f>Лист4!E347/1000</f>
        <v>8.5633999999999997</v>
      </c>
      <c r="L349" s="33"/>
      <c r="M349" s="33"/>
    </row>
    <row r="350" spans="1:13" s="34" customFormat="1" ht="18.75" customHeight="1" x14ac:dyDescent="0.25">
      <c r="A350" s="23" t="str">
        <f>Лист4!A348</f>
        <v xml:space="preserve">Красная Набережная ул. д.48 </v>
      </c>
      <c r="B350" s="185" t="str">
        <f>Лист4!C348</f>
        <v>г. Астрахань</v>
      </c>
      <c r="C350" s="41">
        <f t="shared" si="10"/>
        <v>113.58142199999999</v>
      </c>
      <c r="D350" s="41">
        <f t="shared" si="11"/>
        <v>7.2498779999999989</v>
      </c>
      <c r="E350" s="30">
        <v>0</v>
      </c>
      <c r="F350" s="31">
        <v>7.2498779999999989</v>
      </c>
      <c r="G350" s="32">
        <v>0</v>
      </c>
      <c r="H350" s="32">
        <v>0</v>
      </c>
      <c r="I350" s="32">
        <v>0</v>
      </c>
      <c r="J350" s="32">
        <v>0</v>
      </c>
      <c r="K350" s="29">
        <f>Лист4!E348/1000</f>
        <v>120.83129999999998</v>
      </c>
      <c r="L350" s="33"/>
      <c r="M350" s="33"/>
    </row>
    <row r="351" spans="1:13" s="34" customFormat="1" ht="18.75" customHeight="1" x14ac:dyDescent="0.25">
      <c r="A351" s="23" t="str">
        <f>Лист4!A349</f>
        <v xml:space="preserve">Красная Набережная ул. д.5 </v>
      </c>
      <c r="B351" s="185" t="str">
        <f>Лист4!C349</f>
        <v>г. Астрахань</v>
      </c>
      <c r="C351" s="41">
        <f t="shared" si="10"/>
        <v>0</v>
      </c>
      <c r="D351" s="41">
        <f t="shared" si="11"/>
        <v>0</v>
      </c>
      <c r="E351" s="30">
        <v>0</v>
      </c>
      <c r="F351" s="31">
        <v>0</v>
      </c>
      <c r="G351" s="32">
        <v>0</v>
      </c>
      <c r="H351" s="32">
        <v>0</v>
      </c>
      <c r="I351" s="32">
        <v>0</v>
      </c>
      <c r="J351" s="32">
        <v>0</v>
      </c>
      <c r="K351" s="29">
        <f>Лист4!E349/1000</f>
        <v>0</v>
      </c>
      <c r="L351" s="33"/>
      <c r="M351" s="33"/>
    </row>
    <row r="352" spans="1:13" s="34" customFormat="1" ht="18.75" customHeight="1" x14ac:dyDescent="0.25">
      <c r="A352" s="23" t="str">
        <f>Лист4!A350</f>
        <v xml:space="preserve">Красная Набережная ул. д.50 </v>
      </c>
      <c r="B352" s="185" t="str">
        <f>Лист4!C350</f>
        <v>г. Астрахань</v>
      </c>
      <c r="C352" s="41">
        <f t="shared" si="10"/>
        <v>41.340824000000005</v>
      </c>
      <c r="D352" s="41">
        <f t="shared" si="11"/>
        <v>2.6387760000000005</v>
      </c>
      <c r="E352" s="30">
        <v>0</v>
      </c>
      <c r="F352" s="31">
        <v>2.6387760000000005</v>
      </c>
      <c r="G352" s="32">
        <v>0</v>
      </c>
      <c r="H352" s="32">
        <v>0</v>
      </c>
      <c r="I352" s="32">
        <v>0</v>
      </c>
      <c r="J352" s="32">
        <v>0</v>
      </c>
      <c r="K352" s="29">
        <f>Лист4!E350/1000</f>
        <v>43.979600000000005</v>
      </c>
      <c r="L352" s="33"/>
      <c r="M352" s="33"/>
    </row>
    <row r="353" spans="1:13" s="34" customFormat="1" ht="18.75" customHeight="1" x14ac:dyDescent="0.25">
      <c r="A353" s="23" t="str">
        <f>Лист4!A351</f>
        <v xml:space="preserve">Красная Набережная ул. д.52 </v>
      </c>
      <c r="B353" s="185" t="str">
        <f>Лист4!C351</f>
        <v>г. Астрахань</v>
      </c>
      <c r="C353" s="41">
        <f t="shared" si="10"/>
        <v>18.989880000000003</v>
      </c>
      <c r="D353" s="41">
        <f t="shared" si="11"/>
        <v>1.2121200000000001</v>
      </c>
      <c r="E353" s="30">
        <v>0</v>
      </c>
      <c r="F353" s="31">
        <v>1.2121200000000001</v>
      </c>
      <c r="G353" s="32">
        <v>0</v>
      </c>
      <c r="H353" s="32">
        <v>0</v>
      </c>
      <c r="I353" s="32">
        <v>0</v>
      </c>
      <c r="J353" s="32">
        <v>0</v>
      </c>
      <c r="K353" s="29">
        <f>Лист4!E351/1000</f>
        <v>20.202000000000002</v>
      </c>
      <c r="L353" s="33"/>
      <c r="M353" s="33"/>
    </row>
    <row r="354" spans="1:13" s="34" customFormat="1" ht="18.75" customHeight="1" x14ac:dyDescent="0.25">
      <c r="A354" s="23" t="str">
        <f>Лист4!A352</f>
        <v xml:space="preserve">Красная Набережная ул. д.55 </v>
      </c>
      <c r="B354" s="185" t="str">
        <f>Лист4!C352</f>
        <v>г. Астрахань</v>
      </c>
      <c r="C354" s="41">
        <f t="shared" si="10"/>
        <v>5.5251320000000002</v>
      </c>
      <c r="D354" s="41">
        <f t="shared" si="11"/>
        <v>0.35266800000000004</v>
      </c>
      <c r="E354" s="30">
        <v>0</v>
      </c>
      <c r="F354" s="31">
        <v>0.35266800000000004</v>
      </c>
      <c r="G354" s="32">
        <v>0</v>
      </c>
      <c r="H354" s="32">
        <v>0</v>
      </c>
      <c r="I354" s="32">
        <v>0</v>
      </c>
      <c r="J354" s="32">
        <v>0</v>
      </c>
      <c r="K354" s="29">
        <f>Лист4!E352/1000</f>
        <v>5.8778000000000006</v>
      </c>
      <c r="L354" s="33"/>
      <c r="M354" s="33"/>
    </row>
    <row r="355" spans="1:13" s="34" customFormat="1" ht="18.75" customHeight="1" x14ac:dyDescent="0.25">
      <c r="A355" s="23" t="str">
        <f>Лист4!A353</f>
        <v xml:space="preserve">Красная Набережная ул. д.59 </v>
      </c>
      <c r="B355" s="185" t="str">
        <f>Лист4!C353</f>
        <v>г. Астрахань</v>
      </c>
      <c r="C355" s="41">
        <f t="shared" si="10"/>
        <v>8.405009999999999</v>
      </c>
      <c r="D355" s="41">
        <f t="shared" si="11"/>
        <v>0.53648999999999991</v>
      </c>
      <c r="E355" s="30">
        <v>0</v>
      </c>
      <c r="F355" s="31">
        <v>0.53648999999999991</v>
      </c>
      <c r="G355" s="32">
        <v>0</v>
      </c>
      <c r="H355" s="32">
        <v>0</v>
      </c>
      <c r="I355" s="32">
        <v>0</v>
      </c>
      <c r="J355" s="32">
        <v>0</v>
      </c>
      <c r="K355" s="29">
        <f>Лист4!E353/1000</f>
        <v>8.9414999999999996</v>
      </c>
      <c r="L355" s="33"/>
      <c r="M355" s="33"/>
    </row>
    <row r="356" spans="1:13" s="34" customFormat="1" ht="18.75" customHeight="1" x14ac:dyDescent="0.25">
      <c r="A356" s="23" t="str">
        <f>Лист4!A354</f>
        <v xml:space="preserve">Красная Набережная ул. д.63 </v>
      </c>
      <c r="B356" s="185" t="str">
        <f>Лист4!C354</f>
        <v>г. Астрахань</v>
      </c>
      <c r="C356" s="41">
        <f t="shared" si="10"/>
        <v>10.193923999999999</v>
      </c>
      <c r="D356" s="41">
        <f t="shared" si="11"/>
        <v>0.65067600000000003</v>
      </c>
      <c r="E356" s="30">
        <v>0</v>
      </c>
      <c r="F356" s="31">
        <v>0.65067600000000003</v>
      </c>
      <c r="G356" s="32">
        <v>0</v>
      </c>
      <c r="H356" s="32">
        <v>0</v>
      </c>
      <c r="I356" s="32">
        <v>0</v>
      </c>
      <c r="J356" s="32">
        <v>0</v>
      </c>
      <c r="K356" s="29">
        <f>Лист4!E354/1000</f>
        <v>10.8446</v>
      </c>
      <c r="L356" s="33"/>
      <c r="M356" s="33"/>
    </row>
    <row r="357" spans="1:13" s="34" customFormat="1" ht="18.75" customHeight="1" x14ac:dyDescent="0.25">
      <c r="A357" s="23" t="str">
        <f>Лист4!A355</f>
        <v xml:space="preserve">Красная Набережная ул. д.64 </v>
      </c>
      <c r="B357" s="185" t="str">
        <f>Лист4!C355</f>
        <v>г. Астрахань</v>
      </c>
      <c r="C357" s="41">
        <f t="shared" si="10"/>
        <v>42.804403999999998</v>
      </c>
      <c r="D357" s="41">
        <f t="shared" si="11"/>
        <v>2.7321960000000001</v>
      </c>
      <c r="E357" s="30">
        <v>0</v>
      </c>
      <c r="F357" s="31">
        <v>2.7321960000000001</v>
      </c>
      <c r="G357" s="32">
        <v>0</v>
      </c>
      <c r="H357" s="32">
        <v>0</v>
      </c>
      <c r="I357" s="32">
        <v>0</v>
      </c>
      <c r="J357" s="32">
        <v>0</v>
      </c>
      <c r="K357" s="29">
        <f>Лист4!E355/1000</f>
        <v>45.5366</v>
      </c>
      <c r="L357" s="33"/>
      <c r="M357" s="33"/>
    </row>
    <row r="358" spans="1:13" s="34" customFormat="1" ht="18.75" customHeight="1" x14ac:dyDescent="0.25">
      <c r="A358" s="23" t="str">
        <f>Лист4!A356</f>
        <v xml:space="preserve">Красная Набережная ул. д.65 </v>
      </c>
      <c r="B358" s="185" t="str">
        <f>Лист4!C356</f>
        <v>г. Астрахань</v>
      </c>
      <c r="C358" s="41">
        <f t="shared" si="10"/>
        <v>97.118543999999986</v>
      </c>
      <c r="D358" s="41">
        <f t="shared" si="11"/>
        <v>6.1990559999999988</v>
      </c>
      <c r="E358" s="30">
        <v>0</v>
      </c>
      <c r="F358" s="31">
        <v>6.1990559999999988</v>
      </c>
      <c r="G358" s="32">
        <v>0</v>
      </c>
      <c r="H358" s="32">
        <v>0</v>
      </c>
      <c r="I358" s="32">
        <v>0</v>
      </c>
      <c r="J358" s="32">
        <v>0</v>
      </c>
      <c r="K358" s="29">
        <f>Лист4!E356/1000</f>
        <v>103.31759999999998</v>
      </c>
      <c r="L358" s="33"/>
      <c r="M358" s="33"/>
    </row>
    <row r="359" spans="1:13" s="34" customFormat="1" ht="25.5" customHeight="1" x14ac:dyDescent="0.25">
      <c r="A359" s="23" t="str">
        <f>Лист4!A357</f>
        <v xml:space="preserve">Красная Набережная ул. д.66 </v>
      </c>
      <c r="B359" s="185" t="str">
        <f>Лист4!C357</f>
        <v>г. Астрахань</v>
      </c>
      <c r="C359" s="41">
        <f t="shared" si="10"/>
        <v>3.1359433999999999</v>
      </c>
      <c r="D359" s="41">
        <f t="shared" si="11"/>
        <v>0.20016660000000003</v>
      </c>
      <c r="E359" s="30">
        <v>0</v>
      </c>
      <c r="F359" s="31">
        <v>0.20016660000000003</v>
      </c>
      <c r="G359" s="32">
        <v>0</v>
      </c>
      <c r="H359" s="32">
        <v>0</v>
      </c>
      <c r="I359" s="32">
        <v>0</v>
      </c>
      <c r="J359" s="32">
        <v>0</v>
      </c>
      <c r="K359" s="29">
        <f>Лист4!E357/1000</f>
        <v>3.3361100000000001</v>
      </c>
      <c r="L359" s="33"/>
      <c r="M359" s="33"/>
    </row>
    <row r="360" spans="1:13" s="34" customFormat="1" ht="25.5" customHeight="1" x14ac:dyDescent="0.25">
      <c r="A360" s="23" t="str">
        <f>Лист4!A358</f>
        <v xml:space="preserve">Красная Набережная ул. д.67 </v>
      </c>
      <c r="B360" s="185" t="str">
        <f>Лист4!C358</f>
        <v>г. Астрахань</v>
      </c>
      <c r="C360" s="41">
        <f t="shared" si="10"/>
        <v>34.962077999999998</v>
      </c>
      <c r="D360" s="41">
        <f t="shared" si="11"/>
        <v>2.2316220000000002</v>
      </c>
      <c r="E360" s="30">
        <v>0</v>
      </c>
      <c r="F360" s="31">
        <v>2.2316220000000002</v>
      </c>
      <c r="G360" s="32">
        <v>0</v>
      </c>
      <c r="H360" s="32">
        <v>0</v>
      </c>
      <c r="I360" s="32">
        <v>0</v>
      </c>
      <c r="J360" s="32">
        <v>0</v>
      </c>
      <c r="K360" s="29">
        <f>Лист4!E358/1000</f>
        <v>37.1937</v>
      </c>
      <c r="L360" s="33"/>
      <c r="M360" s="33"/>
    </row>
    <row r="361" spans="1:13" s="34" customFormat="1" ht="18.75" customHeight="1" x14ac:dyDescent="0.25">
      <c r="A361" s="23" t="str">
        <f>Лист4!A359</f>
        <v xml:space="preserve">Красная Набережная ул. д.68 </v>
      </c>
      <c r="B361" s="185" t="str">
        <f>Лист4!C359</f>
        <v>г. Астрахань</v>
      </c>
      <c r="C361" s="41">
        <f t="shared" si="10"/>
        <v>0</v>
      </c>
      <c r="D361" s="41">
        <f t="shared" si="11"/>
        <v>0</v>
      </c>
      <c r="E361" s="30">
        <v>0</v>
      </c>
      <c r="F361" s="31">
        <v>0</v>
      </c>
      <c r="G361" s="32">
        <v>0</v>
      </c>
      <c r="H361" s="32">
        <v>0</v>
      </c>
      <c r="I361" s="32">
        <v>0</v>
      </c>
      <c r="J361" s="32">
        <v>0</v>
      </c>
      <c r="K361" s="29">
        <f>Лист4!E359/1000</f>
        <v>0</v>
      </c>
      <c r="L361" s="33"/>
      <c r="M361" s="33"/>
    </row>
    <row r="362" spans="1:13" s="34" customFormat="1" ht="18.75" customHeight="1" x14ac:dyDescent="0.25">
      <c r="A362" s="23" t="str">
        <f>Лист4!A360</f>
        <v xml:space="preserve">Красная Набережная ул. д.70/75 </v>
      </c>
      <c r="B362" s="185" t="str">
        <f>Лист4!C360</f>
        <v>г. Астрахань</v>
      </c>
      <c r="C362" s="41">
        <f t="shared" si="10"/>
        <v>81.701773200000005</v>
      </c>
      <c r="D362" s="41">
        <f t="shared" si="11"/>
        <v>5.2150068000000003</v>
      </c>
      <c r="E362" s="30">
        <v>0</v>
      </c>
      <c r="F362" s="31">
        <v>5.2150068000000003</v>
      </c>
      <c r="G362" s="32">
        <v>0</v>
      </c>
      <c r="H362" s="32">
        <v>0</v>
      </c>
      <c r="I362" s="32">
        <v>0</v>
      </c>
      <c r="J362" s="32">
        <v>0</v>
      </c>
      <c r="K362" s="29">
        <f>Лист4!E360/1000</f>
        <v>86.916780000000003</v>
      </c>
      <c r="L362" s="33"/>
      <c r="M362" s="33"/>
    </row>
    <row r="363" spans="1:13" s="34" customFormat="1" ht="18.75" customHeight="1" x14ac:dyDescent="0.25">
      <c r="A363" s="23" t="str">
        <f>Лист4!A361</f>
        <v xml:space="preserve">Красная Набережная ул. д.72 </v>
      </c>
      <c r="B363" s="185" t="str">
        <f>Лист4!C361</f>
        <v>г. Астрахань</v>
      </c>
      <c r="C363" s="41">
        <f t="shared" si="10"/>
        <v>26.566562000000005</v>
      </c>
      <c r="D363" s="41">
        <f t="shared" si="11"/>
        <v>1.695738</v>
      </c>
      <c r="E363" s="30">
        <v>0</v>
      </c>
      <c r="F363" s="31">
        <v>1.695738</v>
      </c>
      <c r="G363" s="32">
        <v>0</v>
      </c>
      <c r="H363" s="32">
        <v>0</v>
      </c>
      <c r="I363" s="32">
        <v>0</v>
      </c>
      <c r="J363" s="32">
        <v>0</v>
      </c>
      <c r="K363" s="29">
        <f>Лист4!E361/1000</f>
        <v>28.262300000000003</v>
      </c>
      <c r="L363" s="33"/>
      <c r="M363" s="33"/>
    </row>
    <row r="364" spans="1:13" s="34" customFormat="1" ht="18.75" customHeight="1" x14ac:dyDescent="0.25">
      <c r="A364" s="23" t="str">
        <f>Лист4!A362</f>
        <v xml:space="preserve">Красная Набережная ул. д.73 </v>
      </c>
      <c r="B364" s="185" t="str">
        <f>Лист4!C362</f>
        <v>г. Астрахань</v>
      </c>
      <c r="C364" s="41">
        <f t="shared" si="10"/>
        <v>14.197948</v>
      </c>
      <c r="D364" s="41">
        <f t="shared" si="11"/>
        <v>0.90625200000000006</v>
      </c>
      <c r="E364" s="30">
        <v>0</v>
      </c>
      <c r="F364" s="31">
        <v>0.90625200000000006</v>
      </c>
      <c r="G364" s="32">
        <v>0</v>
      </c>
      <c r="H364" s="32">
        <v>0</v>
      </c>
      <c r="I364" s="32">
        <v>0</v>
      </c>
      <c r="J364" s="32">
        <v>0</v>
      </c>
      <c r="K364" s="29">
        <f>Лист4!E362/1000</f>
        <v>15.104200000000001</v>
      </c>
      <c r="L364" s="33"/>
      <c r="M364" s="33"/>
    </row>
    <row r="365" spans="1:13" s="34" customFormat="1" ht="18.75" customHeight="1" x14ac:dyDescent="0.25">
      <c r="A365" s="23" t="str">
        <f>Лист4!A363</f>
        <v xml:space="preserve">Красная Набережная ул. д.76 </v>
      </c>
      <c r="B365" s="185" t="str">
        <f>Лист4!C363</f>
        <v>г. Астрахань</v>
      </c>
      <c r="C365" s="41">
        <f t="shared" si="10"/>
        <v>26.111319999999999</v>
      </c>
      <c r="D365" s="41">
        <f t="shared" si="11"/>
        <v>1.6666799999999999</v>
      </c>
      <c r="E365" s="30">
        <v>0</v>
      </c>
      <c r="F365" s="31">
        <v>1.6666799999999999</v>
      </c>
      <c r="G365" s="32">
        <v>0</v>
      </c>
      <c r="H365" s="32">
        <v>0</v>
      </c>
      <c r="I365" s="32">
        <v>0</v>
      </c>
      <c r="J365" s="32">
        <v>0</v>
      </c>
      <c r="K365" s="29">
        <f>Лист4!E363/1000</f>
        <v>27.777999999999999</v>
      </c>
      <c r="L365" s="33"/>
      <c r="M365" s="33"/>
    </row>
    <row r="366" spans="1:13" s="34" customFormat="1" ht="18.75" customHeight="1" x14ac:dyDescent="0.25">
      <c r="A366" s="23" t="str">
        <f>Лист4!A364</f>
        <v xml:space="preserve">Красная Набережная ул. д.77 </v>
      </c>
      <c r="B366" s="185" t="str">
        <f>Лист4!C364</f>
        <v>г. Астрахань</v>
      </c>
      <c r="C366" s="41">
        <f t="shared" si="10"/>
        <v>14.788324400000002</v>
      </c>
      <c r="D366" s="41">
        <f t="shared" si="11"/>
        <v>0.9439356000000001</v>
      </c>
      <c r="E366" s="30">
        <v>0</v>
      </c>
      <c r="F366" s="31">
        <v>0.9439356000000001</v>
      </c>
      <c r="G366" s="32">
        <v>0</v>
      </c>
      <c r="H366" s="32">
        <v>0</v>
      </c>
      <c r="I366" s="32">
        <v>0</v>
      </c>
      <c r="J366" s="32">
        <v>0</v>
      </c>
      <c r="K366" s="29">
        <f>Лист4!E364/1000</f>
        <v>15.732260000000002</v>
      </c>
      <c r="L366" s="33"/>
      <c r="M366" s="33"/>
    </row>
    <row r="367" spans="1:13" s="34" customFormat="1" ht="18.75" customHeight="1" x14ac:dyDescent="0.25">
      <c r="A367" s="23" t="str">
        <f>Лист4!A365</f>
        <v xml:space="preserve">Красная Набережная ул. д.78 </v>
      </c>
      <c r="B367" s="185" t="str">
        <f>Лист4!C365</f>
        <v>г. Астрахань</v>
      </c>
      <c r="C367" s="41">
        <f t="shared" si="10"/>
        <v>26.203816</v>
      </c>
      <c r="D367" s="41">
        <f t="shared" si="11"/>
        <v>1.6725840000000001</v>
      </c>
      <c r="E367" s="30">
        <v>0</v>
      </c>
      <c r="F367" s="31">
        <v>1.6725840000000001</v>
      </c>
      <c r="G367" s="32">
        <v>0</v>
      </c>
      <c r="H367" s="32">
        <v>0</v>
      </c>
      <c r="I367" s="32">
        <v>0</v>
      </c>
      <c r="J367" s="32">
        <v>0</v>
      </c>
      <c r="K367" s="29">
        <f>Лист4!E365/1000</f>
        <v>27.8764</v>
      </c>
      <c r="L367" s="33"/>
      <c r="M367" s="33"/>
    </row>
    <row r="368" spans="1:13" s="34" customFormat="1" ht="18.75" customHeight="1" x14ac:dyDescent="0.25">
      <c r="A368" s="23" t="str">
        <f>Лист4!A366</f>
        <v xml:space="preserve">Красная Набережная ул. д.80 </v>
      </c>
      <c r="B368" s="185" t="str">
        <f>Лист4!C366</f>
        <v>г. Астрахань</v>
      </c>
      <c r="C368" s="41">
        <f t="shared" si="10"/>
        <v>32.400860000000002</v>
      </c>
      <c r="D368" s="41">
        <f t="shared" si="11"/>
        <v>2.0681400000000001</v>
      </c>
      <c r="E368" s="30">
        <v>0</v>
      </c>
      <c r="F368" s="31">
        <v>2.0681400000000001</v>
      </c>
      <c r="G368" s="32">
        <v>0</v>
      </c>
      <c r="H368" s="32">
        <v>0</v>
      </c>
      <c r="I368" s="32">
        <v>0</v>
      </c>
      <c r="J368" s="32">
        <v>0</v>
      </c>
      <c r="K368" s="29">
        <f>Лист4!E366/1000</f>
        <v>34.469000000000001</v>
      </c>
      <c r="L368" s="33"/>
      <c r="M368" s="33"/>
    </row>
    <row r="369" spans="1:13" s="34" customFormat="1" ht="18.75" customHeight="1" x14ac:dyDescent="0.25">
      <c r="A369" s="23" t="str">
        <f>Лист4!A367</f>
        <v xml:space="preserve">Красная Набережная ул. д.81 </v>
      </c>
      <c r="B369" s="185" t="str">
        <f>Лист4!C367</f>
        <v>г. Астрахань</v>
      </c>
      <c r="C369" s="41">
        <f t="shared" si="10"/>
        <v>0</v>
      </c>
      <c r="D369" s="41">
        <f t="shared" si="11"/>
        <v>0</v>
      </c>
      <c r="E369" s="30">
        <v>0</v>
      </c>
      <c r="F369" s="31">
        <v>0</v>
      </c>
      <c r="G369" s="32">
        <v>0</v>
      </c>
      <c r="H369" s="32">
        <v>0</v>
      </c>
      <c r="I369" s="32">
        <v>0</v>
      </c>
      <c r="J369" s="32">
        <v>0</v>
      </c>
      <c r="K369" s="29">
        <f>Лист4!E367/1000</f>
        <v>0</v>
      </c>
      <c r="L369" s="33"/>
      <c r="M369" s="33"/>
    </row>
    <row r="370" spans="1:13" s="34" customFormat="1" ht="18.75" customHeight="1" x14ac:dyDescent="0.25">
      <c r="A370" s="23" t="str">
        <f>Лист4!A368</f>
        <v xml:space="preserve">Красная Набережная ул. д.92 </v>
      </c>
      <c r="B370" s="185" t="str">
        <f>Лист4!C368</f>
        <v>г. Астрахань</v>
      </c>
      <c r="C370" s="41">
        <f t="shared" si="10"/>
        <v>46.924894000000002</v>
      </c>
      <c r="D370" s="41">
        <f t="shared" si="11"/>
        <v>2.9952060000000005</v>
      </c>
      <c r="E370" s="30">
        <v>0</v>
      </c>
      <c r="F370" s="31">
        <v>2.9952060000000005</v>
      </c>
      <c r="G370" s="32">
        <v>0</v>
      </c>
      <c r="H370" s="32">
        <v>0</v>
      </c>
      <c r="I370" s="32">
        <v>0</v>
      </c>
      <c r="J370" s="32">
        <v>0</v>
      </c>
      <c r="K370" s="29">
        <f>Лист4!E368/1000</f>
        <v>49.920100000000005</v>
      </c>
      <c r="L370" s="33"/>
      <c r="M370" s="33"/>
    </row>
    <row r="371" spans="1:13" s="34" customFormat="1" ht="18.75" customHeight="1" x14ac:dyDescent="0.25">
      <c r="A371" s="23" t="str">
        <f>Лист4!A369</f>
        <v xml:space="preserve">Красная Набережная ул. д.93 </v>
      </c>
      <c r="B371" s="185" t="str">
        <f>Лист4!C369</f>
        <v>г. Астрахань</v>
      </c>
      <c r="C371" s="41">
        <f t="shared" si="10"/>
        <v>0</v>
      </c>
      <c r="D371" s="41">
        <f t="shared" si="11"/>
        <v>0</v>
      </c>
      <c r="E371" s="30">
        <v>0</v>
      </c>
      <c r="F371" s="31">
        <v>0</v>
      </c>
      <c r="G371" s="32">
        <v>0</v>
      </c>
      <c r="H371" s="32">
        <v>0</v>
      </c>
      <c r="I371" s="32">
        <v>0</v>
      </c>
      <c r="J371" s="32">
        <v>0</v>
      </c>
      <c r="K371" s="29">
        <f>Лист4!E369/1000</f>
        <v>0</v>
      </c>
      <c r="L371" s="33"/>
      <c r="M371" s="33"/>
    </row>
    <row r="372" spans="1:13" s="34" customFormat="1" ht="18.75" customHeight="1" x14ac:dyDescent="0.25">
      <c r="A372" s="23" t="str">
        <f>Лист4!A370</f>
        <v xml:space="preserve">Красная Набережная ул. д.94 </v>
      </c>
      <c r="B372" s="185" t="str">
        <f>Лист4!C370</f>
        <v>г. Астрахань</v>
      </c>
      <c r="C372" s="41">
        <f t="shared" si="10"/>
        <v>26.801373999999999</v>
      </c>
      <c r="D372" s="41">
        <f t="shared" si="11"/>
        <v>1.7107260000000002</v>
      </c>
      <c r="E372" s="30">
        <v>0</v>
      </c>
      <c r="F372" s="31">
        <v>1.7107260000000002</v>
      </c>
      <c r="G372" s="32">
        <v>0</v>
      </c>
      <c r="H372" s="32">
        <v>0</v>
      </c>
      <c r="I372" s="32">
        <v>0</v>
      </c>
      <c r="J372" s="32">
        <v>0</v>
      </c>
      <c r="K372" s="29">
        <f>Лист4!E370/1000</f>
        <v>28.5121</v>
      </c>
      <c r="L372" s="33"/>
      <c r="M372" s="33"/>
    </row>
    <row r="373" spans="1:13" s="34" customFormat="1" ht="18.75" customHeight="1" x14ac:dyDescent="0.25">
      <c r="A373" s="23" t="str">
        <f>Лист4!A371</f>
        <v xml:space="preserve">Красная Набережная ул. д.97 </v>
      </c>
      <c r="B373" s="185" t="str">
        <f>Лист4!C371</f>
        <v>г. Астрахань</v>
      </c>
      <c r="C373" s="41">
        <f t="shared" si="10"/>
        <v>0</v>
      </c>
      <c r="D373" s="41">
        <f t="shared" si="11"/>
        <v>0</v>
      </c>
      <c r="E373" s="30">
        <v>0</v>
      </c>
      <c r="F373" s="31">
        <v>0</v>
      </c>
      <c r="G373" s="32">
        <v>0</v>
      </c>
      <c r="H373" s="32">
        <v>0</v>
      </c>
      <c r="I373" s="32">
        <v>0</v>
      </c>
      <c r="J373" s="32">
        <v>0</v>
      </c>
      <c r="K373" s="29">
        <f>Лист4!E371/1000</f>
        <v>0</v>
      </c>
      <c r="L373" s="33"/>
      <c r="M373" s="33"/>
    </row>
    <row r="374" spans="1:13" s="34" customFormat="1" ht="18.75" customHeight="1" x14ac:dyDescent="0.25">
      <c r="A374" s="23" t="str">
        <f>Лист4!A372</f>
        <v xml:space="preserve">Красного Знамени ул. д.1 </v>
      </c>
      <c r="B374" s="185" t="str">
        <f>Лист4!C372</f>
        <v>г. Астрахань</v>
      </c>
      <c r="C374" s="41">
        <f t="shared" si="10"/>
        <v>95.363846000000009</v>
      </c>
      <c r="D374" s="41">
        <f t="shared" si="11"/>
        <v>6.0870540000000002</v>
      </c>
      <c r="E374" s="30">
        <v>0</v>
      </c>
      <c r="F374" s="31">
        <v>6.0870540000000002</v>
      </c>
      <c r="G374" s="32">
        <v>0</v>
      </c>
      <c r="H374" s="32">
        <v>0</v>
      </c>
      <c r="I374" s="32">
        <v>0</v>
      </c>
      <c r="J374" s="32">
        <v>0</v>
      </c>
      <c r="K374" s="29">
        <f>Лист4!E372/1000</f>
        <v>101.4509</v>
      </c>
      <c r="L374" s="33"/>
      <c r="M374" s="33"/>
    </row>
    <row r="375" spans="1:13" s="34" customFormat="1" ht="18.75" customHeight="1" x14ac:dyDescent="0.25">
      <c r="A375" s="23" t="str">
        <f>Лист4!A373</f>
        <v xml:space="preserve">Красного Знамени ул. д.11 </v>
      </c>
      <c r="B375" s="185" t="str">
        <f>Лист4!C373</f>
        <v>г. Астрахань</v>
      </c>
      <c r="C375" s="41">
        <f t="shared" si="10"/>
        <v>108.03138000000001</v>
      </c>
      <c r="D375" s="41">
        <f t="shared" si="11"/>
        <v>6.8956200000000001</v>
      </c>
      <c r="E375" s="30">
        <v>0</v>
      </c>
      <c r="F375" s="31">
        <v>6.8956200000000001</v>
      </c>
      <c r="G375" s="32">
        <v>0</v>
      </c>
      <c r="H375" s="32">
        <v>0</v>
      </c>
      <c r="I375" s="32">
        <v>0</v>
      </c>
      <c r="J375" s="32">
        <v>0</v>
      </c>
      <c r="K375" s="29">
        <f>Лист4!E373/1000</f>
        <v>114.92700000000001</v>
      </c>
      <c r="L375" s="33"/>
      <c r="M375" s="33"/>
    </row>
    <row r="376" spans="1:13" s="34" customFormat="1" ht="18.75" customHeight="1" x14ac:dyDescent="0.25">
      <c r="A376" s="23" t="str">
        <f>Лист4!A374</f>
        <v xml:space="preserve">Кремлевская ул. д.19 </v>
      </c>
      <c r="B376" s="185" t="str">
        <f>Лист4!C374</f>
        <v>г. Астрахань</v>
      </c>
      <c r="C376" s="41">
        <f t="shared" si="10"/>
        <v>0</v>
      </c>
      <c r="D376" s="41">
        <f t="shared" si="11"/>
        <v>0</v>
      </c>
      <c r="E376" s="30">
        <v>0</v>
      </c>
      <c r="F376" s="31">
        <v>0</v>
      </c>
      <c r="G376" s="32">
        <v>0</v>
      </c>
      <c r="H376" s="32">
        <v>0</v>
      </c>
      <c r="I376" s="32">
        <v>0</v>
      </c>
      <c r="J376" s="32">
        <v>0</v>
      </c>
      <c r="K376" s="29">
        <f>Лист4!E374/1000</f>
        <v>0</v>
      </c>
      <c r="L376" s="33"/>
      <c r="M376" s="33"/>
    </row>
    <row r="377" spans="1:13" s="34" customFormat="1" ht="18.75" customHeight="1" x14ac:dyDescent="0.25">
      <c r="A377" s="23" t="str">
        <f>Лист4!A375</f>
        <v xml:space="preserve">Кремлевская ул. д.7 </v>
      </c>
      <c r="B377" s="185" t="str">
        <f>Лист4!C375</f>
        <v>г. Астрахань</v>
      </c>
      <c r="C377" s="41">
        <f t="shared" si="10"/>
        <v>0</v>
      </c>
      <c r="D377" s="41">
        <f t="shared" si="11"/>
        <v>0</v>
      </c>
      <c r="E377" s="30">
        <v>0</v>
      </c>
      <c r="F377" s="31">
        <v>0</v>
      </c>
      <c r="G377" s="32">
        <v>0</v>
      </c>
      <c r="H377" s="32">
        <v>0</v>
      </c>
      <c r="I377" s="32">
        <v>0</v>
      </c>
      <c r="J377" s="32">
        <v>0</v>
      </c>
      <c r="K377" s="29">
        <f>Лист4!E375/1000</f>
        <v>0</v>
      </c>
      <c r="L377" s="33"/>
      <c r="M377" s="33"/>
    </row>
    <row r="378" spans="1:13" s="34" customFormat="1" ht="18.75" customHeight="1" x14ac:dyDescent="0.25">
      <c r="A378" s="23" t="str">
        <f>Лист4!A376</f>
        <v xml:space="preserve">Кремлевская ул. д.9 </v>
      </c>
      <c r="B378" s="185" t="str">
        <f>Лист4!C376</f>
        <v>г. Астрахань</v>
      </c>
      <c r="C378" s="41">
        <f t="shared" si="10"/>
        <v>25.033074199999998</v>
      </c>
      <c r="D378" s="41">
        <f t="shared" si="11"/>
        <v>1.5978557999999998</v>
      </c>
      <c r="E378" s="30">
        <v>0</v>
      </c>
      <c r="F378" s="31">
        <v>1.5978557999999998</v>
      </c>
      <c r="G378" s="32">
        <v>0</v>
      </c>
      <c r="H378" s="32">
        <v>0</v>
      </c>
      <c r="I378" s="32">
        <v>0</v>
      </c>
      <c r="J378" s="32">
        <v>0</v>
      </c>
      <c r="K378" s="29">
        <f>Лист4!E376/1000</f>
        <v>26.630929999999999</v>
      </c>
      <c r="L378" s="33"/>
      <c r="M378" s="33"/>
    </row>
    <row r="379" spans="1:13" s="34" customFormat="1" ht="18.75" customHeight="1" x14ac:dyDescent="0.25">
      <c r="A379" s="23" t="str">
        <f>Лист4!A377</f>
        <v xml:space="preserve">Круглова ул. д.36 </v>
      </c>
      <c r="B379" s="185" t="str">
        <f>Лист4!C377</f>
        <v>г. Астрахань</v>
      </c>
      <c r="C379" s="41">
        <f t="shared" si="10"/>
        <v>0</v>
      </c>
      <c r="D379" s="41">
        <f t="shared" si="11"/>
        <v>0</v>
      </c>
      <c r="E379" s="30">
        <v>0</v>
      </c>
      <c r="F379" s="31">
        <v>0</v>
      </c>
      <c r="G379" s="32">
        <v>0</v>
      </c>
      <c r="H379" s="32">
        <v>0</v>
      </c>
      <c r="I379" s="32">
        <v>0</v>
      </c>
      <c r="J379" s="32">
        <v>0</v>
      </c>
      <c r="K379" s="29">
        <f>Лист4!E377/1000</f>
        <v>0</v>
      </c>
      <c r="L379" s="33"/>
      <c r="M379" s="33"/>
    </row>
    <row r="380" spans="1:13" s="34" customFormat="1" ht="18.75" customHeight="1" x14ac:dyDescent="0.25">
      <c r="A380" s="23" t="str">
        <f>Лист4!A378</f>
        <v xml:space="preserve">Куйбышева ул. д.11 </v>
      </c>
      <c r="B380" s="185" t="str">
        <f>Лист4!C378</f>
        <v>г. Астрахань</v>
      </c>
      <c r="C380" s="41">
        <f t="shared" si="10"/>
        <v>14.431068</v>
      </c>
      <c r="D380" s="41">
        <f t="shared" si="11"/>
        <v>0.92113199999999995</v>
      </c>
      <c r="E380" s="30">
        <v>0</v>
      </c>
      <c r="F380" s="31">
        <v>0.92113199999999995</v>
      </c>
      <c r="G380" s="32">
        <v>0</v>
      </c>
      <c r="H380" s="32">
        <v>0</v>
      </c>
      <c r="I380" s="32">
        <v>0</v>
      </c>
      <c r="J380" s="32">
        <v>0</v>
      </c>
      <c r="K380" s="29">
        <f>Лист4!E378/1000</f>
        <v>15.3522</v>
      </c>
      <c r="L380" s="33"/>
      <c r="M380" s="33"/>
    </row>
    <row r="381" spans="1:13" s="34" customFormat="1" ht="18.75" customHeight="1" x14ac:dyDescent="0.25">
      <c r="A381" s="23" t="str">
        <f>Лист4!A379</f>
        <v xml:space="preserve">Куйбышева ул. д.20 </v>
      </c>
      <c r="B381" s="185" t="str">
        <f>Лист4!C379</f>
        <v>г. Астрахань</v>
      </c>
      <c r="C381" s="41">
        <f t="shared" si="10"/>
        <v>14.924849999999999</v>
      </c>
      <c r="D381" s="41">
        <f t="shared" si="11"/>
        <v>0.95265</v>
      </c>
      <c r="E381" s="30">
        <v>0</v>
      </c>
      <c r="F381" s="31">
        <v>0.95265</v>
      </c>
      <c r="G381" s="32">
        <v>0</v>
      </c>
      <c r="H381" s="32">
        <v>0</v>
      </c>
      <c r="I381" s="32">
        <v>0</v>
      </c>
      <c r="J381" s="32">
        <v>0</v>
      </c>
      <c r="K381" s="29">
        <f>Лист4!E379/1000</f>
        <v>15.8775</v>
      </c>
      <c r="L381" s="33"/>
      <c r="M381" s="33"/>
    </row>
    <row r="382" spans="1:13" s="34" customFormat="1" ht="18.75" customHeight="1" x14ac:dyDescent="0.25">
      <c r="A382" s="23" t="str">
        <f>Лист4!A380</f>
        <v xml:space="preserve">Куйбышева ул. д.21 </v>
      </c>
      <c r="B382" s="185" t="str">
        <f>Лист4!C380</f>
        <v>г. Астрахань</v>
      </c>
      <c r="C382" s="41">
        <f t="shared" si="10"/>
        <v>25.920782000000003</v>
      </c>
      <c r="D382" s="41">
        <f t="shared" si="11"/>
        <v>1.6545180000000002</v>
      </c>
      <c r="E382" s="30">
        <v>0</v>
      </c>
      <c r="F382" s="31">
        <v>1.6545180000000002</v>
      </c>
      <c r="G382" s="32">
        <v>0</v>
      </c>
      <c r="H382" s="32">
        <v>0</v>
      </c>
      <c r="I382" s="32">
        <v>0</v>
      </c>
      <c r="J382" s="32">
        <v>0</v>
      </c>
      <c r="K382" s="29">
        <f>Лист4!E380/1000</f>
        <v>27.575300000000002</v>
      </c>
      <c r="L382" s="33"/>
      <c r="M382" s="33"/>
    </row>
    <row r="383" spans="1:13" s="34" customFormat="1" ht="18.75" customHeight="1" x14ac:dyDescent="0.25">
      <c r="A383" s="23" t="str">
        <f>Лист4!A381</f>
        <v xml:space="preserve">Куйбышева ул. д.22 </v>
      </c>
      <c r="B383" s="185" t="str">
        <f>Лист4!C381</f>
        <v>г. Астрахань</v>
      </c>
      <c r="C383" s="41">
        <f t="shared" si="10"/>
        <v>0.752</v>
      </c>
      <c r="D383" s="41">
        <f t="shared" si="11"/>
        <v>4.8000000000000001E-2</v>
      </c>
      <c r="E383" s="30">
        <v>0</v>
      </c>
      <c r="F383" s="31">
        <v>4.8000000000000001E-2</v>
      </c>
      <c r="G383" s="32">
        <v>0</v>
      </c>
      <c r="H383" s="32">
        <v>0</v>
      </c>
      <c r="I383" s="32">
        <v>0</v>
      </c>
      <c r="J383" s="32">
        <v>0</v>
      </c>
      <c r="K383" s="29">
        <f>Лист4!E381/1000</f>
        <v>0.8</v>
      </c>
      <c r="L383" s="33"/>
      <c r="M383" s="33"/>
    </row>
    <row r="384" spans="1:13" s="34" customFormat="1" ht="18.75" customHeight="1" x14ac:dyDescent="0.25">
      <c r="A384" s="23" t="str">
        <f>Лист4!A382</f>
        <v xml:space="preserve">Куйбышева ул. д.22/10 </v>
      </c>
      <c r="B384" s="185" t="str">
        <f>Лист4!C382</f>
        <v>г. Астрахань</v>
      </c>
      <c r="C384" s="41">
        <f t="shared" si="10"/>
        <v>124.02068600000004</v>
      </c>
      <c r="D384" s="41">
        <f t="shared" si="11"/>
        <v>7.9162140000000027</v>
      </c>
      <c r="E384" s="30">
        <v>0</v>
      </c>
      <c r="F384" s="31">
        <v>7.9162140000000027</v>
      </c>
      <c r="G384" s="32">
        <v>0</v>
      </c>
      <c r="H384" s="32">
        <v>0</v>
      </c>
      <c r="I384" s="32">
        <v>0</v>
      </c>
      <c r="J384" s="32">
        <v>0</v>
      </c>
      <c r="K384" s="29">
        <f>Лист4!E382/1000</f>
        <v>131.93690000000004</v>
      </c>
      <c r="L384" s="33"/>
      <c r="M384" s="33"/>
    </row>
    <row r="385" spans="1:13" s="34" customFormat="1" ht="18.75" customHeight="1" x14ac:dyDescent="0.25">
      <c r="A385" s="23" t="str">
        <f>Лист4!A383</f>
        <v xml:space="preserve">Куйбышева ул. д.23 </v>
      </c>
      <c r="B385" s="185" t="str">
        <f>Лист4!C383</f>
        <v>г. Астрахань</v>
      </c>
      <c r="C385" s="41">
        <f t="shared" si="10"/>
        <v>12.0931</v>
      </c>
      <c r="D385" s="41">
        <f t="shared" si="11"/>
        <v>0.77190000000000003</v>
      </c>
      <c r="E385" s="30">
        <v>0</v>
      </c>
      <c r="F385" s="31">
        <v>0.77190000000000003</v>
      </c>
      <c r="G385" s="32">
        <v>0</v>
      </c>
      <c r="H385" s="32">
        <v>0</v>
      </c>
      <c r="I385" s="32">
        <v>0</v>
      </c>
      <c r="J385" s="32">
        <v>0</v>
      </c>
      <c r="K385" s="29">
        <f>Лист4!E383/1000</f>
        <v>12.865</v>
      </c>
      <c r="L385" s="33"/>
      <c r="M385" s="33"/>
    </row>
    <row r="386" spans="1:13" s="34" customFormat="1" ht="18.75" customHeight="1" x14ac:dyDescent="0.25">
      <c r="A386" s="23" t="str">
        <f>Лист4!A384</f>
        <v xml:space="preserve">Куликова ул. д.13 - корп. 1 </v>
      </c>
      <c r="B386" s="185" t="str">
        <f>Лист4!C384</f>
        <v>г. Астрахань</v>
      </c>
      <c r="C386" s="41">
        <f t="shared" si="10"/>
        <v>823.74040520000005</v>
      </c>
      <c r="D386" s="41">
        <f t="shared" si="11"/>
        <v>52.579174800000004</v>
      </c>
      <c r="E386" s="30">
        <v>0</v>
      </c>
      <c r="F386" s="31">
        <v>52.579174800000004</v>
      </c>
      <c r="G386" s="32">
        <v>0</v>
      </c>
      <c r="H386" s="32">
        <v>0</v>
      </c>
      <c r="I386" s="32">
        <v>0</v>
      </c>
      <c r="J386" s="32">
        <v>0</v>
      </c>
      <c r="K386" s="29">
        <f>Лист4!E384/1000</f>
        <v>876.31958000000009</v>
      </c>
      <c r="L386" s="33"/>
      <c r="M386" s="33"/>
    </row>
    <row r="387" spans="1:13" s="34" customFormat="1" ht="18.75" customHeight="1" x14ac:dyDescent="0.25">
      <c r="A387" s="23" t="str">
        <f>Лист4!A385</f>
        <v xml:space="preserve">Куликова ул. д.13 - корп. 2 </v>
      </c>
      <c r="B387" s="185" t="str">
        <f>Лист4!C385</f>
        <v>г. Астрахань</v>
      </c>
      <c r="C387" s="41">
        <f t="shared" si="10"/>
        <v>885.66392979999989</v>
      </c>
      <c r="D387" s="41">
        <f t="shared" si="11"/>
        <v>56.531740199999994</v>
      </c>
      <c r="E387" s="30">
        <v>0</v>
      </c>
      <c r="F387" s="31">
        <v>56.531740199999994</v>
      </c>
      <c r="G387" s="32">
        <v>0</v>
      </c>
      <c r="H387" s="32">
        <v>0</v>
      </c>
      <c r="I387" s="32">
        <v>0</v>
      </c>
      <c r="J387" s="32">
        <v>0</v>
      </c>
      <c r="K387" s="29">
        <f>Лист4!E385/1000</f>
        <v>942.19566999999984</v>
      </c>
      <c r="L387" s="33"/>
      <c r="M387" s="33"/>
    </row>
    <row r="388" spans="1:13" s="34" customFormat="1" ht="18.75" customHeight="1" x14ac:dyDescent="0.25">
      <c r="A388" s="23" t="str">
        <f>Лист4!A386</f>
        <v xml:space="preserve">Куликова ул. д.15 - корп. 1 </v>
      </c>
      <c r="B388" s="185" t="str">
        <f>Лист4!C386</f>
        <v>г. Астрахань</v>
      </c>
      <c r="C388" s="41">
        <f t="shared" si="10"/>
        <v>568.36028400000021</v>
      </c>
      <c r="D388" s="41">
        <f t="shared" si="11"/>
        <v>36.278316000000011</v>
      </c>
      <c r="E388" s="30">
        <v>0</v>
      </c>
      <c r="F388" s="31">
        <v>36.278316000000011</v>
      </c>
      <c r="G388" s="32">
        <v>0</v>
      </c>
      <c r="H388" s="32">
        <v>0</v>
      </c>
      <c r="I388" s="32">
        <v>0</v>
      </c>
      <c r="J388" s="32">
        <v>0</v>
      </c>
      <c r="K388" s="29">
        <f>Лист4!E386/1000</f>
        <v>604.63860000000022</v>
      </c>
      <c r="L388" s="33"/>
      <c r="M388" s="33"/>
    </row>
    <row r="389" spans="1:13" s="34" customFormat="1" ht="18.75" customHeight="1" x14ac:dyDescent="0.25">
      <c r="A389" s="23" t="str">
        <f>Лист4!A387</f>
        <v xml:space="preserve">Куликова ул. д.15 - корп. 2 </v>
      </c>
      <c r="B389" s="185" t="str">
        <f>Лист4!C387</f>
        <v>г. Астрахань</v>
      </c>
      <c r="C389" s="41">
        <f t="shared" si="10"/>
        <v>892.96061400000008</v>
      </c>
      <c r="D389" s="41">
        <f t="shared" si="11"/>
        <v>56.997486000000009</v>
      </c>
      <c r="E389" s="30">
        <v>0</v>
      </c>
      <c r="F389" s="31">
        <v>56.997486000000009</v>
      </c>
      <c r="G389" s="32">
        <v>0</v>
      </c>
      <c r="H389" s="32">
        <v>0</v>
      </c>
      <c r="I389" s="32">
        <v>0</v>
      </c>
      <c r="J389" s="32">
        <v>0</v>
      </c>
      <c r="K389" s="29">
        <f>Лист4!E387/1000</f>
        <v>949.95810000000006</v>
      </c>
      <c r="L389" s="33"/>
      <c r="M389" s="33"/>
    </row>
    <row r="390" spans="1:13" s="34" customFormat="1" ht="18.75" customHeight="1" x14ac:dyDescent="0.25">
      <c r="A390" s="23" t="str">
        <f>Лист4!A388</f>
        <v xml:space="preserve">Куликова ул. д.15 - корп. 3 </v>
      </c>
      <c r="B390" s="185" t="str">
        <f>Лист4!C388</f>
        <v>г. Астрахань</v>
      </c>
      <c r="C390" s="41">
        <f t="shared" si="10"/>
        <v>1060.6874271999995</v>
      </c>
      <c r="D390" s="41">
        <f t="shared" si="11"/>
        <v>67.70345279999998</v>
      </c>
      <c r="E390" s="30">
        <v>0</v>
      </c>
      <c r="F390" s="31">
        <v>67.70345279999998</v>
      </c>
      <c r="G390" s="32">
        <v>0</v>
      </c>
      <c r="H390" s="32">
        <v>0</v>
      </c>
      <c r="I390" s="32">
        <v>0</v>
      </c>
      <c r="J390" s="32">
        <v>0</v>
      </c>
      <c r="K390" s="29">
        <f>Лист4!E388/1000</f>
        <v>1128.3908799999995</v>
      </c>
      <c r="L390" s="33"/>
      <c r="M390" s="33"/>
    </row>
    <row r="391" spans="1:13" s="34" customFormat="1" ht="18.75" customHeight="1" x14ac:dyDescent="0.25">
      <c r="A391" s="23" t="str">
        <f>Лист4!A389</f>
        <v xml:space="preserve">Куликова ул. д.15А </v>
      </c>
      <c r="B391" s="185" t="str">
        <f>Лист4!C389</f>
        <v>г. Астрахань</v>
      </c>
      <c r="C391" s="41">
        <f t="shared" ref="C391:C454" si="12">K391+J391-F391</f>
        <v>0.98380400000000001</v>
      </c>
      <c r="D391" s="41">
        <f t="shared" ref="D391:D454" si="13">F391</f>
        <v>6.2795999999999991E-2</v>
      </c>
      <c r="E391" s="30">
        <v>0</v>
      </c>
      <c r="F391" s="31">
        <v>6.2795999999999991E-2</v>
      </c>
      <c r="G391" s="32">
        <v>0</v>
      </c>
      <c r="H391" s="32">
        <v>0</v>
      </c>
      <c r="I391" s="32">
        <v>0</v>
      </c>
      <c r="J391" s="32">
        <v>0</v>
      </c>
      <c r="K391" s="29">
        <f>Лист4!E389/1000</f>
        <v>1.0466</v>
      </c>
      <c r="L391" s="33"/>
      <c r="M391" s="33"/>
    </row>
    <row r="392" spans="1:13" s="34" customFormat="1" ht="25.5" customHeight="1" x14ac:dyDescent="0.25">
      <c r="A392" s="23" t="str">
        <f>Лист4!A390</f>
        <v xml:space="preserve">Куликова ул. д.25 </v>
      </c>
      <c r="B392" s="185" t="str">
        <f>Лист4!C390</f>
        <v>г. Астрахань</v>
      </c>
      <c r="C392" s="41">
        <f t="shared" si="12"/>
        <v>1140.7290570000005</v>
      </c>
      <c r="D392" s="41">
        <f t="shared" si="13"/>
        <v>72.812493000000032</v>
      </c>
      <c r="E392" s="30">
        <v>0</v>
      </c>
      <c r="F392" s="31">
        <v>72.812493000000032</v>
      </c>
      <c r="G392" s="32">
        <v>0</v>
      </c>
      <c r="H392" s="32">
        <v>0</v>
      </c>
      <c r="I392" s="32">
        <v>0</v>
      </c>
      <c r="J392" s="32">
        <v>0</v>
      </c>
      <c r="K392" s="29">
        <f>Лист4!E390/1000-J392</f>
        <v>1213.5415500000006</v>
      </c>
      <c r="L392" s="33"/>
      <c r="M392" s="33"/>
    </row>
    <row r="393" spans="1:13" s="34" customFormat="1" ht="18.75" customHeight="1" x14ac:dyDescent="0.25">
      <c r="A393" s="23" t="str">
        <f>Лист4!A391</f>
        <v xml:space="preserve">Куликова ул. д.36 </v>
      </c>
      <c r="B393" s="185" t="str">
        <f>Лист4!C391</f>
        <v>г. Астрахань</v>
      </c>
      <c r="C393" s="41">
        <f t="shared" si="12"/>
        <v>964.3333100000001</v>
      </c>
      <c r="D393" s="41">
        <f t="shared" si="13"/>
        <v>61.553190000000001</v>
      </c>
      <c r="E393" s="30">
        <v>0</v>
      </c>
      <c r="F393" s="31">
        <v>61.553190000000001</v>
      </c>
      <c r="G393" s="32">
        <v>0</v>
      </c>
      <c r="H393" s="32">
        <v>0</v>
      </c>
      <c r="I393" s="32">
        <v>0</v>
      </c>
      <c r="J393" s="32">
        <v>0</v>
      </c>
      <c r="K393" s="29">
        <f>Лист4!E391/1000</f>
        <v>1025.8865000000001</v>
      </c>
      <c r="L393" s="33"/>
      <c r="M393" s="33"/>
    </row>
    <row r="394" spans="1:13" s="34" customFormat="1" ht="18.75" customHeight="1" x14ac:dyDescent="0.25">
      <c r="A394" s="23" t="str">
        <f>Лист4!A392</f>
        <v xml:space="preserve">Куликова ул. д.36 - корп. 1 </v>
      </c>
      <c r="B394" s="185" t="str">
        <f>Лист4!C392</f>
        <v>г. Астрахань</v>
      </c>
      <c r="C394" s="41">
        <f t="shared" si="12"/>
        <v>622.48407399999985</v>
      </c>
      <c r="D394" s="41">
        <f t="shared" si="13"/>
        <v>39.733025999999988</v>
      </c>
      <c r="E394" s="30">
        <v>0</v>
      </c>
      <c r="F394" s="31">
        <v>39.733025999999988</v>
      </c>
      <c r="G394" s="32">
        <v>0</v>
      </c>
      <c r="H394" s="32">
        <v>0</v>
      </c>
      <c r="I394" s="32">
        <v>0</v>
      </c>
      <c r="J394" s="32">
        <v>0</v>
      </c>
      <c r="K394" s="29">
        <f>Лист4!E392/1000</f>
        <v>662.21709999999985</v>
      </c>
      <c r="L394" s="33"/>
      <c r="M394" s="33"/>
    </row>
    <row r="395" spans="1:13" s="34" customFormat="1" ht="25.5" customHeight="1" x14ac:dyDescent="0.25">
      <c r="A395" s="23" t="str">
        <f>Лист4!A393</f>
        <v xml:space="preserve">Куликова ул. д.36 - корп. 2 </v>
      </c>
      <c r="B395" s="185" t="str">
        <f>Лист4!C393</f>
        <v>г. Астрахань</v>
      </c>
      <c r="C395" s="41">
        <f t="shared" si="12"/>
        <v>267.21981600000004</v>
      </c>
      <c r="D395" s="41">
        <f t="shared" si="13"/>
        <v>17.056584000000001</v>
      </c>
      <c r="E395" s="30">
        <v>0</v>
      </c>
      <c r="F395" s="31">
        <v>17.056584000000001</v>
      </c>
      <c r="G395" s="32">
        <v>0</v>
      </c>
      <c r="H395" s="32">
        <v>0</v>
      </c>
      <c r="I395" s="32">
        <v>0</v>
      </c>
      <c r="J395" s="32">
        <v>0</v>
      </c>
      <c r="K395" s="29">
        <f>Лист4!E393/1000-J395</f>
        <v>284.27640000000002</v>
      </c>
      <c r="L395" s="33"/>
      <c r="M395" s="33"/>
    </row>
    <row r="396" spans="1:13" s="34" customFormat="1" ht="25.5" customHeight="1" x14ac:dyDescent="0.25">
      <c r="A396" s="23" t="str">
        <f>Лист4!A394</f>
        <v xml:space="preserve">Куликова ул. д.36 - корп. 3 </v>
      </c>
      <c r="B396" s="185" t="str">
        <f>Лист4!C394</f>
        <v>г. Астрахань</v>
      </c>
      <c r="C396" s="41">
        <f t="shared" si="12"/>
        <v>575.8608260000002</v>
      </c>
      <c r="D396" s="41">
        <f t="shared" si="13"/>
        <v>36.757074000000017</v>
      </c>
      <c r="E396" s="30">
        <v>0</v>
      </c>
      <c r="F396" s="31">
        <v>36.757074000000017</v>
      </c>
      <c r="G396" s="32">
        <v>0</v>
      </c>
      <c r="H396" s="32">
        <v>0</v>
      </c>
      <c r="I396" s="32">
        <v>0</v>
      </c>
      <c r="J396" s="32">
        <v>0</v>
      </c>
      <c r="K396" s="29">
        <f>Лист4!E394/1000</f>
        <v>612.61790000000019</v>
      </c>
      <c r="L396" s="33"/>
      <c r="M396" s="33"/>
    </row>
    <row r="397" spans="1:13" s="34" customFormat="1" ht="25.5" customHeight="1" x14ac:dyDescent="0.25">
      <c r="A397" s="23" t="str">
        <f>Лист4!A395</f>
        <v xml:space="preserve">Куликова ул. д.38 </v>
      </c>
      <c r="B397" s="185" t="str">
        <f>Лист4!C395</f>
        <v>г. Астрахань</v>
      </c>
      <c r="C397" s="41">
        <f t="shared" si="12"/>
        <v>1304.522412</v>
      </c>
      <c r="D397" s="41">
        <f t="shared" si="13"/>
        <v>83.267387999999997</v>
      </c>
      <c r="E397" s="30">
        <v>0</v>
      </c>
      <c r="F397" s="31">
        <v>83.267387999999997</v>
      </c>
      <c r="G397" s="32">
        <v>0</v>
      </c>
      <c r="H397" s="32">
        <v>0</v>
      </c>
      <c r="I397" s="32">
        <v>0</v>
      </c>
      <c r="J397" s="32">
        <v>0</v>
      </c>
      <c r="K397" s="29">
        <f>Лист4!E395/1000</f>
        <v>1387.7898</v>
      </c>
      <c r="L397" s="33"/>
      <c r="M397" s="33"/>
    </row>
    <row r="398" spans="1:13" s="34" customFormat="1" ht="25.5" customHeight="1" x14ac:dyDescent="0.25">
      <c r="A398" s="23" t="str">
        <f>Лист4!A396</f>
        <v xml:space="preserve">Куликова ул. д.38 - корп. 1 </v>
      </c>
      <c r="B398" s="185" t="str">
        <f>Лист4!C396</f>
        <v>г. Астрахань</v>
      </c>
      <c r="C398" s="41">
        <f t="shared" si="12"/>
        <v>1881.8723672000006</v>
      </c>
      <c r="D398" s="41">
        <f t="shared" si="13"/>
        <v>120.11951280000004</v>
      </c>
      <c r="E398" s="30">
        <v>0</v>
      </c>
      <c r="F398" s="31">
        <v>120.11951280000004</v>
      </c>
      <c r="G398" s="32">
        <v>0</v>
      </c>
      <c r="H398" s="32">
        <v>0</v>
      </c>
      <c r="I398" s="32">
        <v>0</v>
      </c>
      <c r="J398" s="32">
        <v>3396.1</v>
      </c>
      <c r="K398" s="29">
        <f>Лист4!E396/1000-J398</f>
        <v>-1394.1081199999994</v>
      </c>
      <c r="L398" s="33"/>
      <c r="M398" s="33"/>
    </row>
    <row r="399" spans="1:13" s="34" customFormat="1" ht="18.75" customHeight="1" x14ac:dyDescent="0.25">
      <c r="A399" s="23" t="str">
        <f>Лист4!A397</f>
        <v xml:space="preserve">Куликова ул. д.40 - корп. 1 </v>
      </c>
      <c r="B399" s="185" t="str">
        <f>Лист4!C397</f>
        <v>г. Астрахань</v>
      </c>
      <c r="C399" s="41">
        <f t="shared" si="12"/>
        <v>1566.1111203999997</v>
      </c>
      <c r="D399" s="41">
        <f t="shared" si="13"/>
        <v>99.964539599999995</v>
      </c>
      <c r="E399" s="30">
        <v>0</v>
      </c>
      <c r="F399" s="31">
        <v>99.964539599999995</v>
      </c>
      <c r="G399" s="32">
        <v>0</v>
      </c>
      <c r="H399" s="32">
        <v>0</v>
      </c>
      <c r="I399" s="32">
        <v>0</v>
      </c>
      <c r="J399" s="32">
        <v>0</v>
      </c>
      <c r="K399" s="29">
        <f>Лист4!E397/1000-J399</f>
        <v>1666.0756599999997</v>
      </c>
      <c r="L399" s="33"/>
      <c r="M399" s="33"/>
    </row>
    <row r="400" spans="1:13" s="34" customFormat="1" ht="25.5" customHeight="1" x14ac:dyDescent="0.25">
      <c r="A400" s="23" t="str">
        <f>Лист4!A398</f>
        <v xml:space="preserve">Куликова ул. д.42 - корп. 1 </v>
      </c>
      <c r="B400" s="185" t="str">
        <f>Лист4!C398</f>
        <v>г. Астрахань</v>
      </c>
      <c r="C400" s="41">
        <f t="shared" si="12"/>
        <v>1661.6942684000014</v>
      </c>
      <c r="D400" s="41">
        <f t="shared" si="13"/>
        <v>106.06559160000009</v>
      </c>
      <c r="E400" s="30">
        <v>0</v>
      </c>
      <c r="F400" s="31">
        <v>106.06559160000009</v>
      </c>
      <c r="G400" s="32">
        <v>0</v>
      </c>
      <c r="H400" s="32">
        <v>0</v>
      </c>
      <c r="I400" s="32">
        <v>0</v>
      </c>
      <c r="J400" s="32">
        <v>0</v>
      </c>
      <c r="K400" s="29">
        <f>Лист4!E398/1000</f>
        <v>1767.7598600000015</v>
      </c>
      <c r="L400" s="33"/>
      <c r="M400" s="33"/>
    </row>
    <row r="401" spans="1:13" s="34" customFormat="1" ht="18.75" customHeight="1" x14ac:dyDescent="0.25">
      <c r="A401" s="23" t="str">
        <f>Лист4!A399</f>
        <v xml:space="preserve">Куликова ул. д.42 - корп. 2 </v>
      </c>
      <c r="B401" s="185" t="str">
        <f>Лист4!C399</f>
        <v>г. Астрахань</v>
      </c>
      <c r="C401" s="41">
        <f t="shared" si="12"/>
        <v>592.39480559999947</v>
      </c>
      <c r="D401" s="41">
        <f t="shared" si="13"/>
        <v>37.812434399999972</v>
      </c>
      <c r="E401" s="30">
        <v>0</v>
      </c>
      <c r="F401" s="31">
        <v>37.812434399999972</v>
      </c>
      <c r="G401" s="32">
        <v>0</v>
      </c>
      <c r="H401" s="32">
        <v>0</v>
      </c>
      <c r="I401" s="32">
        <v>0</v>
      </c>
      <c r="J401" s="32">
        <v>508.56</v>
      </c>
      <c r="K401" s="29">
        <f>Лист4!E399/1000-J401</f>
        <v>121.6472399999995</v>
      </c>
      <c r="L401" s="33"/>
      <c r="M401" s="33"/>
    </row>
    <row r="402" spans="1:13" s="34" customFormat="1" ht="19.5" customHeight="1" x14ac:dyDescent="0.25">
      <c r="A402" s="23" t="str">
        <f>Лист4!A400</f>
        <v xml:space="preserve">Куликова ул. д.42 - корп. 3 </v>
      </c>
      <c r="B402" s="185" t="str">
        <f>Лист4!C400</f>
        <v>г. Астрахань</v>
      </c>
      <c r="C402" s="41">
        <f t="shared" si="12"/>
        <v>613.22584480000012</v>
      </c>
      <c r="D402" s="41">
        <f t="shared" si="13"/>
        <v>39.142075200000008</v>
      </c>
      <c r="E402" s="30">
        <v>0</v>
      </c>
      <c r="F402" s="31">
        <v>39.142075200000008</v>
      </c>
      <c r="G402" s="32">
        <v>0</v>
      </c>
      <c r="H402" s="32">
        <v>0</v>
      </c>
      <c r="I402" s="32">
        <v>0</v>
      </c>
      <c r="J402" s="32">
        <v>0</v>
      </c>
      <c r="K402" s="29">
        <f>Лист4!E400/1000</f>
        <v>652.36792000000014</v>
      </c>
      <c r="L402" s="33"/>
      <c r="M402" s="33"/>
    </row>
    <row r="403" spans="1:13" s="34" customFormat="1" ht="19.5" customHeight="1" x14ac:dyDescent="0.25">
      <c r="A403" s="23" t="str">
        <f>Лист4!A401</f>
        <v xml:space="preserve">Куликова ул. д.44 </v>
      </c>
      <c r="B403" s="185" t="str">
        <f>Лист4!C401</f>
        <v>г. Астрахань</v>
      </c>
      <c r="C403" s="41">
        <f t="shared" si="12"/>
        <v>670.42013539999982</v>
      </c>
      <c r="D403" s="41">
        <f t="shared" si="13"/>
        <v>42.792774599999987</v>
      </c>
      <c r="E403" s="30">
        <v>0</v>
      </c>
      <c r="F403" s="31">
        <v>42.792774599999987</v>
      </c>
      <c r="G403" s="32">
        <v>0</v>
      </c>
      <c r="H403" s="32">
        <v>0</v>
      </c>
      <c r="I403" s="32">
        <v>0</v>
      </c>
      <c r="J403" s="32">
        <v>0</v>
      </c>
      <c r="K403" s="29">
        <f>Лист4!E401/1000</f>
        <v>713.21290999999985</v>
      </c>
      <c r="L403" s="33"/>
      <c r="M403" s="33"/>
    </row>
    <row r="404" spans="1:13" s="34" customFormat="1" ht="18.75" customHeight="1" x14ac:dyDescent="0.25">
      <c r="A404" s="23" t="str">
        <f>Лист4!A402</f>
        <v xml:space="preserve">Куликова ул. д.44А </v>
      </c>
      <c r="B404" s="185" t="str">
        <f>Лист4!C402</f>
        <v>г. Астрахань</v>
      </c>
      <c r="C404" s="41">
        <f t="shared" si="12"/>
        <v>268.93475200000006</v>
      </c>
      <c r="D404" s="41">
        <f t="shared" si="13"/>
        <v>17.166048000000004</v>
      </c>
      <c r="E404" s="30">
        <v>0</v>
      </c>
      <c r="F404" s="31">
        <v>17.166048000000004</v>
      </c>
      <c r="G404" s="32">
        <v>0</v>
      </c>
      <c r="H404" s="32">
        <v>0</v>
      </c>
      <c r="I404" s="32">
        <v>0</v>
      </c>
      <c r="J404" s="32">
        <v>0</v>
      </c>
      <c r="K404" s="29">
        <f>Лист4!E402/1000</f>
        <v>286.10080000000005</v>
      </c>
      <c r="L404" s="33"/>
      <c r="M404" s="33"/>
    </row>
    <row r="405" spans="1:13" s="34" customFormat="1" ht="18.75" customHeight="1" x14ac:dyDescent="0.25">
      <c r="A405" s="23" t="str">
        <f>Лист4!A403</f>
        <v xml:space="preserve">Куликова ул. д.46 </v>
      </c>
      <c r="B405" s="185" t="str">
        <f>Лист4!C403</f>
        <v>г. Астрахань</v>
      </c>
      <c r="C405" s="41">
        <f t="shared" si="12"/>
        <v>408.94637960000045</v>
      </c>
      <c r="D405" s="41">
        <f t="shared" si="13"/>
        <v>26.102960400000008</v>
      </c>
      <c r="E405" s="30">
        <v>0</v>
      </c>
      <c r="F405" s="31">
        <v>26.102960400000008</v>
      </c>
      <c r="G405" s="32">
        <v>0</v>
      </c>
      <c r="H405" s="32">
        <v>0</v>
      </c>
      <c r="I405" s="32">
        <v>0</v>
      </c>
      <c r="J405" s="32">
        <v>5377.26</v>
      </c>
      <c r="K405" s="29">
        <f>Лист4!E403/1000-J405</f>
        <v>-4942.2106599999997</v>
      </c>
      <c r="L405" s="33"/>
      <c r="M405" s="33"/>
    </row>
    <row r="406" spans="1:13" s="34" customFormat="1" ht="18.75" customHeight="1" x14ac:dyDescent="0.25">
      <c r="A406" s="23" t="str">
        <f>Лист4!A404</f>
        <v xml:space="preserve">Куликова ул. д.46 - корп. 2 </v>
      </c>
      <c r="B406" s="185" t="str">
        <f>Лист4!C404</f>
        <v>г. Астрахань</v>
      </c>
      <c r="C406" s="41">
        <f t="shared" si="12"/>
        <v>631.61140819999991</v>
      </c>
      <c r="D406" s="41">
        <f t="shared" si="13"/>
        <v>40.315621800000002</v>
      </c>
      <c r="E406" s="30">
        <v>0</v>
      </c>
      <c r="F406" s="31">
        <v>40.315621800000002</v>
      </c>
      <c r="G406" s="32">
        <v>0</v>
      </c>
      <c r="H406" s="32">
        <v>0</v>
      </c>
      <c r="I406" s="32">
        <v>0</v>
      </c>
      <c r="J406" s="32">
        <v>0</v>
      </c>
      <c r="K406" s="29">
        <f>Лист4!E404/1000-J406</f>
        <v>671.92702999999995</v>
      </c>
      <c r="L406" s="33"/>
      <c r="M406" s="33"/>
    </row>
    <row r="407" spans="1:13" s="34" customFormat="1" ht="18.75" customHeight="1" x14ac:dyDescent="0.25">
      <c r="A407" s="23" t="str">
        <f>Лист4!A405</f>
        <v xml:space="preserve">Куликова ул. д.52 </v>
      </c>
      <c r="B407" s="185" t="str">
        <f>Лист4!C405</f>
        <v>г. Астрахань</v>
      </c>
      <c r="C407" s="41">
        <f t="shared" si="12"/>
        <v>1001.0561678000001</v>
      </c>
      <c r="D407" s="41">
        <f t="shared" si="13"/>
        <v>63.897202200000009</v>
      </c>
      <c r="E407" s="30">
        <v>0</v>
      </c>
      <c r="F407" s="31">
        <v>63.897202200000009</v>
      </c>
      <c r="G407" s="32">
        <v>0</v>
      </c>
      <c r="H407" s="32">
        <v>0</v>
      </c>
      <c r="I407" s="32">
        <v>0</v>
      </c>
      <c r="J407" s="32">
        <v>0</v>
      </c>
      <c r="K407" s="29">
        <f>Лист4!E405/1000</f>
        <v>1064.9533700000002</v>
      </c>
      <c r="L407" s="33"/>
      <c r="M407" s="33"/>
    </row>
    <row r="408" spans="1:13" s="34" customFormat="1" ht="18.75" customHeight="1" x14ac:dyDescent="0.25">
      <c r="A408" s="23" t="str">
        <f>Лист4!A406</f>
        <v xml:space="preserve">Куликова ул. д.56 </v>
      </c>
      <c r="B408" s="185" t="str">
        <f>Лист4!C406</f>
        <v>г. Астрахань</v>
      </c>
      <c r="C408" s="41">
        <f t="shared" si="12"/>
        <v>638.3926998000004</v>
      </c>
      <c r="D408" s="41">
        <f t="shared" si="13"/>
        <v>40.748470200000028</v>
      </c>
      <c r="E408" s="30">
        <v>0</v>
      </c>
      <c r="F408" s="31">
        <v>40.748470200000028</v>
      </c>
      <c r="G408" s="32">
        <v>0</v>
      </c>
      <c r="H408" s="32">
        <v>0</v>
      </c>
      <c r="I408" s="32">
        <v>0</v>
      </c>
      <c r="J408" s="32">
        <v>0</v>
      </c>
      <c r="K408" s="29">
        <f>Лист4!E406/1000</f>
        <v>679.14117000000044</v>
      </c>
      <c r="L408" s="33"/>
      <c r="M408" s="33"/>
    </row>
    <row r="409" spans="1:13" s="34" customFormat="1" ht="18.75" customHeight="1" x14ac:dyDescent="0.25">
      <c r="A409" s="23" t="str">
        <f>Лист4!A407</f>
        <v xml:space="preserve">Куликова ул. д.56 - корп. 2 </v>
      </c>
      <c r="B409" s="185" t="str">
        <f>Лист4!C407</f>
        <v>г. Астрахань</v>
      </c>
      <c r="C409" s="41">
        <f t="shared" si="12"/>
        <v>1287.1289434</v>
      </c>
      <c r="D409" s="41">
        <f t="shared" si="13"/>
        <v>82.157166599999996</v>
      </c>
      <c r="E409" s="30">
        <v>0</v>
      </c>
      <c r="F409" s="31">
        <v>82.157166599999996</v>
      </c>
      <c r="G409" s="32">
        <v>0</v>
      </c>
      <c r="H409" s="32">
        <v>0</v>
      </c>
      <c r="I409" s="32">
        <v>0</v>
      </c>
      <c r="J409" s="32">
        <v>0</v>
      </c>
      <c r="K409" s="29">
        <f>Лист4!E407/1000</f>
        <v>1369.28611</v>
      </c>
      <c r="L409" s="33"/>
      <c r="M409" s="33"/>
    </row>
    <row r="410" spans="1:13" s="34" customFormat="1" ht="18.75" customHeight="1" x14ac:dyDescent="0.25">
      <c r="A410" s="23" t="str">
        <f>Лист4!A408</f>
        <v xml:space="preserve">Куликова ул. д.58 </v>
      </c>
      <c r="B410" s="185" t="str">
        <f>Лист4!C408</f>
        <v>г. Астрахань</v>
      </c>
      <c r="C410" s="41">
        <f t="shared" si="12"/>
        <v>572.48124400000006</v>
      </c>
      <c r="D410" s="41">
        <f t="shared" si="13"/>
        <v>36.541356000000007</v>
      </c>
      <c r="E410" s="30">
        <v>0</v>
      </c>
      <c r="F410" s="31">
        <v>36.541356000000007</v>
      </c>
      <c r="G410" s="32">
        <v>0</v>
      </c>
      <c r="H410" s="32">
        <v>0</v>
      </c>
      <c r="I410" s="32">
        <v>0</v>
      </c>
      <c r="J410" s="32">
        <v>0</v>
      </c>
      <c r="K410" s="29">
        <f>Лист4!E408/1000</f>
        <v>609.02260000000012</v>
      </c>
      <c r="L410" s="33"/>
      <c r="M410" s="33"/>
    </row>
    <row r="411" spans="1:13" s="34" customFormat="1" ht="18.75" customHeight="1" x14ac:dyDescent="0.25">
      <c r="A411" s="23" t="str">
        <f>Лист4!A409</f>
        <v xml:space="preserve">Куликова ул. д.62 </v>
      </c>
      <c r="B411" s="185" t="str">
        <f>Лист4!C409</f>
        <v>г. Астрахань</v>
      </c>
      <c r="C411" s="41">
        <f t="shared" si="12"/>
        <v>1079.063506</v>
      </c>
      <c r="D411" s="41">
        <f t="shared" si="13"/>
        <v>68.876394000000005</v>
      </c>
      <c r="E411" s="30">
        <v>0</v>
      </c>
      <c r="F411" s="31">
        <v>68.876394000000005</v>
      </c>
      <c r="G411" s="32">
        <v>0</v>
      </c>
      <c r="H411" s="32">
        <v>0</v>
      </c>
      <c r="I411" s="32">
        <v>0</v>
      </c>
      <c r="J411" s="32">
        <v>0</v>
      </c>
      <c r="K411" s="29">
        <f>Лист4!E409/1000</f>
        <v>1147.9399000000001</v>
      </c>
      <c r="L411" s="33"/>
      <c r="M411" s="33"/>
    </row>
    <row r="412" spans="1:13" s="34" customFormat="1" ht="18.75" customHeight="1" x14ac:dyDescent="0.25">
      <c r="A412" s="23" t="str">
        <f>Лист4!A410</f>
        <v xml:space="preserve">Куликова ул. д.63 </v>
      </c>
      <c r="B412" s="185" t="str">
        <f>Лист4!C410</f>
        <v>г. Астрахань</v>
      </c>
      <c r="C412" s="41">
        <f t="shared" si="12"/>
        <v>778.15440960000001</v>
      </c>
      <c r="D412" s="41">
        <f t="shared" si="13"/>
        <v>49.669430399999996</v>
      </c>
      <c r="E412" s="30">
        <v>0</v>
      </c>
      <c r="F412" s="31">
        <v>49.669430399999996</v>
      </c>
      <c r="G412" s="32">
        <v>0</v>
      </c>
      <c r="H412" s="32">
        <v>0</v>
      </c>
      <c r="I412" s="32">
        <v>0</v>
      </c>
      <c r="J412" s="32">
        <v>0</v>
      </c>
      <c r="K412" s="29">
        <f>Лист4!E410/1000</f>
        <v>827.82384000000002</v>
      </c>
      <c r="L412" s="33"/>
      <c r="M412" s="33"/>
    </row>
    <row r="413" spans="1:13" s="34" customFormat="1" ht="18.75" customHeight="1" x14ac:dyDescent="0.25">
      <c r="A413" s="23" t="str">
        <f>Лист4!A411</f>
        <v xml:space="preserve">Куликова ул. д.64 </v>
      </c>
      <c r="B413" s="185" t="str">
        <f>Лист4!C411</f>
        <v>г. Астрахань</v>
      </c>
      <c r="C413" s="41">
        <f t="shared" si="12"/>
        <v>1126.4015864000003</v>
      </c>
      <c r="D413" s="41">
        <f t="shared" si="13"/>
        <v>71.897973600000029</v>
      </c>
      <c r="E413" s="30">
        <v>0</v>
      </c>
      <c r="F413" s="31">
        <v>71.897973600000029</v>
      </c>
      <c r="G413" s="32">
        <v>0</v>
      </c>
      <c r="H413" s="32">
        <v>0</v>
      </c>
      <c r="I413" s="32">
        <v>0</v>
      </c>
      <c r="J413" s="32">
        <v>0</v>
      </c>
      <c r="K413" s="29">
        <f>Лист4!E411/1000</f>
        <v>1198.2995600000004</v>
      </c>
      <c r="L413" s="33"/>
      <c r="M413" s="33"/>
    </row>
    <row r="414" spans="1:13" s="34" customFormat="1" ht="18.75" customHeight="1" x14ac:dyDescent="0.25">
      <c r="A414" s="23" t="str">
        <f>Лист4!A412</f>
        <v xml:space="preserve">Куликова ул. д.64 - корп. 1 </v>
      </c>
      <c r="B414" s="185" t="str">
        <f>Лист4!C412</f>
        <v>г. Астрахань</v>
      </c>
      <c r="C414" s="41">
        <f t="shared" si="12"/>
        <v>684.29725200000007</v>
      </c>
      <c r="D414" s="41">
        <f t="shared" si="13"/>
        <v>43.678547999999999</v>
      </c>
      <c r="E414" s="30">
        <v>0</v>
      </c>
      <c r="F414" s="31">
        <v>43.678547999999999</v>
      </c>
      <c r="G414" s="32">
        <v>0</v>
      </c>
      <c r="H414" s="32">
        <v>0</v>
      </c>
      <c r="I414" s="32">
        <v>0</v>
      </c>
      <c r="J414" s="32">
        <v>0</v>
      </c>
      <c r="K414" s="29">
        <f>Лист4!E412/1000</f>
        <v>727.97580000000005</v>
      </c>
      <c r="L414" s="33"/>
      <c r="M414" s="33"/>
    </row>
    <row r="415" spans="1:13" s="34" customFormat="1" ht="18.75" customHeight="1" x14ac:dyDescent="0.25">
      <c r="A415" s="23" t="str">
        <f>Лист4!A413</f>
        <v xml:space="preserve">Куликова ул. д.66 </v>
      </c>
      <c r="B415" s="185" t="str">
        <f>Лист4!C413</f>
        <v>г. Астрахань</v>
      </c>
      <c r="C415" s="41">
        <f t="shared" si="12"/>
        <v>455.30215999999996</v>
      </c>
      <c r="D415" s="41">
        <f t="shared" si="13"/>
        <v>29.061839999999997</v>
      </c>
      <c r="E415" s="30">
        <v>0</v>
      </c>
      <c r="F415" s="31">
        <v>29.061839999999997</v>
      </c>
      <c r="G415" s="32">
        <v>0</v>
      </c>
      <c r="H415" s="32">
        <v>0</v>
      </c>
      <c r="I415" s="32">
        <v>0</v>
      </c>
      <c r="J415" s="32">
        <v>0</v>
      </c>
      <c r="K415" s="29">
        <f>Лист4!E413/1000</f>
        <v>484.36399999999998</v>
      </c>
      <c r="L415" s="33"/>
      <c r="M415" s="33"/>
    </row>
    <row r="416" spans="1:13" s="34" customFormat="1" ht="18.75" customHeight="1" x14ac:dyDescent="0.25">
      <c r="A416" s="23" t="str">
        <f>Лист4!A414</f>
        <v>Куликова ул. д.66 - корп. 1 пом.02</v>
      </c>
      <c r="B416" s="185" t="str">
        <f>Лист4!C414</f>
        <v>г. Астрахань</v>
      </c>
      <c r="C416" s="41">
        <f t="shared" si="12"/>
        <v>86.749413399999995</v>
      </c>
      <c r="D416" s="41">
        <f t="shared" si="13"/>
        <v>5.5371965999999997</v>
      </c>
      <c r="E416" s="30">
        <v>0</v>
      </c>
      <c r="F416" s="31">
        <v>5.5371965999999997</v>
      </c>
      <c r="G416" s="32">
        <v>0</v>
      </c>
      <c r="H416" s="32">
        <v>0</v>
      </c>
      <c r="I416" s="32">
        <v>0</v>
      </c>
      <c r="J416" s="32">
        <v>0</v>
      </c>
      <c r="K416" s="29">
        <f>Лист4!E414/1000</f>
        <v>92.286609999999996</v>
      </c>
      <c r="L416" s="33"/>
      <c r="M416" s="33"/>
    </row>
    <row r="417" spans="1:13" s="34" customFormat="1" ht="18.75" customHeight="1" x14ac:dyDescent="0.25">
      <c r="A417" s="23" t="str">
        <f>Лист4!A415</f>
        <v>Куликова ул. д.66 - корп. 2 пом.37</v>
      </c>
      <c r="B417" s="185" t="str">
        <f>Лист4!C415</f>
        <v>г. Астрахань</v>
      </c>
      <c r="C417" s="41">
        <f t="shared" si="12"/>
        <v>12.533396</v>
      </c>
      <c r="D417" s="41">
        <f t="shared" si="13"/>
        <v>0.80000399999999994</v>
      </c>
      <c r="E417" s="30">
        <v>0</v>
      </c>
      <c r="F417" s="31">
        <v>0.80000399999999994</v>
      </c>
      <c r="G417" s="32">
        <v>0</v>
      </c>
      <c r="H417" s="32">
        <v>0</v>
      </c>
      <c r="I417" s="32">
        <v>0</v>
      </c>
      <c r="J417" s="32">
        <v>0</v>
      </c>
      <c r="K417" s="29">
        <f>Лист4!E415/1000</f>
        <v>13.333399999999999</v>
      </c>
      <c r="L417" s="33"/>
      <c r="M417" s="33"/>
    </row>
    <row r="418" spans="1:13" s="34" customFormat="1" ht="18.75" customHeight="1" x14ac:dyDescent="0.25">
      <c r="A418" s="23" t="str">
        <f>Лист4!A416</f>
        <v xml:space="preserve">Куликова ул. д.73 - корп. 1 </v>
      </c>
      <c r="B418" s="185" t="str">
        <f>Лист4!C416</f>
        <v>г. Астрахань</v>
      </c>
      <c r="C418" s="41">
        <f t="shared" si="12"/>
        <v>647.62815280000029</v>
      </c>
      <c r="D418" s="41">
        <f t="shared" si="13"/>
        <v>41.337967200000016</v>
      </c>
      <c r="E418" s="30">
        <v>0</v>
      </c>
      <c r="F418" s="31">
        <v>41.337967200000016</v>
      </c>
      <c r="G418" s="32">
        <v>0</v>
      </c>
      <c r="H418" s="32">
        <v>0</v>
      </c>
      <c r="I418" s="32">
        <v>0</v>
      </c>
      <c r="J418" s="32">
        <v>0</v>
      </c>
      <c r="K418" s="29">
        <f>Лист4!E416/1000</f>
        <v>688.96612000000027</v>
      </c>
      <c r="L418" s="33"/>
      <c r="M418" s="33"/>
    </row>
    <row r="419" spans="1:13" s="34" customFormat="1" ht="18.75" customHeight="1" x14ac:dyDescent="0.25">
      <c r="A419" s="23" t="str">
        <f>Лист4!A417</f>
        <v xml:space="preserve">Куликова ул. д.73 - корп. 3 </v>
      </c>
      <c r="B419" s="185" t="str">
        <f>Лист4!C417</f>
        <v>г. Астрахань</v>
      </c>
      <c r="C419" s="41">
        <f t="shared" si="12"/>
        <v>429.85573020000004</v>
      </c>
      <c r="D419" s="41">
        <f t="shared" si="13"/>
        <v>27.437599800000001</v>
      </c>
      <c r="E419" s="30">
        <v>0</v>
      </c>
      <c r="F419" s="31">
        <v>27.437599800000001</v>
      </c>
      <c r="G419" s="32">
        <v>0</v>
      </c>
      <c r="H419" s="32">
        <v>0</v>
      </c>
      <c r="I419" s="32">
        <v>0</v>
      </c>
      <c r="J419" s="32">
        <v>0</v>
      </c>
      <c r="K419" s="29">
        <f>Лист4!E417/1000</f>
        <v>457.29333000000003</v>
      </c>
      <c r="L419" s="33"/>
      <c r="M419" s="33"/>
    </row>
    <row r="420" spans="1:13" s="34" customFormat="1" ht="18.75" customHeight="1" x14ac:dyDescent="0.25">
      <c r="A420" s="23" t="str">
        <f>Лист4!A418</f>
        <v xml:space="preserve">Куликова ул. д.73 - корп. 4 </v>
      </c>
      <c r="B420" s="185" t="str">
        <f>Лист4!C418</f>
        <v>г. Астрахань</v>
      </c>
      <c r="C420" s="41">
        <f t="shared" si="12"/>
        <v>701.00817720000032</v>
      </c>
      <c r="D420" s="41">
        <f t="shared" si="13"/>
        <v>44.745202800000023</v>
      </c>
      <c r="E420" s="30">
        <v>0</v>
      </c>
      <c r="F420" s="31">
        <v>44.745202800000023</v>
      </c>
      <c r="G420" s="32">
        <v>0</v>
      </c>
      <c r="H420" s="32">
        <v>0</v>
      </c>
      <c r="I420" s="32">
        <v>0</v>
      </c>
      <c r="J420" s="32">
        <v>0</v>
      </c>
      <c r="K420" s="29">
        <f>Лист4!E418/1000</f>
        <v>745.75338000000033</v>
      </c>
      <c r="L420" s="33"/>
      <c r="M420" s="33"/>
    </row>
    <row r="421" spans="1:13" s="34" customFormat="1" ht="18.75" customHeight="1" x14ac:dyDescent="0.25">
      <c r="A421" s="23" t="str">
        <f>Лист4!A419</f>
        <v xml:space="preserve">Куликова ул. д.75 </v>
      </c>
      <c r="B421" s="185" t="str">
        <f>Лист4!C419</f>
        <v>г. Астрахань</v>
      </c>
      <c r="C421" s="41">
        <f t="shared" si="12"/>
        <v>897.55652779999969</v>
      </c>
      <c r="D421" s="41">
        <f t="shared" si="13"/>
        <v>57.290842199999986</v>
      </c>
      <c r="E421" s="30">
        <v>0</v>
      </c>
      <c r="F421" s="31">
        <v>57.290842199999986</v>
      </c>
      <c r="G421" s="32">
        <v>0</v>
      </c>
      <c r="H421" s="32">
        <v>0</v>
      </c>
      <c r="I421" s="32">
        <v>0</v>
      </c>
      <c r="J421" s="32">
        <v>0</v>
      </c>
      <c r="K421" s="29">
        <f>Лист4!E419/1000</f>
        <v>954.84736999999973</v>
      </c>
      <c r="L421" s="33"/>
      <c r="M421" s="33"/>
    </row>
    <row r="422" spans="1:13" s="34" customFormat="1" ht="18.75" customHeight="1" x14ac:dyDescent="0.25">
      <c r="A422" s="23" t="str">
        <f>Лист4!A420</f>
        <v xml:space="preserve">Куликова ул. д.77 </v>
      </c>
      <c r="B422" s="185" t="str">
        <f>Лист4!C420</f>
        <v>г. Астрахань</v>
      </c>
      <c r="C422" s="41">
        <f t="shared" si="12"/>
        <v>1093.4923744</v>
      </c>
      <c r="D422" s="41">
        <f t="shared" si="13"/>
        <v>69.797385600000013</v>
      </c>
      <c r="E422" s="30">
        <v>0</v>
      </c>
      <c r="F422" s="31">
        <v>69.797385600000013</v>
      </c>
      <c r="G422" s="32">
        <v>0</v>
      </c>
      <c r="H422" s="32">
        <v>0</v>
      </c>
      <c r="I422" s="32">
        <v>0</v>
      </c>
      <c r="J422" s="32">
        <v>0</v>
      </c>
      <c r="K422" s="29">
        <f>Лист4!E420/1000</f>
        <v>1163.2897600000001</v>
      </c>
      <c r="L422" s="33"/>
      <c r="M422" s="33"/>
    </row>
    <row r="423" spans="1:13" s="34" customFormat="1" ht="18.75" customHeight="1" x14ac:dyDescent="0.25">
      <c r="A423" s="23" t="str">
        <f>Лист4!A421</f>
        <v xml:space="preserve">Куликова ул. д.77 - корп. 1 </v>
      </c>
      <c r="B423" s="185" t="str">
        <f>Лист4!C421</f>
        <v>г. Астрахань</v>
      </c>
      <c r="C423" s="41">
        <f t="shared" si="12"/>
        <v>673.09395599999993</v>
      </c>
      <c r="D423" s="41">
        <f t="shared" si="13"/>
        <v>42.963443999999996</v>
      </c>
      <c r="E423" s="30">
        <v>0</v>
      </c>
      <c r="F423" s="31">
        <v>42.963443999999996</v>
      </c>
      <c r="G423" s="32">
        <v>0</v>
      </c>
      <c r="H423" s="32">
        <v>0</v>
      </c>
      <c r="I423" s="32">
        <v>0</v>
      </c>
      <c r="J423" s="32">
        <v>0</v>
      </c>
      <c r="K423" s="29">
        <f>Лист4!E421/1000</f>
        <v>716.05739999999992</v>
      </c>
      <c r="L423" s="33"/>
      <c r="M423" s="33"/>
    </row>
    <row r="424" spans="1:13" s="34" customFormat="1" ht="18.75" customHeight="1" x14ac:dyDescent="0.25">
      <c r="A424" s="23" t="str">
        <f>Лист4!A422</f>
        <v xml:space="preserve">Куликова ул. д.77 - корп. 2 </v>
      </c>
      <c r="B424" s="185" t="str">
        <f>Лист4!C422</f>
        <v>г. Астрахань</v>
      </c>
      <c r="C424" s="41">
        <f t="shared" si="12"/>
        <v>861.91256439999995</v>
      </c>
      <c r="D424" s="41">
        <f t="shared" si="13"/>
        <v>55.015695599999994</v>
      </c>
      <c r="E424" s="30">
        <v>0</v>
      </c>
      <c r="F424" s="31">
        <v>55.015695599999994</v>
      </c>
      <c r="G424" s="32">
        <v>0</v>
      </c>
      <c r="H424" s="32">
        <v>0</v>
      </c>
      <c r="I424" s="32">
        <v>0</v>
      </c>
      <c r="J424" s="32">
        <v>0</v>
      </c>
      <c r="K424" s="29">
        <f>Лист4!E422/1000</f>
        <v>916.92825999999991</v>
      </c>
      <c r="L424" s="33"/>
      <c r="M424" s="33"/>
    </row>
    <row r="425" spans="1:13" s="34" customFormat="1" ht="25.5" customHeight="1" x14ac:dyDescent="0.25">
      <c r="A425" s="23" t="str">
        <f>Лист4!A423</f>
        <v xml:space="preserve">Куликова ул. д.77 - корп. 3 </v>
      </c>
      <c r="B425" s="185" t="str">
        <f>Лист4!C423</f>
        <v>г. Астрахань</v>
      </c>
      <c r="C425" s="41">
        <f t="shared" si="12"/>
        <v>357.21565100000004</v>
      </c>
      <c r="D425" s="41">
        <f t="shared" si="13"/>
        <v>22.800999000000004</v>
      </c>
      <c r="E425" s="30">
        <v>0</v>
      </c>
      <c r="F425" s="31">
        <v>22.800999000000004</v>
      </c>
      <c r="G425" s="32">
        <v>0</v>
      </c>
      <c r="H425" s="32">
        <v>0</v>
      </c>
      <c r="I425" s="32">
        <v>0</v>
      </c>
      <c r="J425" s="32">
        <v>0</v>
      </c>
      <c r="K425" s="29">
        <f>Лист4!E423/1000</f>
        <v>380.01665000000003</v>
      </c>
      <c r="L425" s="33"/>
      <c r="M425" s="33"/>
    </row>
    <row r="426" spans="1:13" s="34" customFormat="1" ht="18.75" customHeight="1" x14ac:dyDescent="0.25">
      <c r="A426" s="23" t="str">
        <f>Лист4!A424</f>
        <v xml:space="preserve">Куликова ул. д.79 </v>
      </c>
      <c r="B426" s="185" t="str">
        <f>Лист4!C424</f>
        <v>г. Астрахань</v>
      </c>
      <c r="C426" s="41">
        <f t="shared" si="12"/>
        <v>1054.4567876000003</v>
      </c>
      <c r="D426" s="41">
        <f t="shared" si="13"/>
        <v>67.305752400000031</v>
      </c>
      <c r="E426" s="30">
        <v>0</v>
      </c>
      <c r="F426" s="31">
        <v>67.305752400000031</v>
      </c>
      <c r="G426" s="32">
        <v>0</v>
      </c>
      <c r="H426" s="32">
        <v>0</v>
      </c>
      <c r="I426" s="32">
        <v>0</v>
      </c>
      <c r="J426" s="32">
        <v>0</v>
      </c>
      <c r="K426" s="29">
        <f>Лист4!E424/1000</f>
        <v>1121.7625400000004</v>
      </c>
      <c r="L426" s="33"/>
      <c r="M426" s="33"/>
    </row>
    <row r="427" spans="1:13" s="34" customFormat="1" ht="18.75" customHeight="1" x14ac:dyDescent="0.25">
      <c r="A427" s="23" t="str">
        <f>Лист4!A425</f>
        <v xml:space="preserve">Куликова ул. д.79 - корп. 1 </v>
      </c>
      <c r="B427" s="185" t="str">
        <f>Лист4!C425</f>
        <v>г. Астрахань</v>
      </c>
      <c r="C427" s="41">
        <f t="shared" si="12"/>
        <v>959.41345340000009</v>
      </c>
      <c r="D427" s="41">
        <f t="shared" si="13"/>
        <v>61.239156600000008</v>
      </c>
      <c r="E427" s="30">
        <v>0</v>
      </c>
      <c r="F427" s="31">
        <v>61.239156600000008</v>
      </c>
      <c r="G427" s="32">
        <v>0</v>
      </c>
      <c r="H427" s="32">
        <v>0</v>
      </c>
      <c r="I427" s="32">
        <v>0</v>
      </c>
      <c r="J427" s="32">
        <v>0</v>
      </c>
      <c r="K427" s="29">
        <f>Лист4!E425/1000</f>
        <v>1020.6526100000001</v>
      </c>
      <c r="L427" s="33"/>
      <c r="M427" s="33"/>
    </row>
    <row r="428" spans="1:13" s="34" customFormat="1" ht="18.75" customHeight="1" x14ac:dyDescent="0.25">
      <c r="A428" s="23" t="str">
        <f>Лист4!A426</f>
        <v xml:space="preserve">Куликова ул. д.79 - корп. 2 </v>
      </c>
      <c r="B428" s="185" t="str">
        <f>Лист4!C426</f>
        <v>г. Астрахань</v>
      </c>
      <c r="C428" s="41">
        <f t="shared" si="12"/>
        <v>633.95592799999997</v>
      </c>
      <c r="D428" s="41">
        <f t="shared" si="13"/>
        <v>40.465271999999999</v>
      </c>
      <c r="E428" s="30">
        <v>0</v>
      </c>
      <c r="F428" s="31">
        <v>40.465271999999999</v>
      </c>
      <c r="G428" s="32">
        <v>0</v>
      </c>
      <c r="H428" s="32">
        <v>0</v>
      </c>
      <c r="I428" s="32">
        <v>0</v>
      </c>
      <c r="J428" s="32">
        <v>0</v>
      </c>
      <c r="K428" s="29">
        <f>Лист4!E426/1000</f>
        <v>674.4212</v>
      </c>
      <c r="L428" s="33"/>
      <c r="M428" s="33"/>
    </row>
    <row r="429" spans="1:13" s="34" customFormat="1" ht="18.75" customHeight="1" x14ac:dyDescent="0.25">
      <c r="A429" s="23" t="str">
        <f>Лист4!A427</f>
        <v xml:space="preserve">Куликова ул. д.79 - корп. 3 </v>
      </c>
      <c r="B429" s="185" t="str">
        <f>Лист4!C427</f>
        <v>г. Астрахань</v>
      </c>
      <c r="C429" s="41">
        <f t="shared" si="12"/>
        <v>693.19491600000003</v>
      </c>
      <c r="D429" s="41">
        <f t="shared" si="13"/>
        <v>44.246484000000002</v>
      </c>
      <c r="E429" s="30">
        <v>0</v>
      </c>
      <c r="F429" s="31">
        <v>44.246484000000002</v>
      </c>
      <c r="G429" s="32">
        <v>0</v>
      </c>
      <c r="H429" s="32">
        <v>0</v>
      </c>
      <c r="I429" s="32">
        <v>0</v>
      </c>
      <c r="J429" s="32">
        <v>0</v>
      </c>
      <c r="K429" s="29">
        <f>Лист4!E427/1000</f>
        <v>737.44140000000004</v>
      </c>
      <c r="L429" s="33"/>
      <c r="M429" s="33"/>
    </row>
    <row r="430" spans="1:13" s="34" customFormat="1" ht="18.75" customHeight="1" x14ac:dyDescent="0.25">
      <c r="A430" s="23" t="str">
        <f>Лист4!A428</f>
        <v xml:space="preserve">Куликова ул. д.81 </v>
      </c>
      <c r="B430" s="185" t="str">
        <f>Лист4!C428</f>
        <v>г. Астрахань</v>
      </c>
      <c r="C430" s="41">
        <f t="shared" si="12"/>
        <v>32.42248</v>
      </c>
      <c r="D430" s="41">
        <f t="shared" si="13"/>
        <v>2.0695199999999998</v>
      </c>
      <c r="E430" s="30">
        <v>0</v>
      </c>
      <c r="F430" s="31">
        <v>2.0695199999999998</v>
      </c>
      <c r="G430" s="32">
        <v>0</v>
      </c>
      <c r="H430" s="32">
        <v>0</v>
      </c>
      <c r="I430" s="32">
        <v>0</v>
      </c>
      <c r="J430" s="32">
        <v>0</v>
      </c>
      <c r="K430" s="29">
        <f>Лист4!E428/1000</f>
        <v>34.491999999999997</v>
      </c>
      <c r="L430" s="33"/>
      <c r="M430" s="33"/>
    </row>
    <row r="431" spans="1:13" s="34" customFormat="1" ht="18.75" customHeight="1" x14ac:dyDescent="0.25">
      <c r="A431" s="23" t="str">
        <f>Лист4!A429</f>
        <v xml:space="preserve">Куликова ул. д.81 - корп. 1 </v>
      </c>
      <c r="B431" s="185" t="str">
        <f>Лист4!C429</f>
        <v>г. Астрахань</v>
      </c>
      <c r="C431" s="41">
        <f t="shared" si="12"/>
        <v>459.54194539999997</v>
      </c>
      <c r="D431" s="41">
        <f t="shared" si="13"/>
        <v>29.332464599999994</v>
      </c>
      <c r="E431" s="30">
        <v>0</v>
      </c>
      <c r="F431" s="31">
        <v>29.332464599999994</v>
      </c>
      <c r="G431" s="32">
        <v>0</v>
      </c>
      <c r="H431" s="32">
        <v>0</v>
      </c>
      <c r="I431" s="32">
        <v>0</v>
      </c>
      <c r="J431" s="32">
        <v>0</v>
      </c>
      <c r="K431" s="29">
        <f>Лист4!E429/1000</f>
        <v>488.87440999999995</v>
      </c>
      <c r="L431" s="33"/>
      <c r="M431" s="33"/>
    </row>
    <row r="432" spans="1:13" s="34" customFormat="1" ht="15.75" customHeight="1" x14ac:dyDescent="0.25">
      <c r="A432" s="23" t="str">
        <f>Лист4!A430</f>
        <v xml:space="preserve">Куликова ул. д.81 - корп. 3 </v>
      </c>
      <c r="B432" s="185" t="str">
        <f>Лист4!C430</f>
        <v>г. Астрахань</v>
      </c>
      <c r="C432" s="41">
        <f t="shared" si="12"/>
        <v>521.42175999999984</v>
      </c>
      <c r="D432" s="41">
        <f t="shared" si="13"/>
        <v>33.282239999999987</v>
      </c>
      <c r="E432" s="30">
        <v>0</v>
      </c>
      <c r="F432" s="31">
        <v>33.282239999999987</v>
      </c>
      <c r="G432" s="32">
        <v>0</v>
      </c>
      <c r="H432" s="32">
        <v>0</v>
      </c>
      <c r="I432" s="32">
        <v>0</v>
      </c>
      <c r="J432" s="32">
        <v>0</v>
      </c>
      <c r="K432" s="29">
        <f>Лист4!E430/1000</f>
        <v>554.70399999999984</v>
      </c>
      <c r="L432" s="33"/>
      <c r="M432" s="33"/>
    </row>
    <row r="433" spans="1:13" s="34" customFormat="1" ht="15.75" customHeight="1" x14ac:dyDescent="0.25">
      <c r="A433" s="23" t="str">
        <f>Лист4!A431</f>
        <v xml:space="preserve">Куликова ул. д.81 корп. 2 </v>
      </c>
      <c r="B433" s="185" t="str">
        <f>Лист4!C431</f>
        <v>г. Астрахань</v>
      </c>
      <c r="C433" s="41">
        <f t="shared" si="12"/>
        <v>380.03400999999997</v>
      </c>
      <c r="D433" s="41">
        <f t="shared" si="13"/>
        <v>24.257489999999997</v>
      </c>
      <c r="E433" s="30">
        <v>0</v>
      </c>
      <c r="F433" s="31">
        <v>24.257489999999997</v>
      </c>
      <c r="G433" s="32">
        <v>0</v>
      </c>
      <c r="H433" s="32">
        <v>0</v>
      </c>
      <c r="I433" s="32">
        <v>0</v>
      </c>
      <c r="J433" s="32">
        <v>0</v>
      </c>
      <c r="K433" s="29">
        <f>Лист4!E431/1000</f>
        <v>404.29149999999998</v>
      </c>
      <c r="L433" s="33"/>
      <c r="M433" s="33"/>
    </row>
    <row r="434" spans="1:13" s="34" customFormat="1" ht="15.75" customHeight="1" x14ac:dyDescent="0.25">
      <c r="A434" s="23" t="str">
        <f>Лист4!A432</f>
        <v xml:space="preserve">Куликова ул. д.83 </v>
      </c>
      <c r="B434" s="185" t="str">
        <f>Лист4!C432</f>
        <v>г. Астрахань</v>
      </c>
      <c r="C434" s="41">
        <f t="shared" si="12"/>
        <v>983.07157079999945</v>
      </c>
      <c r="D434" s="41">
        <f t="shared" si="13"/>
        <v>62.749249199999966</v>
      </c>
      <c r="E434" s="30">
        <v>0</v>
      </c>
      <c r="F434" s="31">
        <v>62.749249199999966</v>
      </c>
      <c r="G434" s="32">
        <v>0</v>
      </c>
      <c r="H434" s="32">
        <v>0</v>
      </c>
      <c r="I434" s="32">
        <v>0</v>
      </c>
      <c r="J434" s="32">
        <v>0</v>
      </c>
      <c r="K434" s="29">
        <f>Лист4!E432/1000</f>
        <v>1045.8208199999995</v>
      </c>
      <c r="L434" s="33"/>
      <c r="M434" s="33"/>
    </row>
    <row r="435" spans="1:13" s="34" customFormat="1" ht="15.75" customHeight="1" x14ac:dyDescent="0.25">
      <c r="A435" s="23" t="str">
        <f>Лист4!A433</f>
        <v xml:space="preserve">Куликова ул. д.83 - корп. 1 </v>
      </c>
      <c r="B435" s="185" t="str">
        <f>Лист4!C433</f>
        <v>г. Астрахань</v>
      </c>
      <c r="C435" s="41">
        <f t="shared" si="12"/>
        <v>868.24314479999998</v>
      </c>
      <c r="D435" s="41">
        <f t="shared" si="13"/>
        <v>55.419775199999997</v>
      </c>
      <c r="E435" s="30">
        <v>0</v>
      </c>
      <c r="F435" s="31">
        <v>55.419775199999997</v>
      </c>
      <c r="G435" s="32">
        <v>0</v>
      </c>
      <c r="H435" s="32">
        <v>0</v>
      </c>
      <c r="I435" s="32">
        <v>0</v>
      </c>
      <c r="J435" s="32">
        <v>0</v>
      </c>
      <c r="K435" s="29">
        <f>Лист4!E433/1000</f>
        <v>923.66291999999999</v>
      </c>
      <c r="L435" s="33"/>
      <c r="M435" s="33"/>
    </row>
    <row r="436" spans="1:13" s="34" customFormat="1" ht="15.75" customHeight="1" x14ac:dyDescent="0.25">
      <c r="A436" s="23" t="str">
        <f>Лист4!A434</f>
        <v xml:space="preserve">Куликова ул. д.85 - корп. 1 </v>
      </c>
      <c r="B436" s="185" t="str">
        <f>Лист4!C434</f>
        <v>г. Астрахань</v>
      </c>
      <c r="C436" s="41">
        <f t="shared" si="12"/>
        <v>688.83237600000018</v>
      </c>
      <c r="D436" s="41">
        <f t="shared" si="13"/>
        <v>43.968024000000014</v>
      </c>
      <c r="E436" s="30">
        <v>0</v>
      </c>
      <c r="F436" s="31">
        <v>43.968024000000014</v>
      </c>
      <c r="G436" s="32">
        <v>0</v>
      </c>
      <c r="H436" s="32">
        <v>0</v>
      </c>
      <c r="I436" s="32">
        <v>0</v>
      </c>
      <c r="J436" s="32">
        <v>0</v>
      </c>
      <c r="K436" s="29">
        <f>Лист4!E434/1000</f>
        <v>732.8004000000002</v>
      </c>
      <c r="L436" s="33"/>
      <c r="M436" s="33"/>
    </row>
    <row r="437" spans="1:13" s="34" customFormat="1" ht="15.75" customHeight="1" x14ac:dyDescent="0.25">
      <c r="A437" s="23" t="str">
        <f>Лист4!A435</f>
        <v xml:space="preserve">Куликова ул. д.85 - корп. 2 </v>
      </c>
      <c r="B437" s="185" t="str">
        <f>Лист4!C435</f>
        <v>г. Астрахань</v>
      </c>
      <c r="C437" s="41">
        <f t="shared" si="12"/>
        <v>603.74703520000014</v>
      </c>
      <c r="D437" s="41">
        <f t="shared" si="13"/>
        <v>38.537044800000004</v>
      </c>
      <c r="E437" s="30">
        <v>0</v>
      </c>
      <c r="F437" s="31">
        <v>38.537044800000004</v>
      </c>
      <c r="G437" s="32">
        <v>0</v>
      </c>
      <c r="H437" s="32">
        <v>0</v>
      </c>
      <c r="I437" s="32">
        <v>0</v>
      </c>
      <c r="J437" s="32">
        <v>0</v>
      </c>
      <c r="K437" s="29">
        <f>Лист4!E435/1000</f>
        <v>642.28408000000013</v>
      </c>
      <c r="L437" s="33"/>
      <c r="M437" s="33"/>
    </row>
    <row r="438" spans="1:13" s="34" customFormat="1" ht="18.75" customHeight="1" x14ac:dyDescent="0.25">
      <c r="A438" s="23" t="str">
        <f>Лист4!A436</f>
        <v xml:space="preserve">Курская ул. д.23 </v>
      </c>
      <c r="B438" s="185" t="str">
        <f>Лист4!C436</f>
        <v>г. Астрахань</v>
      </c>
      <c r="C438" s="41">
        <f t="shared" si="12"/>
        <v>20.628299999999999</v>
      </c>
      <c r="D438" s="41">
        <f t="shared" si="13"/>
        <v>1.3167</v>
      </c>
      <c r="E438" s="30">
        <v>0</v>
      </c>
      <c r="F438" s="31">
        <v>1.3167</v>
      </c>
      <c r="G438" s="32">
        <v>0</v>
      </c>
      <c r="H438" s="32">
        <v>0</v>
      </c>
      <c r="I438" s="32">
        <v>0</v>
      </c>
      <c r="J438" s="32">
        <v>0</v>
      </c>
      <c r="K438" s="29">
        <f>Лист4!E436/1000</f>
        <v>21.945</v>
      </c>
      <c r="L438" s="33"/>
      <c r="M438" s="33"/>
    </row>
    <row r="439" spans="1:13" s="34" customFormat="1" ht="18.75" customHeight="1" x14ac:dyDescent="0.25">
      <c r="A439" s="23" t="str">
        <f>Лист4!A437</f>
        <v xml:space="preserve">Курская ул. д.53 </v>
      </c>
      <c r="B439" s="185" t="str">
        <f>Лист4!C437</f>
        <v>г. Астрахань</v>
      </c>
      <c r="C439" s="41">
        <f t="shared" si="12"/>
        <v>1288.9123583999994</v>
      </c>
      <c r="D439" s="41">
        <f t="shared" si="13"/>
        <v>82.271001599999977</v>
      </c>
      <c r="E439" s="30">
        <v>0</v>
      </c>
      <c r="F439" s="31">
        <v>82.271001599999977</v>
      </c>
      <c r="G439" s="32">
        <v>0</v>
      </c>
      <c r="H439" s="32">
        <v>0</v>
      </c>
      <c r="I439" s="32">
        <v>0</v>
      </c>
      <c r="J439" s="32">
        <v>0</v>
      </c>
      <c r="K439" s="29">
        <f>Лист4!E437/1000</f>
        <v>1371.1833599999995</v>
      </c>
      <c r="L439" s="33"/>
      <c r="M439" s="33"/>
    </row>
    <row r="440" spans="1:13" s="34" customFormat="1" ht="18.75" customHeight="1" x14ac:dyDescent="0.25">
      <c r="A440" s="23" t="str">
        <f>Лист4!A438</f>
        <v xml:space="preserve">Курская ул. д.53 - корп. 1 </v>
      </c>
      <c r="B440" s="185" t="str">
        <f>Лист4!C438</f>
        <v>г. Астрахань</v>
      </c>
      <c r="C440" s="41">
        <f t="shared" si="12"/>
        <v>1525.624831599999</v>
      </c>
      <c r="D440" s="41">
        <f t="shared" si="13"/>
        <v>97.380308399999933</v>
      </c>
      <c r="E440" s="30">
        <v>0</v>
      </c>
      <c r="F440" s="31">
        <v>97.380308399999933</v>
      </c>
      <c r="G440" s="32">
        <v>0</v>
      </c>
      <c r="H440" s="32">
        <v>0</v>
      </c>
      <c r="I440" s="32">
        <v>0</v>
      </c>
      <c r="J440" s="32">
        <v>0</v>
      </c>
      <c r="K440" s="29">
        <f>Лист4!E438/1000</f>
        <v>1623.0051399999988</v>
      </c>
      <c r="L440" s="33"/>
      <c r="M440" s="33"/>
    </row>
    <row r="441" spans="1:13" s="34" customFormat="1" ht="18.75" customHeight="1" x14ac:dyDescent="0.25">
      <c r="A441" s="23" t="str">
        <f>Лист4!A439</f>
        <v xml:space="preserve">Курская ул. д.57 </v>
      </c>
      <c r="B441" s="185" t="str">
        <f>Лист4!C439</f>
        <v>г. Астрахань</v>
      </c>
      <c r="C441" s="41">
        <f t="shared" si="12"/>
        <v>1085.9414390000002</v>
      </c>
      <c r="D441" s="41">
        <f t="shared" si="13"/>
        <v>69.315411000000012</v>
      </c>
      <c r="E441" s="30">
        <v>0</v>
      </c>
      <c r="F441" s="31">
        <v>69.315411000000012</v>
      </c>
      <c r="G441" s="32">
        <v>0</v>
      </c>
      <c r="H441" s="32">
        <v>0</v>
      </c>
      <c r="I441" s="32">
        <v>0</v>
      </c>
      <c r="J441" s="32">
        <v>0</v>
      </c>
      <c r="K441" s="29">
        <f>Лист4!E439/1000</f>
        <v>1155.2568500000002</v>
      </c>
      <c r="L441" s="33"/>
      <c r="M441" s="33"/>
    </row>
    <row r="442" spans="1:13" s="34" customFormat="1" ht="21" customHeight="1" x14ac:dyDescent="0.25">
      <c r="A442" s="23" t="str">
        <f>Лист4!A440</f>
        <v xml:space="preserve">Курская ул. д.57 - корп. 1 </v>
      </c>
      <c r="B442" s="185" t="str">
        <f>Лист4!C440</f>
        <v>г. Астрахань</v>
      </c>
      <c r="C442" s="41">
        <f t="shared" si="12"/>
        <v>534.19271279999987</v>
      </c>
      <c r="D442" s="41">
        <f t="shared" si="13"/>
        <v>34.097407199999992</v>
      </c>
      <c r="E442" s="30">
        <v>0</v>
      </c>
      <c r="F442" s="31">
        <v>34.097407199999992</v>
      </c>
      <c r="G442" s="32">
        <v>0</v>
      </c>
      <c r="H442" s="32">
        <v>0</v>
      </c>
      <c r="I442" s="32">
        <v>0</v>
      </c>
      <c r="J442" s="32">
        <v>0</v>
      </c>
      <c r="K442" s="29">
        <f>Лист4!E440/1000</f>
        <v>568.29011999999989</v>
      </c>
      <c r="L442" s="33"/>
      <c r="M442" s="33"/>
    </row>
    <row r="443" spans="1:13" s="34" customFormat="1" ht="21" customHeight="1" x14ac:dyDescent="0.25">
      <c r="A443" s="23" t="str">
        <f>Лист4!A441</f>
        <v xml:space="preserve">Курская ул. д.59 </v>
      </c>
      <c r="B443" s="185" t="str">
        <f>Лист4!C441</f>
        <v>г. Астрахань</v>
      </c>
      <c r="C443" s="41">
        <f t="shared" si="12"/>
        <v>1264.619459</v>
      </c>
      <c r="D443" s="41">
        <f t="shared" si="13"/>
        <v>80.720391000000006</v>
      </c>
      <c r="E443" s="30">
        <v>0</v>
      </c>
      <c r="F443" s="31">
        <v>80.720391000000006</v>
      </c>
      <c r="G443" s="32">
        <v>0</v>
      </c>
      <c r="H443" s="32">
        <v>0</v>
      </c>
      <c r="I443" s="32">
        <v>0</v>
      </c>
      <c r="J443" s="32">
        <v>0</v>
      </c>
      <c r="K443" s="29">
        <f>Лист4!E441/1000</f>
        <v>1345.3398500000001</v>
      </c>
      <c r="L443" s="33"/>
      <c r="M443" s="33"/>
    </row>
    <row r="444" spans="1:13" s="34" customFormat="1" ht="21" customHeight="1" x14ac:dyDescent="0.25">
      <c r="A444" s="23" t="str">
        <f>Лист4!A442</f>
        <v xml:space="preserve">Курская ул. д.74 </v>
      </c>
      <c r="B444" s="185" t="str">
        <f>Лист4!C442</f>
        <v>г. Астрахань</v>
      </c>
      <c r="C444" s="41">
        <f t="shared" si="12"/>
        <v>892.67977959999985</v>
      </c>
      <c r="D444" s="41">
        <f t="shared" si="13"/>
        <v>56.97956039999999</v>
      </c>
      <c r="E444" s="30">
        <v>0</v>
      </c>
      <c r="F444" s="31">
        <v>56.97956039999999</v>
      </c>
      <c r="G444" s="32">
        <v>0</v>
      </c>
      <c r="H444" s="32">
        <v>0</v>
      </c>
      <c r="I444" s="32">
        <v>0</v>
      </c>
      <c r="J444" s="32">
        <v>0</v>
      </c>
      <c r="K444" s="29">
        <f>Лист4!E442/1000</f>
        <v>949.65933999999982</v>
      </c>
      <c r="L444" s="33"/>
      <c r="M444" s="33"/>
    </row>
    <row r="445" spans="1:13" s="34" customFormat="1" ht="21" customHeight="1" x14ac:dyDescent="0.25">
      <c r="A445" s="23" t="str">
        <f>Лист4!A443</f>
        <v xml:space="preserve">Курская ул. д.78 </v>
      </c>
      <c r="B445" s="185" t="str">
        <f>Лист4!C443</f>
        <v>г. Астрахань</v>
      </c>
      <c r="C445" s="41">
        <f t="shared" si="12"/>
        <v>756.08266440000023</v>
      </c>
      <c r="D445" s="41">
        <f t="shared" si="13"/>
        <v>48.260595600000016</v>
      </c>
      <c r="E445" s="30">
        <v>0</v>
      </c>
      <c r="F445" s="31">
        <v>48.260595600000016</v>
      </c>
      <c r="G445" s="32">
        <v>0</v>
      </c>
      <c r="H445" s="32">
        <v>0</v>
      </c>
      <c r="I445" s="32">
        <v>0</v>
      </c>
      <c r="J445" s="32">
        <v>0</v>
      </c>
      <c r="K445" s="29">
        <f>Лист4!E443/1000</f>
        <v>804.34326000000021</v>
      </c>
      <c r="L445" s="33"/>
      <c r="M445" s="33"/>
    </row>
    <row r="446" spans="1:13" s="34" customFormat="1" ht="21" customHeight="1" x14ac:dyDescent="0.25">
      <c r="A446" s="23" t="str">
        <f>Лист4!A444</f>
        <v xml:space="preserve">Курская ул. д.80 </v>
      </c>
      <c r="B446" s="185" t="str">
        <f>Лист4!C444</f>
        <v>г. Астрахань</v>
      </c>
      <c r="C446" s="41">
        <f t="shared" si="12"/>
        <v>1107.0678356000003</v>
      </c>
      <c r="D446" s="41">
        <f t="shared" si="13"/>
        <v>70.663904400000035</v>
      </c>
      <c r="E446" s="30">
        <v>0</v>
      </c>
      <c r="F446" s="31">
        <v>70.663904400000035</v>
      </c>
      <c r="G446" s="32">
        <v>0</v>
      </c>
      <c r="H446" s="32">
        <v>0</v>
      </c>
      <c r="I446" s="32">
        <v>0</v>
      </c>
      <c r="J446" s="32">
        <v>0</v>
      </c>
      <c r="K446" s="29">
        <f>Лист4!E444/1000</f>
        <v>1177.7317400000004</v>
      </c>
      <c r="L446" s="33"/>
      <c r="M446" s="33"/>
    </row>
    <row r="447" spans="1:13" s="34" customFormat="1" ht="21" customHeight="1" x14ac:dyDescent="0.25">
      <c r="A447" s="23" t="str">
        <f>Лист4!A445</f>
        <v xml:space="preserve">Лабинская ул. д.8 </v>
      </c>
      <c r="B447" s="185" t="str">
        <f>Лист4!C445</f>
        <v>г. Астрахань</v>
      </c>
      <c r="C447" s="41">
        <f t="shared" si="12"/>
        <v>0</v>
      </c>
      <c r="D447" s="41">
        <f t="shared" si="13"/>
        <v>0</v>
      </c>
      <c r="E447" s="30">
        <v>0</v>
      </c>
      <c r="F447" s="31">
        <v>0</v>
      </c>
      <c r="G447" s="32">
        <v>0</v>
      </c>
      <c r="H447" s="32">
        <v>0</v>
      </c>
      <c r="I447" s="32">
        <v>0</v>
      </c>
      <c r="J447" s="32">
        <v>0</v>
      </c>
      <c r="K447" s="29">
        <f>Лист4!E445/1000</f>
        <v>0</v>
      </c>
      <c r="L447" s="33"/>
      <c r="M447" s="33"/>
    </row>
    <row r="448" spans="1:13" s="34" customFormat="1" ht="21" customHeight="1" x14ac:dyDescent="0.25">
      <c r="A448" s="23" t="str">
        <f>Лист4!A446</f>
        <v xml:space="preserve">Лазо ул. д.16 </v>
      </c>
      <c r="B448" s="185" t="str">
        <f>Лист4!C446</f>
        <v>г. Астрахань</v>
      </c>
      <c r="C448" s="41">
        <f t="shared" si="12"/>
        <v>0.9054080000000001</v>
      </c>
      <c r="D448" s="41">
        <f t="shared" si="13"/>
        <v>5.7791999999999996E-2</v>
      </c>
      <c r="E448" s="30">
        <v>0</v>
      </c>
      <c r="F448" s="31">
        <v>5.7791999999999996E-2</v>
      </c>
      <c r="G448" s="32">
        <v>0</v>
      </c>
      <c r="H448" s="32">
        <v>0</v>
      </c>
      <c r="I448" s="32">
        <v>0</v>
      </c>
      <c r="J448" s="32">
        <v>0</v>
      </c>
      <c r="K448" s="29">
        <f>Лист4!E446/1000</f>
        <v>0.96320000000000006</v>
      </c>
      <c r="L448" s="33"/>
      <c r="M448" s="33"/>
    </row>
    <row r="449" spans="1:13" s="34" customFormat="1" ht="15" customHeight="1" x14ac:dyDescent="0.25">
      <c r="A449" s="23" t="str">
        <f>Лист4!A447</f>
        <v xml:space="preserve">Лазо ул. д.4 </v>
      </c>
      <c r="B449" s="185" t="str">
        <f>Лист4!C447</f>
        <v>г. Астрахань</v>
      </c>
      <c r="C449" s="41">
        <f t="shared" si="12"/>
        <v>15.789462</v>
      </c>
      <c r="D449" s="41">
        <f t="shared" si="13"/>
        <v>1.007838</v>
      </c>
      <c r="E449" s="30">
        <v>0</v>
      </c>
      <c r="F449" s="31">
        <v>1.007838</v>
      </c>
      <c r="G449" s="32">
        <v>0</v>
      </c>
      <c r="H449" s="32">
        <v>0</v>
      </c>
      <c r="I449" s="32">
        <v>0</v>
      </c>
      <c r="J449" s="32">
        <v>0</v>
      </c>
      <c r="K449" s="29">
        <f>Лист4!E447/1000</f>
        <v>16.7973</v>
      </c>
      <c r="L449" s="33"/>
      <c r="M449" s="33"/>
    </row>
    <row r="450" spans="1:13" s="34" customFormat="1" ht="25.5" customHeight="1" x14ac:dyDescent="0.25">
      <c r="A450" s="23" t="str">
        <f>Лист4!A448</f>
        <v xml:space="preserve">Ленина пл д.10 </v>
      </c>
      <c r="B450" s="185" t="str">
        <f>Лист4!C448</f>
        <v>г. Астрахань</v>
      </c>
      <c r="C450" s="41">
        <f t="shared" si="12"/>
        <v>568.48379999999986</v>
      </c>
      <c r="D450" s="41">
        <f t="shared" si="13"/>
        <v>36.286199999999994</v>
      </c>
      <c r="E450" s="30">
        <v>0</v>
      </c>
      <c r="F450" s="31">
        <v>36.286199999999994</v>
      </c>
      <c r="G450" s="32">
        <v>0</v>
      </c>
      <c r="H450" s="32">
        <v>0</v>
      </c>
      <c r="I450" s="32">
        <v>0</v>
      </c>
      <c r="J450" s="32">
        <v>0</v>
      </c>
      <c r="K450" s="29">
        <f>Лист4!E448/1000</f>
        <v>604.76999999999987</v>
      </c>
      <c r="L450" s="33"/>
      <c r="M450" s="33"/>
    </row>
    <row r="451" spans="1:13" s="34" customFormat="1" ht="25.5" customHeight="1" x14ac:dyDescent="0.25">
      <c r="A451" s="23" t="str">
        <f>Лист4!A449</f>
        <v xml:space="preserve">Ленина пл д.12 </v>
      </c>
      <c r="B451" s="185" t="str">
        <f>Лист4!C449</f>
        <v>г. Астрахань</v>
      </c>
      <c r="C451" s="41">
        <f t="shared" si="12"/>
        <v>600.16414999999995</v>
      </c>
      <c r="D451" s="41">
        <f t="shared" si="13"/>
        <v>38.308349999999997</v>
      </c>
      <c r="E451" s="30">
        <v>0</v>
      </c>
      <c r="F451" s="31">
        <v>38.308349999999997</v>
      </c>
      <c r="G451" s="32">
        <v>0</v>
      </c>
      <c r="H451" s="32">
        <v>0</v>
      </c>
      <c r="I451" s="32">
        <v>0</v>
      </c>
      <c r="J451" s="32">
        <v>0</v>
      </c>
      <c r="K451" s="29">
        <f>Лист4!E449/1000</f>
        <v>638.47249999999997</v>
      </c>
      <c r="L451" s="33"/>
      <c r="M451" s="33"/>
    </row>
    <row r="452" spans="1:13" s="34" customFormat="1" ht="25.5" customHeight="1" x14ac:dyDescent="0.25">
      <c r="A452" s="23" t="str">
        <f>Лист4!A450</f>
        <v xml:space="preserve">Ленина пл д.14 </v>
      </c>
      <c r="B452" s="185" t="str">
        <f>Лист4!C450</f>
        <v>г. Астрахань</v>
      </c>
      <c r="C452" s="41">
        <f t="shared" si="12"/>
        <v>435.88235220000007</v>
      </c>
      <c r="D452" s="41">
        <f t="shared" si="13"/>
        <v>27.822277800000002</v>
      </c>
      <c r="E452" s="30">
        <v>0</v>
      </c>
      <c r="F452" s="31">
        <v>27.822277800000002</v>
      </c>
      <c r="G452" s="32">
        <v>0</v>
      </c>
      <c r="H452" s="32">
        <v>0</v>
      </c>
      <c r="I452" s="32">
        <v>0</v>
      </c>
      <c r="J452" s="32">
        <v>0</v>
      </c>
      <c r="K452" s="29">
        <f>Лист4!E450/1000</f>
        <v>463.70463000000007</v>
      </c>
      <c r="L452" s="33"/>
      <c r="M452" s="33"/>
    </row>
    <row r="453" spans="1:13" s="34" customFormat="1" ht="25.5" customHeight="1" x14ac:dyDescent="0.25">
      <c r="A453" s="23" t="str">
        <f>Лист4!A451</f>
        <v xml:space="preserve">Ленина пл д.2 </v>
      </c>
      <c r="B453" s="185" t="str">
        <f>Лист4!C451</f>
        <v>г. Астрахань</v>
      </c>
      <c r="C453" s="41">
        <f t="shared" si="12"/>
        <v>504.321844</v>
      </c>
      <c r="D453" s="41">
        <f t="shared" si="13"/>
        <v>32.190756</v>
      </c>
      <c r="E453" s="30">
        <v>0</v>
      </c>
      <c r="F453" s="31">
        <v>32.190756</v>
      </c>
      <c r="G453" s="32">
        <v>0</v>
      </c>
      <c r="H453" s="32">
        <v>0</v>
      </c>
      <c r="I453" s="32">
        <v>0</v>
      </c>
      <c r="J453" s="32">
        <v>0</v>
      </c>
      <c r="K453" s="29">
        <f>Лист4!E451/1000</f>
        <v>536.51260000000002</v>
      </c>
      <c r="L453" s="33"/>
      <c r="M453" s="33"/>
    </row>
    <row r="454" spans="1:13" s="34" customFormat="1" ht="25.5" customHeight="1" x14ac:dyDescent="0.25">
      <c r="A454" s="23" t="str">
        <f>Лист4!A452</f>
        <v xml:space="preserve">Ленина пл д.6 </v>
      </c>
      <c r="B454" s="185" t="str">
        <f>Лист4!C452</f>
        <v>г. Астрахань</v>
      </c>
      <c r="C454" s="41">
        <f t="shared" si="12"/>
        <v>147.81233040000001</v>
      </c>
      <c r="D454" s="41">
        <f t="shared" si="13"/>
        <v>9.4348296000000005</v>
      </c>
      <c r="E454" s="30">
        <v>0</v>
      </c>
      <c r="F454" s="31">
        <v>9.4348296000000005</v>
      </c>
      <c r="G454" s="32">
        <v>0</v>
      </c>
      <c r="H454" s="32">
        <v>0</v>
      </c>
      <c r="I454" s="32">
        <v>0</v>
      </c>
      <c r="J454" s="32">
        <v>0</v>
      </c>
      <c r="K454" s="29">
        <f>Лист4!E452/1000</f>
        <v>157.24716000000001</v>
      </c>
      <c r="L454" s="33"/>
      <c r="M454" s="33"/>
    </row>
    <row r="455" spans="1:13" s="34" customFormat="1" ht="25.5" customHeight="1" x14ac:dyDescent="0.25">
      <c r="A455" s="23" t="str">
        <f>Лист4!A453</f>
        <v xml:space="preserve">Ленина пл д.8 </v>
      </c>
      <c r="B455" s="185" t="str">
        <f>Лист4!C453</f>
        <v>г. Астрахань</v>
      </c>
      <c r="C455" s="41">
        <f t="shared" ref="C455:C518" si="14">K455+J455-F455</f>
        <v>790.65297860000021</v>
      </c>
      <c r="D455" s="41">
        <f t="shared" ref="D455:D518" si="15">F455</f>
        <v>50.467211400000011</v>
      </c>
      <c r="E455" s="30">
        <v>0</v>
      </c>
      <c r="F455" s="31">
        <v>50.467211400000011</v>
      </c>
      <c r="G455" s="32">
        <v>0</v>
      </c>
      <c r="H455" s="32">
        <v>0</v>
      </c>
      <c r="I455" s="32">
        <v>0</v>
      </c>
      <c r="J455" s="32">
        <v>0</v>
      </c>
      <c r="K455" s="29">
        <f>Лист4!E453/1000</f>
        <v>841.12019000000021</v>
      </c>
      <c r="L455" s="33"/>
      <c r="M455" s="33"/>
    </row>
    <row r="456" spans="1:13" s="34" customFormat="1" ht="25.5" customHeight="1" x14ac:dyDescent="0.25">
      <c r="A456" s="23" t="str">
        <f>Лист4!A454</f>
        <v xml:space="preserve">Ленина ул. д.1 </v>
      </c>
      <c r="B456" s="185" t="str">
        <f>Лист4!C454</f>
        <v>г. Астрахань</v>
      </c>
      <c r="C456" s="41">
        <f t="shared" si="14"/>
        <v>36.903835999999991</v>
      </c>
      <c r="D456" s="41">
        <f t="shared" si="15"/>
        <v>2.3555639999999998</v>
      </c>
      <c r="E456" s="30">
        <v>0</v>
      </c>
      <c r="F456" s="31">
        <v>2.3555639999999998</v>
      </c>
      <c r="G456" s="32">
        <v>0</v>
      </c>
      <c r="H456" s="32">
        <v>0</v>
      </c>
      <c r="I456" s="32">
        <v>0</v>
      </c>
      <c r="J456" s="32">
        <v>0</v>
      </c>
      <c r="K456" s="29">
        <f>Лист4!E454/1000</f>
        <v>39.259399999999992</v>
      </c>
      <c r="L456" s="33"/>
      <c r="M456" s="33"/>
    </row>
    <row r="457" spans="1:13" s="34" customFormat="1" ht="25.5" customHeight="1" x14ac:dyDescent="0.25">
      <c r="A457" s="23" t="str">
        <f>Лист4!A455</f>
        <v xml:space="preserve">Ленина ул. д.10 </v>
      </c>
      <c r="B457" s="185" t="str">
        <f>Лист4!C455</f>
        <v>г. Астрахань</v>
      </c>
      <c r="C457" s="41">
        <f t="shared" si="14"/>
        <v>16.906934</v>
      </c>
      <c r="D457" s="41">
        <f t="shared" si="15"/>
        <v>1.0791659999999998</v>
      </c>
      <c r="E457" s="30">
        <v>0</v>
      </c>
      <c r="F457" s="31">
        <v>1.0791659999999998</v>
      </c>
      <c r="G457" s="32">
        <v>0</v>
      </c>
      <c r="H457" s="32">
        <v>0</v>
      </c>
      <c r="I457" s="32">
        <v>0</v>
      </c>
      <c r="J457" s="32">
        <v>0</v>
      </c>
      <c r="K457" s="29">
        <f>Лист4!E455/1000</f>
        <v>17.9861</v>
      </c>
      <c r="L457" s="33"/>
      <c r="M457" s="33"/>
    </row>
    <row r="458" spans="1:13" s="34" customFormat="1" ht="25.5" customHeight="1" x14ac:dyDescent="0.25">
      <c r="A458" s="23" t="str">
        <f>Лист4!A456</f>
        <v xml:space="preserve">Ленина ул. д.11 </v>
      </c>
      <c r="B458" s="185" t="str">
        <f>Лист4!C456</f>
        <v>г. Астрахань</v>
      </c>
      <c r="C458" s="41">
        <f t="shared" si="14"/>
        <v>104.498766</v>
      </c>
      <c r="D458" s="41">
        <f t="shared" si="15"/>
        <v>6.6701340000000009</v>
      </c>
      <c r="E458" s="30">
        <v>0</v>
      </c>
      <c r="F458" s="31">
        <v>6.6701340000000009</v>
      </c>
      <c r="G458" s="32">
        <v>0</v>
      </c>
      <c r="H458" s="32">
        <v>0</v>
      </c>
      <c r="I458" s="32">
        <v>0</v>
      </c>
      <c r="J458" s="32">
        <v>0</v>
      </c>
      <c r="K458" s="29">
        <f>Лист4!E456/1000</f>
        <v>111.16890000000001</v>
      </c>
      <c r="L458" s="33"/>
      <c r="M458" s="33"/>
    </row>
    <row r="459" spans="1:13" s="34" customFormat="1" ht="25.5" customHeight="1" x14ac:dyDescent="0.25">
      <c r="A459" s="23" t="str">
        <f>Лист4!A457</f>
        <v xml:space="preserve">Ленина ул. д.12 </v>
      </c>
      <c r="B459" s="185" t="str">
        <f>Лист4!C457</f>
        <v>г. Астрахань</v>
      </c>
      <c r="C459" s="41">
        <f t="shared" si="14"/>
        <v>26.115831999999997</v>
      </c>
      <c r="D459" s="41">
        <f t="shared" si="15"/>
        <v>1.6669679999999998</v>
      </c>
      <c r="E459" s="30">
        <v>0</v>
      </c>
      <c r="F459" s="31">
        <v>1.6669679999999998</v>
      </c>
      <c r="G459" s="32">
        <v>0</v>
      </c>
      <c r="H459" s="32">
        <v>0</v>
      </c>
      <c r="I459" s="32">
        <v>0</v>
      </c>
      <c r="J459" s="32">
        <v>0</v>
      </c>
      <c r="K459" s="29">
        <f>Лист4!E457/1000</f>
        <v>27.782799999999998</v>
      </c>
      <c r="L459" s="33"/>
      <c r="M459" s="33"/>
    </row>
    <row r="460" spans="1:13" s="34" customFormat="1" ht="25.5" customHeight="1" x14ac:dyDescent="0.25">
      <c r="A460" s="23" t="str">
        <f>Лист4!A458</f>
        <v xml:space="preserve">Ленина ул. д.14 </v>
      </c>
      <c r="B460" s="185" t="str">
        <f>Лист4!C458</f>
        <v>г. Астрахань</v>
      </c>
      <c r="C460" s="41">
        <f t="shared" si="14"/>
        <v>23.839715999999999</v>
      </c>
      <c r="D460" s="41">
        <f t="shared" si="15"/>
        <v>1.521684</v>
      </c>
      <c r="E460" s="30">
        <v>0</v>
      </c>
      <c r="F460" s="31">
        <v>1.521684</v>
      </c>
      <c r="G460" s="32">
        <v>0</v>
      </c>
      <c r="H460" s="32">
        <v>0</v>
      </c>
      <c r="I460" s="32">
        <v>0</v>
      </c>
      <c r="J460" s="32">
        <v>0</v>
      </c>
      <c r="K460" s="29">
        <f>Лист4!E458/1000</f>
        <v>25.3614</v>
      </c>
      <c r="L460" s="33"/>
      <c r="M460" s="33"/>
    </row>
    <row r="461" spans="1:13" s="34" customFormat="1" ht="25.5" customHeight="1" x14ac:dyDescent="0.25">
      <c r="A461" s="23" t="str">
        <f>Лист4!A459</f>
        <v xml:space="preserve">Ленина ул. д.16 </v>
      </c>
      <c r="B461" s="185" t="str">
        <f>Лист4!C459</f>
        <v>г. Астрахань</v>
      </c>
      <c r="C461" s="41">
        <f t="shared" si="14"/>
        <v>4.8485200000000006</v>
      </c>
      <c r="D461" s="41">
        <f t="shared" si="15"/>
        <v>0.30947999999999998</v>
      </c>
      <c r="E461" s="30">
        <v>0</v>
      </c>
      <c r="F461" s="31">
        <v>0.30947999999999998</v>
      </c>
      <c r="G461" s="32">
        <v>0</v>
      </c>
      <c r="H461" s="32">
        <v>0</v>
      </c>
      <c r="I461" s="32">
        <v>0</v>
      </c>
      <c r="J461" s="32">
        <v>0</v>
      </c>
      <c r="K461" s="29">
        <f>Лист4!E459/1000</f>
        <v>5.1580000000000004</v>
      </c>
      <c r="L461" s="33"/>
      <c r="M461" s="33"/>
    </row>
    <row r="462" spans="1:13" s="34" customFormat="1" ht="25.5" customHeight="1" x14ac:dyDescent="0.25">
      <c r="A462" s="23" t="str">
        <f>Лист4!A460</f>
        <v xml:space="preserve">Ленина ул. д.19/1 </v>
      </c>
      <c r="B462" s="185" t="str">
        <f>Лист4!C460</f>
        <v>г. Астрахань</v>
      </c>
      <c r="C462" s="41">
        <f t="shared" si="14"/>
        <v>527.42478800000004</v>
      </c>
      <c r="D462" s="41">
        <f t="shared" si="15"/>
        <v>33.665411999999996</v>
      </c>
      <c r="E462" s="30">
        <v>0</v>
      </c>
      <c r="F462" s="31">
        <v>33.665411999999996</v>
      </c>
      <c r="G462" s="32">
        <v>0</v>
      </c>
      <c r="H462" s="32">
        <v>0</v>
      </c>
      <c r="I462" s="32">
        <v>0</v>
      </c>
      <c r="J462" s="32">
        <v>0</v>
      </c>
      <c r="K462" s="29">
        <f>Лист4!E460/1000</f>
        <v>561.09019999999998</v>
      </c>
      <c r="L462" s="33"/>
      <c r="M462" s="33"/>
    </row>
    <row r="463" spans="1:13" s="34" customFormat="1" ht="25.5" customHeight="1" x14ac:dyDescent="0.25">
      <c r="A463" s="23" t="str">
        <f>Лист4!A461</f>
        <v xml:space="preserve">Ленина ул. д.24 </v>
      </c>
      <c r="B463" s="185" t="str">
        <f>Лист4!C461</f>
        <v>г. Астрахань</v>
      </c>
      <c r="C463" s="41">
        <f t="shared" si="14"/>
        <v>226.59075999999999</v>
      </c>
      <c r="D463" s="41">
        <f t="shared" si="15"/>
        <v>14.463240000000001</v>
      </c>
      <c r="E463" s="30">
        <v>0</v>
      </c>
      <c r="F463" s="31">
        <v>14.463240000000001</v>
      </c>
      <c r="G463" s="32">
        <v>0</v>
      </c>
      <c r="H463" s="32">
        <v>0</v>
      </c>
      <c r="I463" s="32">
        <v>0</v>
      </c>
      <c r="J463" s="32">
        <v>0</v>
      </c>
      <c r="K463" s="29">
        <f>Лист4!E461/1000-J463</f>
        <v>241.054</v>
      </c>
      <c r="L463" s="33"/>
      <c r="M463" s="33"/>
    </row>
    <row r="464" spans="1:13" s="34" customFormat="1" ht="25.5" customHeight="1" x14ac:dyDescent="0.25">
      <c r="A464" s="23" t="str">
        <f>Лист4!A462</f>
        <v xml:space="preserve">Ленина ул. д.4 </v>
      </c>
      <c r="B464" s="185" t="str">
        <f>Лист4!C462</f>
        <v>г. Астрахань</v>
      </c>
      <c r="C464" s="41">
        <f t="shared" si="14"/>
        <v>123.60533759999998</v>
      </c>
      <c r="D464" s="41">
        <f t="shared" si="15"/>
        <v>7.8897023999999991</v>
      </c>
      <c r="E464" s="30">
        <v>0</v>
      </c>
      <c r="F464" s="31">
        <v>7.8897023999999991</v>
      </c>
      <c r="G464" s="32">
        <v>0</v>
      </c>
      <c r="H464" s="32">
        <v>0</v>
      </c>
      <c r="I464" s="32">
        <v>0</v>
      </c>
      <c r="J464" s="32">
        <v>0</v>
      </c>
      <c r="K464" s="29">
        <f>Лист4!E462/1000</f>
        <v>131.49503999999999</v>
      </c>
      <c r="L464" s="33"/>
      <c r="M464" s="33"/>
    </row>
    <row r="465" spans="1:13" s="34" customFormat="1" ht="25.5" customHeight="1" x14ac:dyDescent="0.25">
      <c r="A465" s="23" t="str">
        <f>Лист4!A463</f>
        <v xml:space="preserve">Ленина ул. д.48 </v>
      </c>
      <c r="B465" s="185" t="str">
        <f>Лист4!C463</f>
        <v>г. Астрахань</v>
      </c>
      <c r="C465" s="41">
        <f t="shared" si="14"/>
        <v>0</v>
      </c>
      <c r="D465" s="41">
        <f t="shared" si="15"/>
        <v>0</v>
      </c>
      <c r="E465" s="30">
        <v>0</v>
      </c>
      <c r="F465" s="31">
        <v>0</v>
      </c>
      <c r="G465" s="32">
        <v>0</v>
      </c>
      <c r="H465" s="32">
        <v>0</v>
      </c>
      <c r="I465" s="32">
        <v>0</v>
      </c>
      <c r="J465" s="32">
        <v>0</v>
      </c>
      <c r="K465" s="29">
        <f>Лист4!E463/1000</f>
        <v>0</v>
      </c>
      <c r="L465" s="33"/>
      <c r="M465" s="33"/>
    </row>
    <row r="466" spans="1:13" s="34" customFormat="1" ht="25.5" customHeight="1" x14ac:dyDescent="0.25">
      <c r="A466" s="23" t="str">
        <f>Лист4!A464</f>
        <v xml:space="preserve">Ленина ул. д.5 </v>
      </c>
      <c r="B466" s="185" t="str">
        <f>Лист4!C464</f>
        <v>г. Астрахань</v>
      </c>
      <c r="C466" s="41">
        <f t="shared" si="14"/>
        <v>76.54937000000001</v>
      </c>
      <c r="D466" s="41">
        <f t="shared" si="15"/>
        <v>4.8861300000000005</v>
      </c>
      <c r="E466" s="30">
        <v>0</v>
      </c>
      <c r="F466" s="31">
        <v>4.8861300000000005</v>
      </c>
      <c r="G466" s="32">
        <v>0</v>
      </c>
      <c r="H466" s="32">
        <v>0</v>
      </c>
      <c r="I466" s="32">
        <v>0</v>
      </c>
      <c r="J466" s="32">
        <v>0</v>
      </c>
      <c r="K466" s="29">
        <f>Лист4!E464/1000</f>
        <v>81.435500000000005</v>
      </c>
      <c r="L466" s="33"/>
      <c r="M466" s="33"/>
    </row>
    <row r="467" spans="1:13" s="34" customFormat="1" ht="25.5" customHeight="1" x14ac:dyDescent="0.25">
      <c r="A467" s="23" t="str">
        <f>Лист4!A465</f>
        <v xml:space="preserve">Ленина ул. д.52 </v>
      </c>
      <c r="B467" s="185" t="str">
        <f>Лист4!C465</f>
        <v>г. Астрахань</v>
      </c>
      <c r="C467" s="41">
        <f t="shared" si="14"/>
        <v>140.33636000000004</v>
      </c>
      <c r="D467" s="41">
        <f t="shared" si="15"/>
        <v>8.9576400000000014</v>
      </c>
      <c r="E467" s="30">
        <v>0</v>
      </c>
      <c r="F467" s="31">
        <v>8.9576400000000014</v>
      </c>
      <c r="G467" s="32">
        <v>0</v>
      </c>
      <c r="H467" s="32">
        <v>0</v>
      </c>
      <c r="I467" s="32">
        <v>0</v>
      </c>
      <c r="J467" s="32">
        <v>0</v>
      </c>
      <c r="K467" s="29">
        <f>Лист4!E465/1000-J467</f>
        <v>149.29400000000004</v>
      </c>
      <c r="L467" s="33"/>
      <c r="M467" s="33"/>
    </row>
    <row r="468" spans="1:13" s="34" customFormat="1" ht="25.5" customHeight="1" x14ac:dyDescent="0.25">
      <c r="A468" s="23" t="str">
        <f>Лист4!A466</f>
        <v xml:space="preserve">Ленина ул. д.6 </v>
      </c>
      <c r="B468" s="185" t="str">
        <f>Лист4!C466</f>
        <v>г. Астрахань</v>
      </c>
      <c r="C468" s="41">
        <f t="shared" si="14"/>
        <v>56.877144000000001</v>
      </c>
      <c r="D468" s="41">
        <f t="shared" si="15"/>
        <v>3.6304560000000006</v>
      </c>
      <c r="E468" s="30">
        <v>0</v>
      </c>
      <c r="F468" s="31">
        <v>3.6304560000000006</v>
      </c>
      <c r="G468" s="32">
        <v>0</v>
      </c>
      <c r="H468" s="32">
        <v>0</v>
      </c>
      <c r="I468" s="32">
        <v>0</v>
      </c>
      <c r="J468" s="32">
        <v>0</v>
      </c>
      <c r="K468" s="29">
        <f>Лист4!E466/1000</f>
        <v>60.507600000000004</v>
      </c>
      <c r="L468" s="33"/>
      <c r="M468" s="33"/>
    </row>
    <row r="469" spans="1:13" s="34" customFormat="1" ht="25.5" customHeight="1" x14ac:dyDescent="0.25">
      <c r="A469" s="23" t="str">
        <f>Лист4!A467</f>
        <v xml:space="preserve">Ленина ул. д.8 </v>
      </c>
      <c r="B469" s="185" t="str">
        <f>Лист4!C467</f>
        <v>г. Астрахань</v>
      </c>
      <c r="C469" s="41">
        <f t="shared" si="14"/>
        <v>98.526504199999991</v>
      </c>
      <c r="D469" s="41">
        <f t="shared" si="15"/>
        <v>6.2889257999999995</v>
      </c>
      <c r="E469" s="30">
        <v>0</v>
      </c>
      <c r="F469" s="31">
        <v>6.2889257999999995</v>
      </c>
      <c r="G469" s="32">
        <v>0</v>
      </c>
      <c r="H469" s="32">
        <v>0</v>
      </c>
      <c r="I469" s="32">
        <v>0</v>
      </c>
      <c r="J469" s="32">
        <v>0</v>
      </c>
      <c r="K469" s="29">
        <f>Лист4!E467/1000</f>
        <v>104.81542999999999</v>
      </c>
      <c r="L469" s="33"/>
      <c r="M469" s="33"/>
    </row>
    <row r="470" spans="1:13" s="34" customFormat="1" ht="25.5" customHeight="1" x14ac:dyDescent="0.25">
      <c r="A470" s="23" t="str">
        <f>Лист4!A468</f>
        <v xml:space="preserve">Лычманова ул. д.1 </v>
      </c>
      <c r="B470" s="185" t="str">
        <f>Лист4!C468</f>
        <v>г. Астрахань</v>
      </c>
      <c r="C470" s="41">
        <f t="shared" si="14"/>
        <v>15.181564000000002</v>
      </c>
      <c r="D470" s="41">
        <f t="shared" si="15"/>
        <v>0.96903600000000001</v>
      </c>
      <c r="E470" s="30">
        <v>0</v>
      </c>
      <c r="F470" s="31">
        <v>0.96903600000000001</v>
      </c>
      <c r="G470" s="32">
        <v>0</v>
      </c>
      <c r="H470" s="32">
        <v>0</v>
      </c>
      <c r="I470" s="32">
        <v>0</v>
      </c>
      <c r="J470" s="32">
        <v>0</v>
      </c>
      <c r="K470" s="29">
        <f>Лист4!E468/1000</f>
        <v>16.150600000000001</v>
      </c>
      <c r="L470" s="33"/>
      <c r="M470" s="33"/>
    </row>
    <row r="471" spans="1:13" s="34" customFormat="1" ht="25.5" customHeight="1" x14ac:dyDescent="0.25">
      <c r="A471" s="23" t="str">
        <f>Лист4!A469</f>
        <v xml:space="preserve">Лычманова ул. д.13 </v>
      </c>
      <c r="B471" s="185" t="str">
        <f>Лист4!C469</f>
        <v>г. Астрахань</v>
      </c>
      <c r="C471" s="41">
        <f t="shared" si="14"/>
        <v>0.27748799999999996</v>
      </c>
      <c r="D471" s="41">
        <f t="shared" si="15"/>
        <v>1.7711999999999999E-2</v>
      </c>
      <c r="E471" s="30">
        <v>0</v>
      </c>
      <c r="F471" s="31">
        <v>1.7711999999999999E-2</v>
      </c>
      <c r="G471" s="32">
        <v>0</v>
      </c>
      <c r="H471" s="32">
        <v>0</v>
      </c>
      <c r="I471" s="32">
        <v>0</v>
      </c>
      <c r="J471" s="32">
        <v>0</v>
      </c>
      <c r="K471" s="29">
        <f>Лист4!E469/1000</f>
        <v>0.29519999999999996</v>
      </c>
      <c r="L471" s="33"/>
      <c r="M471" s="33"/>
    </row>
    <row r="472" spans="1:13" s="34" customFormat="1" ht="25.5" customHeight="1" x14ac:dyDescent="0.25">
      <c r="A472" s="23" t="str">
        <f>Лист4!A470</f>
        <v xml:space="preserve">Лычманова ул. д.19 </v>
      </c>
      <c r="B472" s="185" t="str">
        <f>Лист4!C470</f>
        <v>г. Астрахань</v>
      </c>
      <c r="C472" s="41">
        <f t="shared" si="14"/>
        <v>11.625074000000001</v>
      </c>
      <c r="D472" s="41">
        <f t="shared" si="15"/>
        <v>0.74202600000000007</v>
      </c>
      <c r="E472" s="30">
        <v>0</v>
      </c>
      <c r="F472" s="31">
        <v>0.74202600000000007</v>
      </c>
      <c r="G472" s="32">
        <v>0</v>
      </c>
      <c r="H472" s="32">
        <v>0</v>
      </c>
      <c r="I472" s="32">
        <v>0</v>
      </c>
      <c r="J472" s="32">
        <v>0</v>
      </c>
      <c r="K472" s="29">
        <f>Лист4!E470/1000</f>
        <v>12.367100000000001</v>
      </c>
      <c r="L472" s="33"/>
      <c r="M472" s="33"/>
    </row>
    <row r="473" spans="1:13" s="34" customFormat="1" ht="18.75" customHeight="1" x14ac:dyDescent="0.25">
      <c r="A473" s="23" t="str">
        <f>Лист4!A471</f>
        <v xml:space="preserve">Лычманова ул. д.2 </v>
      </c>
      <c r="B473" s="185" t="str">
        <f>Лист4!C471</f>
        <v>г. Астрахань</v>
      </c>
      <c r="C473" s="41">
        <f t="shared" si="14"/>
        <v>8.6632280000000002</v>
      </c>
      <c r="D473" s="41">
        <f t="shared" si="15"/>
        <v>0.55297200000000002</v>
      </c>
      <c r="E473" s="30">
        <v>0</v>
      </c>
      <c r="F473" s="31">
        <v>0.55297200000000002</v>
      </c>
      <c r="G473" s="32">
        <v>0</v>
      </c>
      <c r="H473" s="32">
        <v>0</v>
      </c>
      <c r="I473" s="32">
        <v>0</v>
      </c>
      <c r="J473" s="32">
        <v>0</v>
      </c>
      <c r="K473" s="29">
        <f>Лист4!E471/1000</f>
        <v>9.2162000000000006</v>
      </c>
      <c r="L473" s="33"/>
      <c r="M473" s="33"/>
    </row>
    <row r="474" spans="1:13" s="34" customFormat="1" ht="18.75" customHeight="1" x14ac:dyDescent="0.25">
      <c r="A474" s="23" t="str">
        <f>Лист4!A472</f>
        <v xml:space="preserve">Лычманова ул. д.26 </v>
      </c>
      <c r="B474" s="185" t="str">
        <f>Лист4!C472</f>
        <v>г. Астрахань</v>
      </c>
      <c r="C474" s="41">
        <f t="shared" si="14"/>
        <v>1.07395</v>
      </c>
      <c r="D474" s="41">
        <f t="shared" si="15"/>
        <v>6.855E-2</v>
      </c>
      <c r="E474" s="30">
        <v>0</v>
      </c>
      <c r="F474" s="31">
        <v>6.855E-2</v>
      </c>
      <c r="G474" s="32">
        <v>0</v>
      </c>
      <c r="H474" s="32">
        <v>0</v>
      </c>
      <c r="I474" s="32">
        <v>0</v>
      </c>
      <c r="J474" s="32">
        <v>0</v>
      </c>
      <c r="K474" s="29">
        <f>Лист4!E472/1000</f>
        <v>1.1425000000000001</v>
      </c>
      <c r="L474" s="33"/>
      <c r="M474" s="33"/>
    </row>
    <row r="475" spans="1:13" s="34" customFormat="1" ht="18.75" customHeight="1" x14ac:dyDescent="0.25">
      <c r="A475" s="23" t="str">
        <f>Лист4!A473</f>
        <v xml:space="preserve">Лычманова ул. д.27 </v>
      </c>
      <c r="B475" s="185" t="str">
        <f>Лист4!C473</f>
        <v>г. Астрахань</v>
      </c>
      <c r="C475" s="41">
        <f t="shared" si="14"/>
        <v>19.841896000000002</v>
      </c>
      <c r="D475" s="41">
        <f t="shared" si="15"/>
        <v>1.2665040000000001</v>
      </c>
      <c r="E475" s="30">
        <v>0</v>
      </c>
      <c r="F475" s="31">
        <v>1.2665040000000001</v>
      </c>
      <c r="G475" s="32">
        <v>0</v>
      </c>
      <c r="H475" s="32">
        <v>0</v>
      </c>
      <c r="I475" s="32">
        <v>0</v>
      </c>
      <c r="J475" s="32">
        <v>0</v>
      </c>
      <c r="K475" s="29">
        <f>Лист4!E473/1000</f>
        <v>21.108400000000003</v>
      </c>
      <c r="L475" s="33"/>
      <c r="M475" s="33"/>
    </row>
    <row r="476" spans="1:13" s="34" customFormat="1" ht="18.75" customHeight="1" x14ac:dyDescent="0.25">
      <c r="A476" s="23" t="str">
        <f>Лист4!A474</f>
        <v xml:space="preserve">Лычманова ул. д.28 </v>
      </c>
      <c r="B476" s="185" t="str">
        <f>Лист4!C474</f>
        <v>г. Астрахань</v>
      </c>
      <c r="C476" s="41">
        <f t="shared" si="14"/>
        <v>1.6073999999999999</v>
      </c>
      <c r="D476" s="41">
        <f t="shared" si="15"/>
        <v>0.1026</v>
      </c>
      <c r="E476" s="30">
        <v>0</v>
      </c>
      <c r="F476" s="31">
        <v>0.1026</v>
      </c>
      <c r="G476" s="32">
        <v>0</v>
      </c>
      <c r="H476" s="32">
        <v>0</v>
      </c>
      <c r="I476" s="32">
        <v>0</v>
      </c>
      <c r="J476" s="32">
        <v>0</v>
      </c>
      <c r="K476" s="29">
        <f>Лист4!E474/1000</f>
        <v>1.71</v>
      </c>
      <c r="L476" s="33"/>
      <c r="M476" s="33"/>
    </row>
    <row r="477" spans="1:13" s="34" customFormat="1" ht="18.75" customHeight="1" x14ac:dyDescent="0.25">
      <c r="A477" s="23" t="str">
        <f>Лист4!A475</f>
        <v xml:space="preserve">Лычманова ул. д.3 </v>
      </c>
      <c r="B477" s="185" t="str">
        <f>Лист4!C475</f>
        <v>г. Астрахань</v>
      </c>
      <c r="C477" s="41">
        <f t="shared" si="14"/>
        <v>12.328532399999999</v>
      </c>
      <c r="D477" s="41">
        <f t="shared" si="15"/>
        <v>0.78692759999999984</v>
      </c>
      <c r="E477" s="30">
        <v>0</v>
      </c>
      <c r="F477" s="31">
        <v>0.78692759999999984</v>
      </c>
      <c r="G477" s="32">
        <v>0</v>
      </c>
      <c r="H477" s="32">
        <v>0</v>
      </c>
      <c r="I477" s="32">
        <v>0</v>
      </c>
      <c r="J477" s="32">
        <v>0</v>
      </c>
      <c r="K477" s="29">
        <f>Лист4!E475/1000</f>
        <v>13.115459999999999</v>
      </c>
      <c r="L477" s="33"/>
      <c r="M477" s="33"/>
    </row>
    <row r="478" spans="1:13" s="34" customFormat="1" ht="18.75" customHeight="1" x14ac:dyDescent="0.25">
      <c r="A478" s="23" t="str">
        <f>Лист4!A476</f>
        <v xml:space="preserve">Лычманова ул. д.33 </v>
      </c>
      <c r="B478" s="185" t="str">
        <f>Лист4!C476</f>
        <v>г. Астрахань</v>
      </c>
      <c r="C478" s="41">
        <f t="shared" si="14"/>
        <v>17.102359999999997</v>
      </c>
      <c r="D478" s="41">
        <f t="shared" si="15"/>
        <v>1.0916399999999999</v>
      </c>
      <c r="E478" s="30">
        <v>0</v>
      </c>
      <c r="F478" s="31">
        <v>1.0916399999999999</v>
      </c>
      <c r="G478" s="32">
        <v>0</v>
      </c>
      <c r="H478" s="32">
        <v>0</v>
      </c>
      <c r="I478" s="32">
        <v>0</v>
      </c>
      <c r="J478" s="32">
        <v>0</v>
      </c>
      <c r="K478" s="29">
        <f>Лист4!E476/1000</f>
        <v>18.193999999999999</v>
      </c>
      <c r="L478" s="33"/>
      <c r="M478" s="33"/>
    </row>
    <row r="479" spans="1:13" s="34" customFormat="1" ht="18.75" customHeight="1" x14ac:dyDescent="0.25">
      <c r="A479" s="23" t="str">
        <f>Лист4!A477</f>
        <v xml:space="preserve">Лычманова ул. д.39 </v>
      </c>
      <c r="B479" s="185" t="str">
        <f>Лист4!C477</f>
        <v>г. Астрахань</v>
      </c>
      <c r="C479" s="41">
        <f t="shared" si="14"/>
        <v>14.487091999999999</v>
      </c>
      <c r="D479" s="41">
        <f t="shared" si="15"/>
        <v>0.92470800000000009</v>
      </c>
      <c r="E479" s="30">
        <v>0</v>
      </c>
      <c r="F479" s="31">
        <v>0.92470800000000009</v>
      </c>
      <c r="G479" s="32">
        <v>0</v>
      </c>
      <c r="H479" s="32">
        <v>0</v>
      </c>
      <c r="I479" s="32">
        <v>0</v>
      </c>
      <c r="J479" s="32">
        <v>0</v>
      </c>
      <c r="K479" s="29">
        <f>Лист4!E477/1000</f>
        <v>15.411799999999999</v>
      </c>
      <c r="L479" s="33"/>
      <c r="M479" s="33"/>
    </row>
    <row r="480" spans="1:13" s="34" customFormat="1" ht="18.75" customHeight="1" x14ac:dyDescent="0.25">
      <c r="A480" s="23" t="str">
        <f>Лист4!A478</f>
        <v xml:space="preserve">Лычманова ул. д.40 </v>
      </c>
      <c r="B480" s="185" t="str">
        <f>Лист4!C478</f>
        <v>г. Астрахань</v>
      </c>
      <c r="C480" s="41">
        <f t="shared" si="14"/>
        <v>77.576056800000003</v>
      </c>
      <c r="D480" s="41">
        <f t="shared" si="15"/>
        <v>4.9516632000000005</v>
      </c>
      <c r="E480" s="30">
        <v>0</v>
      </c>
      <c r="F480" s="31">
        <v>4.9516632000000005</v>
      </c>
      <c r="G480" s="32">
        <v>0</v>
      </c>
      <c r="H480" s="32">
        <v>0</v>
      </c>
      <c r="I480" s="32">
        <v>0</v>
      </c>
      <c r="J480" s="32">
        <v>0</v>
      </c>
      <c r="K480" s="29">
        <f>Лист4!E478/1000</f>
        <v>82.527720000000002</v>
      </c>
      <c r="L480" s="33"/>
      <c r="M480" s="33"/>
    </row>
    <row r="481" spans="1:13" s="34" customFormat="1" ht="18.75" customHeight="1" x14ac:dyDescent="0.25">
      <c r="A481" s="23" t="str">
        <f>Лист4!A479</f>
        <v xml:space="preserve">Лычманова ул. д.45 </v>
      </c>
      <c r="B481" s="185" t="str">
        <f>Лист4!C479</f>
        <v>г. Астрахань</v>
      </c>
      <c r="C481" s="41">
        <f t="shared" si="14"/>
        <v>0</v>
      </c>
      <c r="D481" s="41">
        <f t="shared" si="15"/>
        <v>0</v>
      </c>
      <c r="E481" s="30">
        <v>0</v>
      </c>
      <c r="F481" s="31">
        <v>0</v>
      </c>
      <c r="G481" s="32">
        <v>0</v>
      </c>
      <c r="H481" s="32">
        <v>0</v>
      </c>
      <c r="I481" s="32">
        <v>0</v>
      </c>
      <c r="J481" s="32">
        <v>0</v>
      </c>
      <c r="K481" s="29">
        <f>Лист4!E479/1000</f>
        <v>0</v>
      </c>
      <c r="L481" s="33"/>
      <c r="M481" s="33"/>
    </row>
    <row r="482" spans="1:13" s="34" customFormat="1" ht="25.5" customHeight="1" x14ac:dyDescent="0.25">
      <c r="A482" s="23" t="str">
        <f>Лист4!A480</f>
        <v xml:space="preserve">Лычманова ул. д.5 </v>
      </c>
      <c r="B482" s="185" t="str">
        <f>Лист4!C480</f>
        <v>г. Астрахань</v>
      </c>
      <c r="C482" s="41">
        <f t="shared" si="14"/>
        <v>0</v>
      </c>
      <c r="D482" s="41">
        <f t="shared" si="15"/>
        <v>0</v>
      </c>
      <c r="E482" s="30">
        <v>0</v>
      </c>
      <c r="F482" s="31">
        <v>0</v>
      </c>
      <c r="G482" s="32">
        <v>0</v>
      </c>
      <c r="H482" s="32">
        <v>0</v>
      </c>
      <c r="I482" s="32">
        <v>0</v>
      </c>
      <c r="J482" s="32">
        <v>0</v>
      </c>
      <c r="K482" s="29">
        <f>Лист4!E480/1000</f>
        <v>0</v>
      </c>
      <c r="L482" s="33"/>
      <c r="M482" s="33"/>
    </row>
    <row r="483" spans="1:13" s="34" customFormat="1" ht="18.75" customHeight="1" x14ac:dyDescent="0.25">
      <c r="A483" s="23" t="str">
        <f>Лист4!A481</f>
        <v xml:space="preserve">Лычманова ул. д.50 </v>
      </c>
      <c r="B483" s="185" t="str">
        <f>Лист4!C481</f>
        <v>г. Астрахань</v>
      </c>
      <c r="C483" s="41">
        <f t="shared" si="14"/>
        <v>22.097567000000002</v>
      </c>
      <c r="D483" s="41">
        <f t="shared" si="15"/>
        <v>1.4104829999999999</v>
      </c>
      <c r="E483" s="30">
        <v>0</v>
      </c>
      <c r="F483" s="31">
        <v>1.4104829999999999</v>
      </c>
      <c r="G483" s="32">
        <v>0</v>
      </c>
      <c r="H483" s="32">
        <v>0</v>
      </c>
      <c r="I483" s="32">
        <v>0</v>
      </c>
      <c r="J483" s="32">
        <v>0</v>
      </c>
      <c r="K483" s="29">
        <f>Лист4!E481/1000</f>
        <v>23.508050000000001</v>
      </c>
      <c r="L483" s="33"/>
      <c r="M483" s="33"/>
    </row>
    <row r="484" spans="1:13" s="34" customFormat="1" ht="18.75" customHeight="1" x14ac:dyDescent="0.25">
      <c r="A484" s="23" t="str">
        <f>Лист4!A482</f>
        <v xml:space="preserve">Лычманова ул. д.54 </v>
      </c>
      <c r="B484" s="185" t="str">
        <f>Лист4!C482</f>
        <v>г. Астрахань</v>
      </c>
      <c r="C484" s="41">
        <f t="shared" si="14"/>
        <v>1.6701919999999999</v>
      </c>
      <c r="D484" s="41">
        <f t="shared" si="15"/>
        <v>0.10660799999999999</v>
      </c>
      <c r="E484" s="30">
        <v>0</v>
      </c>
      <c r="F484" s="31">
        <v>0.10660799999999999</v>
      </c>
      <c r="G484" s="32">
        <v>0</v>
      </c>
      <c r="H484" s="32">
        <v>0</v>
      </c>
      <c r="I484" s="32">
        <v>0</v>
      </c>
      <c r="J484" s="32">
        <v>0</v>
      </c>
      <c r="K484" s="29">
        <f>Лист4!E482/1000</f>
        <v>1.7767999999999999</v>
      </c>
      <c r="L484" s="33"/>
      <c r="M484" s="33"/>
    </row>
    <row r="485" spans="1:13" s="34" customFormat="1" ht="18.75" customHeight="1" x14ac:dyDescent="0.25">
      <c r="A485" s="23" t="str">
        <f>Лист4!A483</f>
        <v xml:space="preserve">Лычманова ул. д.55 </v>
      </c>
      <c r="B485" s="185" t="str">
        <f>Лист4!C483</f>
        <v>г. Астрахань</v>
      </c>
      <c r="C485" s="41">
        <f t="shared" si="14"/>
        <v>0</v>
      </c>
      <c r="D485" s="41">
        <f t="shared" si="15"/>
        <v>0</v>
      </c>
      <c r="E485" s="30">
        <v>0</v>
      </c>
      <c r="F485" s="31">
        <v>0</v>
      </c>
      <c r="G485" s="32">
        <v>0</v>
      </c>
      <c r="H485" s="32">
        <v>0</v>
      </c>
      <c r="I485" s="32">
        <v>0</v>
      </c>
      <c r="J485" s="32">
        <v>0</v>
      </c>
      <c r="K485" s="29">
        <f>Лист4!E483/1000</f>
        <v>0</v>
      </c>
      <c r="L485" s="33"/>
      <c r="M485" s="33"/>
    </row>
    <row r="486" spans="1:13" s="34" customFormat="1" ht="18.75" customHeight="1" x14ac:dyDescent="0.25">
      <c r="A486" s="23" t="str">
        <f>Лист4!A484</f>
        <v xml:space="preserve">Лычманова ул. д.59 </v>
      </c>
      <c r="B486" s="185" t="str">
        <f>Лист4!C484</f>
        <v>г. Астрахань</v>
      </c>
      <c r="C486" s="41">
        <f t="shared" si="14"/>
        <v>0.56230800000000003</v>
      </c>
      <c r="D486" s="41">
        <f t="shared" si="15"/>
        <v>3.5892E-2</v>
      </c>
      <c r="E486" s="30">
        <v>0</v>
      </c>
      <c r="F486" s="31">
        <v>3.5892E-2</v>
      </c>
      <c r="G486" s="32">
        <v>0</v>
      </c>
      <c r="H486" s="32">
        <v>0</v>
      </c>
      <c r="I486" s="32">
        <v>0</v>
      </c>
      <c r="J486" s="32">
        <v>0</v>
      </c>
      <c r="K486" s="29">
        <f>Лист4!E484/1000</f>
        <v>0.59820000000000007</v>
      </c>
      <c r="L486" s="33"/>
      <c r="M486" s="33"/>
    </row>
    <row r="487" spans="1:13" s="34" customFormat="1" ht="18.75" customHeight="1" x14ac:dyDescent="0.25">
      <c r="A487" s="23" t="str">
        <f>Лист4!A485</f>
        <v xml:space="preserve">Лычманова ул. д.81 </v>
      </c>
      <c r="B487" s="185" t="str">
        <f>Лист4!C485</f>
        <v>г. Астрахань</v>
      </c>
      <c r="C487" s="41">
        <f t="shared" si="14"/>
        <v>0</v>
      </c>
      <c r="D487" s="41">
        <f t="shared" si="15"/>
        <v>0</v>
      </c>
      <c r="E487" s="30">
        <v>0</v>
      </c>
      <c r="F487" s="31">
        <v>0</v>
      </c>
      <c r="G487" s="32">
        <v>0</v>
      </c>
      <c r="H487" s="32">
        <v>0</v>
      </c>
      <c r="I487" s="32">
        <v>0</v>
      </c>
      <c r="J487" s="32">
        <v>0</v>
      </c>
      <c r="K487" s="29">
        <f>Лист4!E485/1000</f>
        <v>0</v>
      </c>
      <c r="L487" s="33"/>
      <c r="M487" s="33"/>
    </row>
    <row r="488" spans="1:13" s="34" customFormat="1" ht="18.75" customHeight="1" x14ac:dyDescent="0.25">
      <c r="A488" s="23" t="str">
        <f>Лист4!A486</f>
        <v xml:space="preserve">Лычманова ул. д.9 </v>
      </c>
      <c r="B488" s="185" t="str">
        <f>Лист4!C486</f>
        <v>г. Астрахань</v>
      </c>
      <c r="C488" s="41">
        <f t="shared" si="14"/>
        <v>44.425527999999993</v>
      </c>
      <c r="D488" s="41">
        <f t="shared" si="15"/>
        <v>2.8356719999999997</v>
      </c>
      <c r="E488" s="30">
        <v>0</v>
      </c>
      <c r="F488" s="31">
        <v>2.8356719999999997</v>
      </c>
      <c r="G488" s="32">
        <v>0</v>
      </c>
      <c r="H488" s="32">
        <v>0</v>
      </c>
      <c r="I488" s="32">
        <v>0</v>
      </c>
      <c r="J488" s="32">
        <v>0</v>
      </c>
      <c r="K488" s="29">
        <f>Лист4!E486/1000</f>
        <v>47.261199999999995</v>
      </c>
      <c r="L488" s="33"/>
      <c r="M488" s="33"/>
    </row>
    <row r="489" spans="1:13" s="34" customFormat="1" ht="18.75" customHeight="1" x14ac:dyDescent="0.25">
      <c r="A489" s="23" t="str">
        <f>Лист4!A487</f>
        <v xml:space="preserve">М.Горького ул. д.10 </v>
      </c>
      <c r="B489" s="185" t="str">
        <f>Лист4!C487</f>
        <v>г. Астрахань</v>
      </c>
      <c r="C489" s="41">
        <f t="shared" si="14"/>
        <v>5.1464999999999996</v>
      </c>
      <c r="D489" s="41">
        <f t="shared" si="15"/>
        <v>0.32849999999999996</v>
      </c>
      <c r="E489" s="30">
        <v>0</v>
      </c>
      <c r="F489" s="31">
        <v>0.32849999999999996</v>
      </c>
      <c r="G489" s="32">
        <v>0</v>
      </c>
      <c r="H489" s="32">
        <v>0</v>
      </c>
      <c r="I489" s="32">
        <v>0</v>
      </c>
      <c r="J489" s="32">
        <v>0</v>
      </c>
      <c r="K489" s="29">
        <f>Лист4!E487/1000</f>
        <v>5.4749999999999996</v>
      </c>
      <c r="L489" s="33"/>
      <c r="M489" s="33"/>
    </row>
    <row r="490" spans="1:13" s="34" customFormat="1" ht="18.75" customHeight="1" x14ac:dyDescent="0.25">
      <c r="A490" s="23" t="str">
        <f>Лист4!A488</f>
        <v xml:space="preserve">М.Горького ул. д.11 </v>
      </c>
      <c r="B490" s="185" t="str">
        <f>Лист4!C488</f>
        <v>г. Астрахань</v>
      </c>
      <c r="C490" s="41">
        <f t="shared" si="14"/>
        <v>0</v>
      </c>
      <c r="D490" s="41">
        <f t="shared" si="15"/>
        <v>0</v>
      </c>
      <c r="E490" s="30">
        <v>0</v>
      </c>
      <c r="F490" s="31">
        <v>0</v>
      </c>
      <c r="G490" s="32">
        <v>0</v>
      </c>
      <c r="H490" s="32">
        <v>0</v>
      </c>
      <c r="I490" s="32">
        <v>0</v>
      </c>
      <c r="J490" s="32">
        <v>0</v>
      </c>
      <c r="K490" s="29">
        <f>Лист4!E488/1000</f>
        <v>0</v>
      </c>
      <c r="L490" s="33"/>
      <c r="M490" s="33"/>
    </row>
    <row r="491" spans="1:13" s="34" customFormat="1" ht="18.75" customHeight="1" x14ac:dyDescent="0.25">
      <c r="A491" s="23" t="str">
        <f>Лист4!A489</f>
        <v xml:space="preserve">М.Горького ул. д.15 </v>
      </c>
      <c r="B491" s="185" t="str">
        <f>Лист4!C489</f>
        <v>г. Астрахань</v>
      </c>
      <c r="C491" s="41">
        <f t="shared" si="14"/>
        <v>17.162707999999999</v>
      </c>
      <c r="D491" s="41">
        <f t="shared" si="15"/>
        <v>1.0954919999999999</v>
      </c>
      <c r="E491" s="30">
        <v>0</v>
      </c>
      <c r="F491" s="31">
        <v>1.0954919999999999</v>
      </c>
      <c r="G491" s="32">
        <v>0</v>
      </c>
      <c r="H491" s="32">
        <v>0</v>
      </c>
      <c r="I491" s="32">
        <v>0</v>
      </c>
      <c r="J491" s="32">
        <v>0</v>
      </c>
      <c r="K491" s="29">
        <f>Лист4!E489/1000</f>
        <v>18.258199999999999</v>
      </c>
      <c r="L491" s="33"/>
      <c r="M491" s="33"/>
    </row>
    <row r="492" spans="1:13" s="34" customFormat="1" ht="18.75" customHeight="1" x14ac:dyDescent="0.25">
      <c r="A492" s="23" t="str">
        <f>Лист4!A490</f>
        <v xml:space="preserve">М.Горького ул. д.16 </v>
      </c>
      <c r="B492" s="185" t="str">
        <f>Лист4!C490</f>
        <v>г. Астрахань</v>
      </c>
      <c r="C492" s="41">
        <f t="shared" si="14"/>
        <v>70.547093999999987</v>
      </c>
      <c r="D492" s="41">
        <f t="shared" si="15"/>
        <v>4.5030059999999992</v>
      </c>
      <c r="E492" s="30">
        <v>0</v>
      </c>
      <c r="F492" s="31">
        <v>4.5030059999999992</v>
      </c>
      <c r="G492" s="32">
        <v>0</v>
      </c>
      <c r="H492" s="32">
        <v>0</v>
      </c>
      <c r="I492" s="32">
        <v>0</v>
      </c>
      <c r="J492" s="32">
        <v>0</v>
      </c>
      <c r="K492" s="29">
        <f>Лист4!E490/1000</f>
        <v>75.050099999999986</v>
      </c>
      <c r="L492" s="33"/>
      <c r="M492" s="33"/>
    </row>
    <row r="493" spans="1:13" s="34" customFormat="1" ht="18.75" customHeight="1" x14ac:dyDescent="0.25">
      <c r="A493" s="23" t="str">
        <f>Лист4!A491</f>
        <v xml:space="preserve">М.Горького ул. д.17 </v>
      </c>
      <c r="B493" s="185" t="str">
        <f>Лист4!C491</f>
        <v>г. Астрахань</v>
      </c>
      <c r="C493" s="41">
        <f t="shared" si="14"/>
        <v>29.525117999999999</v>
      </c>
      <c r="D493" s="41">
        <f t="shared" si="15"/>
        <v>1.884582</v>
      </c>
      <c r="E493" s="30">
        <v>0</v>
      </c>
      <c r="F493" s="31">
        <v>1.884582</v>
      </c>
      <c r="G493" s="32">
        <v>0</v>
      </c>
      <c r="H493" s="32">
        <v>0</v>
      </c>
      <c r="I493" s="32">
        <v>0</v>
      </c>
      <c r="J493" s="32">
        <v>0</v>
      </c>
      <c r="K493" s="29">
        <f>Лист4!E491/1000</f>
        <v>31.409700000000001</v>
      </c>
      <c r="L493" s="33"/>
      <c r="M493" s="33"/>
    </row>
    <row r="494" spans="1:13" s="34" customFormat="1" ht="18.75" customHeight="1" x14ac:dyDescent="0.25">
      <c r="A494" s="23" t="str">
        <f>Лист4!A492</f>
        <v xml:space="preserve">М.Горького ул. д.21 </v>
      </c>
      <c r="B494" s="185" t="str">
        <f>Лист4!C492</f>
        <v>г. Астрахань</v>
      </c>
      <c r="C494" s="41">
        <f t="shared" si="14"/>
        <v>67.078851200000003</v>
      </c>
      <c r="D494" s="41">
        <f t="shared" si="15"/>
        <v>4.2816288</v>
      </c>
      <c r="E494" s="30">
        <v>0</v>
      </c>
      <c r="F494" s="31">
        <v>4.2816288</v>
      </c>
      <c r="G494" s="32">
        <v>0</v>
      </c>
      <c r="H494" s="32">
        <v>0</v>
      </c>
      <c r="I494" s="32">
        <v>0</v>
      </c>
      <c r="J494" s="32">
        <v>0</v>
      </c>
      <c r="K494" s="29">
        <f>Лист4!E492/1000</f>
        <v>71.360479999999995</v>
      </c>
      <c r="L494" s="33"/>
      <c r="M494" s="33"/>
    </row>
    <row r="495" spans="1:13" s="34" customFormat="1" ht="18.75" customHeight="1" x14ac:dyDescent="0.25">
      <c r="A495" s="23" t="str">
        <f>Лист4!A493</f>
        <v xml:space="preserve">М.Горького ул. д.23 </v>
      </c>
      <c r="B495" s="185" t="str">
        <f>Лист4!C493</f>
        <v>г. Астрахань</v>
      </c>
      <c r="C495" s="41">
        <f t="shared" si="14"/>
        <v>74.2852484</v>
      </c>
      <c r="D495" s="41">
        <f t="shared" si="15"/>
        <v>4.7416115999999997</v>
      </c>
      <c r="E495" s="30">
        <v>0</v>
      </c>
      <c r="F495" s="31">
        <v>4.7416115999999997</v>
      </c>
      <c r="G495" s="32">
        <v>0</v>
      </c>
      <c r="H495" s="32">
        <v>0</v>
      </c>
      <c r="I495" s="32">
        <v>0</v>
      </c>
      <c r="J495" s="32">
        <v>0</v>
      </c>
      <c r="K495" s="29">
        <f>Лист4!E493/1000</f>
        <v>79.026859999999999</v>
      </c>
      <c r="L495" s="33"/>
      <c r="M495" s="33"/>
    </row>
    <row r="496" spans="1:13" s="34" customFormat="1" ht="18.75" customHeight="1" x14ac:dyDescent="0.25">
      <c r="A496" s="23" t="str">
        <f>Лист4!A494</f>
        <v xml:space="preserve">М.Горького ул. д.25 </v>
      </c>
      <c r="B496" s="185" t="str">
        <f>Лист4!C494</f>
        <v>г. Астрахань</v>
      </c>
      <c r="C496" s="41">
        <f t="shared" si="14"/>
        <v>105.01980800000001</v>
      </c>
      <c r="D496" s="41">
        <f t="shared" si="15"/>
        <v>6.703392</v>
      </c>
      <c r="E496" s="30">
        <v>0</v>
      </c>
      <c r="F496" s="31">
        <v>6.703392</v>
      </c>
      <c r="G496" s="32">
        <v>0</v>
      </c>
      <c r="H496" s="32">
        <v>0</v>
      </c>
      <c r="I496" s="32">
        <v>0</v>
      </c>
      <c r="J496" s="32">
        <v>0</v>
      </c>
      <c r="K496" s="29">
        <f>Лист4!E494/1000</f>
        <v>111.72320000000001</v>
      </c>
      <c r="L496" s="33"/>
      <c r="M496" s="33"/>
    </row>
    <row r="497" spans="1:13" s="34" customFormat="1" ht="18.75" customHeight="1" x14ac:dyDescent="0.25">
      <c r="A497" s="23" t="str">
        <f>Лист4!A495</f>
        <v xml:space="preserve">М.Горького ул. д.26 </v>
      </c>
      <c r="B497" s="185" t="str">
        <f>Лист4!C495</f>
        <v>г. Астрахань</v>
      </c>
      <c r="C497" s="41">
        <f t="shared" si="14"/>
        <v>22.329512000000001</v>
      </c>
      <c r="D497" s="41">
        <f t="shared" si="15"/>
        <v>1.4252880000000001</v>
      </c>
      <c r="E497" s="30">
        <v>0</v>
      </c>
      <c r="F497" s="31">
        <v>1.4252880000000001</v>
      </c>
      <c r="G497" s="32">
        <v>0</v>
      </c>
      <c r="H497" s="32">
        <v>0</v>
      </c>
      <c r="I497" s="32">
        <v>0</v>
      </c>
      <c r="J497" s="32">
        <v>0</v>
      </c>
      <c r="K497" s="29">
        <f>Лист4!E495/1000</f>
        <v>23.754800000000003</v>
      </c>
      <c r="L497" s="33"/>
      <c r="M497" s="33"/>
    </row>
    <row r="498" spans="1:13" s="34" customFormat="1" ht="18.75" customHeight="1" x14ac:dyDescent="0.25">
      <c r="A498" s="23" t="str">
        <f>Лист4!A496</f>
        <v xml:space="preserve">М.Горького ул. д.27 </v>
      </c>
      <c r="B498" s="185" t="str">
        <f>Лист4!C496</f>
        <v>г. Астрахань</v>
      </c>
      <c r="C498" s="41">
        <f t="shared" si="14"/>
        <v>54.034396000000001</v>
      </c>
      <c r="D498" s="41">
        <f t="shared" si="15"/>
        <v>3.4490040000000004</v>
      </c>
      <c r="E498" s="30">
        <v>0</v>
      </c>
      <c r="F498" s="31">
        <v>3.4490040000000004</v>
      </c>
      <c r="G498" s="32">
        <v>0</v>
      </c>
      <c r="H498" s="32">
        <v>0</v>
      </c>
      <c r="I498" s="32">
        <v>0</v>
      </c>
      <c r="J498" s="32">
        <v>0</v>
      </c>
      <c r="K498" s="29">
        <f>Лист4!E496/1000</f>
        <v>57.483400000000003</v>
      </c>
      <c r="L498" s="33"/>
      <c r="M498" s="33"/>
    </row>
    <row r="499" spans="1:13" s="34" customFormat="1" ht="18.75" customHeight="1" x14ac:dyDescent="0.25">
      <c r="A499" s="23" t="str">
        <f>Лист4!A497</f>
        <v xml:space="preserve">М.Горького ул. д.3 </v>
      </c>
      <c r="B499" s="185" t="str">
        <f>Лист4!C497</f>
        <v>г. Астрахань</v>
      </c>
      <c r="C499" s="41">
        <f t="shared" si="14"/>
        <v>93.630110000000002</v>
      </c>
      <c r="D499" s="41">
        <f t="shared" si="15"/>
        <v>5.9763900000000003</v>
      </c>
      <c r="E499" s="30">
        <v>0</v>
      </c>
      <c r="F499" s="31">
        <v>5.9763900000000003</v>
      </c>
      <c r="G499" s="32">
        <v>0</v>
      </c>
      <c r="H499" s="32">
        <v>0</v>
      </c>
      <c r="I499" s="32">
        <v>0</v>
      </c>
      <c r="J499" s="32">
        <v>0</v>
      </c>
      <c r="K499" s="29">
        <f>Лист4!E497/1000</f>
        <v>99.606499999999997</v>
      </c>
      <c r="L499" s="33"/>
      <c r="M499" s="33"/>
    </row>
    <row r="500" spans="1:13" s="34" customFormat="1" ht="18.75" customHeight="1" x14ac:dyDescent="0.25">
      <c r="A500" s="23" t="str">
        <f>Лист4!A498</f>
        <v xml:space="preserve">М.Горького ул. д.33 </v>
      </c>
      <c r="B500" s="185" t="str">
        <f>Лист4!C498</f>
        <v>г. Астрахань</v>
      </c>
      <c r="C500" s="41">
        <f t="shared" si="14"/>
        <v>21.092566000000001</v>
      </c>
      <c r="D500" s="41">
        <f t="shared" si="15"/>
        <v>1.3463340000000001</v>
      </c>
      <c r="E500" s="30">
        <v>0</v>
      </c>
      <c r="F500" s="31">
        <v>1.3463340000000001</v>
      </c>
      <c r="G500" s="32">
        <v>0</v>
      </c>
      <c r="H500" s="32">
        <v>0</v>
      </c>
      <c r="I500" s="32">
        <v>0</v>
      </c>
      <c r="J500" s="32">
        <v>0</v>
      </c>
      <c r="K500" s="29">
        <f>Лист4!E498/1000</f>
        <v>22.4389</v>
      </c>
      <c r="L500" s="33"/>
      <c r="M500" s="33"/>
    </row>
    <row r="501" spans="1:13" s="34" customFormat="1" ht="18.75" customHeight="1" x14ac:dyDescent="0.25">
      <c r="A501" s="23" t="str">
        <f>Лист4!A499</f>
        <v xml:space="preserve">М.Горького ул. д.37 </v>
      </c>
      <c r="B501" s="185" t="str">
        <f>Лист4!C499</f>
        <v>г. Астрахань</v>
      </c>
      <c r="C501" s="41">
        <f t="shared" si="14"/>
        <v>3.2005120000000002</v>
      </c>
      <c r="D501" s="41">
        <f t="shared" si="15"/>
        <v>0.20428800000000003</v>
      </c>
      <c r="E501" s="30">
        <v>0</v>
      </c>
      <c r="F501" s="31">
        <v>0.20428800000000003</v>
      </c>
      <c r="G501" s="32">
        <v>0</v>
      </c>
      <c r="H501" s="32">
        <v>0</v>
      </c>
      <c r="I501" s="32">
        <v>0</v>
      </c>
      <c r="J501" s="32">
        <v>0</v>
      </c>
      <c r="K501" s="29">
        <f>Лист4!E499/1000</f>
        <v>3.4048000000000003</v>
      </c>
      <c r="L501" s="33"/>
      <c r="M501" s="33"/>
    </row>
    <row r="502" spans="1:13" s="34" customFormat="1" ht="18" customHeight="1" x14ac:dyDescent="0.25">
      <c r="A502" s="23" t="str">
        <f>Лист4!A500</f>
        <v xml:space="preserve">М.Горького ул. д.37/3 </v>
      </c>
      <c r="B502" s="185" t="str">
        <f>Лист4!C500</f>
        <v>г. Астрахань</v>
      </c>
      <c r="C502" s="41">
        <f t="shared" si="14"/>
        <v>2.0454400000000001</v>
      </c>
      <c r="D502" s="41">
        <f t="shared" si="15"/>
        <v>0.13056000000000001</v>
      </c>
      <c r="E502" s="30">
        <v>0</v>
      </c>
      <c r="F502" s="31">
        <v>0.13056000000000001</v>
      </c>
      <c r="G502" s="32">
        <v>0</v>
      </c>
      <c r="H502" s="32">
        <v>0</v>
      </c>
      <c r="I502" s="32">
        <v>0</v>
      </c>
      <c r="J502" s="32">
        <v>0</v>
      </c>
      <c r="K502" s="29">
        <f>Лист4!E500/1000</f>
        <v>2.1760000000000002</v>
      </c>
      <c r="L502" s="33"/>
      <c r="M502" s="33"/>
    </row>
    <row r="503" spans="1:13" s="34" customFormat="1" ht="18" customHeight="1" x14ac:dyDescent="0.25">
      <c r="A503" s="23" t="str">
        <f>Лист4!A501</f>
        <v xml:space="preserve">М.Горького ул. д.41 </v>
      </c>
      <c r="B503" s="185" t="str">
        <f>Лист4!C501</f>
        <v>г. Астрахань</v>
      </c>
      <c r="C503" s="41">
        <f t="shared" si="14"/>
        <v>2.421252</v>
      </c>
      <c r="D503" s="41">
        <f t="shared" si="15"/>
        <v>0.15454799999999999</v>
      </c>
      <c r="E503" s="30">
        <v>0</v>
      </c>
      <c r="F503" s="31">
        <v>0.15454799999999999</v>
      </c>
      <c r="G503" s="32">
        <v>0</v>
      </c>
      <c r="H503" s="32">
        <v>0</v>
      </c>
      <c r="I503" s="32">
        <v>0</v>
      </c>
      <c r="J503" s="32">
        <v>0</v>
      </c>
      <c r="K503" s="29">
        <f>Лист4!E501/1000</f>
        <v>2.5758000000000001</v>
      </c>
      <c r="L503" s="33"/>
      <c r="M503" s="33"/>
    </row>
    <row r="504" spans="1:13" s="34" customFormat="1" ht="18" customHeight="1" x14ac:dyDescent="0.25">
      <c r="A504" s="23" t="str">
        <f>Лист4!A502</f>
        <v xml:space="preserve">М.Горького ул. д.41/44 </v>
      </c>
      <c r="B504" s="185" t="str">
        <f>Лист4!C502</f>
        <v>г. Астрахань</v>
      </c>
      <c r="C504" s="41">
        <f t="shared" si="14"/>
        <v>45.520533999999998</v>
      </c>
      <c r="D504" s="41">
        <f t="shared" si="15"/>
        <v>2.9055659999999999</v>
      </c>
      <c r="E504" s="30">
        <v>0</v>
      </c>
      <c r="F504" s="31">
        <v>2.9055659999999999</v>
      </c>
      <c r="G504" s="32">
        <v>0</v>
      </c>
      <c r="H504" s="32">
        <v>0</v>
      </c>
      <c r="I504" s="32">
        <v>0</v>
      </c>
      <c r="J504" s="32">
        <v>0</v>
      </c>
      <c r="K504" s="29">
        <f>Лист4!E502/1000</f>
        <v>48.426099999999998</v>
      </c>
      <c r="L504" s="33"/>
      <c r="M504" s="33"/>
    </row>
    <row r="505" spans="1:13" s="34" customFormat="1" ht="18.75" customHeight="1" x14ac:dyDescent="0.25">
      <c r="A505" s="23" t="str">
        <f>Лист4!A503</f>
        <v xml:space="preserve">М.Горького ул. д.43 </v>
      </c>
      <c r="B505" s="185" t="str">
        <f>Лист4!C503</f>
        <v>г. Астрахань</v>
      </c>
      <c r="C505" s="41">
        <f t="shared" si="14"/>
        <v>24.411424</v>
      </c>
      <c r="D505" s="41">
        <f t="shared" si="15"/>
        <v>1.558176</v>
      </c>
      <c r="E505" s="30">
        <v>0</v>
      </c>
      <c r="F505" s="31">
        <v>1.558176</v>
      </c>
      <c r="G505" s="32">
        <v>0</v>
      </c>
      <c r="H505" s="32">
        <v>0</v>
      </c>
      <c r="I505" s="32">
        <v>0</v>
      </c>
      <c r="J505" s="32">
        <v>0</v>
      </c>
      <c r="K505" s="29">
        <f>Лист4!E503/1000</f>
        <v>25.9696</v>
      </c>
      <c r="L505" s="33"/>
      <c r="M505" s="33"/>
    </row>
    <row r="506" spans="1:13" s="34" customFormat="1" ht="18.75" customHeight="1" x14ac:dyDescent="0.25">
      <c r="A506" s="23" t="str">
        <f>Лист4!A504</f>
        <v xml:space="preserve">М.Горького ул. д.45 </v>
      </c>
      <c r="B506" s="185" t="str">
        <f>Лист4!C504</f>
        <v>г. Астрахань</v>
      </c>
      <c r="C506" s="41">
        <f t="shared" si="14"/>
        <v>28.595269999999999</v>
      </c>
      <c r="D506" s="41">
        <f t="shared" si="15"/>
        <v>1.8252299999999999</v>
      </c>
      <c r="E506" s="30">
        <v>0</v>
      </c>
      <c r="F506" s="31">
        <v>1.8252299999999999</v>
      </c>
      <c r="G506" s="32">
        <v>0</v>
      </c>
      <c r="H506" s="32">
        <v>0</v>
      </c>
      <c r="I506" s="32">
        <v>0</v>
      </c>
      <c r="J506" s="32">
        <v>0</v>
      </c>
      <c r="K506" s="29">
        <f>Лист4!E504/1000</f>
        <v>30.420500000000001</v>
      </c>
      <c r="L506" s="33"/>
      <c r="M506" s="33"/>
    </row>
    <row r="507" spans="1:13" s="34" customFormat="1" ht="18.75" customHeight="1" x14ac:dyDescent="0.25">
      <c r="A507" s="23" t="str">
        <f>Лист4!A505</f>
        <v xml:space="preserve">М.Горького ул. д.47 </v>
      </c>
      <c r="B507" s="185" t="str">
        <f>Лист4!C505</f>
        <v>г. Астрахань</v>
      </c>
      <c r="C507" s="41">
        <f t="shared" si="14"/>
        <v>58.147215599999996</v>
      </c>
      <c r="D507" s="41">
        <f t="shared" si="15"/>
        <v>3.7115244000000001</v>
      </c>
      <c r="E507" s="30">
        <v>0</v>
      </c>
      <c r="F507" s="31">
        <v>3.7115244000000001</v>
      </c>
      <c r="G507" s="32">
        <v>0</v>
      </c>
      <c r="H507" s="32">
        <v>0</v>
      </c>
      <c r="I507" s="32">
        <v>0</v>
      </c>
      <c r="J507" s="32">
        <v>0</v>
      </c>
      <c r="K507" s="29">
        <f>Лист4!E505/1000</f>
        <v>61.858739999999997</v>
      </c>
      <c r="L507" s="33"/>
      <c r="M507" s="33"/>
    </row>
    <row r="508" spans="1:13" s="34" customFormat="1" ht="18.75" customHeight="1" x14ac:dyDescent="0.25">
      <c r="A508" s="23" t="str">
        <f>Лист4!A506</f>
        <v xml:space="preserve">М.Горького ул. д.52/11 </v>
      </c>
      <c r="B508" s="185" t="str">
        <f>Лист4!C506</f>
        <v>г. Астрахань</v>
      </c>
      <c r="C508" s="41">
        <f t="shared" si="14"/>
        <v>55.570073999999998</v>
      </c>
      <c r="D508" s="41">
        <f t="shared" si="15"/>
        <v>3.5470259999999998</v>
      </c>
      <c r="E508" s="30">
        <v>0</v>
      </c>
      <c r="F508" s="31">
        <v>3.5470259999999998</v>
      </c>
      <c r="G508" s="32">
        <v>0</v>
      </c>
      <c r="H508" s="32">
        <v>0</v>
      </c>
      <c r="I508" s="32">
        <v>0</v>
      </c>
      <c r="J508" s="32">
        <v>0</v>
      </c>
      <c r="K508" s="29">
        <f>Лист4!E506/1000</f>
        <v>59.117100000000001</v>
      </c>
      <c r="L508" s="33"/>
      <c r="M508" s="33"/>
    </row>
    <row r="509" spans="1:13" s="34" customFormat="1" ht="18.75" customHeight="1" x14ac:dyDescent="0.25">
      <c r="A509" s="23" t="str">
        <f>Лист4!A507</f>
        <v xml:space="preserve">М.Горького ул. д.55 </v>
      </c>
      <c r="B509" s="185" t="str">
        <f>Лист4!C507</f>
        <v>г. Астрахань</v>
      </c>
      <c r="C509" s="41">
        <f t="shared" si="14"/>
        <v>22.09</v>
      </c>
      <c r="D509" s="41">
        <f t="shared" si="15"/>
        <v>1.41</v>
      </c>
      <c r="E509" s="30">
        <v>0</v>
      </c>
      <c r="F509" s="31">
        <v>1.41</v>
      </c>
      <c r="G509" s="32">
        <v>0</v>
      </c>
      <c r="H509" s="32">
        <v>0</v>
      </c>
      <c r="I509" s="32">
        <v>0</v>
      </c>
      <c r="J509" s="32">
        <v>0</v>
      </c>
      <c r="K509" s="29">
        <f>Лист4!E507/1000</f>
        <v>23.5</v>
      </c>
      <c r="L509" s="33"/>
      <c r="M509" s="33"/>
    </row>
    <row r="510" spans="1:13" s="34" customFormat="1" ht="18.75" customHeight="1" x14ac:dyDescent="0.25">
      <c r="A510" s="23" t="str">
        <f>Лист4!A508</f>
        <v xml:space="preserve">М.Горького ул. д.59 </v>
      </c>
      <c r="B510" s="185" t="str">
        <f>Лист4!C508</f>
        <v>г. Астрахань</v>
      </c>
      <c r="C510" s="41">
        <f t="shared" si="14"/>
        <v>0</v>
      </c>
      <c r="D510" s="41">
        <f t="shared" si="15"/>
        <v>0</v>
      </c>
      <c r="E510" s="30">
        <v>0</v>
      </c>
      <c r="F510" s="31">
        <v>0</v>
      </c>
      <c r="G510" s="32">
        <v>0</v>
      </c>
      <c r="H510" s="32">
        <v>0</v>
      </c>
      <c r="I510" s="32">
        <v>0</v>
      </c>
      <c r="J510" s="32">
        <v>0</v>
      </c>
      <c r="K510" s="29">
        <f>Лист4!E508/1000</f>
        <v>0</v>
      </c>
      <c r="L510" s="33"/>
      <c r="M510" s="33"/>
    </row>
    <row r="511" spans="1:13" s="34" customFormat="1" ht="18.75" customHeight="1" x14ac:dyDescent="0.25">
      <c r="A511" s="23" t="str">
        <f>Лист4!A509</f>
        <v xml:space="preserve">М.Горького ул. д.6 </v>
      </c>
      <c r="B511" s="185" t="str">
        <f>Лист4!C509</f>
        <v>г. Астрахань</v>
      </c>
      <c r="C511" s="41">
        <f t="shared" si="14"/>
        <v>63.674565999999999</v>
      </c>
      <c r="D511" s="41">
        <f t="shared" si="15"/>
        <v>4.0643340000000006</v>
      </c>
      <c r="E511" s="30">
        <v>0</v>
      </c>
      <c r="F511" s="31">
        <v>4.0643340000000006</v>
      </c>
      <c r="G511" s="32">
        <v>0</v>
      </c>
      <c r="H511" s="32">
        <v>0</v>
      </c>
      <c r="I511" s="32">
        <v>0</v>
      </c>
      <c r="J511" s="32">
        <v>0</v>
      </c>
      <c r="K511" s="29">
        <f>Лист4!E509/1000</f>
        <v>67.738900000000001</v>
      </c>
      <c r="L511" s="33"/>
      <c r="M511" s="33"/>
    </row>
    <row r="512" spans="1:13" s="34" customFormat="1" ht="18.75" customHeight="1" x14ac:dyDescent="0.25">
      <c r="A512" s="23" t="str">
        <f>Лист4!A510</f>
        <v xml:space="preserve">М.Горького ул. д.6/2 </v>
      </c>
      <c r="B512" s="185" t="str">
        <f>Лист4!C510</f>
        <v>г. Астрахань</v>
      </c>
      <c r="C512" s="41">
        <f t="shared" si="14"/>
        <v>1.28122</v>
      </c>
      <c r="D512" s="41">
        <f t="shared" si="15"/>
        <v>8.1779999999999992E-2</v>
      </c>
      <c r="E512" s="30">
        <v>0</v>
      </c>
      <c r="F512" s="31">
        <v>8.1779999999999992E-2</v>
      </c>
      <c r="G512" s="32">
        <v>0</v>
      </c>
      <c r="H512" s="32">
        <v>0</v>
      </c>
      <c r="I512" s="32">
        <v>0</v>
      </c>
      <c r="J512" s="32">
        <v>0</v>
      </c>
      <c r="K512" s="29">
        <f>Лист4!E510/1000</f>
        <v>1.363</v>
      </c>
      <c r="L512" s="33"/>
      <c r="M512" s="33"/>
    </row>
    <row r="513" spans="1:13" s="34" customFormat="1" ht="18.75" customHeight="1" x14ac:dyDescent="0.25">
      <c r="A513" s="23" t="str">
        <f>Лист4!A511</f>
        <v xml:space="preserve">М.Горького ул. д.8 </v>
      </c>
      <c r="B513" s="185" t="str">
        <f>Лист4!C511</f>
        <v>г. Астрахань</v>
      </c>
      <c r="C513" s="41">
        <f t="shared" si="14"/>
        <v>47.079242000000008</v>
      </c>
      <c r="D513" s="41">
        <f t="shared" si="15"/>
        <v>3.005058</v>
      </c>
      <c r="E513" s="30">
        <v>0</v>
      </c>
      <c r="F513" s="31">
        <v>3.005058</v>
      </c>
      <c r="G513" s="32">
        <v>0</v>
      </c>
      <c r="H513" s="32">
        <v>0</v>
      </c>
      <c r="I513" s="32">
        <v>0</v>
      </c>
      <c r="J513" s="32">
        <v>0</v>
      </c>
      <c r="K513" s="29">
        <f>Лист4!E511/1000</f>
        <v>50.084300000000006</v>
      </c>
      <c r="L513" s="33"/>
      <c r="M513" s="33"/>
    </row>
    <row r="514" spans="1:13" s="34" customFormat="1" ht="18.75" customHeight="1" x14ac:dyDescent="0.25">
      <c r="A514" s="23" t="str">
        <f>Лист4!A512</f>
        <v xml:space="preserve">Магнитогорская ул. д.11 </v>
      </c>
      <c r="B514" s="185" t="str">
        <f>Лист4!C512</f>
        <v>г. Астрахань</v>
      </c>
      <c r="C514" s="41">
        <f t="shared" si="14"/>
        <v>0</v>
      </c>
      <c r="D514" s="41">
        <f t="shared" si="15"/>
        <v>0</v>
      </c>
      <c r="E514" s="30">
        <v>0</v>
      </c>
      <c r="F514" s="31">
        <v>0</v>
      </c>
      <c r="G514" s="32">
        <v>0</v>
      </c>
      <c r="H514" s="32">
        <v>0</v>
      </c>
      <c r="I514" s="32">
        <v>0</v>
      </c>
      <c r="J514" s="32">
        <v>0</v>
      </c>
      <c r="K514" s="29">
        <f>Лист4!E512/1000</f>
        <v>0</v>
      </c>
      <c r="L514" s="33"/>
      <c r="M514" s="33"/>
    </row>
    <row r="515" spans="1:13" s="34" customFormat="1" ht="18.75" customHeight="1" x14ac:dyDescent="0.25">
      <c r="A515" s="23" t="str">
        <f>Лист4!A513</f>
        <v xml:space="preserve">Магнитогорская ул. д.13 </v>
      </c>
      <c r="B515" s="185" t="str">
        <f>Лист4!C513</f>
        <v>г. Астрахань</v>
      </c>
      <c r="C515" s="41">
        <f t="shared" si="14"/>
        <v>7.1022639999999999</v>
      </c>
      <c r="D515" s="41">
        <f t="shared" si="15"/>
        <v>0.45333599999999996</v>
      </c>
      <c r="E515" s="30">
        <v>0</v>
      </c>
      <c r="F515" s="31">
        <v>0.45333599999999996</v>
      </c>
      <c r="G515" s="32">
        <v>0</v>
      </c>
      <c r="H515" s="32">
        <v>0</v>
      </c>
      <c r="I515" s="32">
        <v>0</v>
      </c>
      <c r="J515" s="32">
        <v>0</v>
      </c>
      <c r="K515" s="29">
        <f>Лист4!E513/1000</f>
        <v>7.5556000000000001</v>
      </c>
      <c r="L515" s="33"/>
      <c r="M515" s="33"/>
    </row>
    <row r="516" spans="1:13" s="34" customFormat="1" ht="18.75" customHeight="1" x14ac:dyDescent="0.25">
      <c r="A516" s="23" t="str">
        <f>Лист4!A514</f>
        <v xml:space="preserve">Маяковского ул. д.11 </v>
      </c>
      <c r="B516" s="185" t="str">
        <f>Лист4!C514</f>
        <v>г. Астрахань</v>
      </c>
      <c r="C516" s="41">
        <f t="shared" si="14"/>
        <v>0</v>
      </c>
      <c r="D516" s="41">
        <f t="shared" si="15"/>
        <v>0</v>
      </c>
      <c r="E516" s="30">
        <v>0</v>
      </c>
      <c r="F516" s="31">
        <v>0</v>
      </c>
      <c r="G516" s="32">
        <v>0</v>
      </c>
      <c r="H516" s="32">
        <v>0</v>
      </c>
      <c r="I516" s="32">
        <v>0</v>
      </c>
      <c r="J516" s="32">
        <v>0</v>
      </c>
      <c r="K516" s="29">
        <f>Лист4!E514/1000</f>
        <v>0</v>
      </c>
      <c r="L516" s="33"/>
      <c r="M516" s="33"/>
    </row>
    <row r="517" spans="1:13" s="34" customFormat="1" ht="18.75" customHeight="1" x14ac:dyDescent="0.25">
      <c r="A517" s="23" t="str">
        <f>Лист4!A515</f>
        <v xml:space="preserve">Маяковского ул. д.14 </v>
      </c>
      <c r="B517" s="185" t="str">
        <f>Лист4!C515</f>
        <v>г. Астрахань</v>
      </c>
      <c r="C517" s="41">
        <f t="shared" si="14"/>
        <v>3.0131699999999997</v>
      </c>
      <c r="D517" s="41">
        <f t="shared" si="15"/>
        <v>0.19233</v>
      </c>
      <c r="E517" s="30">
        <v>0</v>
      </c>
      <c r="F517" s="31">
        <v>0.19233</v>
      </c>
      <c r="G517" s="32">
        <v>0</v>
      </c>
      <c r="H517" s="32">
        <v>0</v>
      </c>
      <c r="I517" s="32">
        <v>0</v>
      </c>
      <c r="J517" s="32">
        <v>0</v>
      </c>
      <c r="K517" s="29">
        <f>Лист4!E515/1000</f>
        <v>3.2054999999999998</v>
      </c>
      <c r="L517" s="33"/>
      <c r="M517" s="33"/>
    </row>
    <row r="518" spans="1:13" s="34" customFormat="1" ht="18.75" customHeight="1" x14ac:dyDescent="0.25">
      <c r="A518" s="23" t="str">
        <f>Лист4!A516</f>
        <v xml:space="preserve">Маяковского ул. д.17 </v>
      </c>
      <c r="B518" s="185" t="str">
        <f>Лист4!C516</f>
        <v>г. Астрахань</v>
      </c>
      <c r="C518" s="41">
        <f t="shared" si="14"/>
        <v>8.4051980000000004</v>
      </c>
      <c r="D518" s="41">
        <f t="shared" si="15"/>
        <v>0.53650200000000003</v>
      </c>
      <c r="E518" s="30">
        <v>0</v>
      </c>
      <c r="F518" s="31">
        <v>0.53650200000000003</v>
      </c>
      <c r="G518" s="32">
        <v>0</v>
      </c>
      <c r="H518" s="32">
        <v>0</v>
      </c>
      <c r="I518" s="32">
        <v>0</v>
      </c>
      <c r="J518" s="32">
        <v>0</v>
      </c>
      <c r="K518" s="29">
        <f>Лист4!E516/1000</f>
        <v>8.9417000000000009</v>
      </c>
      <c r="L518" s="33"/>
      <c r="M518" s="33"/>
    </row>
    <row r="519" spans="1:13" s="34" customFormat="1" ht="18.75" customHeight="1" x14ac:dyDescent="0.25">
      <c r="A519" s="23" t="str">
        <f>Лист4!A517</f>
        <v xml:space="preserve">Маяковского ул. д.2 </v>
      </c>
      <c r="B519" s="185" t="str">
        <f>Лист4!C517</f>
        <v>г. Астрахань</v>
      </c>
      <c r="C519" s="41">
        <f t="shared" ref="C519:C582" si="16">K519+J519-F519</f>
        <v>46.331378000000008</v>
      </c>
      <c r="D519" s="41">
        <f t="shared" ref="D519:D582" si="17">F519</f>
        <v>2.9573220000000005</v>
      </c>
      <c r="E519" s="30">
        <v>0</v>
      </c>
      <c r="F519" s="31">
        <v>2.9573220000000005</v>
      </c>
      <c r="G519" s="32">
        <v>0</v>
      </c>
      <c r="H519" s="32">
        <v>0</v>
      </c>
      <c r="I519" s="32">
        <v>0</v>
      </c>
      <c r="J519" s="32">
        <v>0</v>
      </c>
      <c r="K519" s="29">
        <f>Лист4!E517/1000</f>
        <v>49.288700000000006</v>
      </c>
      <c r="L519" s="33"/>
      <c r="M519" s="33"/>
    </row>
    <row r="520" spans="1:13" s="34" customFormat="1" ht="18.75" customHeight="1" x14ac:dyDescent="0.25">
      <c r="A520" s="23" t="str">
        <f>Лист4!A518</f>
        <v xml:space="preserve">Маяковского ул. д.23 </v>
      </c>
      <c r="B520" s="185" t="str">
        <f>Лист4!C518</f>
        <v>г. Астрахань</v>
      </c>
      <c r="C520" s="41">
        <f t="shared" si="16"/>
        <v>4.2955180000000004</v>
      </c>
      <c r="D520" s="41">
        <f t="shared" si="17"/>
        <v>0.27418200000000004</v>
      </c>
      <c r="E520" s="30">
        <v>0</v>
      </c>
      <c r="F520" s="31">
        <v>0.27418200000000004</v>
      </c>
      <c r="G520" s="32">
        <v>0</v>
      </c>
      <c r="H520" s="32">
        <v>0</v>
      </c>
      <c r="I520" s="32">
        <v>0</v>
      </c>
      <c r="J520" s="32">
        <v>0</v>
      </c>
      <c r="K520" s="29">
        <f>Лист4!E518/1000</f>
        <v>4.5697000000000001</v>
      </c>
      <c r="L520" s="33"/>
      <c r="M520" s="33"/>
    </row>
    <row r="521" spans="1:13" s="34" customFormat="1" ht="18.75" customHeight="1" x14ac:dyDescent="0.25">
      <c r="A521" s="23" t="str">
        <f>Лист4!A519</f>
        <v xml:space="preserve">Маяковского ул. д.26 </v>
      </c>
      <c r="B521" s="185" t="str">
        <f>Лист4!C519</f>
        <v>г. Астрахань</v>
      </c>
      <c r="C521" s="41">
        <f t="shared" si="16"/>
        <v>3.0603580000000004</v>
      </c>
      <c r="D521" s="41">
        <f t="shared" si="17"/>
        <v>0.19534200000000002</v>
      </c>
      <c r="E521" s="30">
        <v>0</v>
      </c>
      <c r="F521" s="31">
        <v>0.19534200000000002</v>
      </c>
      <c r="G521" s="32">
        <v>0</v>
      </c>
      <c r="H521" s="32">
        <v>0</v>
      </c>
      <c r="I521" s="32">
        <v>0</v>
      </c>
      <c r="J521" s="32">
        <v>0</v>
      </c>
      <c r="K521" s="29">
        <f>Лист4!E519/1000</f>
        <v>3.2557000000000005</v>
      </c>
      <c r="L521" s="33"/>
      <c r="M521" s="33"/>
    </row>
    <row r="522" spans="1:13" s="34" customFormat="1" ht="18.75" customHeight="1" x14ac:dyDescent="0.25">
      <c r="A522" s="23" t="str">
        <f>Лист4!A520</f>
        <v xml:space="preserve">Маяковского ул. д.27 </v>
      </c>
      <c r="B522" s="185" t="str">
        <f>Лист4!C520</f>
        <v>г. Астрахань</v>
      </c>
      <c r="C522" s="41">
        <f t="shared" si="16"/>
        <v>6.7950720000000002</v>
      </c>
      <c r="D522" s="41">
        <f t="shared" si="17"/>
        <v>0.433728</v>
      </c>
      <c r="E522" s="30">
        <v>0</v>
      </c>
      <c r="F522" s="31">
        <v>0.433728</v>
      </c>
      <c r="G522" s="32">
        <v>0</v>
      </c>
      <c r="H522" s="32">
        <v>0</v>
      </c>
      <c r="I522" s="32">
        <v>0</v>
      </c>
      <c r="J522" s="32">
        <v>0</v>
      </c>
      <c r="K522" s="29">
        <f>Лист4!E520/1000</f>
        <v>7.2288000000000006</v>
      </c>
      <c r="L522" s="33"/>
      <c r="M522" s="33"/>
    </row>
    <row r="523" spans="1:13" s="34" customFormat="1" ht="25.5" customHeight="1" x14ac:dyDescent="0.25">
      <c r="A523" s="23" t="str">
        <f>Лист4!A521</f>
        <v xml:space="preserve">Маяковского ул. д.28 </v>
      </c>
      <c r="B523" s="185" t="str">
        <f>Лист4!C521</f>
        <v>г. Астрахань</v>
      </c>
      <c r="C523" s="41">
        <f t="shared" si="16"/>
        <v>7.51248</v>
      </c>
      <c r="D523" s="41">
        <f t="shared" si="17"/>
        <v>0.47952000000000006</v>
      </c>
      <c r="E523" s="30">
        <v>0</v>
      </c>
      <c r="F523" s="31">
        <v>0.47952000000000006</v>
      </c>
      <c r="G523" s="32">
        <v>0</v>
      </c>
      <c r="H523" s="32">
        <v>0</v>
      </c>
      <c r="I523" s="32">
        <v>0</v>
      </c>
      <c r="J523" s="32">
        <v>0</v>
      </c>
      <c r="K523" s="29">
        <f>Лист4!E521/1000</f>
        <v>7.992</v>
      </c>
      <c r="L523" s="33"/>
      <c r="M523" s="33"/>
    </row>
    <row r="524" spans="1:13" s="34" customFormat="1" ht="18.75" customHeight="1" x14ac:dyDescent="0.25">
      <c r="A524" s="23" t="str">
        <f>Лист4!A522</f>
        <v xml:space="preserve">Маяковского ул. д.34 </v>
      </c>
      <c r="B524" s="185" t="str">
        <f>Лист4!C522</f>
        <v>г. Астрахань</v>
      </c>
      <c r="C524" s="41">
        <f t="shared" si="16"/>
        <v>0.37271000000000004</v>
      </c>
      <c r="D524" s="41">
        <f t="shared" si="17"/>
        <v>2.3789999999999999E-2</v>
      </c>
      <c r="E524" s="30">
        <v>0</v>
      </c>
      <c r="F524" s="31">
        <v>2.3789999999999999E-2</v>
      </c>
      <c r="G524" s="32">
        <v>0</v>
      </c>
      <c r="H524" s="32">
        <v>0</v>
      </c>
      <c r="I524" s="32">
        <v>0</v>
      </c>
      <c r="J524" s="32">
        <v>0</v>
      </c>
      <c r="K524" s="29">
        <f>Лист4!E522/1000</f>
        <v>0.39650000000000002</v>
      </c>
      <c r="L524" s="33"/>
      <c r="M524" s="33"/>
    </row>
    <row r="525" spans="1:13" s="34" customFormat="1" ht="18.75" customHeight="1" x14ac:dyDescent="0.25">
      <c r="A525" s="23" t="str">
        <f>Лист4!A523</f>
        <v xml:space="preserve">Маяковского ул. д.36 </v>
      </c>
      <c r="B525" s="185" t="str">
        <f>Лист4!C523</f>
        <v>г. Астрахань</v>
      </c>
      <c r="C525" s="41">
        <f t="shared" si="16"/>
        <v>0</v>
      </c>
      <c r="D525" s="41">
        <f t="shared" si="17"/>
        <v>0</v>
      </c>
      <c r="E525" s="30">
        <v>0</v>
      </c>
      <c r="F525" s="31">
        <v>0</v>
      </c>
      <c r="G525" s="32">
        <v>0</v>
      </c>
      <c r="H525" s="32">
        <v>0</v>
      </c>
      <c r="I525" s="32">
        <v>0</v>
      </c>
      <c r="J525" s="32">
        <v>0</v>
      </c>
      <c r="K525" s="29">
        <f>Лист4!E523/1000</f>
        <v>0</v>
      </c>
      <c r="L525" s="33"/>
      <c r="M525" s="33"/>
    </row>
    <row r="526" spans="1:13" s="34" customFormat="1" ht="18.75" customHeight="1" x14ac:dyDescent="0.25">
      <c r="A526" s="23" t="str">
        <f>Лист4!A524</f>
        <v xml:space="preserve">Маяковского ул. д.4 </v>
      </c>
      <c r="B526" s="185" t="str">
        <f>Лист4!C524</f>
        <v>г. Астрахань</v>
      </c>
      <c r="C526" s="41">
        <f t="shared" si="16"/>
        <v>14.577801999999998</v>
      </c>
      <c r="D526" s="41">
        <f t="shared" si="17"/>
        <v>0.93049799999999983</v>
      </c>
      <c r="E526" s="30">
        <v>0</v>
      </c>
      <c r="F526" s="31">
        <v>0.93049799999999983</v>
      </c>
      <c r="G526" s="32">
        <v>0</v>
      </c>
      <c r="H526" s="32">
        <v>0</v>
      </c>
      <c r="I526" s="32">
        <v>0</v>
      </c>
      <c r="J526" s="32">
        <v>0</v>
      </c>
      <c r="K526" s="29">
        <f>Лист4!E524/1000</f>
        <v>15.508299999999998</v>
      </c>
      <c r="L526" s="33"/>
      <c r="M526" s="33"/>
    </row>
    <row r="527" spans="1:13" s="34" customFormat="1" ht="18.75" customHeight="1" x14ac:dyDescent="0.25">
      <c r="A527" s="23" t="str">
        <f>Лист4!A525</f>
        <v xml:space="preserve">Маяковского ул. д.40 </v>
      </c>
      <c r="B527" s="185" t="str">
        <f>Лист4!C525</f>
        <v>г. Астрахань</v>
      </c>
      <c r="C527" s="41">
        <f t="shared" si="16"/>
        <v>0.87748999999999999</v>
      </c>
      <c r="D527" s="41">
        <f t="shared" si="17"/>
        <v>5.6009999999999997E-2</v>
      </c>
      <c r="E527" s="30">
        <v>0</v>
      </c>
      <c r="F527" s="31">
        <v>5.6009999999999997E-2</v>
      </c>
      <c r="G527" s="32">
        <v>0</v>
      </c>
      <c r="H527" s="32">
        <v>0</v>
      </c>
      <c r="I527" s="32">
        <v>0</v>
      </c>
      <c r="J527" s="32">
        <v>0</v>
      </c>
      <c r="K527" s="29">
        <f>Лист4!E525/1000</f>
        <v>0.9335</v>
      </c>
      <c r="L527" s="33"/>
      <c r="M527" s="33"/>
    </row>
    <row r="528" spans="1:13" s="34" customFormat="1" ht="18.75" customHeight="1" x14ac:dyDescent="0.25">
      <c r="A528" s="23" t="str">
        <f>Лист4!A526</f>
        <v xml:space="preserve">Маяковского ул. д.41 </v>
      </c>
      <c r="B528" s="185" t="str">
        <f>Лист4!C526</f>
        <v>г. Астрахань</v>
      </c>
      <c r="C528" s="41">
        <f t="shared" si="16"/>
        <v>0.72267199999999998</v>
      </c>
      <c r="D528" s="41">
        <f t="shared" si="17"/>
        <v>4.6127999999999995E-2</v>
      </c>
      <c r="E528" s="30">
        <v>0</v>
      </c>
      <c r="F528" s="31">
        <v>4.6127999999999995E-2</v>
      </c>
      <c r="G528" s="32">
        <v>0</v>
      </c>
      <c r="H528" s="32">
        <v>0</v>
      </c>
      <c r="I528" s="32">
        <v>0</v>
      </c>
      <c r="J528" s="32">
        <v>0</v>
      </c>
      <c r="K528" s="29">
        <f>Лист4!E526/1000</f>
        <v>0.76879999999999993</v>
      </c>
      <c r="L528" s="33"/>
      <c r="M528" s="33"/>
    </row>
    <row r="529" spans="1:13" s="34" customFormat="1" ht="18.75" customHeight="1" x14ac:dyDescent="0.25">
      <c r="A529" s="23" t="str">
        <f>Лист4!A527</f>
        <v xml:space="preserve">Мельникова ул. д.10 </v>
      </c>
      <c r="B529" s="185" t="str">
        <f>Лист4!C527</f>
        <v>г. Астрахань</v>
      </c>
      <c r="C529" s="41">
        <f t="shared" si="16"/>
        <v>0</v>
      </c>
      <c r="D529" s="41">
        <f t="shared" si="17"/>
        <v>0</v>
      </c>
      <c r="E529" s="30">
        <v>0</v>
      </c>
      <c r="F529" s="31">
        <v>0</v>
      </c>
      <c r="G529" s="32">
        <v>0</v>
      </c>
      <c r="H529" s="32">
        <v>0</v>
      </c>
      <c r="I529" s="32">
        <v>0</v>
      </c>
      <c r="J529" s="32">
        <v>0</v>
      </c>
      <c r="K529" s="29">
        <f>Лист4!E527/1000</f>
        <v>0</v>
      </c>
      <c r="L529" s="33"/>
      <c r="M529" s="33"/>
    </row>
    <row r="530" spans="1:13" s="34" customFormat="1" ht="18.75" customHeight="1" x14ac:dyDescent="0.25">
      <c r="A530" s="23" t="str">
        <f>Лист4!A528</f>
        <v xml:space="preserve">Мельникова ул. д.4 </v>
      </c>
      <c r="B530" s="185" t="str">
        <f>Лист4!C528</f>
        <v>г. Астрахань</v>
      </c>
      <c r="C530" s="41">
        <f t="shared" si="16"/>
        <v>0.30117599999999994</v>
      </c>
      <c r="D530" s="41">
        <f t="shared" si="17"/>
        <v>1.9223999999999998E-2</v>
      </c>
      <c r="E530" s="30">
        <v>0</v>
      </c>
      <c r="F530" s="31">
        <v>1.9223999999999998E-2</v>
      </c>
      <c r="G530" s="32">
        <v>0</v>
      </c>
      <c r="H530" s="32">
        <v>0</v>
      </c>
      <c r="I530" s="32">
        <v>0</v>
      </c>
      <c r="J530" s="32">
        <v>0</v>
      </c>
      <c r="K530" s="29">
        <f>Лист4!E528/1000</f>
        <v>0.32039999999999996</v>
      </c>
      <c r="L530" s="33"/>
      <c r="M530" s="33"/>
    </row>
    <row r="531" spans="1:13" s="34" customFormat="1" ht="18.75" customHeight="1" x14ac:dyDescent="0.25">
      <c r="A531" s="23" t="str">
        <f>Лист4!A529</f>
        <v xml:space="preserve">Мельникова ул. д.8 </v>
      </c>
      <c r="B531" s="185" t="str">
        <f>Лист4!C529</f>
        <v>г. Астрахань</v>
      </c>
      <c r="C531" s="41">
        <f t="shared" si="16"/>
        <v>0</v>
      </c>
      <c r="D531" s="41">
        <f t="shared" si="17"/>
        <v>0</v>
      </c>
      <c r="E531" s="30">
        <v>0</v>
      </c>
      <c r="F531" s="31">
        <v>0</v>
      </c>
      <c r="G531" s="32">
        <v>0</v>
      </c>
      <c r="H531" s="32">
        <v>0</v>
      </c>
      <c r="I531" s="32">
        <v>0</v>
      </c>
      <c r="J531" s="32">
        <v>0</v>
      </c>
      <c r="K531" s="29">
        <f>Лист4!E529/1000</f>
        <v>0</v>
      </c>
      <c r="L531" s="33"/>
      <c r="M531" s="33"/>
    </row>
    <row r="532" spans="1:13" s="34" customFormat="1" ht="18.75" customHeight="1" x14ac:dyDescent="0.25">
      <c r="A532" s="23" t="str">
        <f>Лист4!A530</f>
        <v xml:space="preserve">Мечникова ул. д.11 </v>
      </c>
      <c r="B532" s="185" t="str">
        <f>Лист4!C530</f>
        <v>г. Астрахань</v>
      </c>
      <c r="C532" s="41">
        <f t="shared" si="16"/>
        <v>8.3787839999999996</v>
      </c>
      <c r="D532" s="41">
        <f t="shared" si="17"/>
        <v>0.53481599999999996</v>
      </c>
      <c r="E532" s="30">
        <v>0</v>
      </c>
      <c r="F532" s="31">
        <v>0.53481599999999996</v>
      </c>
      <c r="G532" s="32">
        <v>0</v>
      </c>
      <c r="H532" s="32">
        <v>0</v>
      </c>
      <c r="I532" s="32">
        <v>0</v>
      </c>
      <c r="J532" s="32">
        <v>0</v>
      </c>
      <c r="K532" s="29">
        <f>Лист4!E530/1000</f>
        <v>8.9135999999999989</v>
      </c>
      <c r="L532" s="33"/>
      <c r="M532" s="33"/>
    </row>
    <row r="533" spans="1:13" s="34" customFormat="1" ht="18.75" customHeight="1" x14ac:dyDescent="0.25">
      <c r="A533" s="23" t="str">
        <f>Лист4!A531</f>
        <v xml:space="preserve">Минусинская ул. д.2 </v>
      </c>
      <c r="B533" s="185" t="str">
        <f>Лист4!C531</f>
        <v>г. Астрахань</v>
      </c>
      <c r="C533" s="41">
        <f t="shared" si="16"/>
        <v>541.21131679999996</v>
      </c>
      <c r="D533" s="41">
        <f t="shared" si="17"/>
        <v>34.545403199999996</v>
      </c>
      <c r="E533" s="30">
        <v>0</v>
      </c>
      <c r="F533" s="31">
        <v>34.545403199999996</v>
      </c>
      <c r="G533" s="32">
        <v>0</v>
      </c>
      <c r="H533" s="32">
        <v>0</v>
      </c>
      <c r="I533" s="32">
        <v>0</v>
      </c>
      <c r="J533" s="32">
        <v>0</v>
      </c>
      <c r="K533" s="29">
        <f>Лист4!E531/1000</f>
        <v>575.75671999999997</v>
      </c>
      <c r="L533" s="33"/>
      <c r="M533" s="33"/>
    </row>
    <row r="534" spans="1:13" s="34" customFormat="1" ht="18.75" customHeight="1" x14ac:dyDescent="0.25">
      <c r="A534" s="23" t="str">
        <f>Лист4!A532</f>
        <v xml:space="preserve">Минусинская ул. д.5 </v>
      </c>
      <c r="B534" s="185" t="str">
        <f>Лист4!C532</f>
        <v>г. Астрахань</v>
      </c>
      <c r="C534" s="41">
        <f t="shared" si="16"/>
        <v>1283.1250227999999</v>
      </c>
      <c r="D534" s="41">
        <f t="shared" si="17"/>
        <v>81.901597199999998</v>
      </c>
      <c r="E534" s="30">
        <v>0</v>
      </c>
      <c r="F534" s="31">
        <v>81.901597199999998</v>
      </c>
      <c r="G534" s="32">
        <v>0</v>
      </c>
      <c r="H534" s="32">
        <v>0</v>
      </c>
      <c r="I534" s="32">
        <v>0</v>
      </c>
      <c r="J534" s="32">
        <v>0</v>
      </c>
      <c r="K534" s="29">
        <f>Лист4!E532/1000</f>
        <v>1365.0266199999999</v>
      </c>
      <c r="L534" s="33"/>
      <c r="M534" s="33"/>
    </row>
    <row r="535" spans="1:13" s="34" customFormat="1" ht="18.75" customHeight="1" x14ac:dyDescent="0.25">
      <c r="A535" s="23" t="str">
        <f>Лист4!A533</f>
        <v xml:space="preserve">Михаила Аладьина ул. д.15 </v>
      </c>
      <c r="B535" s="185" t="str">
        <f>Лист4!C533</f>
        <v>г. Астрахань</v>
      </c>
      <c r="C535" s="41">
        <f t="shared" si="16"/>
        <v>17.384547999999995</v>
      </c>
      <c r="D535" s="41">
        <f t="shared" si="17"/>
        <v>1.1096519999999999</v>
      </c>
      <c r="E535" s="30">
        <v>0</v>
      </c>
      <c r="F535" s="31">
        <v>1.1096519999999999</v>
      </c>
      <c r="G535" s="32">
        <v>0</v>
      </c>
      <c r="H535" s="32">
        <v>0</v>
      </c>
      <c r="I535" s="32">
        <v>0</v>
      </c>
      <c r="J535" s="32">
        <v>0</v>
      </c>
      <c r="K535" s="29">
        <f>Лист4!E533/1000</f>
        <v>18.494199999999996</v>
      </c>
      <c r="L535" s="33"/>
      <c r="M535" s="33"/>
    </row>
    <row r="536" spans="1:13" s="34" customFormat="1" ht="18.75" customHeight="1" x14ac:dyDescent="0.25">
      <c r="A536" s="23" t="str">
        <f>Лист4!A534</f>
        <v xml:space="preserve">Михаила Аладьина ул. д.3 </v>
      </c>
      <c r="B536" s="185" t="str">
        <f>Лист4!C534</f>
        <v>г. Астрахань</v>
      </c>
      <c r="C536" s="41">
        <f t="shared" si="16"/>
        <v>24.052438000000002</v>
      </c>
      <c r="D536" s="41">
        <f t="shared" si="17"/>
        <v>1.5352620000000001</v>
      </c>
      <c r="E536" s="30">
        <v>0</v>
      </c>
      <c r="F536" s="31">
        <v>1.5352620000000001</v>
      </c>
      <c r="G536" s="32">
        <v>0</v>
      </c>
      <c r="H536" s="32">
        <v>0</v>
      </c>
      <c r="I536" s="32">
        <v>0</v>
      </c>
      <c r="J536" s="32">
        <v>0</v>
      </c>
      <c r="K536" s="29">
        <f>Лист4!E534/1000</f>
        <v>25.587700000000002</v>
      </c>
      <c r="L536" s="33"/>
      <c r="M536" s="33"/>
    </row>
    <row r="537" spans="1:13" s="34" customFormat="1" ht="18.75" customHeight="1" x14ac:dyDescent="0.25">
      <c r="A537" s="23" t="str">
        <f>Лист4!A535</f>
        <v xml:space="preserve">Михаила Аладьина ул. д.8 </v>
      </c>
      <c r="B537" s="185" t="str">
        <f>Лист4!C535</f>
        <v>г. Астрахань</v>
      </c>
      <c r="C537" s="41">
        <f t="shared" si="16"/>
        <v>456.09542599999997</v>
      </c>
      <c r="D537" s="41">
        <f t="shared" si="17"/>
        <v>29.112473999999999</v>
      </c>
      <c r="E537" s="30">
        <v>0</v>
      </c>
      <c r="F537" s="31">
        <v>29.112473999999999</v>
      </c>
      <c r="G537" s="32">
        <v>0</v>
      </c>
      <c r="H537" s="32">
        <v>0</v>
      </c>
      <c r="I537" s="32">
        <v>0</v>
      </c>
      <c r="J537" s="32">
        <v>0</v>
      </c>
      <c r="K537" s="29">
        <f>Лист4!E535/1000</f>
        <v>485.2079</v>
      </c>
      <c r="L537" s="33"/>
      <c r="M537" s="33"/>
    </row>
    <row r="538" spans="1:13" s="34" customFormat="1" ht="18.75" customHeight="1" x14ac:dyDescent="0.25">
      <c r="A538" s="23" t="str">
        <f>Лист4!A536</f>
        <v xml:space="preserve">Молодой Гвардии ул. д.15/36 </v>
      </c>
      <c r="B538" s="185" t="str">
        <f>Лист4!C536</f>
        <v>г. Астрахань</v>
      </c>
      <c r="C538" s="41">
        <f t="shared" si="16"/>
        <v>727.7347930000002</v>
      </c>
      <c r="D538" s="41">
        <f t="shared" si="17"/>
        <v>46.451157000000009</v>
      </c>
      <c r="E538" s="30">
        <v>0</v>
      </c>
      <c r="F538" s="31">
        <v>46.451157000000009</v>
      </c>
      <c r="G538" s="32">
        <v>0</v>
      </c>
      <c r="H538" s="32">
        <v>0</v>
      </c>
      <c r="I538" s="32">
        <v>0</v>
      </c>
      <c r="J538" s="32">
        <v>0</v>
      </c>
      <c r="K538" s="29">
        <f>Лист4!E536/1000</f>
        <v>774.18595000000016</v>
      </c>
      <c r="L538" s="33"/>
      <c r="M538" s="33"/>
    </row>
    <row r="539" spans="1:13" s="34" customFormat="1" ht="18.75" customHeight="1" x14ac:dyDescent="0.25">
      <c r="A539" s="23" t="str">
        <f>Лист4!A537</f>
        <v xml:space="preserve">Молодой Гвардии ул. д.16 </v>
      </c>
      <c r="B539" s="185" t="str">
        <f>Лист4!C537</f>
        <v>г. Астрахань</v>
      </c>
      <c r="C539" s="41">
        <f t="shared" si="16"/>
        <v>15.565836000000001</v>
      </c>
      <c r="D539" s="41">
        <f t="shared" si="17"/>
        <v>0.99356399999999989</v>
      </c>
      <c r="E539" s="30">
        <v>0</v>
      </c>
      <c r="F539" s="31">
        <v>0.99356399999999989</v>
      </c>
      <c r="G539" s="32">
        <v>0</v>
      </c>
      <c r="H539" s="32">
        <v>0</v>
      </c>
      <c r="I539" s="32">
        <v>0</v>
      </c>
      <c r="J539" s="32">
        <v>0</v>
      </c>
      <c r="K539" s="29">
        <f>Лист4!E537/1000</f>
        <v>16.5594</v>
      </c>
      <c r="L539" s="33"/>
      <c r="M539" s="33"/>
    </row>
    <row r="540" spans="1:13" s="34" customFormat="1" ht="18.75" customHeight="1" x14ac:dyDescent="0.25">
      <c r="A540" s="23" t="str">
        <f>Лист4!A538</f>
        <v xml:space="preserve">Молодой Гвардии ул. д.9 </v>
      </c>
      <c r="B540" s="185" t="str">
        <f>Лист4!C538</f>
        <v>г. Астрахань</v>
      </c>
      <c r="C540" s="41">
        <f t="shared" si="16"/>
        <v>25.474751999999999</v>
      </c>
      <c r="D540" s="41">
        <f t="shared" si="17"/>
        <v>1.6260479999999999</v>
      </c>
      <c r="E540" s="30">
        <v>0</v>
      </c>
      <c r="F540" s="31">
        <v>1.6260479999999999</v>
      </c>
      <c r="G540" s="32">
        <v>0</v>
      </c>
      <c r="H540" s="32">
        <v>0</v>
      </c>
      <c r="I540" s="32">
        <v>0</v>
      </c>
      <c r="J540" s="32">
        <v>0</v>
      </c>
      <c r="K540" s="29">
        <f>Лист4!E538/1000</f>
        <v>27.1008</v>
      </c>
      <c r="L540" s="33"/>
      <c r="M540" s="33"/>
    </row>
    <row r="541" spans="1:13" s="34" customFormat="1" ht="18.75" customHeight="1" x14ac:dyDescent="0.25">
      <c r="A541" s="23" t="str">
        <f>Лист4!A539</f>
        <v xml:space="preserve">Московская ул. д.12 </v>
      </c>
      <c r="B541" s="185" t="str">
        <f>Лист4!C539</f>
        <v>г. Астрахань</v>
      </c>
      <c r="C541" s="41">
        <f t="shared" si="16"/>
        <v>11.055058000000001</v>
      </c>
      <c r="D541" s="41">
        <f t="shared" si="17"/>
        <v>0.70564199999999999</v>
      </c>
      <c r="E541" s="30">
        <v>0</v>
      </c>
      <c r="F541" s="31">
        <v>0.70564199999999999</v>
      </c>
      <c r="G541" s="32">
        <v>0</v>
      </c>
      <c r="H541" s="32">
        <v>0</v>
      </c>
      <c r="I541" s="32">
        <v>0</v>
      </c>
      <c r="J541" s="32">
        <v>0</v>
      </c>
      <c r="K541" s="29">
        <f>Лист4!E539/1000</f>
        <v>11.7607</v>
      </c>
      <c r="L541" s="33"/>
      <c r="M541" s="33"/>
    </row>
    <row r="542" spans="1:13" s="34" customFormat="1" ht="18.75" customHeight="1" x14ac:dyDescent="0.25">
      <c r="A542" s="23" t="str">
        <f>Лист4!A540</f>
        <v xml:space="preserve">Московская ул. д.13 </v>
      </c>
      <c r="B542" s="185" t="str">
        <f>Лист4!C540</f>
        <v>г. Астрахань</v>
      </c>
      <c r="C542" s="41">
        <f t="shared" si="16"/>
        <v>0</v>
      </c>
      <c r="D542" s="41">
        <f t="shared" si="17"/>
        <v>0</v>
      </c>
      <c r="E542" s="30">
        <v>0</v>
      </c>
      <c r="F542" s="31">
        <v>0</v>
      </c>
      <c r="G542" s="32">
        <v>0</v>
      </c>
      <c r="H542" s="32">
        <v>0</v>
      </c>
      <c r="I542" s="32">
        <v>0</v>
      </c>
      <c r="J542" s="32">
        <v>0</v>
      </c>
      <c r="K542" s="29">
        <f>Лист4!E540/1000</f>
        <v>0</v>
      </c>
      <c r="L542" s="33"/>
      <c r="M542" s="33"/>
    </row>
    <row r="543" spans="1:13" s="34" customFormat="1" ht="18.75" customHeight="1" x14ac:dyDescent="0.25">
      <c r="A543" s="23" t="str">
        <f>Лист4!A541</f>
        <v xml:space="preserve">Московская ул. д.17Б </v>
      </c>
      <c r="B543" s="185" t="str">
        <f>Лист4!C541</f>
        <v>г. Астрахань</v>
      </c>
      <c r="C543" s="41">
        <f t="shared" si="16"/>
        <v>0</v>
      </c>
      <c r="D543" s="41">
        <f t="shared" si="17"/>
        <v>0</v>
      </c>
      <c r="E543" s="30">
        <v>0</v>
      </c>
      <c r="F543" s="31">
        <v>0</v>
      </c>
      <c r="G543" s="32">
        <v>0</v>
      </c>
      <c r="H543" s="32">
        <v>0</v>
      </c>
      <c r="I543" s="32">
        <v>0</v>
      </c>
      <c r="J543" s="32">
        <v>0</v>
      </c>
      <c r="K543" s="29">
        <f>Лист4!E541/1000</f>
        <v>0</v>
      </c>
      <c r="L543" s="33"/>
      <c r="M543" s="33"/>
    </row>
    <row r="544" spans="1:13" s="34" customFormat="1" ht="18.75" customHeight="1" x14ac:dyDescent="0.25">
      <c r="A544" s="23" t="str">
        <f>Лист4!A542</f>
        <v xml:space="preserve">Московская ул. д.2 </v>
      </c>
      <c r="B544" s="185" t="str">
        <f>Лист4!C542</f>
        <v>г. Астрахань</v>
      </c>
      <c r="C544" s="41">
        <f t="shared" si="16"/>
        <v>12.427458000000001</v>
      </c>
      <c r="D544" s="41">
        <f t="shared" si="17"/>
        <v>0.79324200000000011</v>
      </c>
      <c r="E544" s="30">
        <v>0</v>
      </c>
      <c r="F544" s="31">
        <v>0.79324200000000011</v>
      </c>
      <c r="G544" s="32">
        <v>0</v>
      </c>
      <c r="H544" s="32">
        <v>0</v>
      </c>
      <c r="I544" s="32">
        <v>0</v>
      </c>
      <c r="J544" s="32">
        <v>0</v>
      </c>
      <c r="K544" s="29">
        <f>Лист4!E542/1000</f>
        <v>13.220700000000001</v>
      </c>
      <c r="L544" s="33"/>
      <c r="M544" s="33"/>
    </row>
    <row r="545" spans="1:13" s="34" customFormat="1" ht="18.75" customHeight="1" x14ac:dyDescent="0.25">
      <c r="A545" s="23" t="str">
        <f>Лист4!A543</f>
        <v xml:space="preserve">Московская ул. д.7 </v>
      </c>
      <c r="B545" s="185" t="str">
        <f>Лист4!C543</f>
        <v>г. Астрахань</v>
      </c>
      <c r="C545" s="41">
        <f t="shared" si="16"/>
        <v>39.202699999999993</v>
      </c>
      <c r="D545" s="41">
        <f t="shared" si="17"/>
        <v>2.5022999999999995</v>
      </c>
      <c r="E545" s="30">
        <v>0</v>
      </c>
      <c r="F545" s="31">
        <v>2.5022999999999995</v>
      </c>
      <c r="G545" s="32">
        <v>0</v>
      </c>
      <c r="H545" s="32">
        <v>0</v>
      </c>
      <c r="I545" s="32">
        <v>0</v>
      </c>
      <c r="J545" s="32">
        <v>0</v>
      </c>
      <c r="K545" s="29">
        <f>Лист4!E543/1000</f>
        <v>41.704999999999991</v>
      </c>
      <c r="L545" s="33"/>
      <c r="M545" s="33"/>
    </row>
    <row r="546" spans="1:13" s="34" customFormat="1" ht="18.75" customHeight="1" x14ac:dyDescent="0.25">
      <c r="A546" s="23" t="str">
        <f>Лист4!A544</f>
        <v xml:space="preserve">Московская ул. д.9 </v>
      </c>
      <c r="B546" s="185" t="str">
        <f>Лист4!C544</f>
        <v>г. Астрахань</v>
      </c>
      <c r="C546" s="41">
        <f t="shared" si="16"/>
        <v>0.15510000000000002</v>
      </c>
      <c r="D546" s="41">
        <f t="shared" si="17"/>
        <v>9.8999999999999991E-3</v>
      </c>
      <c r="E546" s="30">
        <v>0</v>
      </c>
      <c r="F546" s="31">
        <v>9.8999999999999991E-3</v>
      </c>
      <c r="G546" s="32">
        <v>0</v>
      </c>
      <c r="H546" s="32">
        <v>0</v>
      </c>
      <c r="I546" s="32">
        <v>0</v>
      </c>
      <c r="J546" s="32">
        <v>0</v>
      </c>
      <c r="K546" s="29">
        <f>Лист4!E544/1000</f>
        <v>0.16500000000000001</v>
      </c>
      <c r="L546" s="33"/>
      <c r="M546" s="33"/>
    </row>
    <row r="547" spans="1:13" s="34" customFormat="1" ht="18.75" customHeight="1" x14ac:dyDescent="0.25">
      <c r="A547" s="23" t="str">
        <f>Лист4!A545</f>
        <v xml:space="preserve">Мусы Джалиля ул. д.12 </v>
      </c>
      <c r="B547" s="185" t="str">
        <f>Лист4!C545</f>
        <v>г. Астрахань</v>
      </c>
      <c r="C547" s="41">
        <f t="shared" si="16"/>
        <v>7.3073720000000009</v>
      </c>
      <c r="D547" s="41">
        <f t="shared" si="17"/>
        <v>0.46642800000000001</v>
      </c>
      <c r="E547" s="30">
        <v>0</v>
      </c>
      <c r="F547" s="31">
        <v>0.46642800000000001</v>
      </c>
      <c r="G547" s="32">
        <v>0</v>
      </c>
      <c r="H547" s="32">
        <v>0</v>
      </c>
      <c r="I547" s="32">
        <v>0</v>
      </c>
      <c r="J547" s="32">
        <v>0</v>
      </c>
      <c r="K547" s="29">
        <f>Лист4!E545/1000</f>
        <v>7.7738000000000005</v>
      </c>
      <c r="L547" s="33"/>
      <c r="M547" s="33"/>
    </row>
    <row r="548" spans="1:13" s="34" customFormat="1" ht="18.75" customHeight="1" x14ac:dyDescent="0.25">
      <c r="A548" s="23" t="str">
        <f>Лист4!A546</f>
        <v xml:space="preserve">Мусы Джалиля ул. д.24 </v>
      </c>
      <c r="B548" s="185" t="str">
        <f>Лист4!C546</f>
        <v>г. Астрахань</v>
      </c>
      <c r="C548" s="41">
        <f t="shared" si="16"/>
        <v>11.885971</v>
      </c>
      <c r="D548" s="41">
        <f t="shared" si="17"/>
        <v>0.7586790000000001</v>
      </c>
      <c r="E548" s="30">
        <v>0</v>
      </c>
      <c r="F548" s="31">
        <v>0.7586790000000001</v>
      </c>
      <c r="G548" s="32">
        <v>0</v>
      </c>
      <c r="H548" s="32">
        <v>0</v>
      </c>
      <c r="I548" s="32">
        <v>0</v>
      </c>
      <c r="J548" s="32">
        <v>0</v>
      </c>
      <c r="K548" s="29">
        <f>Лист4!E546/1000</f>
        <v>12.64465</v>
      </c>
      <c r="L548" s="33"/>
      <c r="M548" s="33"/>
    </row>
    <row r="549" spans="1:13" s="34" customFormat="1" ht="18.75" customHeight="1" x14ac:dyDescent="0.25">
      <c r="A549" s="23" t="str">
        <f>Лист4!A547</f>
        <v xml:space="preserve">Набережная 1-го Мая ул. д.101 </v>
      </c>
      <c r="B549" s="185" t="str">
        <f>Лист4!C547</f>
        <v>г. Астрахань</v>
      </c>
      <c r="C549" s="41">
        <f t="shared" si="16"/>
        <v>106.182024</v>
      </c>
      <c r="D549" s="41">
        <f t="shared" si="17"/>
        <v>6.7775759999999998</v>
      </c>
      <c r="E549" s="30">
        <v>0</v>
      </c>
      <c r="F549" s="31">
        <v>6.7775759999999998</v>
      </c>
      <c r="G549" s="32">
        <v>0</v>
      </c>
      <c r="H549" s="32">
        <v>0</v>
      </c>
      <c r="I549" s="32">
        <v>0</v>
      </c>
      <c r="J549" s="32">
        <v>0</v>
      </c>
      <c r="K549" s="29">
        <f>Лист4!E547/1000</f>
        <v>112.95959999999999</v>
      </c>
      <c r="L549" s="33"/>
      <c r="M549" s="33"/>
    </row>
    <row r="550" spans="1:13" s="34" customFormat="1" ht="18.75" customHeight="1" x14ac:dyDescent="0.25">
      <c r="A550" s="23" t="str">
        <f>Лист4!A548</f>
        <v xml:space="preserve">Набережная 1-го Мая ул. д.103 </v>
      </c>
      <c r="B550" s="185" t="str">
        <f>Лист4!C548</f>
        <v>г. Астрахань</v>
      </c>
      <c r="C550" s="41">
        <f t="shared" si="16"/>
        <v>58.335459999999998</v>
      </c>
      <c r="D550" s="41">
        <f t="shared" si="17"/>
        <v>3.7235399999999998</v>
      </c>
      <c r="E550" s="30">
        <v>0</v>
      </c>
      <c r="F550" s="31">
        <v>3.7235399999999998</v>
      </c>
      <c r="G550" s="32">
        <v>0</v>
      </c>
      <c r="H550" s="32">
        <v>0</v>
      </c>
      <c r="I550" s="32">
        <v>0</v>
      </c>
      <c r="J550" s="32">
        <v>0</v>
      </c>
      <c r="K550" s="29">
        <f>Лист4!E548/1000</f>
        <v>62.058999999999997</v>
      </c>
      <c r="L550" s="33"/>
      <c r="M550" s="33"/>
    </row>
    <row r="551" spans="1:13" s="34" customFormat="1" ht="25.5" customHeight="1" x14ac:dyDescent="0.25">
      <c r="A551" s="23" t="str">
        <f>Лист4!A549</f>
        <v xml:space="preserve">Набережная 1-го Мая ул. д.104 </v>
      </c>
      <c r="B551" s="185" t="str">
        <f>Лист4!C549</f>
        <v>г. Астрахань</v>
      </c>
      <c r="C551" s="41">
        <f t="shared" si="16"/>
        <v>28.649038000000001</v>
      </c>
      <c r="D551" s="41">
        <f t="shared" si="17"/>
        <v>1.828662</v>
      </c>
      <c r="E551" s="30">
        <v>0</v>
      </c>
      <c r="F551" s="31">
        <v>1.828662</v>
      </c>
      <c r="G551" s="32">
        <v>0</v>
      </c>
      <c r="H551" s="32">
        <v>0</v>
      </c>
      <c r="I551" s="32">
        <v>0</v>
      </c>
      <c r="J551" s="32">
        <v>0</v>
      </c>
      <c r="K551" s="29">
        <f>Лист4!E549/1000</f>
        <v>30.477700000000002</v>
      </c>
      <c r="L551" s="33"/>
      <c r="M551" s="33"/>
    </row>
    <row r="552" spans="1:13" s="34" customFormat="1" ht="18.75" customHeight="1" x14ac:dyDescent="0.25">
      <c r="A552" s="23" t="str">
        <f>Лист4!A550</f>
        <v xml:space="preserve">Набережная 1-го Мая ул. д.106 </v>
      </c>
      <c r="B552" s="185" t="str">
        <f>Лист4!C550</f>
        <v>г. Астрахань</v>
      </c>
      <c r="C552" s="41">
        <f t="shared" si="16"/>
        <v>84.016542000000001</v>
      </c>
      <c r="D552" s="41">
        <f t="shared" si="17"/>
        <v>5.3627580000000004</v>
      </c>
      <c r="E552" s="30">
        <v>0</v>
      </c>
      <c r="F552" s="31">
        <v>5.3627580000000004</v>
      </c>
      <c r="G552" s="32">
        <v>0</v>
      </c>
      <c r="H552" s="32">
        <v>0</v>
      </c>
      <c r="I552" s="32">
        <v>0</v>
      </c>
      <c r="J552" s="32">
        <v>0</v>
      </c>
      <c r="K552" s="29">
        <f>Лист4!E550/1000</f>
        <v>89.379300000000001</v>
      </c>
      <c r="L552" s="33"/>
      <c r="M552" s="33"/>
    </row>
    <row r="553" spans="1:13" s="34" customFormat="1" ht="18.75" customHeight="1" x14ac:dyDescent="0.25">
      <c r="A553" s="23" t="str">
        <f>Лист4!A551</f>
        <v xml:space="preserve">Набережная 1-го Мая ул. д.107 </v>
      </c>
      <c r="B553" s="185" t="str">
        <f>Лист4!C551</f>
        <v>г. Астрахань</v>
      </c>
      <c r="C553" s="41">
        <f t="shared" si="16"/>
        <v>54.352774000000004</v>
      </c>
      <c r="D553" s="41">
        <f t="shared" si="17"/>
        <v>3.4693260000000006</v>
      </c>
      <c r="E553" s="30">
        <v>0</v>
      </c>
      <c r="F553" s="31">
        <v>3.4693260000000006</v>
      </c>
      <c r="G553" s="32">
        <v>0</v>
      </c>
      <c r="H553" s="32">
        <v>0</v>
      </c>
      <c r="I553" s="32">
        <v>0</v>
      </c>
      <c r="J553" s="32">
        <v>0</v>
      </c>
      <c r="K553" s="29">
        <f>Лист4!E551/1000</f>
        <v>57.822100000000006</v>
      </c>
      <c r="L553" s="33"/>
      <c r="M553" s="33"/>
    </row>
    <row r="554" spans="1:13" s="34" customFormat="1" ht="18.75" customHeight="1" x14ac:dyDescent="0.25">
      <c r="A554" s="23" t="str">
        <f>Лист4!A552</f>
        <v xml:space="preserve">Набережная 1-го Мая ул. д.108 </v>
      </c>
      <c r="B554" s="185" t="str">
        <f>Лист4!C552</f>
        <v>г. Астрахань</v>
      </c>
      <c r="C554" s="41">
        <f t="shared" si="16"/>
        <v>43.660274000000008</v>
      </c>
      <c r="D554" s="41">
        <f t="shared" si="17"/>
        <v>2.7868260000000005</v>
      </c>
      <c r="E554" s="30">
        <v>0</v>
      </c>
      <c r="F554" s="31">
        <v>2.7868260000000005</v>
      </c>
      <c r="G554" s="32">
        <v>0</v>
      </c>
      <c r="H554" s="32">
        <v>0</v>
      </c>
      <c r="I554" s="32">
        <v>0</v>
      </c>
      <c r="J554" s="32">
        <v>0</v>
      </c>
      <c r="K554" s="29">
        <f>Лист4!E552/1000</f>
        <v>46.447100000000006</v>
      </c>
      <c r="L554" s="33"/>
      <c r="M554" s="33"/>
    </row>
    <row r="555" spans="1:13" s="34" customFormat="1" ht="18.75" customHeight="1" x14ac:dyDescent="0.25">
      <c r="A555" s="23" t="str">
        <f>Лист4!A553</f>
        <v xml:space="preserve">Набережная 1-го Мая ул. д.109 </v>
      </c>
      <c r="B555" s="185" t="str">
        <f>Лист4!C553</f>
        <v>г. Астрахань</v>
      </c>
      <c r="C555" s="41">
        <f t="shared" si="16"/>
        <v>0</v>
      </c>
      <c r="D555" s="41">
        <f t="shared" si="17"/>
        <v>0</v>
      </c>
      <c r="E555" s="30">
        <v>0</v>
      </c>
      <c r="F555" s="31">
        <v>0</v>
      </c>
      <c r="G555" s="32">
        <v>0</v>
      </c>
      <c r="H555" s="32">
        <v>0</v>
      </c>
      <c r="I555" s="32">
        <v>0</v>
      </c>
      <c r="J555" s="32">
        <v>0</v>
      </c>
      <c r="K555" s="29">
        <f>Лист4!E553/1000</f>
        <v>0</v>
      </c>
      <c r="L555" s="33"/>
      <c r="M555" s="33"/>
    </row>
    <row r="556" spans="1:13" s="34" customFormat="1" ht="18.75" customHeight="1" x14ac:dyDescent="0.25">
      <c r="A556" s="23" t="str">
        <f>Лист4!A554</f>
        <v xml:space="preserve">Набережная 1-го Мая ул. д.111 </v>
      </c>
      <c r="B556" s="185" t="str">
        <f>Лист4!C554</f>
        <v>г. Астрахань</v>
      </c>
      <c r="C556" s="41">
        <f t="shared" si="16"/>
        <v>46.106718000000001</v>
      </c>
      <c r="D556" s="41">
        <f t="shared" si="17"/>
        <v>2.9429820000000002</v>
      </c>
      <c r="E556" s="30">
        <v>0</v>
      </c>
      <c r="F556" s="31">
        <v>2.9429820000000002</v>
      </c>
      <c r="G556" s="32">
        <v>0</v>
      </c>
      <c r="H556" s="32">
        <v>0</v>
      </c>
      <c r="I556" s="32">
        <v>0</v>
      </c>
      <c r="J556" s="32">
        <v>0</v>
      </c>
      <c r="K556" s="29">
        <f>Лист4!E554/1000</f>
        <v>49.049700000000001</v>
      </c>
      <c r="L556" s="33"/>
      <c r="M556" s="33"/>
    </row>
    <row r="557" spans="1:13" s="34" customFormat="1" ht="18.75" customHeight="1" x14ac:dyDescent="0.25">
      <c r="A557" s="23" t="str">
        <f>Лист4!A555</f>
        <v xml:space="preserve">Набережная 1-го Мая ул. д.112 </v>
      </c>
      <c r="B557" s="185" t="str">
        <f>Лист4!C555</f>
        <v>г. Астрахань</v>
      </c>
      <c r="C557" s="41">
        <f t="shared" si="16"/>
        <v>0</v>
      </c>
      <c r="D557" s="41">
        <f t="shared" si="17"/>
        <v>0</v>
      </c>
      <c r="E557" s="30">
        <v>0</v>
      </c>
      <c r="F557" s="31">
        <v>0</v>
      </c>
      <c r="G557" s="32">
        <v>0</v>
      </c>
      <c r="H557" s="32">
        <v>0</v>
      </c>
      <c r="I557" s="32">
        <v>0</v>
      </c>
      <c r="J557" s="32">
        <v>0</v>
      </c>
      <c r="K557" s="29">
        <f>Лист4!E555/1000</f>
        <v>0</v>
      </c>
      <c r="L557" s="33"/>
      <c r="M557" s="33"/>
    </row>
    <row r="558" spans="1:13" s="34" customFormat="1" ht="17.25" customHeight="1" x14ac:dyDescent="0.25">
      <c r="A558" s="23" t="str">
        <f>Лист4!A556</f>
        <v xml:space="preserve">Набережная 1-го Мая ул. д.113 </v>
      </c>
      <c r="B558" s="185" t="str">
        <f>Лист4!C556</f>
        <v>г. Астрахань</v>
      </c>
      <c r="C558" s="41">
        <f t="shared" si="16"/>
        <v>50.229464</v>
      </c>
      <c r="D558" s="41">
        <f t="shared" si="17"/>
        <v>3.2061360000000003</v>
      </c>
      <c r="E558" s="30">
        <v>0</v>
      </c>
      <c r="F558" s="31">
        <v>3.2061360000000003</v>
      </c>
      <c r="G558" s="32">
        <v>0</v>
      </c>
      <c r="H558" s="32">
        <v>0</v>
      </c>
      <c r="I558" s="32">
        <v>0</v>
      </c>
      <c r="J558" s="32">
        <v>0</v>
      </c>
      <c r="K558" s="29">
        <f>Лист4!E556/1000</f>
        <v>53.435600000000001</v>
      </c>
      <c r="L558" s="33"/>
      <c r="M558" s="33"/>
    </row>
    <row r="559" spans="1:13" s="34" customFormat="1" ht="18.75" customHeight="1" x14ac:dyDescent="0.25">
      <c r="A559" s="23" t="str">
        <f>Лист4!A557</f>
        <v xml:space="preserve">Набережная 1-го Мая ул. д.114 </v>
      </c>
      <c r="B559" s="185" t="str">
        <f>Лист4!C557</f>
        <v>г. Астрахань</v>
      </c>
      <c r="C559" s="41">
        <f t="shared" si="16"/>
        <v>9.2644519999999986</v>
      </c>
      <c r="D559" s="41">
        <f t="shared" si="17"/>
        <v>0.59134799999999987</v>
      </c>
      <c r="E559" s="30">
        <v>0</v>
      </c>
      <c r="F559" s="31">
        <v>0.59134799999999987</v>
      </c>
      <c r="G559" s="32">
        <v>0</v>
      </c>
      <c r="H559" s="32">
        <v>0</v>
      </c>
      <c r="I559" s="32">
        <v>0</v>
      </c>
      <c r="J559" s="32">
        <v>0</v>
      </c>
      <c r="K559" s="29">
        <f>Лист4!E557/1000</f>
        <v>9.8557999999999986</v>
      </c>
      <c r="L559" s="33"/>
      <c r="M559" s="33"/>
    </row>
    <row r="560" spans="1:13" s="34" customFormat="1" ht="18.75" customHeight="1" x14ac:dyDescent="0.25">
      <c r="A560" s="23" t="str">
        <f>Лист4!A558</f>
        <v xml:space="preserve">Набережная 1-го Мая ул. д.116 </v>
      </c>
      <c r="B560" s="185" t="str">
        <f>Лист4!C558</f>
        <v>г. Астрахань</v>
      </c>
      <c r="C560" s="41">
        <f t="shared" si="16"/>
        <v>16.525199999999998</v>
      </c>
      <c r="D560" s="41">
        <f t="shared" si="17"/>
        <v>1.0548</v>
      </c>
      <c r="E560" s="30">
        <v>0</v>
      </c>
      <c r="F560" s="31">
        <v>1.0548</v>
      </c>
      <c r="G560" s="32">
        <v>0</v>
      </c>
      <c r="H560" s="32">
        <v>0</v>
      </c>
      <c r="I560" s="32">
        <v>0</v>
      </c>
      <c r="J560" s="32">
        <v>0</v>
      </c>
      <c r="K560" s="29">
        <f>Лист4!E558/1000</f>
        <v>17.579999999999998</v>
      </c>
      <c r="L560" s="33"/>
      <c r="M560" s="33"/>
    </row>
    <row r="561" spans="1:13" s="34" customFormat="1" ht="18.75" customHeight="1" x14ac:dyDescent="0.25">
      <c r="A561" s="23" t="str">
        <f>Лист4!A559</f>
        <v xml:space="preserve">Набережная 1-го Мая ул. д.119 </v>
      </c>
      <c r="B561" s="185" t="str">
        <f>Лист4!C559</f>
        <v>г. Астрахань</v>
      </c>
      <c r="C561" s="41">
        <f t="shared" si="16"/>
        <v>151.62322200000003</v>
      </c>
      <c r="D561" s="41">
        <f t="shared" si="17"/>
        <v>9.6780780000000011</v>
      </c>
      <c r="E561" s="30">
        <v>0</v>
      </c>
      <c r="F561" s="31">
        <v>9.6780780000000011</v>
      </c>
      <c r="G561" s="32">
        <v>0</v>
      </c>
      <c r="H561" s="32">
        <v>0</v>
      </c>
      <c r="I561" s="32">
        <v>0</v>
      </c>
      <c r="J561" s="32">
        <v>0</v>
      </c>
      <c r="K561" s="29">
        <f>Лист4!E559/1000</f>
        <v>161.30130000000003</v>
      </c>
      <c r="L561" s="33"/>
      <c r="M561" s="33"/>
    </row>
    <row r="562" spans="1:13" s="34" customFormat="1" ht="18.75" customHeight="1" x14ac:dyDescent="0.25">
      <c r="A562" s="23" t="str">
        <f>Лист4!A560</f>
        <v xml:space="preserve">Набережная 1-го Мая ул. д.12 </v>
      </c>
      <c r="B562" s="185" t="str">
        <f>Лист4!C560</f>
        <v>г. Астрахань</v>
      </c>
      <c r="C562" s="41">
        <f t="shared" si="16"/>
        <v>6.8462080000000007</v>
      </c>
      <c r="D562" s="41">
        <f t="shared" si="17"/>
        <v>0.43699200000000005</v>
      </c>
      <c r="E562" s="30">
        <v>0</v>
      </c>
      <c r="F562" s="31">
        <v>0.43699200000000005</v>
      </c>
      <c r="G562" s="32">
        <v>0</v>
      </c>
      <c r="H562" s="32">
        <v>0</v>
      </c>
      <c r="I562" s="32">
        <v>0</v>
      </c>
      <c r="J562" s="32">
        <v>0</v>
      </c>
      <c r="K562" s="29">
        <f>Лист4!E560/1000</f>
        <v>7.2832000000000008</v>
      </c>
      <c r="L562" s="33"/>
      <c r="M562" s="33"/>
    </row>
    <row r="563" spans="1:13" s="34" customFormat="1" ht="18.75" customHeight="1" x14ac:dyDescent="0.25">
      <c r="A563" s="23" t="str">
        <f>Лист4!A561</f>
        <v xml:space="preserve">Набережная 1-го Мая ул. д.122 </v>
      </c>
      <c r="B563" s="185" t="str">
        <f>Лист4!C561</f>
        <v>г. Астрахань</v>
      </c>
      <c r="C563" s="41">
        <f t="shared" si="16"/>
        <v>11.374188</v>
      </c>
      <c r="D563" s="41">
        <f t="shared" si="17"/>
        <v>0.7260120000000001</v>
      </c>
      <c r="E563" s="30">
        <v>0</v>
      </c>
      <c r="F563" s="31">
        <v>0.7260120000000001</v>
      </c>
      <c r="G563" s="32">
        <v>0</v>
      </c>
      <c r="H563" s="32">
        <v>0</v>
      </c>
      <c r="I563" s="32">
        <v>0</v>
      </c>
      <c r="J563" s="32">
        <v>0</v>
      </c>
      <c r="K563" s="29">
        <f>Лист4!E561/1000</f>
        <v>12.100200000000001</v>
      </c>
      <c r="L563" s="33"/>
      <c r="M563" s="33"/>
    </row>
    <row r="564" spans="1:13" s="34" customFormat="1" ht="18.75" customHeight="1" x14ac:dyDescent="0.25">
      <c r="A564" s="23" t="str">
        <f>Лист4!A562</f>
        <v xml:space="preserve">Набережная 1-го Мая ул. д.123 </v>
      </c>
      <c r="B564" s="185" t="str">
        <f>Лист4!C562</f>
        <v>г. Астрахань</v>
      </c>
      <c r="C564" s="41">
        <f t="shared" si="16"/>
        <v>6.9797820000000002</v>
      </c>
      <c r="D564" s="41">
        <f t="shared" si="17"/>
        <v>0.44551799999999997</v>
      </c>
      <c r="E564" s="30">
        <v>0</v>
      </c>
      <c r="F564" s="31">
        <v>0.44551799999999997</v>
      </c>
      <c r="G564" s="32">
        <v>0</v>
      </c>
      <c r="H564" s="32">
        <v>0</v>
      </c>
      <c r="I564" s="32">
        <v>0</v>
      </c>
      <c r="J564" s="32">
        <v>0</v>
      </c>
      <c r="K564" s="29">
        <f>Лист4!E562/1000</f>
        <v>7.4253</v>
      </c>
      <c r="L564" s="33"/>
      <c r="M564" s="33"/>
    </row>
    <row r="565" spans="1:13" s="34" customFormat="1" ht="18.75" customHeight="1" x14ac:dyDescent="0.25">
      <c r="A565" s="23" t="str">
        <f>Лист4!A563</f>
        <v xml:space="preserve">Набережная 1-го Мая ул. д.125 </v>
      </c>
      <c r="B565" s="185" t="str">
        <f>Лист4!C563</f>
        <v>г. Астрахань</v>
      </c>
      <c r="C565" s="41">
        <f t="shared" si="16"/>
        <v>10.045253599999999</v>
      </c>
      <c r="D565" s="41">
        <f t="shared" si="17"/>
        <v>0.64118640000000005</v>
      </c>
      <c r="E565" s="30">
        <v>0</v>
      </c>
      <c r="F565" s="31">
        <v>0.64118640000000005</v>
      </c>
      <c r="G565" s="32">
        <v>0</v>
      </c>
      <c r="H565" s="32">
        <v>0</v>
      </c>
      <c r="I565" s="32">
        <v>0</v>
      </c>
      <c r="J565" s="32">
        <v>0</v>
      </c>
      <c r="K565" s="29">
        <f>Лист4!E563/1000</f>
        <v>10.686439999999999</v>
      </c>
      <c r="L565" s="33"/>
      <c r="M565" s="33"/>
    </row>
    <row r="566" spans="1:13" s="34" customFormat="1" ht="18.75" customHeight="1" x14ac:dyDescent="0.25">
      <c r="A566" s="23" t="str">
        <f>Лист4!A564</f>
        <v xml:space="preserve">Набережная 1-го Мая ул. д.126 </v>
      </c>
      <c r="B566" s="185" t="str">
        <f>Лист4!C564</f>
        <v>г. Астрахань</v>
      </c>
      <c r="C566" s="41">
        <f t="shared" si="16"/>
        <v>26.262847999999998</v>
      </c>
      <c r="D566" s="41">
        <f t="shared" si="17"/>
        <v>1.6763519999999998</v>
      </c>
      <c r="E566" s="30">
        <v>0</v>
      </c>
      <c r="F566" s="31">
        <v>1.6763519999999998</v>
      </c>
      <c r="G566" s="32">
        <v>0</v>
      </c>
      <c r="H566" s="32">
        <v>0</v>
      </c>
      <c r="I566" s="32">
        <v>0</v>
      </c>
      <c r="J566" s="32">
        <v>0</v>
      </c>
      <c r="K566" s="29">
        <f>Лист4!E564/1000</f>
        <v>27.9392</v>
      </c>
      <c r="L566" s="33"/>
      <c r="M566" s="33"/>
    </row>
    <row r="567" spans="1:13" s="34" customFormat="1" ht="18.75" customHeight="1" x14ac:dyDescent="0.25">
      <c r="A567" s="23" t="str">
        <f>Лист4!A565</f>
        <v xml:space="preserve">Набережная 1-го Мая ул. д.127 </v>
      </c>
      <c r="B567" s="185" t="str">
        <f>Лист4!C565</f>
        <v>г. Астрахань</v>
      </c>
      <c r="C567" s="41">
        <f t="shared" si="16"/>
        <v>22.313569599999994</v>
      </c>
      <c r="D567" s="41">
        <f t="shared" si="17"/>
        <v>1.4242703999999997</v>
      </c>
      <c r="E567" s="30">
        <v>0</v>
      </c>
      <c r="F567" s="31">
        <v>1.4242703999999997</v>
      </c>
      <c r="G567" s="32">
        <v>0</v>
      </c>
      <c r="H567" s="32">
        <v>0</v>
      </c>
      <c r="I567" s="32">
        <v>0</v>
      </c>
      <c r="J567" s="32">
        <v>0</v>
      </c>
      <c r="K567" s="29">
        <f>Лист4!E565/1000</f>
        <v>23.737839999999995</v>
      </c>
      <c r="L567" s="33"/>
      <c r="M567" s="33"/>
    </row>
    <row r="568" spans="1:13" s="34" customFormat="1" ht="18.75" customHeight="1" x14ac:dyDescent="0.25">
      <c r="A568" s="23" t="str">
        <f>Лист4!A566</f>
        <v xml:space="preserve">Набережная 1-го Мая ул. д.129 </v>
      </c>
      <c r="B568" s="185" t="str">
        <f>Лист4!C566</f>
        <v>г. Астрахань</v>
      </c>
      <c r="C568" s="41">
        <f t="shared" si="16"/>
        <v>25.575332000000003</v>
      </c>
      <c r="D568" s="41">
        <f t="shared" si="17"/>
        <v>1.6324680000000003</v>
      </c>
      <c r="E568" s="30">
        <v>0</v>
      </c>
      <c r="F568" s="31">
        <v>1.6324680000000003</v>
      </c>
      <c r="G568" s="32">
        <v>0</v>
      </c>
      <c r="H568" s="32">
        <v>0</v>
      </c>
      <c r="I568" s="32">
        <v>0</v>
      </c>
      <c r="J568" s="32">
        <v>0</v>
      </c>
      <c r="K568" s="29">
        <f>Лист4!E566/1000</f>
        <v>27.207800000000002</v>
      </c>
      <c r="L568" s="33"/>
      <c r="M568" s="33"/>
    </row>
    <row r="569" spans="1:13" s="34" customFormat="1" ht="18.75" customHeight="1" x14ac:dyDescent="0.25">
      <c r="A569" s="23" t="str">
        <f>Лист4!A567</f>
        <v xml:space="preserve">Набережная 1-го Мая ул. д.133 </v>
      </c>
      <c r="B569" s="185" t="str">
        <f>Лист4!C567</f>
        <v>г. Астрахань</v>
      </c>
      <c r="C569" s="41">
        <f t="shared" si="16"/>
        <v>11.777448000000001</v>
      </c>
      <c r="D569" s="41">
        <f t="shared" si="17"/>
        <v>0.75175200000000009</v>
      </c>
      <c r="E569" s="30">
        <v>0</v>
      </c>
      <c r="F569" s="31">
        <v>0.75175200000000009</v>
      </c>
      <c r="G569" s="32">
        <v>0</v>
      </c>
      <c r="H569" s="32">
        <v>0</v>
      </c>
      <c r="I569" s="32">
        <v>0</v>
      </c>
      <c r="J569" s="32">
        <v>0</v>
      </c>
      <c r="K569" s="29">
        <f>Лист4!E567/1000</f>
        <v>12.529200000000001</v>
      </c>
      <c r="L569" s="33"/>
      <c r="M569" s="33"/>
    </row>
    <row r="570" spans="1:13" s="34" customFormat="1" ht="18.75" customHeight="1" x14ac:dyDescent="0.25">
      <c r="A570" s="23" t="str">
        <f>Лист4!A568</f>
        <v xml:space="preserve">Набережная 1-го Мая ул. д.134 </v>
      </c>
      <c r="B570" s="185" t="str">
        <f>Лист4!C568</f>
        <v>г. Астрахань</v>
      </c>
      <c r="C570" s="41">
        <f t="shared" si="16"/>
        <v>40.565042000000005</v>
      </c>
      <c r="D570" s="41">
        <f t="shared" si="17"/>
        <v>2.5892580000000005</v>
      </c>
      <c r="E570" s="30">
        <v>0</v>
      </c>
      <c r="F570" s="31">
        <v>2.5892580000000005</v>
      </c>
      <c r="G570" s="32">
        <v>0</v>
      </c>
      <c r="H570" s="32">
        <v>0</v>
      </c>
      <c r="I570" s="32">
        <v>0</v>
      </c>
      <c r="J570" s="32">
        <v>0</v>
      </c>
      <c r="K570" s="29">
        <f>Лист4!E568/1000</f>
        <v>43.154300000000006</v>
      </c>
      <c r="L570" s="33"/>
      <c r="M570" s="33"/>
    </row>
    <row r="571" spans="1:13" s="34" customFormat="1" ht="25.5" customHeight="1" x14ac:dyDescent="0.25">
      <c r="A571" s="23" t="str">
        <f>Лист4!A569</f>
        <v xml:space="preserve">Набережная 1-го Мая ул. д.136 </v>
      </c>
      <c r="B571" s="185" t="str">
        <f>Лист4!C569</f>
        <v>г. Астрахань</v>
      </c>
      <c r="C571" s="41">
        <f t="shared" si="16"/>
        <v>18.86768</v>
      </c>
      <c r="D571" s="41">
        <f t="shared" si="17"/>
        <v>1.2043199999999998</v>
      </c>
      <c r="E571" s="30">
        <v>0</v>
      </c>
      <c r="F571" s="31">
        <v>1.2043199999999998</v>
      </c>
      <c r="G571" s="32">
        <v>0</v>
      </c>
      <c r="H571" s="32">
        <v>0</v>
      </c>
      <c r="I571" s="32">
        <v>0</v>
      </c>
      <c r="J571" s="32">
        <v>0</v>
      </c>
      <c r="K571" s="29">
        <f>Лист4!E569/1000</f>
        <v>20.071999999999999</v>
      </c>
      <c r="L571" s="33"/>
      <c r="M571" s="33"/>
    </row>
    <row r="572" spans="1:13" s="34" customFormat="1" ht="18.75" customHeight="1" x14ac:dyDescent="0.25">
      <c r="A572" s="23" t="str">
        <f>Лист4!A570</f>
        <v xml:space="preserve">Набережная 1-го Мая ул. д.139 </v>
      </c>
      <c r="B572" s="185" t="str">
        <f>Лист4!C570</f>
        <v>г. Астрахань</v>
      </c>
      <c r="C572" s="41">
        <f t="shared" si="16"/>
        <v>4.4983699999999995</v>
      </c>
      <c r="D572" s="41">
        <f t="shared" si="17"/>
        <v>0.28713</v>
      </c>
      <c r="E572" s="30">
        <v>0</v>
      </c>
      <c r="F572" s="31">
        <v>0.28713</v>
      </c>
      <c r="G572" s="32">
        <v>0</v>
      </c>
      <c r="H572" s="32">
        <v>0</v>
      </c>
      <c r="I572" s="32">
        <v>0</v>
      </c>
      <c r="J572" s="32">
        <v>0</v>
      </c>
      <c r="K572" s="29">
        <f>Лист4!E570/1000</f>
        <v>4.7854999999999999</v>
      </c>
      <c r="L572" s="33"/>
      <c r="M572" s="33"/>
    </row>
    <row r="573" spans="1:13" s="34" customFormat="1" ht="18.75" customHeight="1" x14ac:dyDescent="0.25">
      <c r="A573" s="23" t="str">
        <f>Лист4!A571</f>
        <v xml:space="preserve">Набережная 1-го Мая ул. д.14 </v>
      </c>
      <c r="B573" s="185" t="str">
        <f>Лист4!C571</f>
        <v>г. Астрахань</v>
      </c>
      <c r="C573" s="41">
        <f t="shared" si="16"/>
        <v>26.819421999999999</v>
      </c>
      <c r="D573" s="41">
        <f t="shared" si="17"/>
        <v>1.711878</v>
      </c>
      <c r="E573" s="30">
        <v>0</v>
      </c>
      <c r="F573" s="31">
        <v>1.711878</v>
      </c>
      <c r="G573" s="32">
        <v>0</v>
      </c>
      <c r="H573" s="32">
        <v>0</v>
      </c>
      <c r="I573" s="32">
        <v>0</v>
      </c>
      <c r="J573" s="32">
        <v>0</v>
      </c>
      <c r="K573" s="29">
        <f>Лист4!E571/1000</f>
        <v>28.531299999999998</v>
      </c>
      <c r="L573" s="33"/>
      <c r="M573" s="33"/>
    </row>
    <row r="574" spans="1:13" s="34" customFormat="1" ht="18.75" customHeight="1" x14ac:dyDescent="0.25">
      <c r="A574" s="23" t="str">
        <f>Лист4!A572</f>
        <v xml:space="preserve">Набережная 1-го Мая ул. д.140 </v>
      </c>
      <c r="B574" s="185" t="str">
        <f>Лист4!C572</f>
        <v>г. Астрахань</v>
      </c>
      <c r="C574" s="41">
        <f t="shared" si="16"/>
        <v>0.28247</v>
      </c>
      <c r="D574" s="41">
        <f t="shared" si="17"/>
        <v>1.8029999999999997E-2</v>
      </c>
      <c r="E574" s="30">
        <v>0</v>
      </c>
      <c r="F574" s="31">
        <v>1.8029999999999997E-2</v>
      </c>
      <c r="G574" s="32">
        <v>0</v>
      </c>
      <c r="H574" s="32">
        <v>0</v>
      </c>
      <c r="I574" s="32">
        <v>0</v>
      </c>
      <c r="J574" s="32">
        <v>0</v>
      </c>
      <c r="K574" s="29">
        <f>Лист4!E572/1000</f>
        <v>0.30049999999999999</v>
      </c>
      <c r="L574" s="33"/>
      <c r="M574" s="33"/>
    </row>
    <row r="575" spans="1:13" s="34" customFormat="1" ht="18.75" customHeight="1" x14ac:dyDescent="0.25">
      <c r="A575" s="23" t="str">
        <f>Лист4!A573</f>
        <v xml:space="preserve">Набережная 1-го Мая ул. д.145 </v>
      </c>
      <c r="B575" s="185" t="str">
        <f>Лист4!C573</f>
        <v>г. Астрахань</v>
      </c>
      <c r="C575" s="41">
        <f t="shared" si="16"/>
        <v>56.097790000000003</v>
      </c>
      <c r="D575" s="41">
        <f t="shared" si="17"/>
        <v>3.5807099999999998</v>
      </c>
      <c r="E575" s="30">
        <v>0</v>
      </c>
      <c r="F575" s="31">
        <v>3.5807099999999998</v>
      </c>
      <c r="G575" s="32">
        <v>0</v>
      </c>
      <c r="H575" s="32">
        <v>0</v>
      </c>
      <c r="I575" s="32">
        <v>0</v>
      </c>
      <c r="J575" s="32">
        <v>0</v>
      </c>
      <c r="K575" s="29">
        <f>Лист4!E573/1000</f>
        <v>59.6785</v>
      </c>
      <c r="L575" s="33"/>
      <c r="M575" s="33"/>
    </row>
    <row r="576" spans="1:13" s="34" customFormat="1" ht="18.75" customHeight="1" x14ac:dyDescent="0.25">
      <c r="A576" s="23" t="str">
        <f>Лист4!A574</f>
        <v xml:space="preserve">Набережная 1-го Мая ул. д.147 </v>
      </c>
      <c r="B576" s="185" t="str">
        <f>Лист4!C574</f>
        <v>г. Астрахань</v>
      </c>
      <c r="C576" s="41">
        <f t="shared" si="16"/>
        <v>198.183584</v>
      </c>
      <c r="D576" s="41">
        <f t="shared" si="17"/>
        <v>12.650016000000001</v>
      </c>
      <c r="E576" s="30">
        <v>0</v>
      </c>
      <c r="F576" s="31">
        <v>12.650016000000001</v>
      </c>
      <c r="G576" s="32">
        <v>0</v>
      </c>
      <c r="H576" s="32">
        <v>0</v>
      </c>
      <c r="I576" s="32">
        <v>0</v>
      </c>
      <c r="J576" s="32">
        <v>0</v>
      </c>
      <c r="K576" s="29">
        <f>Лист4!E574/1000</f>
        <v>210.83359999999999</v>
      </c>
      <c r="L576" s="33"/>
      <c r="M576" s="33"/>
    </row>
    <row r="577" spans="1:13" s="34" customFormat="1" ht="18.75" customHeight="1" x14ac:dyDescent="0.25">
      <c r="A577" s="23" t="str">
        <f>Лист4!A575</f>
        <v xml:space="preserve">Набережная 1-го Мая ул. д.148 </v>
      </c>
      <c r="B577" s="185" t="str">
        <f>Лист4!C575</f>
        <v>г. Астрахань</v>
      </c>
      <c r="C577" s="41">
        <f t="shared" si="16"/>
        <v>0</v>
      </c>
      <c r="D577" s="41">
        <f t="shared" si="17"/>
        <v>0</v>
      </c>
      <c r="E577" s="30">
        <v>0</v>
      </c>
      <c r="F577" s="31">
        <v>0</v>
      </c>
      <c r="G577" s="32">
        <v>0</v>
      </c>
      <c r="H577" s="32">
        <v>0</v>
      </c>
      <c r="I577" s="32">
        <v>0</v>
      </c>
      <c r="J577" s="32">
        <v>0</v>
      </c>
      <c r="K577" s="29">
        <f>Лист4!E575/1000</f>
        <v>0</v>
      </c>
      <c r="L577" s="33"/>
      <c r="M577" s="33"/>
    </row>
    <row r="578" spans="1:13" s="34" customFormat="1" ht="18.75" customHeight="1" x14ac:dyDescent="0.25">
      <c r="A578" s="23" t="str">
        <f>Лист4!A576</f>
        <v xml:space="preserve">Набережная 1-го Мая ул. д.15 </v>
      </c>
      <c r="B578" s="185" t="str">
        <f>Лист4!C576</f>
        <v>г. Астрахань</v>
      </c>
      <c r="C578" s="41">
        <f t="shared" si="16"/>
        <v>104.54445000000001</v>
      </c>
      <c r="D578" s="41">
        <f t="shared" si="17"/>
        <v>6.6730500000000008</v>
      </c>
      <c r="E578" s="30">
        <v>0</v>
      </c>
      <c r="F578" s="31">
        <v>6.6730500000000008</v>
      </c>
      <c r="G578" s="32">
        <v>0</v>
      </c>
      <c r="H578" s="32">
        <v>0</v>
      </c>
      <c r="I578" s="32">
        <v>0</v>
      </c>
      <c r="J578" s="32">
        <v>0</v>
      </c>
      <c r="K578" s="29">
        <f>Лист4!E576/1000</f>
        <v>111.21750000000002</v>
      </c>
      <c r="L578" s="33"/>
      <c r="M578" s="33"/>
    </row>
    <row r="579" spans="1:13" s="34" customFormat="1" ht="25.5" customHeight="1" x14ac:dyDescent="0.25">
      <c r="A579" s="23" t="str">
        <f>Лист4!A577</f>
        <v xml:space="preserve">Набережная 1-го Мая ул. д.150 </v>
      </c>
      <c r="B579" s="185" t="str">
        <f>Лист4!C577</f>
        <v>г. Астрахань</v>
      </c>
      <c r="C579" s="41">
        <f t="shared" si="16"/>
        <v>17.218638000000002</v>
      </c>
      <c r="D579" s="41">
        <f t="shared" si="17"/>
        <v>1.0990620000000002</v>
      </c>
      <c r="E579" s="30">
        <v>0</v>
      </c>
      <c r="F579" s="31">
        <v>1.0990620000000002</v>
      </c>
      <c r="G579" s="32">
        <v>0</v>
      </c>
      <c r="H579" s="32">
        <v>0</v>
      </c>
      <c r="I579" s="32">
        <v>0</v>
      </c>
      <c r="J579" s="32">
        <v>0</v>
      </c>
      <c r="K579" s="29">
        <f>Лист4!E577/1000</f>
        <v>18.317700000000002</v>
      </c>
      <c r="L579" s="33"/>
      <c r="M579" s="33"/>
    </row>
    <row r="580" spans="1:13" s="34" customFormat="1" ht="18.75" customHeight="1" x14ac:dyDescent="0.25">
      <c r="A580" s="23" t="str">
        <f>Лист4!A578</f>
        <v xml:space="preserve">Набережная 1-го Мая ул. д.154А </v>
      </c>
      <c r="B580" s="185" t="str">
        <f>Лист4!C578</f>
        <v>г. Астрахань</v>
      </c>
      <c r="C580" s="41">
        <f t="shared" si="16"/>
        <v>59.400103999999999</v>
      </c>
      <c r="D580" s="41">
        <f t="shared" si="17"/>
        <v>3.7914960000000004</v>
      </c>
      <c r="E580" s="30">
        <v>0</v>
      </c>
      <c r="F580" s="31">
        <v>3.7914960000000004</v>
      </c>
      <c r="G580" s="32">
        <v>0</v>
      </c>
      <c r="H580" s="32">
        <v>0</v>
      </c>
      <c r="I580" s="32">
        <v>0</v>
      </c>
      <c r="J580" s="32">
        <v>0</v>
      </c>
      <c r="K580" s="29">
        <f>Лист4!E578/1000</f>
        <v>63.191600000000001</v>
      </c>
      <c r="L580" s="33"/>
      <c r="M580" s="33"/>
    </row>
    <row r="581" spans="1:13" s="34" customFormat="1" ht="18.75" customHeight="1" x14ac:dyDescent="0.25">
      <c r="A581" s="23" t="str">
        <f>Лист4!A579</f>
        <v xml:space="preserve">Набережная 1-го Мая ул. д.16 </v>
      </c>
      <c r="B581" s="185" t="str">
        <f>Лист4!C579</f>
        <v>г. Астрахань</v>
      </c>
      <c r="C581" s="41">
        <f t="shared" si="16"/>
        <v>2.6144220000000002</v>
      </c>
      <c r="D581" s="41">
        <f t="shared" si="17"/>
        <v>0.16687800000000003</v>
      </c>
      <c r="E581" s="30">
        <v>0</v>
      </c>
      <c r="F581" s="31">
        <v>0.16687800000000003</v>
      </c>
      <c r="G581" s="32">
        <v>0</v>
      </c>
      <c r="H581" s="32">
        <v>0</v>
      </c>
      <c r="I581" s="32">
        <v>0</v>
      </c>
      <c r="J581" s="32">
        <v>0</v>
      </c>
      <c r="K581" s="29">
        <f>Лист4!E579/1000</f>
        <v>2.7813000000000003</v>
      </c>
      <c r="L581" s="33"/>
      <c r="M581" s="33"/>
    </row>
    <row r="582" spans="1:13" s="34" customFormat="1" ht="18.75" customHeight="1" x14ac:dyDescent="0.25">
      <c r="A582" s="23" t="str">
        <f>Лист4!A580</f>
        <v xml:space="preserve">Набережная 1-го Мая ул. д.22 </v>
      </c>
      <c r="B582" s="185" t="str">
        <f>Лист4!C580</f>
        <v>г. Астрахань</v>
      </c>
      <c r="C582" s="41">
        <f t="shared" si="16"/>
        <v>20.22739</v>
      </c>
      <c r="D582" s="41">
        <f t="shared" si="17"/>
        <v>1.29111</v>
      </c>
      <c r="E582" s="30">
        <v>0</v>
      </c>
      <c r="F582" s="31">
        <v>1.29111</v>
      </c>
      <c r="G582" s="32">
        <v>0</v>
      </c>
      <c r="H582" s="32">
        <v>0</v>
      </c>
      <c r="I582" s="32">
        <v>0</v>
      </c>
      <c r="J582" s="32">
        <v>0</v>
      </c>
      <c r="K582" s="29">
        <f>Лист4!E580/1000</f>
        <v>21.5185</v>
      </c>
      <c r="L582" s="33"/>
      <c r="M582" s="33"/>
    </row>
    <row r="583" spans="1:13" s="34" customFormat="1" ht="17.25" customHeight="1" x14ac:dyDescent="0.25">
      <c r="A583" s="23" t="str">
        <f>Лист4!A581</f>
        <v xml:space="preserve">Набережная 1-го Мая ул. д.23 </v>
      </c>
      <c r="B583" s="185" t="str">
        <f>Лист4!C581</f>
        <v>г. Астрахань</v>
      </c>
      <c r="C583" s="41">
        <f t="shared" ref="C583:C646" si="18">K583+J583-F583</f>
        <v>30.753980000000006</v>
      </c>
      <c r="D583" s="41">
        <f t="shared" ref="D583:D646" si="19">F583</f>
        <v>1.9630200000000004</v>
      </c>
      <c r="E583" s="30">
        <v>0</v>
      </c>
      <c r="F583" s="31">
        <v>1.9630200000000004</v>
      </c>
      <c r="G583" s="32">
        <v>0</v>
      </c>
      <c r="H583" s="32">
        <v>0</v>
      </c>
      <c r="I583" s="32">
        <v>0</v>
      </c>
      <c r="J583" s="32">
        <v>0</v>
      </c>
      <c r="K583" s="29">
        <f>Лист4!E581/1000</f>
        <v>32.717000000000006</v>
      </c>
      <c r="L583" s="33"/>
      <c r="M583" s="33"/>
    </row>
    <row r="584" spans="1:13" s="34" customFormat="1" ht="18.75" customHeight="1" x14ac:dyDescent="0.25">
      <c r="A584" s="23" t="str">
        <f>Лист4!A582</f>
        <v xml:space="preserve">Набережная 1-го Мая ул. д.26 </v>
      </c>
      <c r="B584" s="185" t="str">
        <f>Лист4!C582</f>
        <v>г. Астрахань</v>
      </c>
      <c r="C584" s="41">
        <f t="shared" si="18"/>
        <v>30.795058000000001</v>
      </c>
      <c r="D584" s="41">
        <f t="shared" si="19"/>
        <v>1.9656419999999999</v>
      </c>
      <c r="E584" s="30">
        <v>0</v>
      </c>
      <c r="F584" s="31">
        <v>1.9656419999999999</v>
      </c>
      <c r="G584" s="32">
        <v>0</v>
      </c>
      <c r="H584" s="32">
        <v>0</v>
      </c>
      <c r="I584" s="32">
        <v>0</v>
      </c>
      <c r="J584" s="32">
        <v>0</v>
      </c>
      <c r="K584" s="29">
        <f>Лист4!E582/1000</f>
        <v>32.7607</v>
      </c>
      <c r="L584" s="33"/>
      <c r="M584" s="33"/>
    </row>
    <row r="585" spans="1:13" s="34" customFormat="1" ht="18.75" customHeight="1" x14ac:dyDescent="0.25">
      <c r="A585" s="23" t="str">
        <f>Лист4!A583</f>
        <v xml:space="preserve">Набережная 1-го Мая ул. д.3 </v>
      </c>
      <c r="B585" s="185" t="str">
        <f>Лист4!C583</f>
        <v>г. Астрахань</v>
      </c>
      <c r="C585" s="41">
        <f t="shared" si="18"/>
        <v>41.079221999999994</v>
      </c>
      <c r="D585" s="41">
        <f t="shared" si="19"/>
        <v>2.6220780000000001</v>
      </c>
      <c r="E585" s="30">
        <v>0</v>
      </c>
      <c r="F585" s="31">
        <v>2.6220780000000001</v>
      </c>
      <c r="G585" s="32">
        <v>0</v>
      </c>
      <c r="H585" s="32">
        <v>0</v>
      </c>
      <c r="I585" s="32">
        <v>0</v>
      </c>
      <c r="J585" s="32">
        <v>0</v>
      </c>
      <c r="K585" s="29">
        <f>Лист4!E583/1000</f>
        <v>43.701299999999996</v>
      </c>
      <c r="L585" s="33"/>
      <c r="M585" s="33"/>
    </row>
    <row r="586" spans="1:13" s="34" customFormat="1" ht="17.25" customHeight="1" x14ac:dyDescent="0.25">
      <c r="A586" s="23" t="str">
        <f>Лист4!A584</f>
        <v xml:space="preserve">Набережная 1-го Мая ул. д.31 </v>
      </c>
      <c r="B586" s="185" t="str">
        <f>Лист4!C584</f>
        <v>г. Астрахань</v>
      </c>
      <c r="C586" s="41">
        <f t="shared" si="18"/>
        <v>46.963434000000007</v>
      </c>
      <c r="D586" s="41">
        <f t="shared" si="19"/>
        <v>2.9976660000000006</v>
      </c>
      <c r="E586" s="30">
        <v>0</v>
      </c>
      <c r="F586" s="31">
        <v>2.9976660000000006</v>
      </c>
      <c r="G586" s="32">
        <v>0</v>
      </c>
      <c r="H586" s="32">
        <v>0</v>
      </c>
      <c r="I586" s="32">
        <v>0</v>
      </c>
      <c r="J586" s="32">
        <v>0</v>
      </c>
      <c r="K586" s="29">
        <f>Лист4!E584/1000</f>
        <v>49.961100000000009</v>
      </c>
      <c r="L586" s="33"/>
      <c r="M586" s="33"/>
    </row>
    <row r="587" spans="1:13" s="34" customFormat="1" ht="17.25" customHeight="1" x14ac:dyDescent="0.25">
      <c r="A587" s="23" t="str">
        <f>Лист4!A585</f>
        <v xml:space="preserve">Набережная 1-го Мая ул. д.32 </v>
      </c>
      <c r="B587" s="185" t="str">
        <f>Лист4!C585</f>
        <v>г. Астрахань</v>
      </c>
      <c r="C587" s="41">
        <f t="shared" si="18"/>
        <v>20.610251999999999</v>
      </c>
      <c r="D587" s="41">
        <f t="shared" si="19"/>
        <v>1.3155479999999999</v>
      </c>
      <c r="E587" s="30">
        <v>0</v>
      </c>
      <c r="F587" s="31">
        <v>1.3155479999999999</v>
      </c>
      <c r="G587" s="32">
        <v>0</v>
      </c>
      <c r="H587" s="32">
        <v>0</v>
      </c>
      <c r="I587" s="32">
        <v>0</v>
      </c>
      <c r="J587" s="32">
        <v>0</v>
      </c>
      <c r="K587" s="29">
        <f>Лист4!E585/1000</f>
        <v>21.925799999999999</v>
      </c>
      <c r="L587" s="33"/>
      <c r="M587" s="33"/>
    </row>
    <row r="588" spans="1:13" s="34" customFormat="1" ht="17.25" customHeight="1" x14ac:dyDescent="0.25">
      <c r="A588" s="23" t="str">
        <f>Лист4!A586</f>
        <v xml:space="preserve">Набережная 1-го Мая ул. д.35 </v>
      </c>
      <c r="B588" s="185" t="str">
        <f>Лист4!C586</f>
        <v>г. Астрахань</v>
      </c>
      <c r="C588" s="41">
        <f t="shared" si="18"/>
        <v>33.807992999999996</v>
      </c>
      <c r="D588" s="41">
        <f t="shared" si="19"/>
        <v>2.1579570000000001</v>
      </c>
      <c r="E588" s="30">
        <v>0</v>
      </c>
      <c r="F588" s="31">
        <v>2.1579570000000001</v>
      </c>
      <c r="G588" s="32">
        <v>0</v>
      </c>
      <c r="H588" s="32">
        <v>0</v>
      </c>
      <c r="I588" s="32">
        <v>0</v>
      </c>
      <c r="J588" s="32">
        <v>0</v>
      </c>
      <c r="K588" s="29">
        <f>Лист4!E586/1000</f>
        <v>35.965949999999999</v>
      </c>
      <c r="L588" s="33"/>
      <c r="M588" s="33"/>
    </row>
    <row r="589" spans="1:13" s="34" customFormat="1" ht="17.25" customHeight="1" x14ac:dyDescent="0.25">
      <c r="A589" s="23" t="str">
        <f>Лист4!A587</f>
        <v xml:space="preserve">Набережная 1-го Мая ул. д.37 </v>
      </c>
      <c r="B589" s="185" t="str">
        <f>Лист4!C587</f>
        <v>г. Астрахань</v>
      </c>
      <c r="C589" s="41">
        <f t="shared" si="18"/>
        <v>12.440148000000001</v>
      </c>
      <c r="D589" s="41">
        <f t="shared" si="19"/>
        <v>0.79405200000000009</v>
      </c>
      <c r="E589" s="30">
        <v>0</v>
      </c>
      <c r="F589" s="31">
        <v>0.79405200000000009</v>
      </c>
      <c r="G589" s="32">
        <v>0</v>
      </c>
      <c r="H589" s="32">
        <v>0</v>
      </c>
      <c r="I589" s="32">
        <v>0</v>
      </c>
      <c r="J589" s="32">
        <v>0</v>
      </c>
      <c r="K589" s="29">
        <f>Лист4!E587/1000</f>
        <v>13.234200000000001</v>
      </c>
      <c r="L589" s="33"/>
      <c r="M589" s="33"/>
    </row>
    <row r="590" spans="1:13" s="34" customFormat="1" ht="17.25" customHeight="1" x14ac:dyDescent="0.25">
      <c r="A590" s="23" t="str">
        <f>Лист4!A588</f>
        <v xml:space="preserve">Набережная 1-го Мая ул. д.48 </v>
      </c>
      <c r="B590" s="185" t="str">
        <f>Лист4!C588</f>
        <v>г. Астрахань</v>
      </c>
      <c r="C590" s="41">
        <f t="shared" si="18"/>
        <v>32.738977999999996</v>
      </c>
      <c r="D590" s="41">
        <f t="shared" si="19"/>
        <v>2.0897219999999996</v>
      </c>
      <c r="E590" s="30">
        <v>0</v>
      </c>
      <c r="F590" s="31">
        <v>2.0897219999999996</v>
      </c>
      <c r="G590" s="32">
        <v>0</v>
      </c>
      <c r="H590" s="32">
        <v>0</v>
      </c>
      <c r="I590" s="32">
        <v>0</v>
      </c>
      <c r="J590" s="32">
        <v>0</v>
      </c>
      <c r="K590" s="29">
        <f>Лист4!E588/1000</f>
        <v>34.828699999999998</v>
      </c>
      <c r="L590" s="33"/>
      <c r="M590" s="33"/>
    </row>
    <row r="591" spans="1:13" s="34" customFormat="1" ht="17.25" customHeight="1" x14ac:dyDescent="0.25">
      <c r="A591" s="23" t="str">
        <f>Лист4!A589</f>
        <v>Набережная 1-го Мая ул. д.51 пом.007</v>
      </c>
      <c r="B591" s="185" t="str">
        <f>Лист4!C589</f>
        <v>г. Астрахань</v>
      </c>
      <c r="C591" s="41">
        <f t="shared" si="18"/>
        <v>40.978707800000009</v>
      </c>
      <c r="D591" s="41">
        <f t="shared" si="19"/>
        <v>2.6156622000000005</v>
      </c>
      <c r="E591" s="30">
        <v>0</v>
      </c>
      <c r="F591" s="31">
        <v>2.6156622000000005</v>
      </c>
      <c r="G591" s="32">
        <v>0</v>
      </c>
      <c r="H591" s="32">
        <v>0</v>
      </c>
      <c r="I591" s="32">
        <v>0</v>
      </c>
      <c r="J591" s="32">
        <v>0</v>
      </c>
      <c r="K591" s="29">
        <f>Лист4!E589/1000</f>
        <v>43.594370000000012</v>
      </c>
      <c r="L591" s="33"/>
      <c r="M591" s="33"/>
    </row>
    <row r="592" spans="1:13" s="34" customFormat="1" ht="17.25" customHeight="1" x14ac:dyDescent="0.25">
      <c r="A592" s="23" t="str">
        <f>Лист4!A590</f>
        <v xml:space="preserve">Набережная 1-го Мая ул. д.57 </v>
      </c>
      <c r="B592" s="185" t="str">
        <f>Лист4!C590</f>
        <v>г. Астрахань</v>
      </c>
      <c r="C592" s="41">
        <f t="shared" si="18"/>
        <v>39.931011999999996</v>
      </c>
      <c r="D592" s="41">
        <f t="shared" si="19"/>
        <v>2.5487879999999996</v>
      </c>
      <c r="E592" s="30">
        <v>0</v>
      </c>
      <c r="F592" s="31">
        <v>2.5487879999999996</v>
      </c>
      <c r="G592" s="32">
        <v>0</v>
      </c>
      <c r="H592" s="32">
        <v>0</v>
      </c>
      <c r="I592" s="32">
        <v>0</v>
      </c>
      <c r="J592" s="32">
        <v>0</v>
      </c>
      <c r="K592" s="29">
        <f>Лист4!E590/1000</f>
        <v>42.479799999999997</v>
      </c>
      <c r="L592" s="33"/>
      <c r="M592" s="33"/>
    </row>
    <row r="593" spans="1:13" s="34" customFormat="1" ht="17.25" customHeight="1" x14ac:dyDescent="0.25">
      <c r="A593" s="23" t="str">
        <f>Лист4!A591</f>
        <v xml:space="preserve">Набережная 1-го Мая ул. д.59 </v>
      </c>
      <c r="B593" s="185" t="str">
        <f>Лист4!C591</f>
        <v>г. Астрахань</v>
      </c>
      <c r="C593" s="41">
        <f t="shared" si="18"/>
        <v>0</v>
      </c>
      <c r="D593" s="41">
        <f t="shared" si="19"/>
        <v>0</v>
      </c>
      <c r="E593" s="30">
        <v>0</v>
      </c>
      <c r="F593" s="31">
        <v>0</v>
      </c>
      <c r="G593" s="32">
        <v>0</v>
      </c>
      <c r="H593" s="32">
        <v>0</v>
      </c>
      <c r="I593" s="32">
        <v>0</v>
      </c>
      <c r="J593" s="32">
        <v>0</v>
      </c>
      <c r="K593" s="29">
        <f>Лист4!E591/1000</f>
        <v>0</v>
      </c>
      <c r="L593" s="33"/>
      <c r="M593" s="33"/>
    </row>
    <row r="594" spans="1:13" s="34" customFormat="1" ht="17.25" customHeight="1" x14ac:dyDescent="0.25">
      <c r="A594" s="23" t="str">
        <f>Лист4!A592</f>
        <v xml:space="preserve">Набережная 1-го Мая ул. д.6 </v>
      </c>
      <c r="B594" s="185" t="str">
        <f>Лист4!C592</f>
        <v>г. Астрахань</v>
      </c>
      <c r="C594" s="41">
        <f t="shared" si="18"/>
        <v>0</v>
      </c>
      <c r="D594" s="41">
        <f t="shared" si="19"/>
        <v>0</v>
      </c>
      <c r="E594" s="30">
        <v>0</v>
      </c>
      <c r="F594" s="31">
        <v>0</v>
      </c>
      <c r="G594" s="32">
        <v>0</v>
      </c>
      <c r="H594" s="32">
        <v>0</v>
      </c>
      <c r="I594" s="32">
        <v>0</v>
      </c>
      <c r="J594" s="32">
        <v>0</v>
      </c>
      <c r="K594" s="29">
        <f>Лист4!E592/1000</f>
        <v>0</v>
      </c>
      <c r="L594" s="33"/>
      <c r="M594" s="33"/>
    </row>
    <row r="595" spans="1:13" s="34" customFormat="1" ht="17.25" customHeight="1" x14ac:dyDescent="0.25">
      <c r="A595" s="23" t="str">
        <f>Лист4!A593</f>
        <v xml:space="preserve">Набережная 1-го Мая ул. д.61 </v>
      </c>
      <c r="B595" s="185" t="str">
        <f>Лист4!C593</f>
        <v>г. Астрахань</v>
      </c>
      <c r="C595" s="41">
        <f t="shared" si="18"/>
        <v>26.001622000000001</v>
      </c>
      <c r="D595" s="41">
        <f t="shared" si="19"/>
        <v>1.659678</v>
      </c>
      <c r="E595" s="30">
        <v>0</v>
      </c>
      <c r="F595" s="31">
        <v>1.659678</v>
      </c>
      <c r="G595" s="32">
        <v>0</v>
      </c>
      <c r="H595" s="32">
        <v>0</v>
      </c>
      <c r="I595" s="32">
        <v>0</v>
      </c>
      <c r="J595" s="32">
        <v>0</v>
      </c>
      <c r="K595" s="29">
        <f>Лист4!E593/1000</f>
        <v>27.661300000000001</v>
      </c>
      <c r="L595" s="33"/>
      <c r="M595" s="33"/>
    </row>
    <row r="596" spans="1:13" s="34" customFormat="1" ht="17.25" customHeight="1" x14ac:dyDescent="0.25">
      <c r="A596" s="23" t="str">
        <f>Лист4!A594</f>
        <v xml:space="preserve">Набережная 1-го Мая ул. д.65 </v>
      </c>
      <c r="B596" s="185" t="str">
        <f>Лист4!C594</f>
        <v>г. Астрахань</v>
      </c>
      <c r="C596" s="41">
        <f t="shared" si="18"/>
        <v>30.419246000000001</v>
      </c>
      <c r="D596" s="41">
        <f t="shared" si="19"/>
        <v>1.9416540000000002</v>
      </c>
      <c r="E596" s="30">
        <v>0</v>
      </c>
      <c r="F596" s="31">
        <v>1.9416540000000002</v>
      </c>
      <c r="G596" s="32">
        <v>0</v>
      </c>
      <c r="H596" s="32">
        <v>0</v>
      </c>
      <c r="I596" s="32">
        <v>0</v>
      </c>
      <c r="J596" s="32">
        <v>0</v>
      </c>
      <c r="K596" s="29">
        <f>Лист4!E594/1000</f>
        <v>32.360900000000001</v>
      </c>
      <c r="L596" s="33"/>
      <c r="M596" s="33"/>
    </row>
    <row r="597" spans="1:13" s="34" customFormat="1" ht="17.25" customHeight="1" x14ac:dyDescent="0.25">
      <c r="A597" s="23" t="str">
        <f>Лист4!A595</f>
        <v xml:space="preserve">Набережная 1-го Мая ул. д.67 </v>
      </c>
      <c r="B597" s="185" t="str">
        <f>Лист4!C595</f>
        <v>г. Астрахань</v>
      </c>
      <c r="C597" s="41">
        <f t="shared" si="18"/>
        <v>10.964723999999999</v>
      </c>
      <c r="D597" s="41">
        <f t="shared" si="19"/>
        <v>0.69987599999999994</v>
      </c>
      <c r="E597" s="30">
        <v>0</v>
      </c>
      <c r="F597" s="31">
        <v>0.69987599999999994</v>
      </c>
      <c r="G597" s="32">
        <v>0</v>
      </c>
      <c r="H597" s="32">
        <v>0</v>
      </c>
      <c r="I597" s="32">
        <v>0</v>
      </c>
      <c r="J597" s="32">
        <v>0</v>
      </c>
      <c r="K597" s="29">
        <f>Лист4!E595/1000</f>
        <v>11.664599999999998</v>
      </c>
      <c r="L597" s="33"/>
      <c r="M597" s="33"/>
    </row>
    <row r="598" spans="1:13" s="34" customFormat="1" ht="17.25" customHeight="1" x14ac:dyDescent="0.25">
      <c r="A598" s="23" t="str">
        <f>Лист4!A596</f>
        <v xml:space="preserve">Набережная 1-го Мая ул. д.68 </v>
      </c>
      <c r="B598" s="185" t="str">
        <f>Лист4!C596</f>
        <v>г. Астрахань</v>
      </c>
      <c r="C598" s="41">
        <f t="shared" si="18"/>
        <v>36.889359999999996</v>
      </c>
      <c r="D598" s="41">
        <f t="shared" si="19"/>
        <v>2.3546399999999998</v>
      </c>
      <c r="E598" s="30">
        <v>0</v>
      </c>
      <c r="F598" s="31">
        <v>2.3546399999999998</v>
      </c>
      <c r="G598" s="32">
        <v>0</v>
      </c>
      <c r="H598" s="32">
        <v>0</v>
      </c>
      <c r="I598" s="32">
        <v>0</v>
      </c>
      <c r="J598" s="32">
        <v>0</v>
      </c>
      <c r="K598" s="29">
        <f>Лист4!E596/1000</f>
        <v>39.244</v>
      </c>
      <c r="L598" s="33"/>
      <c r="M598" s="33"/>
    </row>
    <row r="599" spans="1:13" s="34" customFormat="1" ht="17.25" customHeight="1" x14ac:dyDescent="0.25">
      <c r="A599" s="23" t="str">
        <f>Лист4!A597</f>
        <v xml:space="preserve">Набережная 1-го Мая ул. д.70 </v>
      </c>
      <c r="B599" s="185" t="str">
        <f>Лист4!C597</f>
        <v>г. Астрахань</v>
      </c>
      <c r="C599" s="41">
        <f t="shared" si="18"/>
        <v>0</v>
      </c>
      <c r="D599" s="41">
        <f t="shared" si="19"/>
        <v>0</v>
      </c>
      <c r="E599" s="30">
        <v>0</v>
      </c>
      <c r="F599" s="31">
        <v>0</v>
      </c>
      <c r="G599" s="32">
        <v>0</v>
      </c>
      <c r="H599" s="32">
        <v>0</v>
      </c>
      <c r="I599" s="32">
        <v>0</v>
      </c>
      <c r="J599" s="32">
        <v>0</v>
      </c>
      <c r="K599" s="29">
        <f>Лист4!E597/1000</f>
        <v>0</v>
      </c>
      <c r="L599" s="33"/>
      <c r="M599" s="33"/>
    </row>
    <row r="600" spans="1:13" s="34" customFormat="1" ht="17.25" customHeight="1" x14ac:dyDescent="0.25">
      <c r="A600" s="23" t="str">
        <f>Лист4!A598</f>
        <v xml:space="preserve">Набережная 1-го Мая ул. д.71 </v>
      </c>
      <c r="B600" s="185" t="str">
        <f>Лист4!C598</f>
        <v>г. Астрахань</v>
      </c>
      <c r="C600" s="41">
        <f t="shared" si="18"/>
        <v>54.526617599999994</v>
      </c>
      <c r="D600" s="41">
        <f t="shared" si="19"/>
        <v>3.4804224000000001</v>
      </c>
      <c r="E600" s="30">
        <v>0</v>
      </c>
      <c r="F600" s="31">
        <v>3.4804224000000001</v>
      </c>
      <c r="G600" s="32">
        <v>0</v>
      </c>
      <c r="H600" s="32">
        <v>0</v>
      </c>
      <c r="I600" s="32">
        <v>0</v>
      </c>
      <c r="J600" s="32">
        <v>0</v>
      </c>
      <c r="K600" s="29">
        <f>Лист4!E598/1000</f>
        <v>58.007039999999996</v>
      </c>
      <c r="L600" s="33"/>
      <c r="M600" s="33"/>
    </row>
    <row r="601" spans="1:13" s="34" customFormat="1" ht="17.25" customHeight="1" x14ac:dyDescent="0.25">
      <c r="A601" s="23" t="str">
        <f>Лист4!A599</f>
        <v xml:space="preserve">Набережная 1-го Мая ул. д.72 </v>
      </c>
      <c r="B601" s="185" t="str">
        <f>Лист4!C599</f>
        <v>г. Астрахань</v>
      </c>
      <c r="C601" s="41">
        <f t="shared" si="18"/>
        <v>10.049916</v>
      </c>
      <c r="D601" s="41">
        <f t="shared" si="19"/>
        <v>0.64148399999999994</v>
      </c>
      <c r="E601" s="30">
        <v>0</v>
      </c>
      <c r="F601" s="31">
        <v>0.64148399999999994</v>
      </c>
      <c r="G601" s="32">
        <v>0</v>
      </c>
      <c r="H601" s="32">
        <v>0</v>
      </c>
      <c r="I601" s="32">
        <v>0</v>
      </c>
      <c r="J601" s="32">
        <v>0</v>
      </c>
      <c r="K601" s="29">
        <f>Лист4!E599/1000</f>
        <v>10.6914</v>
      </c>
      <c r="L601" s="33"/>
      <c r="M601" s="33"/>
    </row>
    <row r="602" spans="1:13" s="34" customFormat="1" ht="17.25" customHeight="1" x14ac:dyDescent="0.25">
      <c r="A602" s="23" t="str">
        <f>Лист4!A600</f>
        <v xml:space="preserve">Набережная 1-го Мая ул. д.74 </v>
      </c>
      <c r="B602" s="185" t="str">
        <f>Лист4!C600</f>
        <v>г. Астрахань</v>
      </c>
      <c r="C602" s="41">
        <f t="shared" si="18"/>
        <v>23.745057999999997</v>
      </c>
      <c r="D602" s="41">
        <f t="shared" si="19"/>
        <v>1.5156419999999997</v>
      </c>
      <c r="E602" s="30">
        <v>0</v>
      </c>
      <c r="F602" s="31">
        <v>1.5156419999999997</v>
      </c>
      <c r="G602" s="32">
        <v>0</v>
      </c>
      <c r="H602" s="32">
        <v>0</v>
      </c>
      <c r="I602" s="32">
        <v>0</v>
      </c>
      <c r="J602" s="32">
        <v>0</v>
      </c>
      <c r="K602" s="29">
        <f>Лист4!E600/1000</f>
        <v>25.260699999999996</v>
      </c>
      <c r="L602" s="33"/>
      <c r="M602" s="33"/>
    </row>
    <row r="603" spans="1:13" s="34" customFormat="1" ht="17.25" customHeight="1" x14ac:dyDescent="0.25">
      <c r="A603" s="23" t="str">
        <f>Лист4!A601</f>
        <v xml:space="preserve">Набережная 1-го Мая ул. д.82 </v>
      </c>
      <c r="B603" s="185" t="str">
        <f>Лист4!C601</f>
        <v>г. Астрахань</v>
      </c>
      <c r="C603" s="41">
        <f t="shared" si="18"/>
        <v>51.269103999999999</v>
      </c>
      <c r="D603" s="41">
        <f t="shared" si="19"/>
        <v>3.2724959999999994</v>
      </c>
      <c r="E603" s="30">
        <v>0</v>
      </c>
      <c r="F603" s="31">
        <v>3.2724959999999994</v>
      </c>
      <c r="G603" s="32">
        <v>0</v>
      </c>
      <c r="H603" s="32">
        <v>0</v>
      </c>
      <c r="I603" s="32">
        <v>0</v>
      </c>
      <c r="J603" s="32">
        <v>0</v>
      </c>
      <c r="K603" s="29">
        <f>Лист4!E601/1000</f>
        <v>54.541599999999995</v>
      </c>
      <c r="L603" s="33"/>
      <c r="M603" s="33"/>
    </row>
    <row r="604" spans="1:13" s="34" customFormat="1" ht="17.25" customHeight="1" x14ac:dyDescent="0.25">
      <c r="A604" s="23" t="str">
        <f>Лист4!A602</f>
        <v xml:space="preserve">Набережная 1-го Мая ул. д.84 </v>
      </c>
      <c r="B604" s="185" t="str">
        <f>Лист4!C602</f>
        <v>г. Астрахань</v>
      </c>
      <c r="C604" s="41">
        <f t="shared" si="18"/>
        <v>73.138016000000007</v>
      </c>
      <c r="D604" s="41">
        <f t="shared" si="19"/>
        <v>4.6683840000000005</v>
      </c>
      <c r="E604" s="30">
        <v>0</v>
      </c>
      <c r="F604" s="31">
        <v>4.6683840000000005</v>
      </c>
      <c r="G604" s="32">
        <v>0</v>
      </c>
      <c r="H604" s="32">
        <v>0</v>
      </c>
      <c r="I604" s="32">
        <v>0</v>
      </c>
      <c r="J604" s="32">
        <v>0</v>
      </c>
      <c r="K604" s="29">
        <f>Лист4!E602/1000</f>
        <v>77.806400000000011</v>
      </c>
      <c r="L604" s="33"/>
      <c r="M604" s="33"/>
    </row>
    <row r="605" spans="1:13" s="34" customFormat="1" ht="17.25" customHeight="1" x14ac:dyDescent="0.25">
      <c r="A605" s="23" t="str">
        <f>Лист4!A603</f>
        <v xml:space="preserve">Набережная 1-го Мая ул. д.88 </v>
      </c>
      <c r="B605" s="185" t="str">
        <f>Лист4!C603</f>
        <v>г. Астрахань</v>
      </c>
      <c r="C605" s="41">
        <f t="shared" si="18"/>
        <v>0</v>
      </c>
      <c r="D605" s="41">
        <f t="shared" si="19"/>
        <v>0</v>
      </c>
      <c r="E605" s="30">
        <v>0</v>
      </c>
      <c r="F605" s="31">
        <v>0</v>
      </c>
      <c r="G605" s="32">
        <v>0</v>
      </c>
      <c r="H605" s="32">
        <v>0</v>
      </c>
      <c r="I605" s="32">
        <v>0</v>
      </c>
      <c r="J605" s="32">
        <v>0</v>
      </c>
      <c r="K605" s="29">
        <f>Лист4!E603/1000</f>
        <v>0</v>
      </c>
      <c r="L605" s="33"/>
      <c r="M605" s="33"/>
    </row>
    <row r="606" spans="1:13" s="34" customFormat="1" ht="17.25" customHeight="1" x14ac:dyDescent="0.25">
      <c r="A606" s="23" t="str">
        <f>Лист4!A604</f>
        <v xml:space="preserve">Набережная 1-го Мая ул. д.88а </v>
      </c>
      <c r="B606" s="185" t="str">
        <f>Лист4!C604</f>
        <v>г. Астрахань</v>
      </c>
      <c r="C606" s="41">
        <f t="shared" si="18"/>
        <v>0</v>
      </c>
      <c r="D606" s="41">
        <f t="shared" si="19"/>
        <v>0</v>
      </c>
      <c r="E606" s="30">
        <v>0</v>
      </c>
      <c r="F606" s="31">
        <v>0</v>
      </c>
      <c r="G606" s="32">
        <v>0</v>
      </c>
      <c r="H606" s="32">
        <v>0</v>
      </c>
      <c r="I606" s="32">
        <v>0</v>
      </c>
      <c r="J606" s="32">
        <v>0</v>
      </c>
      <c r="K606" s="29">
        <f>Лист4!E604/1000</f>
        <v>0</v>
      </c>
      <c r="L606" s="33"/>
      <c r="M606" s="33"/>
    </row>
    <row r="607" spans="1:13" s="34" customFormat="1" ht="17.25" customHeight="1" x14ac:dyDescent="0.25">
      <c r="A607" s="23" t="str">
        <f>Лист4!A605</f>
        <v xml:space="preserve">Набережная 1-го Мая ул. д.9 </v>
      </c>
      <c r="B607" s="185" t="str">
        <f>Лист4!C605</f>
        <v>г. Астрахань</v>
      </c>
      <c r="C607" s="41">
        <f t="shared" si="18"/>
        <v>681.91217119999976</v>
      </c>
      <c r="D607" s="41">
        <f t="shared" si="19"/>
        <v>43.526308799999988</v>
      </c>
      <c r="E607" s="30">
        <v>0</v>
      </c>
      <c r="F607" s="31">
        <v>43.526308799999988</v>
      </c>
      <c r="G607" s="32">
        <v>0</v>
      </c>
      <c r="H607" s="32">
        <v>0</v>
      </c>
      <c r="I607" s="32">
        <v>0</v>
      </c>
      <c r="J607" s="32">
        <v>0</v>
      </c>
      <c r="K607" s="29">
        <f>Лист4!E605/1000</f>
        <v>725.4384799999998</v>
      </c>
      <c r="L607" s="33"/>
      <c r="M607" s="33"/>
    </row>
    <row r="608" spans="1:13" s="34" customFormat="1" ht="17.25" customHeight="1" x14ac:dyDescent="0.25">
      <c r="A608" s="23" t="str">
        <f>Лист4!A606</f>
        <v xml:space="preserve">Набережная 1-го Мая ул. д.90 </v>
      </c>
      <c r="B608" s="185" t="str">
        <f>Лист4!C606</f>
        <v>г. Астрахань</v>
      </c>
      <c r="C608" s="41">
        <f t="shared" si="18"/>
        <v>33.830317999999998</v>
      </c>
      <c r="D608" s="41">
        <f t="shared" si="19"/>
        <v>2.1593819999999999</v>
      </c>
      <c r="E608" s="30">
        <v>0</v>
      </c>
      <c r="F608" s="31">
        <v>2.1593819999999999</v>
      </c>
      <c r="G608" s="32">
        <v>0</v>
      </c>
      <c r="H608" s="32">
        <v>0</v>
      </c>
      <c r="I608" s="32">
        <v>0</v>
      </c>
      <c r="J608" s="32">
        <v>0</v>
      </c>
      <c r="K608" s="29">
        <f>Лист4!E606/1000</f>
        <v>35.989699999999999</v>
      </c>
      <c r="L608" s="33"/>
      <c r="M608" s="33"/>
    </row>
    <row r="609" spans="1:13" s="34" customFormat="1" ht="17.25" customHeight="1" x14ac:dyDescent="0.25">
      <c r="A609" s="23" t="str">
        <f>Лист4!A607</f>
        <v>Набережная 1-го Мая ул. д.91 пом.35</v>
      </c>
      <c r="B609" s="185" t="str">
        <f>Лист4!C607</f>
        <v>г. Астрахань</v>
      </c>
      <c r="C609" s="41">
        <f t="shared" si="18"/>
        <v>326.46613600000012</v>
      </c>
      <c r="D609" s="41">
        <f t="shared" si="19"/>
        <v>20.838264000000006</v>
      </c>
      <c r="E609" s="30">
        <v>0</v>
      </c>
      <c r="F609" s="31">
        <v>20.838264000000006</v>
      </c>
      <c r="G609" s="32">
        <v>0</v>
      </c>
      <c r="H609" s="32">
        <v>0</v>
      </c>
      <c r="I609" s="32">
        <v>0</v>
      </c>
      <c r="J609" s="32">
        <v>0</v>
      </c>
      <c r="K609" s="29">
        <f>Лист4!E607/1000</f>
        <v>347.3044000000001</v>
      </c>
      <c r="L609" s="33"/>
      <c r="M609" s="33"/>
    </row>
    <row r="610" spans="1:13" s="34" customFormat="1" ht="17.25" customHeight="1" x14ac:dyDescent="0.25">
      <c r="A610" s="23" t="str">
        <f>Лист4!A608</f>
        <v xml:space="preserve">Набережная 1-го Мая ул. д.92 </v>
      </c>
      <c r="B610" s="185" t="str">
        <f>Лист4!C608</f>
        <v>г. Астрахань</v>
      </c>
      <c r="C610" s="41">
        <f t="shared" si="18"/>
        <v>22.42464</v>
      </c>
      <c r="D610" s="41">
        <f t="shared" si="19"/>
        <v>1.4313600000000002</v>
      </c>
      <c r="E610" s="30">
        <v>0</v>
      </c>
      <c r="F610" s="31">
        <v>1.4313600000000002</v>
      </c>
      <c r="G610" s="32">
        <v>0</v>
      </c>
      <c r="H610" s="32">
        <v>0</v>
      </c>
      <c r="I610" s="32">
        <v>0</v>
      </c>
      <c r="J610" s="32">
        <v>0</v>
      </c>
      <c r="K610" s="29">
        <f>Лист4!E608/1000</f>
        <v>23.856000000000002</v>
      </c>
      <c r="L610" s="33"/>
      <c r="M610" s="33"/>
    </row>
    <row r="611" spans="1:13" s="34" customFormat="1" ht="17.25" customHeight="1" x14ac:dyDescent="0.25">
      <c r="A611" s="23" t="str">
        <f>Лист4!A609</f>
        <v xml:space="preserve">Набережная 1-го Мая ул. д.93 </v>
      </c>
      <c r="B611" s="185" t="str">
        <f>Лист4!C609</f>
        <v>г. Астрахань</v>
      </c>
      <c r="C611" s="41">
        <f t="shared" si="18"/>
        <v>15.605410000000001</v>
      </c>
      <c r="D611" s="41">
        <f t="shared" si="19"/>
        <v>0.99609000000000014</v>
      </c>
      <c r="E611" s="30">
        <v>0</v>
      </c>
      <c r="F611" s="31">
        <v>0.99609000000000014</v>
      </c>
      <c r="G611" s="32">
        <v>0</v>
      </c>
      <c r="H611" s="32">
        <v>0</v>
      </c>
      <c r="I611" s="32">
        <v>0</v>
      </c>
      <c r="J611" s="32">
        <v>0</v>
      </c>
      <c r="K611" s="29">
        <f>Лист4!E609/1000</f>
        <v>16.601500000000001</v>
      </c>
      <c r="L611" s="33"/>
      <c r="M611" s="33"/>
    </row>
    <row r="612" spans="1:13" s="34" customFormat="1" ht="18.75" customHeight="1" x14ac:dyDescent="0.25">
      <c r="A612" s="23" t="str">
        <f>Лист4!A610</f>
        <v xml:space="preserve">Набережная 1-го Мая ул. д.94 </v>
      </c>
      <c r="B612" s="185" t="str">
        <f>Лист4!C610</f>
        <v>г. Астрахань</v>
      </c>
      <c r="C612" s="41">
        <f t="shared" si="18"/>
        <v>22.938068000000001</v>
      </c>
      <c r="D612" s="41">
        <f t="shared" si="19"/>
        <v>1.4641320000000002</v>
      </c>
      <c r="E612" s="30">
        <v>0</v>
      </c>
      <c r="F612" s="31">
        <v>1.4641320000000002</v>
      </c>
      <c r="G612" s="32">
        <v>0</v>
      </c>
      <c r="H612" s="32">
        <v>0</v>
      </c>
      <c r="I612" s="32">
        <v>0</v>
      </c>
      <c r="J612" s="32">
        <v>0</v>
      </c>
      <c r="K612" s="29">
        <f>Лист4!E610/1000</f>
        <v>24.402200000000001</v>
      </c>
      <c r="L612" s="33"/>
      <c r="M612" s="33"/>
    </row>
    <row r="613" spans="1:13" s="34" customFormat="1" ht="18.75" customHeight="1" x14ac:dyDescent="0.25">
      <c r="A613" s="23" t="str">
        <f>Лист4!A611</f>
        <v xml:space="preserve">Набережная 1-го Мая ул. д.97 </v>
      </c>
      <c r="B613" s="185" t="str">
        <f>Лист4!C611</f>
        <v>г. Астрахань</v>
      </c>
      <c r="C613" s="41">
        <f t="shared" si="18"/>
        <v>64.910130199999998</v>
      </c>
      <c r="D613" s="41">
        <f t="shared" si="19"/>
        <v>4.1431997999999997</v>
      </c>
      <c r="E613" s="30">
        <v>0</v>
      </c>
      <c r="F613" s="31">
        <v>4.1431997999999997</v>
      </c>
      <c r="G613" s="32">
        <v>0</v>
      </c>
      <c r="H613" s="32">
        <v>0</v>
      </c>
      <c r="I613" s="32">
        <v>0</v>
      </c>
      <c r="J613" s="32">
        <v>0</v>
      </c>
      <c r="K613" s="29">
        <f>Лист4!E611/1000</f>
        <v>69.053330000000003</v>
      </c>
      <c r="L613" s="33"/>
      <c r="M613" s="33"/>
    </row>
    <row r="614" spans="1:13" s="34" customFormat="1" ht="18.75" customHeight="1" x14ac:dyDescent="0.25">
      <c r="A614" s="23" t="str">
        <f>Лист4!A612</f>
        <v xml:space="preserve">Набережная 1-го Мая ул. д.98 </v>
      </c>
      <c r="B614" s="185" t="str">
        <f>Лист4!C612</f>
        <v>г. Астрахань</v>
      </c>
      <c r="C614" s="41">
        <f t="shared" si="18"/>
        <v>10.621718000000001</v>
      </c>
      <c r="D614" s="41">
        <f t="shared" si="19"/>
        <v>0.67798200000000008</v>
      </c>
      <c r="E614" s="30">
        <v>0</v>
      </c>
      <c r="F614" s="31">
        <v>0.67798200000000008</v>
      </c>
      <c r="G614" s="32">
        <v>0</v>
      </c>
      <c r="H614" s="32">
        <v>0</v>
      </c>
      <c r="I614" s="32">
        <v>0</v>
      </c>
      <c r="J614" s="32">
        <v>0</v>
      </c>
      <c r="K614" s="29">
        <f>Лист4!E612/1000</f>
        <v>11.299700000000001</v>
      </c>
      <c r="L614" s="33"/>
      <c r="M614" s="33"/>
    </row>
    <row r="615" spans="1:13" s="34" customFormat="1" ht="18.75" customHeight="1" x14ac:dyDescent="0.25">
      <c r="A615" s="23" t="str">
        <f>Лист4!A613</f>
        <v xml:space="preserve">Набережная Приволжского затона ул. д.11 </v>
      </c>
      <c r="B615" s="185" t="str">
        <f>Лист4!C613</f>
        <v>г. Астрахань</v>
      </c>
      <c r="C615" s="41">
        <f t="shared" si="18"/>
        <v>65.340057999999999</v>
      </c>
      <c r="D615" s="41">
        <f t="shared" si="19"/>
        <v>4.170642</v>
      </c>
      <c r="E615" s="30">
        <v>0</v>
      </c>
      <c r="F615" s="31">
        <v>4.170642</v>
      </c>
      <c r="G615" s="32">
        <v>0</v>
      </c>
      <c r="H615" s="32">
        <v>0</v>
      </c>
      <c r="I615" s="32">
        <v>0</v>
      </c>
      <c r="J615" s="32">
        <v>0</v>
      </c>
      <c r="K615" s="29">
        <f>Лист4!E613/1000</f>
        <v>69.5107</v>
      </c>
      <c r="L615" s="33"/>
      <c r="M615" s="33"/>
    </row>
    <row r="616" spans="1:13" s="34" customFormat="1" ht="18.75" customHeight="1" x14ac:dyDescent="0.25">
      <c r="A616" s="23" t="str">
        <f>Лист4!A614</f>
        <v xml:space="preserve">Набережная Приволжского затона ул. д.14 - корп. 2 </v>
      </c>
      <c r="B616" s="185" t="str">
        <f>Лист4!C614</f>
        <v>г. Астрахань</v>
      </c>
      <c r="C616" s="41">
        <f t="shared" si="18"/>
        <v>723.77505240000005</v>
      </c>
      <c r="D616" s="41">
        <f t="shared" si="19"/>
        <v>46.198407600000003</v>
      </c>
      <c r="E616" s="30">
        <v>0</v>
      </c>
      <c r="F616" s="31">
        <v>46.198407600000003</v>
      </c>
      <c r="G616" s="32">
        <v>0</v>
      </c>
      <c r="H616" s="32">
        <v>0</v>
      </c>
      <c r="I616" s="32">
        <v>0</v>
      </c>
      <c r="J616" s="32">
        <v>0</v>
      </c>
      <c r="K616" s="29">
        <f>Лист4!E614/1000</f>
        <v>769.97346000000005</v>
      </c>
      <c r="L616" s="33"/>
      <c r="M616" s="33"/>
    </row>
    <row r="617" spans="1:13" s="34" customFormat="1" ht="18.75" customHeight="1" x14ac:dyDescent="0.25">
      <c r="A617" s="23" t="str">
        <f>Лист4!A615</f>
        <v xml:space="preserve">Набережная Приволжского затона ул. д.16 - корп. 1 </v>
      </c>
      <c r="B617" s="185" t="str">
        <f>Лист4!C615</f>
        <v>г. Астрахань</v>
      </c>
      <c r="C617" s="41">
        <f t="shared" si="18"/>
        <v>463.81009999999992</v>
      </c>
      <c r="D617" s="41">
        <f t="shared" si="19"/>
        <v>29.604899999999994</v>
      </c>
      <c r="E617" s="30">
        <v>0</v>
      </c>
      <c r="F617" s="31">
        <v>29.604899999999994</v>
      </c>
      <c r="G617" s="32">
        <v>0</v>
      </c>
      <c r="H617" s="32">
        <v>0</v>
      </c>
      <c r="I617" s="32">
        <v>0</v>
      </c>
      <c r="J617" s="32">
        <v>0</v>
      </c>
      <c r="K617" s="29">
        <f>Лист4!E615/1000</f>
        <v>493.41499999999991</v>
      </c>
      <c r="L617" s="33"/>
      <c r="M617" s="33"/>
    </row>
    <row r="618" spans="1:13" s="34" customFormat="1" ht="25.5" customHeight="1" x14ac:dyDescent="0.25">
      <c r="A618" s="23" t="str">
        <f>Лист4!A616</f>
        <v xml:space="preserve">Набережная Приволжского затона ул. д.16 - корп. 2 </v>
      </c>
      <c r="B618" s="185" t="str">
        <f>Лист4!C616</f>
        <v>г. Астрахань</v>
      </c>
      <c r="C618" s="41">
        <f t="shared" si="18"/>
        <v>674.3231846000001</v>
      </c>
      <c r="D618" s="41">
        <f t="shared" si="19"/>
        <v>43.041905400000005</v>
      </c>
      <c r="E618" s="30">
        <v>0</v>
      </c>
      <c r="F618" s="31">
        <v>43.041905400000005</v>
      </c>
      <c r="G618" s="32">
        <v>0</v>
      </c>
      <c r="H618" s="32">
        <v>0</v>
      </c>
      <c r="I618" s="32">
        <v>0</v>
      </c>
      <c r="J618" s="32">
        <v>0</v>
      </c>
      <c r="K618" s="29">
        <f>Лист4!E616/1000</f>
        <v>717.36509000000012</v>
      </c>
      <c r="L618" s="33"/>
      <c r="M618" s="33"/>
    </row>
    <row r="619" spans="1:13" s="34" customFormat="1" ht="18.75" customHeight="1" x14ac:dyDescent="0.25">
      <c r="A619" s="23" t="str">
        <f>Лист4!A617</f>
        <v xml:space="preserve">Набережная Приволжского затона ул. д.18 </v>
      </c>
      <c r="B619" s="185" t="str">
        <f>Лист4!C617</f>
        <v>г. Астрахань</v>
      </c>
      <c r="C619" s="41">
        <f t="shared" si="18"/>
        <v>79.406500000000008</v>
      </c>
      <c r="D619" s="41">
        <f t="shared" si="19"/>
        <v>5.0685000000000002</v>
      </c>
      <c r="E619" s="30">
        <v>0</v>
      </c>
      <c r="F619" s="31">
        <v>5.0685000000000002</v>
      </c>
      <c r="G619" s="32">
        <v>0</v>
      </c>
      <c r="H619" s="32">
        <v>0</v>
      </c>
      <c r="I619" s="32">
        <v>0</v>
      </c>
      <c r="J619" s="32">
        <v>0</v>
      </c>
      <c r="K619" s="29">
        <f>Лист4!E617/1000</f>
        <v>84.475000000000009</v>
      </c>
      <c r="L619" s="33"/>
      <c r="M619" s="33"/>
    </row>
    <row r="620" spans="1:13" s="34" customFormat="1" ht="18.75" customHeight="1" x14ac:dyDescent="0.25">
      <c r="A620" s="23" t="str">
        <f>Лист4!A618</f>
        <v xml:space="preserve">Набережная Приволжского затона ул. д.18И </v>
      </c>
      <c r="B620" s="185" t="str">
        <f>Лист4!C618</f>
        <v>г. Астрахань</v>
      </c>
      <c r="C620" s="41">
        <f t="shared" si="18"/>
        <v>101.60037</v>
      </c>
      <c r="D620" s="41">
        <f t="shared" si="19"/>
        <v>6.4851299999999998</v>
      </c>
      <c r="E620" s="30">
        <v>0</v>
      </c>
      <c r="F620" s="31">
        <v>6.4851299999999998</v>
      </c>
      <c r="G620" s="32">
        <v>0</v>
      </c>
      <c r="H620" s="32">
        <v>0</v>
      </c>
      <c r="I620" s="32">
        <v>0</v>
      </c>
      <c r="J620" s="32">
        <v>0</v>
      </c>
      <c r="K620" s="29">
        <f>Лист4!E618/1000</f>
        <v>108.0855</v>
      </c>
      <c r="L620" s="33"/>
      <c r="M620" s="33"/>
    </row>
    <row r="621" spans="1:13" s="34" customFormat="1" ht="18.75" customHeight="1" x14ac:dyDescent="0.25">
      <c r="A621" s="23" t="str">
        <f>Лист4!A619</f>
        <v xml:space="preserve">Набережная Приволжского затона ул. д.18К </v>
      </c>
      <c r="B621" s="185" t="str">
        <f>Лист4!C619</f>
        <v>г. Астрахань</v>
      </c>
      <c r="C621" s="41">
        <f t="shared" si="18"/>
        <v>85.395146000000025</v>
      </c>
      <c r="D621" s="41">
        <f t="shared" si="19"/>
        <v>5.4507540000000017</v>
      </c>
      <c r="E621" s="30">
        <v>0</v>
      </c>
      <c r="F621" s="31">
        <v>5.4507540000000017</v>
      </c>
      <c r="G621" s="32">
        <v>0</v>
      </c>
      <c r="H621" s="32">
        <v>0</v>
      </c>
      <c r="I621" s="32">
        <v>0</v>
      </c>
      <c r="J621" s="32">
        <v>0</v>
      </c>
      <c r="K621" s="29">
        <f>Лист4!E619/1000</f>
        <v>90.845900000000029</v>
      </c>
      <c r="L621" s="33"/>
      <c r="M621" s="33"/>
    </row>
    <row r="622" spans="1:13" s="34" customFormat="1" ht="17.25" customHeight="1" x14ac:dyDescent="0.25">
      <c r="A622" s="23" t="str">
        <f>Лист4!A620</f>
        <v xml:space="preserve">Набережная Приволжского затона ул. д.18Л </v>
      </c>
      <c r="B622" s="185" t="str">
        <f>Лист4!C620</f>
        <v>г. Астрахань</v>
      </c>
      <c r="C622" s="41">
        <f t="shared" si="18"/>
        <v>75.266646000000009</v>
      </c>
      <c r="D622" s="41">
        <f t="shared" si="19"/>
        <v>4.8042540000000002</v>
      </c>
      <c r="E622" s="30">
        <v>0</v>
      </c>
      <c r="F622" s="31">
        <v>4.8042540000000002</v>
      </c>
      <c r="G622" s="32">
        <v>0</v>
      </c>
      <c r="H622" s="32">
        <v>0</v>
      </c>
      <c r="I622" s="32">
        <v>0</v>
      </c>
      <c r="J622" s="32">
        <v>0</v>
      </c>
      <c r="K622" s="29">
        <f>Лист4!E620/1000</f>
        <v>80.070900000000009</v>
      </c>
      <c r="L622" s="33"/>
      <c r="M622" s="33"/>
    </row>
    <row r="623" spans="1:13" s="34" customFormat="1" ht="17.25" customHeight="1" x14ac:dyDescent="0.25">
      <c r="A623" s="23" t="str">
        <f>Лист4!A621</f>
        <v xml:space="preserve">Набережная Приволжского затона ул. д.34 </v>
      </c>
      <c r="B623" s="185" t="str">
        <f>Лист4!C621</f>
        <v>г. Астрахань</v>
      </c>
      <c r="C623" s="41">
        <f t="shared" si="18"/>
        <v>528.8179525999999</v>
      </c>
      <c r="D623" s="41">
        <f t="shared" si="19"/>
        <v>33.754337399999997</v>
      </c>
      <c r="E623" s="30">
        <v>0</v>
      </c>
      <c r="F623" s="31">
        <v>33.754337399999997</v>
      </c>
      <c r="G623" s="32">
        <v>0</v>
      </c>
      <c r="H623" s="32">
        <v>0</v>
      </c>
      <c r="I623" s="32">
        <v>0</v>
      </c>
      <c r="J623" s="32">
        <v>0</v>
      </c>
      <c r="K623" s="29">
        <f>Лист4!E621/1000</f>
        <v>562.57228999999995</v>
      </c>
      <c r="L623" s="33"/>
      <c r="M623" s="33"/>
    </row>
    <row r="624" spans="1:13" s="34" customFormat="1" ht="17.25" customHeight="1" x14ac:dyDescent="0.25">
      <c r="A624" s="23" t="str">
        <f>Лист4!A622</f>
        <v xml:space="preserve">Набережная Приволжского затона ул. д.36 </v>
      </c>
      <c r="B624" s="185" t="str">
        <f>Лист4!C622</f>
        <v>г. Астрахань</v>
      </c>
      <c r="C624" s="41">
        <f t="shared" si="18"/>
        <v>535.11477760000002</v>
      </c>
      <c r="D624" s="41">
        <f t="shared" si="19"/>
        <v>34.156262399999996</v>
      </c>
      <c r="E624" s="30">
        <v>0</v>
      </c>
      <c r="F624" s="31">
        <v>34.156262399999996</v>
      </c>
      <c r="G624" s="32">
        <v>0</v>
      </c>
      <c r="H624" s="32">
        <v>0</v>
      </c>
      <c r="I624" s="32">
        <v>0</v>
      </c>
      <c r="J624" s="32">
        <v>0</v>
      </c>
      <c r="K624" s="29">
        <f>Лист4!E622/1000</f>
        <v>569.27103999999997</v>
      </c>
      <c r="L624" s="33"/>
      <c r="M624" s="33"/>
    </row>
    <row r="625" spans="1:13" s="34" customFormat="1" ht="17.25" customHeight="1" x14ac:dyDescent="0.25">
      <c r="A625" s="23" t="str">
        <f>Лист4!A623</f>
        <v xml:space="preserve">Наташи Качуевской ул. д.1 </v>
      </c>
      <c r="B625" s="185" t="str">
        <f>Лист4!C623</f>
        <v>г. Астрахань</v>
      </c>
      <c r="C625" s="41">
        <f t="shared" si="18"/>
        <v>19.138869999999997</v>
      </c>
      <c r="D625" s="41">
        <f t="shared" si="19"/>
        <v>1.2216299999999998</v>
      </c>
      <c r="E625" s="30">
        <v>0</v>
      </c>
      <c r="F625" s="31">
        <v>1.2216299999999998</v>
      </c>
      <c r="G625" s="32">
        <v>0</v>
      </c>
      <c r="H625" s="32">
        <v>0</v>
      </c>
      <c r="I625" s="32">
        <v>0</v>
      </c>
      <c r="J625" s="32">
        <v>0</v>
      </c>
      <c r="K625" s="29">
        <f>Лист4!E623/1000</f>
        <v>20.360499999999998</v>
      </c>
      <c r="L625" s="33"/>
      <c r="M625" s="33"/>
    </row>
    <row r="626" spans="1:13" s="34" customFormat="1" ht="17.25" customHeight="1" x14ac:dyDescent="0.25">
      <c r="A626" s="23" t="str">
        <f>Лист4!A624</f>
        <v xml:space="preserve">Наташи Качуевской ул. д.12 </v>
      </c>
      <c r="B626" s="185" t="str">
        <f>Лист4!C624</f>
        <v>г. Астрахань</v>
      </c>
      <c r="C626" s="41">
        <f t="shared" si="18"/>
        <v>57.244120000000002</v>
      </c>
      <c r="D626" s="41">
        <f t="shared" si="19"/>
        <v>3.6538800000000005</v>
      </c>
      <c r="E626" s="30">
        <v>0</v>
      </c>
      <c r="F626" s="31">
        <v>3.6538800000000005</v>
      </c>
      <c r="G626" s="32">
        <v>0</v>
      </c>
      <c r="H626" s="32">
        <v>0</v>
      </c>
      <c r="I626" s="32">
        <v>0</v>
      </c>
      <c r="J626" s="32">
        <v>0</v>
      </c>
      <c r="K626" s="29">
        <f>Лист4!E624/1000</f>
        <v>60.898000000000003</v>
      </c>
      <c r="L626" s="33"/>
      <c r="M626" s="33"/>
    </row>
    <row r="627" spans="1:13" s="34" customFormat="1" ht="17.25" customHeight="1" x14ac:dyDescent="0.25">
      <c r="A627" s="23" t="str">
        <f>Лист4!A625</f>
        <v xml:space="preserve">Наташи Качуевской ул. д.15 </v>
      </c>
      <c r="B627" s="185" t="str">
        <f>Лист4!C625</f>
        <v>г. Астрахань</v>
      </c>
      <c r="C627" s="41">
        <f t="shared" si="18"/>
        <v>5.2987799999999998</v>
      </c>
      <c r="D627" s="41">
        <f t="shared" si="19"/>
        <v>0.33821999999999997</v>
      </c>
      <c r="E627" s="30">
        <v>0</v>
      </c>
      <c r="F627" s="31">
        <v>0.33821999999999997</v>
      </c>
      <c r="G627" s="32">
        <v>0</v>
      </c>
      <c r="H627" s="32">
        <v>0</v>
      </c>
      <c r="I627" s="32">
        <v>0</v>
      </c>
      <c r="J627" s="32">
        <v>0</v>
      </c>
      <c r="K627" s="29">
        <f>Лист4!E625/1000</f>
        <v>5.6369999999999996</v>
      </c>
      <c r="L627" s="33"/>
      <c r="M627" s="33"/>
    </row>
    <row r="628" spans="1:13" s="34" customFormat="1" ht="17.25" customHeight="1" x14ac:dyDescent="0.25">
      <c r="A628" s="23" t="str">
        <f>Лист4!A626</f>
        <v xml:space="preserve">Наташи Качуевской ул. д.17 </v>
      </c>
      <c r="B628" s="185" t="str">
        <f>Лист4!C626</f>
        <v>г. Астрахань</v>
      </c>
      <c r="C628" s="41">
        <f t="shared" si="18"/>
        <v>35.979252000000002</v>
      </c>
      <c r="D628" s="41">
        <f t="shared" si="19"/>
        <v>2.2965480000000005</v>
      </c>
      <c r="E628" s="30">
        <v>0</v>
      </c>
      <c r="F628" s="31">
        <v>2.2965480000000005</v>
      </c>
      <c r="G628" s="32">
        <v>0</v>
      </c>
      <c r="H628" s="32">
        <v>0</v>
      </c>
      <c r="I628" s="32">
        <v>0</v>
      </c>
      <c r="J628" s="32">
        <v>0</v>
      </c>
      <c r="K628" s="29">
        <f>Лист4!E626/1000</f>
        <v>38.275800000000004</v>
      </c>
      <c r="L628" s="33"/>
      <c r="M628" s="33"/>
    </row>
    <row r="629" spans="1:13" s="34" customFormat="1" ht="17.25" customHeight="1" x14ac:dyDescent="0.25">
      <c r="A629" s="23" t="str">
        <f>Лист4!A627</f>
        <v xml:space="preserve">Наташи Качуевской ул. д.18 </v>
      </c>
      <c r="B629" s="185" t="str">
        <f>Лист4!C627</f>
        <v>г. Астрахань</v>
      </c>
      <c r="C629" s="41">
        <f t="shared" si="18"/>
        <v>0.23951199999999997</v>
      </c>
      <c r="D629" s="41">
        <f t="shared" si="19"/>
        <v>1.5288E-2</v>
      </c>
      <c r="E629" s="30">
        <v>0</v>
      </c>
      <c r="F629" s="31">
        <v>1.5288E-2</v>
      </c>
      <c r="G629" s="32">
        <v>0</v>
      </c>
      <c r="H629" s="32">
        <v>0</v>
      </c>
      <c r="I629" s="32">
        <v>0</v>
      </c>
      <c r="J629" s="32">
        <v>0</v>
      </c>
      <c r="K629" s="29">
        <f>Лист4!E627/1000</f>
        <v>0.25479999999999997</v>
      </c>
      <c r="L629" s="33"/>
      <c r="M629" s="33"/>
    </row>
    <row r="630" spans="1:13" s="34" customFormat="1" ht="17.25" customHeight="1" x14ac:dyDescent="0.25">
      <c r="A630" s="23" t="str">
        <f>Лист4!A628</f>
        <v xml:space="preserve">Наташи Качуевской ул. д.19 </v>
      </c>
      <c r="B630" s="185" t="str">
        <f>Лист4!C628</f>
        <v>г. Астрахань</v>
      </c>
      <c r="C630" s="41">
        <f t="shared" si="18"/>
        <v>14.2211848</v>
      </c>
      <c r="D630" s="41">
        <f t="shared" si="19"/>
        <v>0.90773519999999985</v>
      </c>
      <c r="E630" s="30">
        <v>0</v>
      </c>
      <c r="F630" s="31">
        <v>0.90773519999999985</v>
      </c>
      <c r="G630" s="32">
        <v>0</v>
      </c>
      <c r="H630" s="32">
        <v>0</v>
      </c>
      <c r="I630" s="32">
        <v>0</v>
      </c>
      <c r="J630" s="32">
        <v>0</v>
      </c>
      <c r="K630" s="29">
        <f>Лист4!E628/1000</f>
        <v>15.128919999999999</v>
      </c>
      <c r="L630" s="33"/>
      <c r="M630" s="33"/>
    </row>
    <row r="631" spans="1:13" s="34" customFormat="1" ht="17.25" customHeight="1" x14ac:dyDescent="0.25">
      <c r="A631" s="23" t="str">
        <f>Лист4!A629</f>
        <v xml:space="preserve">Наташи Качуевской ул. д.2 </v>
      </c>
      <c r="B631" s="185" t="str">
        <f>Лист4!C629</f>
        <v>г. Астрахань</v>
      </c>
      <c r="C631" s="41">
        <f t="shared" si="18"/>
        <v>0</v>
      </c>
      <c r="D631" s="41">
        <f t="shared" si="19"/>
        <v>0</v>
      </c>
      <c r="E631" s="30">
        <v>0</v>
      </c>
      <c r="F631" s="31">
        <v>0</v>
      </c>
      <c r="G631" s="32">
        <v>0</v>
      </c>
      <c r="H631" s="32">
        <v>0</v>
      </c>
      <c r="I631" s="32">
        <v>0</v>
      </c>
      <c r="J631" s="32">
        <v>0</v>
      </c>
      <c r="K631" s="29">
        <f>Лист4!E629/1000</f>
        <v>0</v>
      </c>
      <c r="L631" s="33"/>
      <c r="M631" s="33"/>
    </row>
    <row r="632" spans="1:13" s="34" customFormat="1" ht="17.25" customHeight="1" x14ac:dyDescent="0.25">
      <c r="A632" s="23" t="str">
        <f>Лист4!A630</f>
        <v xml:space="preserve">Наташи Качуевской ул. д.3 </v>
      </c>
      <c r="B632" s="185" t="str">
        <f>Лист4!C630</f>
        <v>г. Астрахань</v>
      </c>
      <c r="C632" s="41">
        <f t="shared" si="18"/>
        <v>15.535943999999999</v>
      </c>
      <c r="D632" s="41">
        <f t="shared" si="19"/>
        <v>0.99165600000000009</v>
      </c>
      <c r="E632" s="30">
        <v>0</v>
      </c>
      <c r="F632" s="31">
        <v>0.99165600000000009</v>
      </c>
      <c r="G632" s="32">
        <v>0</v>
      </c>
      <c r="H632" s="32">
        <v>0</v>
      </c>
      <c r="I632" s="32">
        <v>0</v>
      </c>
      <c r="J632" s="32">
        <v>0</v>
      </c>
      <c r="K632" s="29">
        <f>Лист4!E630/1000</f>
        <v>16.5276</v>
      </c>
      <c r="L632" s="33"/>
      <c r="M632" s="33"/>
    </row>
    <row r="633" spans="1:13" s="34" customFormat="1" ht="17.25" customHeight="1" x14ac:dyDescent="0.25">
      <c r="A633" s="23" t="str">
        <f>Лист4!A631</f>
        <v xml:space="preserve">Наташи Качуевской ул. д.5 </v>
      </c>
      <c r="B633" s="185" t="str">
        <f>Лист4!C631</f>
        <v>г. Астрахань</v>
      </c>
      <c r="C633" s="41">
        <f t="shared" si="18"/>
        <v>0.46774400000000005</v>
      </c>
      <c r="D633" s="41">
        <f t="shared" si="19"/>
        <v>2.9856000000000001E-2</v>
      </c>
      <c r="E633" s="30">
        <v>0</v>
      </c>
      <c r="F633" s="31">
        <v>2.9856000000000001E-2</v>
      </c>
      <c r="G633" s="32">
        <v>0</v>
      </c>
      <c r="H633" s="32">
        <v>0</v>
      </c>
      <c r="I633" s="32">
        <v>0</v>
      </c>
      <c r="J633" s="32">
        <v>0</v>
      </c>
      <c r="K633" s="29">
        <f>Лист4!E631/1000</f>
        <v>0.49760000000000004</v>
      </c>
      <c r="L633" s="33"/>
      <c r="M633" s="33"/>
    </row>
    <row r="634" spans="1:13" s="34" customFormat="1" ht="17.25" customHeight="1" x14ac:dyDescent="0.25">
      <c r="A634" s="23" t="str">
        <f>Лист4!A632</f>
        <v xml:space="preserve">Наташи Качуевской ул. д.6 </v>
      </c>
      <c r="B634" s="185" t="str">
        <f>Лист4!C632</f>
        <v>г. Астрахань</v>
      </c>
      <c r="C634" s="41">
        <f t="shared" si="18"/>
        <v>36.375744000000012</v>
      </c>
      <c r="D634" s="41">
        <f t="shared" si="19"/>
        <v>2.3218560000000004</v>
      </c>
      <c r="E634" s="30">
        <v>0</v>
      </c>
      <c r="F634" s="31">
        <v>2.3218560000000004</v>
      </c>
      <c r="G634" s="32">
        <v>0</v>
      </c>
      <c r="H634" s="32">
        <v>0</v>
      </c>
      <c r="I634" s="32">
        <v>0</v>
      </c>
      <c r="J634" s="32">
        <v>0</v>
      </c>
      <c r="K634" s="29">
        <f>Лист4!E632/1000</f>
        <v>38.697600000000008</v>
      </c>
      <c r="L634" s="33"/>
      <c r="M634" s="33"/>
    </row>
    <row r="635" spans="1:13" s="34" customFormat="1" ht="17.25" customHeight="1" x14ac:dyDescent="0.25">
      <c r="A635" s="23" t="str">
        <f>Лист4!A633</f>
        <v xml:space="preserve">Началовское Шоссе ул. д.5 </v>
      </c>
      <c r="B635" s="185" t="str">
        <f>Лист4!C633</f>
        <v>г. Астрахань</v>
      </c>
      <c r="C635" s="41">
        <f t="shared" si="18"/>
        <v>456.30203799999987</v>
      </c>
      <c r="D635" s="41">
        <f t="shared" si="19"/>
        <v>29.125661999999991</v>
      </c>
      <c r="E635" s="30">
        <v>0</v>
      </c>
      <c r="F635" s="31">
        <v>29.125661999999991</v>
      </c>
      <c r="G635" s="32">
        <v>0</v>
      </c>
      <c r="H635" s="32">
        <v>0</v>
      </c>
      <c r="I635" s="32">
        <v>0</v>
      </c>
      <c r="J635" s="32">
        <v>0</v>
      </c>
      <c r="K635" s="29">
        <f>Лист4!E633/1000</f>
        <v>485.42769999999985</v>
      </c>
      <c r="L635" s="33"/>
      <c r="M635" s="33"/>
    </row>
    <row r="636" spans="1:13" s="34" customFormat="1" ht="17.25" customHeight="1" x14ac:dyDescent="0.25">
      <c r="A636" s="23" t="str">
        <f>Лист4!A634</f>
        <v xml:space="preserve">Началовское Шоссе ул. д.5 - корп. 1 </v>
      </c>
      <c r="B636" s="185" t="str">
        <f>Лист4!C634</f>
        <v>г. Астрахань</v>
      </c>
      <c r="C636" s="41">
        <f t="shared" si="18"/>
        <v>300.84634199999982</v>
      </c>
      <c r="D636" s="41">
        <f t="shared" si="19"/>
        <v>19.202957999999988</v>
      </c>
      <c r="E636" s="30">
        <v>0</v>
      </c>
      <c r="F636" s="31">
        <v>19.202957999999988</v>
      </c>
      <c r="G636" s="32">
        <v>0</v>
      </c>
      <c r="H636" s="32">
        <v>0</v>
      </c>
      <c r="I636" s="32">
        <v>0</v>
      </c>
      <c r="J636" s="32">
        <v>0</v>
      </c>
      <c r="K636" s="29">
        <f>Лист4!E634/1000</f>
        <v>320.04929999999979</v>
      </c>
      <c r="L636" s="33"/>
      <c r="M636" s="33"/>
    </row>
    <row r="637" spans="1:13" s="34" customFormat="1" ht="17.25" customHeight="1" x14ac:dyDescent="0.25">
      <c r="A637" s="23" t="str">
        <f>Лист4!A635</f>
        <v xml:space="preserve">Нечаева ул. д.13 </v>
      </c>
      <c r="B637" s="185" t="str">
        <f>Лист4!C635</f>
        <v>г. Астрахань</v>
      </c>
      <c r="C637" s="41">
        <f t="shared" si="18"/>
        <v>0</v>
      </c>
      <c r="D637" s="41">
        <f t="shared" si="19"/>
        <v>0</v>
      </c>
      <c r="E637" s="30">
        <v>0</v>
      </c>
      <c r="F637" s="31">
        <v>0</v>
      </c>
      <c r="G637" s="32">
        <v>0</v>
      </c>
      <c r="H637" s="32">
        <v>0</v>
      </c>
      <c r="I637" s="32">
        <v>0</v>
      </c>
      <c r="J637" s="32">
        <v>0</v>
      </c>
      <c r="K637" s="29">
        <f>Лист4!E635/1000</f>
        <v>0</v>
      </c>
      <c r="L637" s="33"/>
      <c r="M637" s="33"/>
    </row>
    <row r="638" spans="1:13" s="34" customFormat="1" ht="17.25" customHeight="1" x14ac:dyDescent="0.25">
      <c r="A638" s="23" t="str">
        <f>Лист4!A636</f>
        <v xml:space="preserve">Нечаева ул. д.24 </v>
      </c>
      <c r="B638" s="185" t="str">
        <f>Лист4!C636</f>
        <v>г. Астрахань</v>
      </c>
      <c r="C638" s="41">
        <f t="shared" si="18"/>
        <v>0</v>
      </c>
      <c r="D638" s="41">
        <f t="shared" si="19"/>
        <v>0</v>
      </c>
      <c r="E638" s="30">
        <v>0</v>
      </c>
      <c r="F638" s="31">
        <v>0</v>
      </c>
      <c r="G638" s="32">
        <v>0</v>
      </c>
      <c r="H638" s="32">
        <v>0</v>
      </c>
      <c r="I638" s="32">
        <v>0</v>
      </c>
      <c r="J638" s="32">
        <v>0</v>
      </c>
      <c r="K638" s="29">
        <f>Лист4!E636/1000</f>
        <v>0</v>
      </c>
      <c r="L638" s="33"/>
      <c r="M638" s="33"/>
    </row>
    <row r="639" spans="1:13" s="34" customFormat="1" ht="17.25" customHeight="1" x14ac:dyDescent="0.25">
      <c r="A639" s="23" t="str">
        <f>Лист4!A637</f>
        <v xml:space="preserve">Нечаева ул. д.27 </v>
      </c>
      <c r="B639" s="185" t="str">
        <f>Лист4!C637</f>
        <v>г. Астрахань</v>
      </c>
      <c r="C639" s="41">
        <f t="shared" si="18"/>
        <v>0</v>
      </c>
      <c r="D639" s="41">
        <f t="shared" si="19"/>
        <v>0</v>
      </c>
      <c r="E639" s="30">
        <v>0</v>
      </c>
      <c r="F639" s="31">
        <v>0</v>
      </c>
      <c r="G639" s="32">
        <v>0</v>
      </c>
      <c r="H639" s="32">
        <v>0</v>
      </c>
      <c r="I639" s="32">
        <v>0</v>
      </c>
      <c r="J639" s="32">
        <v>0</v>
      </c>
      <c r="K639" s="29">
        <f>Лист4!E637/1000</f>
        <v>0</v>
      </c>
      <c r="L639" s="33"/>
      <c r="M639" s="33"/>
    </row>
    <row r="640" spans="1:13" s="34" customFormat="1" ht="17.25" customHeight="1" x14ac:dyDescent="0.25">
      <c r="A640" s="23" t="str">
        <f>Лист4!A638</f>
        <v xml:space="preserve">Нечаева ул. д.28 </v>
      </c>
      <c r="B640" s="185" t="str">
        <f>Лист4!C638</f>
        <v>г. Астрахань</v>
      </c>
      <c r="C640" s="41">
        <f t="shared" si="18"/>
        <v>1.2966360000000001</v>
      </c>
      <c r="D640" s="41">
        <f t="shared" si="19"/>
        <v>8.2764000000000018E-2</v>
      </c>
      <c r="E640" s="30">
        <v>0</v>
      </c>
      <c r="F640" s="31">
        <v>8.2764000000000018E-2</v>
      </c>
      <c r="G640" s="32">
        <v>0</v>
      </c>
      <c r="H640" s="32">
        <v>0</v>
      </c>
      <c r="I640" s="32">
        <v>0</v>
      </c>
      <c r="J640" s="32">
        <v>0</v>
      </c>
      <c r="K640" s="29">
        <f>Лист4!E638/1000</f>
        <v>1.3794000000000002</v>
      </c>
      <c r="L640" s="33"/>
      <c r="M640" s="33"/>
    </row>
    <row r="641" spans="1:13" s="34" customFormat="1" ht="17.25" customHeight="1" x14ac:dyDescent="0.25">
      <c r="A641" s="23" t="str">
        <f>Лист4!A639</f>
        <v xml:space="preserve">Нечаева ул. д.32 </v>
      </c>
      <c r="B641" s="185" t="str">
        <f>Лист4!C639</f>
        <v>г. Астрахань</v>
      </c>
      <c r="C641" s="41">
        <f t="shared" si="18"/>
        <v>10.536178</v>
      </c>
      <c r="D641" s="41">
        <f t="shared" si="19"/>
        <v>0.67252200000000006</v>
      </c>
      <c r="E641" s="30">
        <v>0</v>
      </c>
      <c r="F641" s="31">
        <v>0.67252200000000006</v>
      </c>
      <c r="G641" s="32">
        <v>0</v>
      </c>
      <c r="H641" s="32">
        <v>0</v>
      </c>
      <c r="I641" s="32">
        <v>0</v>
      </c>
      <c r="J641" s="32">
        <v>0</v>
      </c>
      <c r="K641" s="29">
        <f>Лист4!E639/1000</f>
        <v>11.2087</v>
      </c>
      <c r="L641" s="33"/>
      <c r="M641" s="33"/>
    </row>
    <row r="642" spans="1:13" s="34" customFormat="1" ht="15.75" customHeight="1" x14ac:dyDescent="0.25">
      <c r="A642" s="23" t="str">
        <f>Лист4!A640</f>
        <v xml:space="preserve">Нечаева ул. д.38 </v>
      </c>
      <c r="B642" s="185" t="str">
        <f>Лист4!C640</f>
        <v>г. Астрахань</v>
      </c>
      <c r="C642" s="41">
        <f t="shared" si="18"/>
        <v>2.9692720000000001</v>
      </c>
      <c r="D642" s="41">
        <f t="shared" si="19"/>
        <v>0.18952800000000003</v>
      </c>
      <c r="E642" s="30">
        <v>0</v>
      </c>
      <c r="F642" s="31">
        <v>0.18952800000000003</v>
      </c>
      <c r="G642" s="32">
        <v>0</v>
      </c>
      <c r="H642" s="32">
        <v>0</v>
      </c>
      <c r="I642" s="32">
        <v>0</v>
      </c>
      <c r="J642" s="32">
        <v>0</v>
      </c>
      <c r="K642" s="29">
        <f>Лист4!E640/1000</f>
        <v>3.1588000000000003</v>
      </c>
      <c r="L642" s="33"/>
      <c r="M642" s="33"/>
    </row>
    <row r="643" spans="1:13" s="34" customFormat="1" ht="15" customHeight="1" x14ac:dyDescent="0.25">
      <c r="A643" s="23" t="str">
        <f>Лист4!A641</f>
        <v xml:space="preserve">Нечаева ул. д.40 </v>
      </c>
      <c r="B643" s="185" t="str">
        <f>Лист4!C641</f>
        <v>г. Астрахань</v>
      </c>
      <c r="C643" s="41">
        <f t="shared" si="18"/>
        <v>13.191865999999999</v>
      </c>
      <c r="D643" s="41">
        <f t="shared" si="19"/>
        <v>0.84203399999999995</v>
      </c>
      <c r="E643" s="30">
        <v>0</v>
      </c>
      <c r="F643" s="31">
        <v>0.84203399999999995</v>
      </c>
      <c r="G643" s="32">
        <v>0</v>
      </c>
      <c r="H643" s="32">
        <v>0</v>
      </c>
      <c r="I643" s="32">
        <v>0</v>
      </c>
      <c r="J643" s="32">
        <v>0</v>
      </c>
      <c r="K643" s="29">
        <f>Лист4!E641/1000</f>
        <v>14.033899999999999</v>
      </c>
      <c r="L643" s="33"/>
      <c r="M643" s="33"/>
    </row>
    <row r="644" spans="1:13" s="34" customFormat="1" ht="18.75" customHeight="1" x14ac:dyDescent="0.25">
      <c r="A644" s="23" t="str">
        <f>Лист4!A642</f>
        <v xml:space="preserve">Нечаева ул. д.49 </v>
      </c>
      <c r="B644" s="185" t="str">
        <f>Лист4!C642</f>
        <v>г. Астрахань</v>
      </c>
      <c r="C644" s="41">
        <f t="shared" si="18"/>
        <v>0</v>
      </c>
      <c r="D644" s="41">
        <f t="shared" si="19"/>
        <v>0</v>
      </c>
      <c r="E644" s="30">
        <v>0</v>
      </c>
      <c r="F644" s="31">
        <v>0</v>
      </c>
      <c r="G644" s="32">
        <v>0</v>
      </c>
      <c r="H644" s="32">
        <v>0</v>
      </c>
      <c r="I644" s="32">
        <v>0</v>
      </c>
      <c r="J644" s="32">
        <v>0</v>
      </c>
      <c r="K644" s="29">
        <f>Лист4!E642/1000</f>
        <v>0</v>
      </c>
      <c r="L644" s="33"/>
      <c r="M644" s="33"/>
    </row>
    <row r="645" spans="1:13" s="34" customFormat="1" ht="15" customHeight="1" x14ac:dyDescent="0.25">
      <c r="A645" s="23" t="str">
        <f>Лист4!A643</f>
        <v xml:space="preserve">Нечаева ул. д.61 </v>
      </c>
      <c r="B645" s="185" t="str">
        <f>Лист4!C643</f>
        <v>г. Астрахань</v>
      </c>
      <c r="C645" s="41">
        <f t="shared" si="18"/>
        <v>10.5327</v>
      </c>
      <c r="D645" s="41">
        <f t="shared" si="19"/>
        <v>0.67230000000000001</v>
      </c>
      <c r="E645" s="30">
        <v>0</v>
      </c>
      <c r="F645" s="31">
        <v>0.67230000000000001</v>
      </c>
      <c r="G645" s="32">
        <v>0</v>
      </c>
      <c r="H645" s="32">
        <v>0</v>
      </c>
      <c r="I645" s="32">
        <v>0</v>
      </c>
      <c r="J645" s="32">
        <v>0</v>
      </c>
      <c r="K645" s="29">
        <f>Лист4!E643/1000</f>
        <v>11.205</v>
      </c>
      <c r="L645" s="33"/>
      <c r="M645" s="33"/>
    </row>
    <row r="646" spans="1:13" s="34" customFormat="1" ht="15" customHeight="1" x14ac:dyDescent="0.25">
      <c r="A646" s="23" t="str">
        <f>Лист4!A644</f>
        <v xml:space="preserve">Никольская(Кировский) ул. д.14 </v>
      </c>
      <c r="B646" s="185" t="str">
        <f>Лист4!C644</f>
        <v>г. Астрахань</v>
      </c>
      <c r="C646" s="41">
        <f t="shared" si="18"/>
        <v>54.498351800000002</v>
      </c>
      <c r="D646" s="41">
        <f t="shared" si="19"/>
        <v>3.4786182000000005</v>
      </c>
      <c r="E646" s="30">
        <v>0</v>
      </c>
      <c r="F646" s="31">
        <v>3.4786182000000005</v>
      </c>
      <c r="G646" s="32">
        <v>0</v>
      </c>
      <c r="H646" s="32">
        <v>0</v>
      </c>
      <c r="I646" s="32">
        <v>0</v>
      </c>
      <c r="J646" s="32">
        <v>0</v>
      </c>
      <c r="K646" s="29">
        <f>Лист4!E644/1000</f>
        <v>57.976970000000001</v>
      </c>
      <c r="L646" s="33"/>
      <c r="M646" s="33"/>
    </row>
    <row r="647" spans="1:13" s="34" customFormat="1" ht="15" customHeight="1" x14ac:dyDescent="0.25">
      <c r="A647" s="23" t="str">
        <f>Лист4!A645</f>
        <v xml:space="preserve">Ногина ул. д.3 </v>
      </c>
      <c r="B647" s="185" t="str">
        <f>Лист4!C645</f>
        <v>г. Астрахань</v>
      </c>
      <c r="C647" s="41">
        <f t="shared" ref="C647:C710" si="20">K647+J647-F647</f>
        <v>0</v>
      </c>
      <c r="D647" s="41">
        <f t="shared" ref="D647:D710" si="21">F647</f>
        <v>0</v>
      </c>
      <c r="E647" s="30">
        <v>0</v>
      </c>
      <c r="F647" s="31">
        <v>0</v>
      </c>
      <c r="G647" s="32">
        <v>0</v>
      </c>
      <c r="H647" s="32">
        <v>0</v>
      </c>
      <c r="I647" s="32">
        <v>0</v>
      </c>
      <c r="J647" s="32">
        <v>0</v>
      </c>
      <c r="K647" s="29">
        <f>Лист4!E645/1000</f>
        <v>0</v>
      </c>
      <c r="L647" s="33"/>
      <c r="M647" s="33"/>
    </row>
    <row r="648" spans="1:13" s="34" customFormat="1" ht="18" customHeight="1" x14ac:dyDescent="0.25">
      <c r="A648" s="23" t="str">
        <f>Лист4!A646</f>
        <v xml:space="preserve">Огарева ул. д.15 </v>
      </c>
      <c r="B648" s="185" t="str">
        <f>Лист4!C646</f>
        <v>г. Астрахань</v>
      </c>
      <c r="C648" s="41">
        <f t="shared" si="20"/>
        <v>0</v>
      </c>
      <c r="D648" s="41">
        <f t="shared" si="21"/>
        <v>0</v>
      </c>
      <c r="E648" s="30">
        <v>0</v>
      </c>
      <c r="F648" s="31">
        <v>0</v>
      </c>
      <c r="G648" s="32">
        <v>0</v>
      </c>
      <c r="H648" s="32">
        <v>0</v>
      </c>
      <c r="I648" s="32">
        <v>0</v>
      </c>
      <c r="J648" s="32">
        <v>0</v>
      </c>
      <c r="K648" s="29">
        <f>Лист4!E646/1000</f>
        <v>0</v>
      </c>
      <c r="L648" s="33"/>
      <c r="M648" s="33"/>
    </row>
    <row r="649" spans="1:13" s="34" customFormat="1" ht="18" customHeight="1" x14ac:dyDescent="0.25">
      <c r="A649" s="23" t="str">
        <f>Лист4!A647</f>
        <v xml:space="preserve">Огарева ул. д.18 </v>
      </c>
      <c r="B649" s="185" t="str">
        <f>Лист4!C647</f>
        <v>г. Астрахань</v>
      </c>
      <c r="C649" s="41">
        <f t="shared" si="20"/>
        <v>52.30677</v>
      </c>
      <c r="D649" s="41">
        <f t="shared" si="21"/>
        <v>3.33873</v>
      </c>
      <c r="E649" s="30">
        <v>0</v>
      </c>
      <c r="F649" s="31">
        <v>3.33873</v>
      </c>
      <c r="G649" s="32">
        <v>0</v>
      </c>
      <c r="H649" s="32">
        <v>0</v>
      </c>
      <c r="I649" s="32">
        <v>0</v>
      </c>
      <c r="J649" s="32">
        <v>0</v>
      </c>
      <c r="K649" s="29">
        <f>Лист4!E647/1000</f>
        <v>55.645499999999998</v>
      </c>
      <c r="L649" s="33"/>
      <c r="M649" s="33"/>
    </row>
    <row r="650" spans="1:13" s="34" customFormat="1" ht="18" customHeight="1" x14ac:dyDescent="0.25">
      <c r="A650" s="23" t="str">
        <f>Лист4!A648</f>
        <v xml:space="preserve">Огарева ул. д.19 </v>
      </c>
      <c r="B650" s="185" t="str">
        <f>Лист4!C648</f>
        <v>г. Астрахань</v>
      </c>
      <c r="C650" s="41">
        <f t="shared" si="20"/>
        <v>0</v>
      </c>
      <c r="D650" s="41">
        <f t="shared" si="21"/>
        <v>0</v>
      </c>
      <c r="E650" s="30">
        <v>0</v>
      </c>
      <c r="F650" s="31">
        <v>0</v>
      </c>
      <c r="G650" s="32">
        <v>0</v>
      </c>
      <c r="H650" s="32">
        <v>0</v>
      </c>
      <c r="I650" s="32">
        <v>0</v>
      </c>
      <c r="J650" s="32">
        <v>0</v>
      </c>
      <c r="K650" s="29">
        <f>Лист4!E648/1000</f>
        <v>0</v>
      </c>
      <c r="L650" s="33"/>
      <c r="M650" s="33"/>
    </row>
    <row r="651" spans="1:13" s="34" customFormat="1" ht="18" customHeight="1" x14ac:dyDescent="0.25">
      <c r="A651" s="23" t="str">
        <f>Лист4!A649</f>
        <v xml:space="preserve">Островского пер. д.18 </v>
      </c>
      <c r="B651" s="185" t="str">
        <f>Лист4!C649</f>
        <v>г. Астрахань</v>
      </c>
      <c r="C651" s="41">
        <f t="shared" si="20"/>
        <v>0</v>
      </c>
      <c r="D651" s="41">
        <f t="shared" si="21"/>
        <v>0</v>
      </c>
      <c r="E651" s="30">
        <v>0</v>
      </c>
      <c r="F651" s="31">
        <v>0</v>
      </c>
      <c r="G651" s="32">
        <v>0</v>
      </c>
      <c r="H651" s="32">
        <v>0</v>
      </c>
      <c r="I651" s="32">
        <v>0</v>
      </c>
      <c r="J651" s="32">
        <v>0</v>
      </c>
      <c r="K651" s="29">
        <f>Лист4!E649/1000</f>
        <v>0</v>
      </c>
      <c r="L651" s="33"/>
      <c r="M651" s="33"/>
    </row>
    <row r="652" spans="1:13" s="34" customFormat="1" ht="18" customHeight="1" x14ac:dyDescent="0.25">
      <c r="A652" s="23" t="str">
        <f>Лист4!A650</f>
        <v xml:space="preserve">Островского пер. д.22 </v>
      </c>
      <c r="B652" s="185" t="str">
        <f>Лист4!C650</f>
        <v>г. Астрахань</v>
      </c>
      <c r="C652" s="41">
        <f t="shared" si="20"/>
        <v>759.29345999999998</v>
      </c>
      <c r="D652" s="41">
        <f t="shared" si="21"/>
        <v>48.465540000000004</v>
      </c>
      <c r="E652" s="30">
        <v>0</v>
      </c>
      <c r="F652" s="31">
        <v>48.465540000000004</v>
      </c>
      <c r="G652" s="32">
        <v>0</v>
      </c>
      <c r="H652" s="32">
        <v>0</v>
      </c>
      <c r="I652" s="32">
        <v>0</v>
      </c>
      <c r="J652" s="32">
        <v>0</v>
      </c>
      <c r="K652" s="29">
        <f>Лист4!E650/1000</f>
        <v>807.75900000000001</v>
      </c>
      <c r="L652" s="33"/>
      <c r="M652" s="33"/>
    </row>
    <row r="653" spans="1:13" s="34" customFormat="1" ht="18" customHeight="1" x14ac:dyDescent="0.25">
      <c r="A653" s="23" t="str">
        <f>Лист4!A651</f>
        <v xml:space="preserve">Островского пер. д.8 </v>
      </c>
      <c r="B653" s="185" t="str">
        <f>Лист4!C651</f>
        <v>г. Астрахань</v>
      </c>
      <c r="C653" s="41">
        <f t="shared" si="20"/>
        <v>22.202988000000001</v>
      </c>
      <c r="D653" s="41">
        <f t="shared" si="21"/>
        <v>1.4172119999999999</v>
      </c>
      <c r="E653" s="30">
        <v>0</v>
      </c>
      <c r="F653" s="31">
        <v>1.4172119999999999</v>
      </c>
      <c r="G653" s="32">
        <v>0</v>
      </c>
      <c r="H653" s="32">
        <v>0</v>
      </c>
      <c r="I653" s="32">
        <v>0</v>
      </c>
      <c r="J653" s="32">
        <v>0</v>
      </c>
      <c r="K653" s="29">
        <f>Лист4!E651/1000</f>
        <v>23.620200000000001</v>
      </c>
      <c r="L653" s="33"/>
      <c r="M653" s="33"/>
    </row>
    <row r="654" spans="1:13" s="34" customFormat="1" ht="18.75" customHeight="1" x14ac:dyDescent="0.25">
      <c r="A654" s="23" t="str">
        <f>Лист4!A652</f>
        <v xml:space="preserve">Пестеля ул. д.10 </v>
      </c>
      <c r="B654" s="185" t="str">
        <f>Лист4!C652</f>
        <v>г. Астрахань</v>
      </c>
      <c r="C654" s="41">
        <f t="shared" si="20"/>
        <v>5.290508</v>
      </c>
      <c r="D654" s="41">
        <f t="shared" si="21"/>
        <v>0.33769199999999999</v>
      </c>
      <c r="E654" s="30">
        <v>0</v>
      </c>
      <c r="F654" s="31">
        <v>0.33769199999999999</v>
      </c>
      <c r="G654" s="32">
        <v>0</v>
      </c>
      <c r="H654" s="32">
        <v>0</v>
      </c>
      <c r="I654" s="32">
        <v>0</v>
      </c>
      <c r="J654" s="32">
        <v>0</v>
      </c>
      <c r="K654" s="29">
        <f>Лист4!E652/1000</f>
        <v>5.6281999999999996</v>
      </c>
      <c r="L654" s="33"/>
      <c r="M654" s="33"/>
    </row>
    <row r="655" spans="1:13" s="34" customFormat="1" ht="18.75" customHeight="1" x14ac:dyDescent="0.25">
      <c r="A655" s="23" t="str">
        <f>Лист4!A653</f>
        <v xml:space="preserve">Пестеля ул. д.12 </v>
      </c>
      <c r="B655" s="185" t="str">
        <f>Лист4!C653</f>
        <v>г. Астрахань</v>
      </c>
      <c r="C655" s="41">
        <f t="shared" si="20"/>
        <v>0.91559760000000001</v>
      </c>
      <c r="D655" s="41">
        <f t="shared" si="21"/>
        <v>5.8442399999999999E-2</v>
      </c>
      <c r="E655" s="30">
        <v>0</v>
      </c>
      <c r="F655" s="31">
        <v>5.8442399999999999E-2</v>
      </c>
      <c r="G655" s="32">
        <v>0</v>
      </c>
      <c r="H655" s="32">
        <v>0</v>
      </c>
      <c r="I655" s="32">
        <v>0</v>
      </c>
      <c r="J655" s="32">
        <v>0</v>
      </c>
      <c r="K655" s="29">
        <f>Лист4!E653/1000</f>
        <v>0.97404000000000002</v>
      </c>
      <c r="L655" s="33"/>
      <c r="M655" s="33"/>
    </row>
    <row r="656" spans="1:13" s="34" customFormat="1" ht="18.75" customHeight="1" x14ac:dyDescent="0.25">
      <c r="A656" s="23" t="str">
        <f>Лист4!A654</f>
        <v xml:space="preserve">Пестеля ул. д.2 </v>
      </c>
      <c r="B656" s="185" t="str">
        <f>Лист4!C654</f>
        <v>г. Астрахань</v>
      </c>
      <c r="C656" s="41">
        <f t="shared" si="20"/>
        <v>0</v>
      </c>
      <c r="D656" s="41">
        <f t="shared" si="21"/>
        <v>0</v>
      </c>
      <c r="E656" s="30">
        <v>0</v>
      </c>
      <c r="F656" s="31">
        <v>0</v>
      </c>
      <c r="G656" s="32">
        <v>0</v>
      </c>
      <c r="H656" s="32">
        <v>0</v>
      </c>
      <c r="I656" s="32">
        <v>0</v>
      </c>
      <c r="J656" s="32">
        <v>0</v>
      </c>
      <c r="K656" s="29">
        <f>Лист4!E654/1000</f>
        <v>0</v>
      </c>
      <c r="L656" s="33"/>
      <c r="M656" s="33"/>
    </row>
    <row r="657" spans="1:13" s="34" customFormat="1" ht="18.75" customHeight="1" x14ac:dyDescent="0.25">
      <c r="A657" s="23" t="str">
        <f>Лист4!A655</f>
        <v xml:space="preserve">Пестеля ул. д.24 </v>
      </c>
      <c r="B657" s="185" t="str">
        <f>Лист4!C655</f>
        <v>г. Астрахань</v>
      </c>
      <c r="C657" s="41">
        <f t="shared" si="20"/>
        <v>10.099171999999999</v>
      </c>
      <c r="D657" s="41">
        <f t="shared" si="21"/>
        <v>0.64462799999999998</v>
      </c>
      <c r="E657" s="30">
        <v>0</v>
      </c>
      <c r="F657" s="31">
        <v>0.64462799999999998</v>
      </c>
      <c r="G657" s="32">
        <v>0</v>
      </c>
      <c r="H657" s="32">
        <v>0</v>
      </c>
      <c r="I657" s="32">
        <v>0</v>
      </c>
      <c r="J657" s="32">
        <v>0</v>
      </c>
      <c r="K657" s="29">
        <f>Лист4!E655/1000</f>
        <v>10.7438</v>
      </c>
      <c r="L657" s="33"/>
      <c r="M657" s="33"/>
    </row>
    <row r="658" spans="1:13" s="34" customFormat="1" ht="18.75" customHeight="1" x14ac:dyDescent="0.25">
      <c r="A658" s="23" t="str">
        <f>Лист4!A656</f>
        <v xml:space="preserve">Пестеля ул. д.36 </v>
      </c>
      <c r="B658" s="185" t="str">
        <f>Лист4!C656</f>
        <v>г. Астрахань</v>
      </c>
      <c r="C658" s="41">
        <f t="shared" si="20"/>
        <v>0</v>
      </c>
      <c r="D658" s="41">
        <f t="shared" si="21"/>
        <v>0</v>
      </c>
      <c r="E658" s="30">
        <v>0</v>
      </c>
      <c r="F658" s="31">
        <v>0</v>
      </c>
      <c r="G658" s="32">
        <v>0</v>
      </c>
      <c r="H658" s="32">
        <v>0</v>
      </c>
      <c r="I658" s="32">
        <v>0</v>
      </c>
      <c r="J658" s="32">
        <v>0</v>
      </c>
      <c r="K658" s="29">
        <f>Лист4!E656/1000</f>
        <v>0</v>
      </c>
      <c r="L658" s="33"/>
      <c r="M658" s="33"/>
    </row>
    <row r="659" spans="1:13" s="34" customFormat="1" ht="21" customHeight="1" x14ac:dyDescent="0.25">
      <c r="A659" s="23" t="str">
        <f>Лист4!A657</f>
        <v xml:space="preserve">Пионерский пер. д.13 </v>
      </c>
      <c r="B659" s="185" t="str">
        <f>Лист4!C657</f>
        <v>г. Астрахань</v>
      </c>
      <c r="C659" s="41">
        <f t="shared" si="20"/>
        <v>0</v>
      </c>
      <c r="D659" s="41">
        <f t="shared" si="21"/>
        <v>0</v>
      </c>
      <c r="E659" s="30">
        <v>0</v>
      </c>
      <c r="F659" s="31">
        <v>0</v>
      </c>
      <c r="G659" s="32">
        <v>0</v>
      </c>
      <c r="H659" s="32">
        <v>0</v>
      </c>
      <c r="I659" s="32">
        <v>0</v>
      </c>
      <c r="J659" s="32">
        <v>0</v>
      </c>
      <c r="K659" s="29">
        <f>Лист4!E657/1000</f>
        <v>0</v>
      </c>
      <c r="L659" s="33"/>
      <c r="M659" s="33"/>
    </row>
    <row r="660" spans="1:13" s="34" customFormat="1" ht="18.75" customHeight="1" x14ac:dyDescent="0.25">
      <c r="A660" s="23" t="str">
        <f>Лист4!A658</f>
        <v xml:space="preserve">Писарева ул. д.14 </v>
      </c>
      <c r="B660" s="185" t="str">
        <f>Лист4!C658</f>
        <v>г. Астрахань</v>
      </c>
      <c r="C660" s="41">
        <f t="shared" si="20"/>
        <v>0</v>
      </c>
      <c r="D660" s="41">
        <f t="shared" si="21"/>
        <v>0</v>
      </c>
      <c r="E660" s="30">
        <v>0</v>
      </c>
      <c r="F660" s="31">
        <v>0</v>
      </c>
      <c r="G660" s="32">
        <v>0</v>
      </c>
      <c r="H660" s="32">
        <v>0</v>
      </c>
      <c r="I660" s="32">
        <v>0</v>
      </c>
      <c r="J660" s="32">
        <v>0</v>
      </c>
      <c r="K660" s="29">
        <f>Лист4!E658/1000</f>
        <v>0</v>
      </c>
      <c r="L660" s="33"/>
      <c r="M660" s="33"/>
    </row>
    <row r="661" spans="1:13" s="34" customFormat="1" ht="18.75" customHeight="1" x14ac:dyDescent="0.25">
      <c r="A661" s="23" t="str">
        <f>Лист4!A659</f>
        <v xml:space="preserve">Писарева ул. д.18 </v>
      </c>
      <c r="B661" s="185" t="str">
        <f>Лист4!C659</f>
        <v>г. Астрахань</v>
      </c>
      <c r="C661" s="41">
        <f t="shared" si="20"/>
        <v>0</v>
      </c>
      <c r="D661" s="41">
        <f t="shared" si="21"/>
        <v>0</v>
      </c>
      <c r="E661" s="30">
        <v>0</v>
      </c>
      <c r="F661" s="31">
        <v>0</v>
      </c>
      <c r="G661" s="32">
        <v>0</v>
      </c>
      <c r="H661" s="32">
        <v>0</v>
      </c>
      <c r="I661" s="32">
        <v>0</v>
      </c>
      <c r="J661" s="32">
        <v>0</v>
      </c>
      <c r="K661" s="29">
        <f>Лист4!E659/1000</f>
        <v>0</v>
      </c>
      <c r="L661" s="33"/>
      <c r="M661" s="33"/>
    </row>
    <row r="662" spans="1:13" s="34" customFormat="1" ht="18.75" customHeight="1" x14ac:dyDescent="0.25">
      <c r="A662" s="23" t="str">
        <f>Лист4!A660</f>
        <v xml:space="preserve">Писарева ул. д.26 </v>
      </c>
      <c r="B662" s="185" t="str">
        <f>Лист4!C660</f>
        <v>г. Астрахань</v>
      </c>
      <c r="C662" s="41">
        <f t="shared" si="20"/>
        <v>0</v>
      </c>
      <c r="D662" s="41">
        <f t="shared" si="21"/>
        <v>0</v>
      </c>
      <c r="E662" s="30">
        <v>0</v>
      </c>
      <c r="F662" s="31">
        <v>0</v>
      </c>
      <c r="G662" s="32">
        <v>0</v>
      </c>
      <c r="H662" s="32">
        <v>0</v>
      </c>
      <c r="I662" s="32">
        <v>0</v>
      </c>
      <c r="J662" s="32">
        <v>0</v>
      </c>
      <c r="K662" s="29">
        <f>Лист4!E660/1000</f>
        <v>0</v>
      </c>
      <c r="L662" s="33"/>
      <c r="M662" s="33"/>
    </row>
    <row r="663" spans="1:13" s="34" customFormat="1" ht="18.75" customHeight="1" x14ac:dyDescent="0.25">
      <c r="A663" s="23" t="str">
        <f>Лист4!A661</f>
        <v xml:space="preserve">Писарева ул. д.8 </v>
      </c>
      <c r="B663" s="185" t="str">
        <f>Лист4!C661</f>
        <v>г. Астрахань</v>
      </c>
      <c r="C663" s="41">
        <f t="shared" si="20"/>
        <v>0.176814</v>
      </c>
      <c r="D663" s="41">
        <f t="shared" si="21"/>
        <v>1.1285999999999999E-2</v>
      </c>
      <c r="E663" s="30">
        <v>0</v>
      </c>
      <c r="F663" s="31">
        <v>1.1285999999999999E-2</v>
      </c>
      <c r="G663" s="32">
        <v>0</v>
      </c>
      <c r="H663" s="32">
        <v>0</v>
      </c>
      <c r="I663" s="32">
        <v>0</v>
      </c>
      <c r="J663" s="32">
        <v>0</v>
      </c>
      <c r="K663" s="29">
        <f>Лист4!E661/1000</f>
        <v>0.18809999999999999</v>
      </c>
      <c r="L663" s="33"/>
      <c r="M663" s="33"/>
    </row>
    <row r="664" spans="1:13" s="34" customFormat="1" ht="18.75" customHeight="1" x14ac:dyDescent="0.25">
      <c r="A664" s="23" t="str">
        <f>Лист4!A662</f>
        <v xml:space="preserve">Победы ул. д.1 </v>
      </c>
      <c r="B664" s="185" t="str">
        <f>Лист4!C662</f>
        <v>г. Астрахань</v>
      </c>
      <c r="C664" s="41">
        <f t="shared" si="20"/>
        <v>7.3248559999999996</v>
      </c>
      <c r="D664" s="41">
        <f t="shared" si="21"/>
        <v>0.46754399999999996</v>
      </c>
      <c r="E664" s="30">
        <v>0</v>
      </c>
      <c r="F664" s="31">
        <v>0.46754399999999996</v>
      </c>
      <c r="G664" s="32">
        <v>0</v>
      </c>
      <c r="H664" s="32">
        <v>0</v>
      </c>
      <c r="I664" s="32">
        <v>0</v>
      </c>
      <c r="J664" s="32">
        <v>0</v>
      </c>
      <c r="K664" s="29">
        <f>Лист4!E662/1000</f>
        <v>7.7923999999999998</v>
      </c>
      <c r="L664" s="33"/>
      <c r="M664" s="33"/>
    </row>
    <row r="665" spans="1:13" s="34" customFormat="1" ht="20.25" customHeight="1" x14ac:dyDescent="0.25">
      <c r="A665" s="23" t="str">
        <f>Лист4!A663</f>
        <v xml:space="preserve">Победы ул. д.17 </v>
      </c>
      <c r="B665" s="185" t="str">
        <f>Лист4!C663</f>
        <v>г. Астрахань</v>
      </c>
      <c r="C665" s="41">
        <f t="shared" si="20"/>
        <v>57.972150000000006</v>
      </c>
      <c r="D665" s="41">
        <f t="shared" si="21"/>
        <v>3.7003500000000003</v>
      </c>
      <c r="E665" s="30">
        <v>0</v>
      </c>
      <c r="F665" s="31">
        <v>3.7003500000000003</v>
      </c>
      <c r="G665" s="32">
        <v>0</v>
      </c>
      <c r="H665" s="32">
        <v>0</v>
      </c>
      <c r="I665" s="32">
        <v>0</v>
      </c>
      <c r="J665" s="32">
        <v>0</v>
      </c>
      <c r="K665" s="29">
        <f>Лист4!E663/1000</f>
        <v>61.672500000000007</v>
      </c>
      <c r="L665" s="33"/>
      <c r="M665" s="33"/>
    </row>
    <row r="666" spans="1:13" s="34" customFormat="1" ht="20.25" customHeight="1" x14ac:dyDescent="0.25">
      <c r="A666" s="23" t="str">
        <f>Лист4!A664</f>
        <v xml:space="preserve">Победы ул. д.23 </v>
      </c>
      <c r="B666" s="185" t="str">
        <f>Лист4!C664</f>
        <v>г. Астрахань</v>
      </c>
      <c r="C666" s="41">
        <f t="shared" si="20"/>
        <v>5.96007</v>
      </c>
      <c r="D666" s="41">
        <f t="shared" si="21"/>
        <v>0.38042999999999993</v>
      </c>
      <c r="E666" s="30">
        <v>0</v>
      </c>
      <c r="F666" s="31">
        <v>0.38042999999999993</v>
      </c>
      <c r="G666" s="32">
        <v>0</v>
      </c>
      <c r="H666" s="32">
        <v>0</v>
      </c>
      <c r="I666" s="32">
        <v>0</v>
      </c>
      <c r="J666" s="32">
        <v>0</v>
      </c>
      <c r="K666" s="29">
        <f>Лист4!E664/1000</f>
        <v>6.3404999999999996</v>
      </c>
      <c r="L666" s="33"/>
      <c r="M666" s="33"/>
    </row>
    <row r="667" spans="1:13" s="34" customFormat="1" ht="20.25" customHeight="1" x14ac:dyDescent="0.25">
      <c r="A667" s="23" t="str">
        <f>Лист4!A665</f>
        <v xml:space="preserve">Победы ул. д.26 </v>
      </c>
      <c r="B667" s="185" t="str">
        <f>Лист4!C665</f>
        <v>г. Астрахань</v>
      </c>
      <c r="C667" s="41">
        <f t="shared" si="20"/>
        <v>0</v>
      </c>
      <c r="D667" s="41">
        <f t="shared" si="21"/>
        <v>0</v>
      </c>
      <c r="E667" s="30">
        <v>0</v>
      </c>
      <c r="F667" s="31">
        <v>0</v>
      </c>
      <c r="G667" s="32">
        <v>0</v>
      </c>
      <c r="H667" s="32">
        <v>0</v>
      </c>
      <c r="I667" s="32">
        <v>0</v>
      </c>
      <c r="J667" s="32">
        <v>0</v>
      </c>
      <c r="K667" s="29">
        <f>Лист4!E665/1000</f>
        <v>0</v>
      </c>
      <c r="L667" s="33"/>
      <c r="M667" s="33"/>
    </row>
    <row r="668" spans="1:13" s="34" customFormat="1" ht="20.25" customHeight="1" x14ac:dyDescent="0.25">
      <c r="A668" s="23" t="str">
        <f>Лист4!A666</f>
        <v xml:space="preserve">Победы ул. д.29 </v>
      </c>
      <c r="B668" s="185" t="str">
        <f>Лист4!C666</f>
        <v>г. Астрахань</v>
      </c>
      <c r="C668" s="41">
        <f t="shared" si="20"/>
        <v>0.68544800000000006</v>
      </c>
      <c r="D668" s="41">
        <f t="shared" si="21"/>
        <v>4.3752000000000006E-2</v>
      </c>
      <c r="E668" s="30">
        <v>0</v>
      </c>
      <c r="F668" s="31">
        <v>4.3752000000000006E-2</v>
      </c>
      <c r="G668" s="32">
        <v>0</v>
      </c>
      <c r="H668" s="32">
        <v>0</v>
      </c>
      <c r="I668" s="32">
        <v>0</v>
      </c>
      <c r="J668" s="32">
        <v>0</v>
      </c>
      <c r="K668" s="29">
        <f>Лист4!E666/1000</f>
        <v>0.72920000000000007</v>
      </c>
      <c r="L668" s="33"/>
      <c r="M668" s="33"/>
    </row>
    <row r="669" spans="1:13" s="34" customFormat="1" ht="20.25" customHeight="1" x14ac:dyDescent="0.25">
      <c r="A669" s="23" t="str">
        <f>Лист4!A667</f>
        <v xml:space="preserve">Победы ул. д.31 </v>
      </c>
      <c r="B669" s="185" t="str">
        <f>Лист4!C667</f>
        <v>г. Астрахань</v>
      </c>
      <c r="C669" s="41">
        <f t="shared" si="20"/>
        <v>0</v>
      </c>
      <c r="D669" s="41">
        <f t="shared" si="21"/>
        <v>0</v>
      </c>
      <c r="E669" s="30">
        <v>0</v>
      </c>
      <c r="F669" s="31">
        <v>0</v>
      </c>
      <c r="G669" s="32">
        <v>0</v>
      </c>
      <c r="H669" s="32">
        <v>0</v>
      </c>
      <c r="I669" s="32">
        <v>0</v>
      </c>
      <c r="J669" s="32">
        <v>0</v>
      </c>
      <c r="K669" s="29">
        <f>Лист4!E667/1000</f>
        <v>0</v>
      </c>
      <c r="L669" s="33"/>
      <c r="M669" s="33"/>
    </row>
    <row r="670" spans="1:13" s="34" customFormat="1" ht="18.75" customHeight="1" x14ac:dyDescent="0.25">
      <c r="A670" s="23" t="str">
        <f>Лист4!A668</f>
        <v xml:space="preserve">Победы ул. д.39 </v>
      </c>
      <c r="B670" s="185" t="str">
        <f>Лист4!C668</f>
        <v>г. Астрахань</v>
      </c>
      <c r="C670" s="41">
        <f t="shared" si="20"/>
        <v>0</v>
      </c>
      <c r="D670" s="41">
        <f t="shared" si="21"/>
        <v>0</v>
      </c>
      <c r="E670" s="30">
        <v>0</v>
      </c>
      <c r="F670" s="31">
        <v>0</v>
      </c>
      <c r="G670" s="32">
        <v>0</v>
      </c>
      <c r="H670" s="32">
        <v>0</v>
      </c>
      <c r="I670" s="32">
        <v>0</v>
      </c>
      <c r="J670" s="32">
        <v>0</v>
      </c>
      <c r="K670" s="29">
        <f>Лист4!E668/1000</f>
        <v>0</v>
      </c>
      <c r="L670" s="33"/>
      <c r="M670" s="33"/>
    </row>
    <row r="671" spans="1:13" s="34" customFormat="1" ht="18.75" customHeight="1" x14ac:dyDescent="0.25">
      <c r="A671" s="23" t="str">
        <f>Лист4!A669</f>
        <v xml:space="preserve">Победы ул. д.49 </v>
      </c>
      <c r="B671" s="185" t="str">
        <f>Лист4!C669</f>
        <v>г. Астрахань</v>
      </c>
      <c r="C671" s="41">
        <f t="shared" si="20"/>
        <v>8.5798500000000004</v>
      </c>
      <c r="D671" s="41">
        <f t="shared" si="21"/>
        <v>0.54764999999999997</v>
      </c>
      <c r="E671" s="30">
        <v>0</v>
      </c>
      <c r="F671" s="31">
        <v>0.54764999999999997</v>
      </c>
      <c r="G671" s="32">
        <v>0</v>
      </c>
      <c r="H671" s="32">
        <v>0</v>
      </c>
      <c r="I671" s="32">
        <v>0</v>
      </c>
      <c r="J671" s="32">
        <v>0</v>
      </c>
      <c r="K671" s="29">
        <f>Лист4!E669/1000</f>
        <v>9.1274999999999995</v>
      </c>
      <c r="L671" s="33"/>
      <c r="M671" s="33"/>
    </row>
    <row r="672" spans="1:13" s="34" customFormat="1" ht="18.75" customHeight="1" x14ac:dyDescent="0.25">
      <c r="A672" s="23" t="str">
        <f>Лист4!A670</f>
        <v xml:space="preserve">Победы ул. д.50 </v>
      </c>
      <c r="B672" s="185" t="str">
        <f>Лист4!C670</f>
        <v>г. Астрахань</v>
      </c>
      <c r="C672" s="41">
        <f t="shared" si="20"/>
        <v>1332.7295183999997</v>
      </c>
      <c r="D672" s="41">
        <f t="shared" si="21"/>
        <v>85.06784159999998</v>
      </c>
      <c r="E672" s="30">
        <v>0</v>
      </c>
      <c r="F672" s="31">
        <v>85.06784159999998</v>
      </c>
      <c r="G672" s="32">
        <v>0</v>
      </c>
      <c r="H672" s="32">
        <v>0</v>
      </c>
      <c r="I672" s="32">
        <v>0</v>
      </c>
      <c r="J672" s="32">
        <v>0</v>
      </c>
      <c r="K672" s="29">
        <f>Лист4!E670/1000</f>
        <v>1417.7973599999998</v>
      </c>
      <c r="L672" s="33"/>
      <c r="M672" s="33"/>
    </row>
    <row r="673" spans="1:13" s="34" customFormat="1" ht="18.75" customHeight="1" x14ac:dyDescent="0.25">
      <c r="A673" s="23" t="str">
        <f>Лист4!A671</f>
        <v xml:space="preserve">Победы ул. д.52 - корп. 1 </v>
      </c>
      <c r="B673" s="185" t="str">
        <f>Лист4!C671</f>
        <v>г. Астрахань</v>
      </c>
      <c r="C673" s="41">
        <f t="shared" si="20"/>
        <v>595.61555579999992</v>
      </c>
      <c r="D673" s="41">
        <f t="shared" si="21"/>
        <v>38.018014199999996</v>
      </c>
      <c r="E673" s="30">
        <v>0</v>
      </c>
      <c r="F673" s="31">
        <v>38.018014199999996</v>
      </c>
      <c r="G673" s="32">
        <v>0</v>
      </c>
      <c r="H673" s="32">
        <v>0</v>
      </c>
      <c r="I673" s="32">
        <v>0</v>
      </c>
      <c r="J673" s="32">
        <v>0</v>
      </c>
      <c r="K673" s="29">
        <f>Лист4!E671/1000</f>
        <v>633.63356999999996</v>
      </c>
      <c r="L673" s="33"/>
      <c r="M673" s="33"/>
    </row>
    <row r="674" spans="1:13" s="34" customFormat="1" ht="18.75" customHeight="1" x14ac:dyDescent="0.25">
      <c r="A674" s="23" t="str">
        <f>Лист4!A672</f>
        <v xml:space="preserve">Победы ул. д.54 - корп. 3 </v>
      </c>
      <c r="B674" s="185" t="str">
        <f>Лист4!C672</f>
        <v>г. Астрахань</v>
      </c>
      <c r="C674" s="41">
        <f t="shared" si="20"/>
        <v>322.09208100000001</v>
      </c>
      <c r="D674" s="41">
        <f t="shared" si="21"/>
        <v>20.559069000000001</v>
      </c>
      <c r="E674" s="30">
        <v>0</v>
      </c>
      <c r="F674" s="31">
        <v>20.559069000000001</v>
      </c>
      <c r="G674" s="32">
        <v>0</v>
      </c>
      <c r="H674" s="32">
        <v>0</v>
      </c>
      <c r="I674" s="32">
        <v>0</v>
      </c>
      <c r="J674" s="32">
        <v>0</v>
      </c>
      <c r="K674" s="29">
        <f>Лист4!E672/1000</f>
        <v>342.65115000000003</v>
      </c>
      <c r="L674" s="33"/>
      <c r="M674" s="33"/>
    </row>
    <row r="675" spans="1:13" s="34" customFormat="1" ht="18.75" customHeight="1" x14ac:dyDescent="0.25">
      <c r="A675" s="23" t="str">
        <f>Лист4!A673</f>
        <v xml:space="preserve">Победы ул. д.54 - корп. 4 </v>
      </c>
      <c r="B675" s="185" t="str">
        <f>Лист4!C673</f>
        <v>г. Астрахань</v>
      </c>
      <c r="C675" s="41">
        <f t="shared" si="20"/>
        <v>451.49634439999988</v>
      </c>
      <c r="D675" s="41">
        <f t="shared" si="21"/>
        <v>28.818915599999993</v>
      </c>
      <c r="E675" s="30">
        <v>0</v>
      </c>
      <c r="F675" s="31">
        <v>28.818915599999993</v>
      </c>
      <c r="G675" s="32">
        <v>0</v>
      </c>
      <c r="H675" s="32">
        <v>0</v>
      </c>
      <c r="I675" s="32">
        <v>0</v>
      </c>
      <c r="J675" s="32">
        <v>0</v>
      </c>
      <c r="K675" s="29">
        <f>Лист4!E673/1000</f>
        <v>480.31525999999985</v>
      </c>
      <c r="L675" s="33"/>
      <c r="M675" s="33"/>
    </row>
    <row r="676" spans="1:13" s="34" customFormat="1" ht="18.75" customHeight="1" x14ac:dyDescent="0.25">
      <c r="A676" s="23" t="str">
        <f>Лист4!A674</f>
        <v xml:space="preserve">Победы ул. д.54 - корп. 5 </v>
      </c>
      <c r="B676" s="185" t="str">
        <f>Лист4!C674</f>
        <v>г. Астрахань</v>
      </c>
      <c r="C676" s="41">
        <f t="shared" si="20"/>
        <v>497.03393940000018</v>
      </c>
      <c r="D676" s="41">
        <f t="shared" si="21"/>
        <v>31.725570600000012</v>
      </c>
      <c r="E676" s="30">
        <v>0</v>
      </c>
      <c r="F676" s="31">
        <v>31.725570600000012</v>
      </c>
      <c r="G676" s="32">
        <v>0</v>
      </c>
      <c r="H676" s="32">
        <v>0</v>
      </c>
      <c r="I676" s="32">
        <v>0</v>
      </c>
      <c r="J676" s="32">
        <v>0</v>
      </c>
      <c r="K676" s="29">
        <f>Лист4!E674/1000</f>
        <v>528.7595100000002</v>
      </c>
      <c r="L676" s="33"/>
      <c r="M676" s="33"/>
    </row>
    <row r="677" spans="1:13" s="34" customFormat="1" ht="18.75" customHeight="1" x14ac:dyDescent="0.25">
      <c r="A677" s="23" t="str">
        <f>Лист4!A675</f>
        <v xml:space="preserve">Победы ул. д.58 </v>
      </c>
      <c r="B677" s="185" t="str">
        <f>Лист4!C675</f>
        <v>г. Астрахань</v>
      </c>
      <c r="C677" s="41">
        <f t="shared" si="20"/>
        <v>1434.7760406000011</v>
      </c>
      <c r="D677" s="41">
        <f t="shared" si="21"/>
        <v>91.581449400000082</v>
      </c>
      <c r="E677" s="30">
        <v>0</v>
      </c>
      <c r="F677" s="31">
        <v>91.581449400000082</v>
      </c>
      <c r="G677" s="32">
        <v>0</v>
      </c>
      <c r="H677" s="32">
        <v>0</v>
      </c>
      <c r="I677" s="32">
        <v>0</v>
      </c>
      <c r="J677" s="32">
        <v>0</v>
      </c>
      <c r="K677" s="29">
        <f>Лист4!E675/1000</f>
        <v>1526.3574900000012</v>
      </c>
      <c r="L677" s="33"/>
      <c r="M677" s="33"/>
    </row>
    <row r="678" spans="1:13" s="34" customFormat="1" ht="18.75" customHeight="1" x14ac:dyDescent="0.25">
      <c r="A678" s="23" t="str">
        <f>Лист4!A676</f>
        <v xml:space="preserve">Псковская ул. д.32 </v>
      </c>
      <c r="B678" s="185" t="str">
        <f>Лист4!C676</f>
        <v>г. Астрахань</v>
      </c>
      <c r="C678" s="41">
        <f t="shared" si="20"/>
        <v>0</v>
      </c>
      <c r="D678" s="41">
        <f t="shared" si="21"/>
        <v>0</v>
      </c>
      <c r="E678" s="30">
        <v>0</v>
      </c>
      <c r="F678" s="31">
        <v>0</v>
      </c>
      <c r="G678" s="32">
        <v>0</v>
      </c>
      <c r="H678" s="32">
        <v>0</v>
      </c>
      <c r="I678" s="32">
        <v>0</v>
      </c>
      <c r="J678" s="32">
        <v>0</v>
      </c>
      <c r="K678" s="29">
        <f>Лист4!E676/1000</f>
        <v>0</v>
      </c>
      <c r="L678" s="33"/>
      <c r="M678" s="33"/>
    </row>
    <row r="679" spans="1:13" s="34" customFormat="1" ht="18.75" customHeight="1" x14ac:dyDescent="0.25">
      <c r="A679" s="23" t="str">
        <f>Лист4!A677</f>
        <v xml:space="preserve">Псковская ул. д.7 </v>
      </c>
      <c r="B679" s="185" t="str">
        <f>Лист4!C677</f>
        <v>г. Астрахань</v>
      </c>
      <c r="C679" s="41">
        <f t="shared" si="20"/>
        <v>7.7467280000000009</v>
      </c>
      <c r="D679" s="41">
        <f t="shared" si="21"/>
        <v>0.49447200000000008</v>
      </c>
      <c r="E679" s="30">
        <v>0</v>
      </c>
      <c r="F679" s="31">
        <v>0.49447200000000008</v>
      </c>
      <c r="G679" s="32">
        <v>0</v>
      </c>
      <c r="H679" s="32">
        <v>0</v>
      </c>
      <c r="I679" s="32">
        <v>0</v>
      </c>
      <c r="J679" s="32">
        <v>0</v>
      </c>
      <c r="K679" s="29">
        <f>Лист4!E677/1000</f>
        <v>8.241200000000001</v>
      </c>
      <c r="L679" s="33"/>
      <c r="M679" s="33"/>
    </row>
    <row r="680" spans="1:13" s="34" customFormat="1" ht="18.75" customHeight="1" x14ac:dyDescent="0.25">
      <c r="A680" s="23" t="str">
        <f>Лист4!A678</f>
        <v xml:space="preserve">Пугачева ул. д.11 </v>
      </c>
      <c r="B680" s="185" t="str">
        <f>Лист4!C678</f>
        <v>г. Астрахань</v>
      </c>
      <c r="C680" s="41">
        <f t="shared" si="20"/>
        <v>0</v>
      </c>
      <c r="D680" s="41">
        <f t="shared" si="21"/>
        <v>0</v>
      </c>
      <c r="E680" s="30">
        <v>0</v>
      </c>
      <c r="F680" s="31">
        <v>0</v>
      </c>
      <c r="G680" s="32">
        <v>0</v>
      </c>
      <c r="H680" s="32">
        <v>0</v>
      </c>
      <c r="I680" s="32">
        <v>0</v>
      </c>
      <c r="J680" s="32">
        <v>0</v>
      </c>
      <c r="K680" s="29">
        <f>Лист4!E678/1000</f>
        <v>0</v>
      </c>
      <c r="L680" s="33"/>
      <c r="M680" s="33"/>
    </row>
    <row r="681" spans="1:13" s="34" customFormat="1" ht="18.75" customHeight="1" x14ac:dyDescent="0.25">
      <c r="A681" s="23" t="str">
        <f>Лист4!A679</f>
        <v xml:space="preserve">Пугачева ул. д.3/37 </v>
      </c>
      <c r="B681" s="185" t="str">
        <f>Лист4!C679</f>
        <v>г. Астрахань</v>
      </c>
      <c r="C681" s="41">
        <f t="shared" si="20"/>
        <v>38.656089999999999</v>
      </c>
      <c r="D681" s="41">
        <f t="shared" si="21"/>
        <v>2.4674100000000001</v>
      </c>
      <c r="E681" s="30">
        <v>0</v>
      </c>
      <c r="F681" s="31">
        <v>2.4674100000000001</v>
      </c>
      <c r="G681" s="32">
        <v>0</v>
      </c>
      <c r="H681" s="32">
        <v>0</v>
      </c>
      <c r="I681" s="32">
        <v>0</v>
      </c>
      <c r="J681" s="32">
        <v>0</v>
      </c>
      <c r="K681" s="29">
        <f>Лист4!E679/1000</f>
        <v>41.1235</v>
      </c>
      <c r="L681" s="33"/>
      <c r="M681" s="33"/>
    </row>
    <row r="682" spans="1:13" s="34" customFormat="1" ht="18.75" customHeight="1" x14ac:dyDescent="0.25">
      <c r="A682" s="23" t="str">
        <f>Лист4!A680</f>
        <v xml:space="preserve">Пугачева ул. д.5 </v>
      </c>
      <c r="B682" s="185" t="str">
        <f>Лист4!C680</f>
        <v>г. Астрахань</v>
      </c>
      <c r="C682" s="41">
        <f t="shared" si="20"/>
        <v>0.23452999999999999</v>
      </c>
      <c r="D682" s="41">
        <f t="shared" si="21"/>
        <v>1.4969999999999999E-2</v>
      </c>
      <c r="E682" s="30">
        <v>0</v>
      </c>
      <c r="F682" s="31">
        <v>1.4969999999999999E-2</v>
      </c>
      <c r="G682" s="32">
        <v>0</v>
      </c>
      <c r="H682" s="32">
        <v>0</v>
      </c>
      <c r="I682" s="32">
        <v>0</v>
      </c>
      <c r="J682" s="32">
        <v>0</v>
      </c>
      <c r="K682" s="29">
        <f>Лист4!E680/1000</f>
        <v>0.2495</v>
      </c>
      <c r="L682" s="33"/>
      <c r="M682" s="33"/>
    </row>
    <row r="683" spans="1:13" s="34" customFormat="1" ht="18.75" customHeight="1" x14ac:dyDescent="0.25">
      <c r="A683" s="23" t="str">
        <f>Лист4!A681</f>
        <v xml:space="preserve">Пугачева ул. д.5/40 </v>
      </c>
      <c r="B683" s="185" t="str">
        <f>Лист4!C681</f>
        <v>г. Астрахань</v>
      </c>
      <c r="C683" s="41">
        <f t="shared" si="20"/>
        <v>15.21719</v>
      </c>
      <c r="D683" s="41">
        <f t="shared" si="21"/>
        <v>0.97131000000000001</v>
      </c>
      <c r="E683" s="30">
        <v>0</v>
      </c>
      <c r="F683" s="31">
        <v>0.97131000000000001</v>
      </c>
      <c r="G683" s="32">
        <v>0</v>
      </c>
      <c r="H683" s="32">
        <v>0</v>
      </c>
      <c r="I683" s="32">
        <v>0</v>
      </c>
      <c r="J683" s="32">
        <v>0</v>
      </c>
      <c r="K683" s="29">
        <f>Лист4!E681/1000</f>
        <v>16.188500000000001</v>
      </c>
      <c r="L683" s="33"/>
      <c r="M683" s="33"/>
    </row>
    <row r="684" spans="1:13" s="34" customFormat="1" ht="18.75" customHeight="1" x14ac:dyDescent="0.25">
      <c r="A684" s="23" t="str">
        <f>Лист4!A682</f>
        <v xml:space="preserve">Пугачева ул. д.9 </v>
      </c>
      <c r="B684" s="185" t="str">
        <f>Лист4!C682</f>
        <v>г. Астрахань</v>
      </c>
      <c r="C684" s="41">
        <f t="shared" si="20"/>
        <v>16.806448</v>
      </c>
      <c r="D684" s="41">
        <f t="shared" si="21"/>
        <v>1.0727519999999999</v>
      </c>
      <c r="E684" s="30">
        <v>0</v>
      </c>
      <c r="F684" s="31">
        <v>1.0727519999999999</v>
      </c>
      <c r="G684" s="32">
        <v>0</v>
      </c>
      <c r="H684" s="32">
        <v>0</v>
      </c>
      <c r="I684" s="32">
        <v>0</v>
      </c>
      <c r="J684" s="32">
        <v>0</v>
      </c>
      <c r="K684" s="29">
        <f>Лист4!E682/1000</f>
        <v>17.879200000000001</v>
      </c>
      <c r="L684" s="33"/>
      <c r="M684" s="33"/>
    </row>
    <row r="685" spans="1:13" s="34" customFormat="1" ht="18.75" customHeight="1" x14ac:dyDescent="0.25">
      <c r="A685" s="23" t="str">
        <f>Лист4!A683</f>
        <v xml:space="preserve">Рабочая ул. д.14 </v>
      </c>
      <c r="B685" s="185" t="str">
        <f>Лист4!C683</f>
        <v>г. Астрахань</v>
      </c>
      <c r="C685" s="41">
        <f t="shared" si="20"/>
        <v>6.4732159999999999</v>
      </c>
      <c r="D685" s="41">
        <f t="shared" si="21"/>
        <v>0.413184</v>
      </c>
      <c r="E685" s="30">
        <v>0</v>
      </c>
      <c r="F685" s="31">
        <v>0.413184</v>
      </c>
      <c r="G685" s="32">
        <v>0</v>
      </c>
      <c r="H685" s="32">
        <v>0</v>
      </c>
      <c r="I685" s="32">
        <v>0</v>
      </c>
      <c r="J685" s="32">
        <v>0</v>
      </c>
      <c r="K685" s="29">
        <f>Лист4!E683/1000</f>
        <v>6.8864000000000001</v>
      </c>
      <c r="L685" s="33"/>
      <c r="M685" s="33"/>
    </row>
    <row r="686" spans="1:13" s="34" customFormat="1" ht="18.75" customHeight="1" x14ac:dyDescent="0.25">
      <c r="A686" s="23" t="str">
        <f>Лист4!A684</f>
        <v xml:space="preserve">Рабочая ул. д.18 </v>
      </c>
      <c r="B686" s="185" t="str">
        <f>Лист4!C684</f>
        <v>г. Астрахань</v>
      </c>
      <c r="C686" s="41">
        <f t="shared" si="20"/>
        <v>1.46499</v>
      </c>
      <c r="D686" s="41">
        <f t="shared" si="21"/>
        <v>9.3509999999999996E-2</v>
      </c>
      <c r="E686" s="30">
        <v>0</v>
      </c>
      <c r="F686" s="31">
        <v>9.3509999999999996E-2</v>
      </c>
      <c r="G686" s="32">
        <v>0</v>
      </c>
      <c r="H686" s="32">
        <v>0</v>
      </c>
      <c r="I686" s="32">
        <v>0</v>
      </c>
      <c r="J686" s="32">
        <v>0</v>
      </c>
      <c r="K686" s="29">
        <f>Лист4!E684/1000</f>
        <v>1.5585</v>
      </c>
      <c r="L686" s="33"/>
      <c r="M686" s="33"/>
    </row>
    <row r="687" spans="1:13" s="34" customFormat="1" ht="18.75" customHeight="1" x14ac:dyDescent="0.25">
      <c r="A687" s="23" t="str">
        <f>Лист4!A685</f>
        <v xml:space="preserve">Рабочая ул. д.20/4 </v>
      </c>
      <c r="B687" s="185" t="str">
        <f>Лист4!C685</f>
        <v>г. Астрахань</v>
      </c>
      <c r="C687" s="41">
        <f t="shared" si="20"/>
        <v>0</v>
      </c>
      <c r="D687" s="41">
        <f t="shared" si="21"/>
        <v>0</v>
      </c>
      <c r="E687" s="30">
        <v>0</v>
      </c>
      <c r="F687" s="31">
        <v>0</v>
      </c>
      <c r="G687" s="32">
        <v>0</v>
      </c>
      <c r="H687" s="32">
        <v>0</v>
      </c>
      <c r="I687" s="32">
        <v>0</v>
      </c>
      <c r="J687" s="32">
        <v>0</v>
      </c>
      <c r="K687" s="29">
        <f>Лист4!E685/1000</f>
        <v>0</v>
      </c>
      <c r="L687" s="33"/>
      <c r="M687" s="33"/>
    </row>
    <row r="688" spans="1:13" s="34" customFormat="1" ht="19.5" customHeight="1" x14ac:dyDescent="0.25">
      <c r="A688" s="23" t="str">
        <f>Лист4!A686</f>
        <v xml:space="preserve">Рабочая ул. д.25 </v>
      </c>
      <c r="B688" s="185" t="str">
        <f>Лист4!C686</f>
        <v>г. Астрахань</v>
      </c>
      <c r="C688" s="41">
        <f t="shared" si="20"/>
        <v>6.9992399999999995</v>
      </c>
      <c r="D688" s="41">
        <f t="shared" si="21"/>
        <v>0.44675999999999999</v>
      </c>
      <c r="E688" s="30">
        <v>0</v>
      </c>
      <c r="F688" s="31">
        <v>0.44675999999999999</v>
      </c>
      <c r="G688" s="32">
        <v>0</v>
      </c>
      <c r="H688" s="32">
        <v>0</v>
      </c>
      <c r="I688" s="32">
        <v>0</v>
      </c>
      <c r="J688" s="32">
        <v>0</v>
      </c>
      <c r="K688" s="29">
        <f>Лист4!E686/1000</f>
        <v>7.4459999999999997</v>
      </c>
      <c r="L688" s="33"/>
      <c r="M688" s="33"/>
    </row>
    <row r="689" spans="1:13" s="34" customFormat="1" ht="19.5" customHeight="1" x14ac:dyDescent="0.25">
      <c r="A689" s="23" t="str">
        <f>Лист4!A687</f>
        <v xml:space="preserve">Рабочая ул. д.27 </v>
      </c>
      <c r="B689" s="185" t="str">
        <f>Лист4!C687</f>
        <v>г. Астрахань</v>
      </c>
      <c r="C689" s="41">
        <f t="shared" si="20"/>
        <v>0</v>
      </c>
      <c r="D689" s="41">
        <f t="shared" si="21"/>
        <v>0</v>
      </c>
      <c r="E689" s="30">
        <v>0</v>
      </c>
      <c r="F689" s="31">
        <v>0</v>
      </c>
      <c r="G689" s="32">
        <v>0</v>
      </c>
      <c r="H689" s="32">
        <v>0</v>
      </c>
      <c r="I689" s="32">
        <v>0</v>
      </c>
      <c r="J689" s="32">
        <v>0</v>
      </c>
      <c r="K689" s="29">
        <f>Лист4!E687/1000</f>
        <v>0</v>
      </c>
      <c r="L689" s="33"/>
      <c r="M689" s="33"/>
    </row>
    <row r="690" spans="1:13" s="34" customFormat="1" ht="19.5" customHeight="1" x14ac:dyDescent="0.25">
      <c r="A690" s="23" t="str">
        <f>Лист4!A688</f>
        <v xml:space="preserve">Рабочая ул. д.31 </v>
      </c>
      <c r="B690" s="185" t="str">
        <f>Лист4!C688</f>
        <v>г. Астрахань</v>
      </c>
      <c r="C690" s="41">
        <f t="shared" si="20"/>
        <v>0</v>
      </c>
      <c r="D690" s="41">
        <f t="shared" si="21"/>
        <v>0</v>
      </c>
      <c r="E690" s="30">
        <v>0</v>
      </c>
      <c r="F690" s="31">
        <v>0</v>
      </c>
      <c r="G690" s="32">
        <v>0</v>
      </c>
      <c r="H690" s="32">
        <v>0</v>
      </c>
      <c r="I690" s="32">
        <v>0</v>
      </c>
      <c r="J690" s="32">
        <v>0</v>
      </c>
      <c r="K690" s="29">
        <f>Лист4!E688/1000</f>
        <v>0</v>
      </c>
      <c r="L690" s="33"/>
      <c r="M690" s="33"/>
    </row>
    <row r="691" spans="1:13" s="34" customFormat="1" ht="19.5" customHeight="1" x14ac:dyDescent="0.25">
      <c r="A691" s="23" t="str">
        <f>Лист4!A689</f>
        <v xml:space="preserve">Раскольникова ул. д.10 </v>
      </c>
      <c r="B691" s="185" t="str">
        <f>Лист4!C689</f>
        <v>г. Астрахань</v>
      </c>
      <c r="C691" s="41">
        <f t="shared" si="20"/>
        <v>123.09394939999997</v>
      </c>
      <c r="D691" s="41">
        <f t="shared" si="21"/>
        <v>7.8570605999999987</v>
      </c>
      <c r="E691" s="30">
        <v>0</v>
      </c>
      <c r="F691" s="31">
        <v>7.8570605999999987</v>
      </c>
      <c r="G691" s="32">
        <v>0</v>
      </c>
      <c r="H691" s="32">
        <v>0</v>
      </c>
      <c r="I691" s="32">
        <v>0</v>
      </c>
      <c r="J691" s="32">
        <v>0</v>
      </c>
      <c r="K691" s="29">
        <f>Лист4!E689/1000</f>
        <v>130.95100999999997</v>
      </c>
      <c r="L691" s="33"/>
      <c r="M691" s="33"/>
    </row>
    <row r="692" spans="1:13" s="34" customFormat="1" ht="18.75" customHeight="1" x14ac:dyDescent="0.25">
      <c r="A692" s="23" t="str">
        <f>Лист4!A690</f>
        <v xml:space="preserve">Раскольникова ул. д.10А </v>
      </c>
      <c r="B692" s="185" t="str">
        <f>Лист4!C690</f>
        <v>г. Астрахань</v>
      </c>
      <c r="C692" s="41">
        <f t="shared" si="20"/>
        <v>272.15663960000001</v>
      </c>
      <c r="D692" s="41">
        <f t="shared" si="21"/>
        <v>17.371700400000002</v>
      </c>
      <c r="E692" s="30">
        <v>0</v>
      </c>
      <c r="F692" s="31">
        <v>17.371700400000002</v>
      </c>
      <c r="G692" s="32">
        <v>0</v>
      </c>
      <c r="H692" s="32">
        <v>0</v>
      </c>
      <c r="I692" s="32">
        <v>0</v>
      </c>
      <c r="J692" s="32">
        <v>0</v>
      </c>
      <c r="K692" s="29">
        <f>Лист4!E690/1000</f>
        <v>289.52834000000001</v>
      </c>
      <c r="L692" s="33"/>
      <c r="M692" s="33"/>
    </row>
    <row r="693" spans="1:13" s="34" customFormat="1" ht="18.75" customHeight="1" x14ac:dyDescent="0.25">
      <c r="A693" s="23" t="str">
        <f>Лист4!A691</f>
        <v xml:space="preserve">Раскольникова ул. д.13 </v>
      </c>
      <c r="B693" s="185" t="str">
        <f>Лист4!C691</f>
        <v>г. Астрахань</v>
      </c>
      <c r="C693" s="41">
        <f t="shared" si="20"/>
        <v>33.110466000000002</v>
      </c>
      <c r="D693" s="41">
        <f t="shared" si="21"/>
        <v>2.1134340000000003</v>
      </c>
      <c r="E693" s="30">
        <v>0</v>
      </c>
      <c r="F693" s="31">
        <v>2.1134340000000003</v>
      </c>
      <c r="G693" s="32">
        <v>0</v>
      </c>
      <c r="H693" s="32">
        <v>0</v>
      </c>
      <c r="I693" s="32">
        <v>0</v>
      </c>
      <c r="J693" s="32">
        <v>0</v>
      </c>
      <c r="K693" s="29">
        <f>Лист4!E691/1000</f>
        <v>35.2239</v>
      </c>
      <c r="L693" s="33"/>
      <c r="M693" s="33"/>
    </row>
    <row r="694" spans="1:13" s="34" customFormat="1" ht="18.75" customHeight="1" x14ac:dyDescent="0.25">
      <c r="A694" s="23" t="str">
        <f>Лист4!A692</f>
        <v xml:space="preserve">Раскольникова ул. д.15 </v>
      </c>
      <c r="B694" s="185" t="str">
        <f>Лист4!C692</f>
        <v>г. Астрахань</v>
      </c>
      <c r="C694" s="41">
        <f t="shared" si="20"/>
        <v>0</v>
      </c>
      <c r="D694" s="41">
        <f t="shared" si="21"/>
        <v>0</v>
      </c>
      <c r="E694" s="30">
        <v>0</v>
      </c>
      <c r="F694" s="31">
        <v>0</v>
      </c>
      <c r="G694" s="32">
        <v>0</v>
      </c>
      <c r="H694" s="32">
        <v>0</v>
      </c>
      <c r="I694" s="32">
        <v>0</v>
      </c>
      <c r="J694" s="32">
        <v>0</v>
      </c>
      <c r="K694" s="29">
        <f>Лист4!E692/1000</f>
        <v>0</v>
      </c>
      <c r="L694" s="33"/>
      <c r="M694" s="33"/>
    </row>
    <row r="695" spans="1:13" s="34" customFormat="1" ht="18.75" customHeight="1" x14ac:dyDescent="0.25">
      <c r="A695" s="23" t="str">
        <f>Лист4!A693</f>
        <v xml:space="preserve">Раскольникова ул. д.3 </v>
      </c>
      <c r="B695" s="185" t="str">
        <f>Лист4!C693</f>
        <v>г. Астрахань</v>
      </c>
      <c r="C695" s="41">
        <f t="shared" si="20"/>
        <v>17.379566000000001</v>
      </c>
      <c r="D695" s="41">
        <f t="shared" si="21"/>
        <v>1.109334</v>
      </c>
      <c r="E695" s="30">
        <v>0</v>
      </c>
      <c r="F695" s="31">
        <v>1.109334</v>
      </c>
      <c r="G695" s="32">
        <v>0</v>
      </c>
      <c r="H695" s="32">
        <v>0</v>
      </c>
      <c r="I695" s="32">
        <v>0</v>
      </c>
      <c r="J695" s="32">
        <v>0</v>
      </c>
      <c r="K695" s="29">
        <f>Лист4!E693/1000</f>
        <v>18.488900000000001</v>
      </c>
      <c r="L695" s="33"/>
      <c r="M695" s="33"/>
    </row>
    <row r="696" spans="1:13" s="34" customFormat="1" ht="18.75" customHeight="1" x14ac:dyDescent="0.25">
      <c r="A696" s="23" t="str">
        <f>Лист4!A694</f>
        <v xml:space="preserve">Раскольникова ул. д.6 </v>
      </c>
      <c r="B696" s="185" t="str">
        <f>Лист4!C694</f>
        <v>г. Астрахань</v>
      </c>
      <c r="C696" s="41">
        <f t="shared" si="20"/>
        <v>8.8676779999999997</v>
      </c>
      <c r="D696" s="41">
        <f t="shared" si="21"/>
        <v>0.56602200000000003</v>
      </c>
      <c r="E696" s="30">
        <v>0</v>
      </c>
      <c r="F696" s="31">
        <v>0.56602200000000003</v>
      </c>
      <c r="G696" s="32">
        <v>0</v>
      </c>
      <c r="H696" s="32">
        <v>0</v>
      </c>
      <c r="I696" s="32">
        <v>0</v>
      </c>
      <c r="J696" s="32">
        <v>0</v>
      </c>
      <c r="K696" s="29">
        <f>Лист4!E694/1000</f>
        <v>9.4337</v>
      </c>
      <c r="L696" s="33"/>
      <c r="M696" s="33"/>
    </row>
    <row r="697" spans="1:13" s="34" customFormat="1" ht="18.75" customHeight="1" x14ac:dyDescent="0.25">
      <c r="A697" s="23" t="str">
        <f>Лист4!A695</f>
        <v xml:space="preserve">Рылеева ул. д.10 </v>
      </c>
      <c r="B697" s="185" t="str">
        <f>Лист4!C695</f>
        <v>г. Астрахань</v>
      </c>
      <c r="C697" s="41">
        <f t="shared" si="20"/>
        <v>7.4691460000000003</v>
      </c>
      <c r="D697" s="41">
        <f t="shared" si="21"/>
        <v>0.47675400000000001</v>
      </c>
      <c r="E697" s="30">
        <v>0</v>
      </c>
      <c r="F697" s="31">
        <v>0.47675400000000001</v>
      </c>
      <c r="G697" s="32">
        <v>0</v>
      </c>
      <c r="H697" s="32">
        <v>0</v>
      </c>
      <c r="I697" s="32">
        <v>0</v>
      </c>
      <c r="J697" s="32">
        <v>0</v>
      </c>
      <c r="K697" s="29">
        <f>Лист4!E695/1000</f>
        <v>7.9459</v>
      </c>
      <c r="L697" s="33"/>
      <c r="M697" s="33"/>
    </row>
    <row r="698" spans="1:13" s="34" customFormat="1" ht="18.75" customHeight="1" x14ac:dyDescent="0.25">
      <c r="A698" s="23" t="str">
        <f>Лист4!A696</f>
        <v xml:space="preserve">Рылеева ул. д.14 </v>
      </c>
      <c r="B698" s="185" t="str">
        <f>Лист4!C696</f>
        <v>г. Астрахань</v>
      </c>
      <c r="C698" s="41">
        <f t="shared" si="20"/>
        <v>0.90014400000000006</v>
      </c>
      <c r="D698" s="41">
        <f t="shared" si="21"/>
        <v>5.7455999999999993E-2</v>
      </c>
      <c r="E698" s="30">
        <v>0</v>
      </c>
      <c r="F698" s="31">
        <v>5.7455999999999993E-2</v>
      </c>
      <c r="G698" s="32">
        <v>0</v>
      </c>
      <c r="H698" s="32">
        <v>0</v>
      </c>
      <c r="I698" s="32">
        <v>0</v>
      </c>
      <c r="J698" s="32">
        <v>0</v>
      </c>
      <c r="K698" s="29">
        <f>Лист4!E696/1000</f>
        <v>0.95760000000000001</v>
      </c>
      <c r="L698" s="33"/>
      <c r="M698" s="33"/>
    </row>
    <row r="699" spans="1:13" s="34" customFormat="1" ht="18.75" customHeight="1" x14ac:dyDescent="0.25">
      <c r="A699" s="23" t="str">
        <f>Лист4!A697</f>
        <v xml:space="preserve">Рылеева ул. д.32А </v>
      </c>
      <c r="B699" s="185" t="str">
        <f>Лист4!C697</f>
        <v>г. Астрахань</v>
      </c>
      <c r="C699" s="41">
        <f t="shared" si="20"/>
        <v>399.24026859999981</v>
      </c>
      <c r="D699" s="41">
        <f t="shared" si="21"/>
        <v>25.48342139999999</v>
      </c>
      <c r="E699" s="30">
        <v>0</v>
      </c>
      <c r="F699" s="31">
        <v>25.48342139999999</v>
      </c>
      <c r="G699" s="32">
        <v>0</v>
      </c>
      <c r="H699" s="32">
        <v>0</v>
      </c>
      <c r="I699" s="32">
        <v>0</v>
      </c>
      <c r="J699" s="32">
        <v>0</v>
      </c>
      <c r="K699" s="29">
        <f>Лист4!E697/1000</f>
        <v>424.72368999999981</v>
      </c>
      <c r="L699" s="33"/>
      <c r="M699" s="33"/>
    </row>
    <row r="700" spans="1:13" s="34" customFormat="1" ht="18.75" customHeight="1" x14ac:dyDescent="0.25">
      <c r="A700" s="23" t="str">
        <f>Лист4!A698</f>
        <v xml:space="preserve">Рылеева ул. д.34А </v>
      </c>
      <c r="B700" s="185" t="str">
        <f>Лист4!C698</f>
        <v>г. Астрахань</v>
      </c>
      <c r="C700" s="41">
        <f t="shared" si="20"/>
        <v>715.80466079999997</v>
      </c>
      <c r="D700" s="41">
        <f t="shared" si="21"/>
        <v>45.689659200000001</v>
      </c>
      <c r="E700" s="30">
        <v>0</v>
      </c>
      <c r="F700" s="31">
        <v>45.689659200000001</v>
      </c>
      <c r="G700" s="32">
        <v>0</v>
      </c>
      <c r="H700" s="32">
        <v>0</v>
      </c>
      <c r="I700" s="32">
        <v>0</v>
      </c>
      <c r="J700" s="32">
        <v>0</v>
      </c>
      <c r="K700" s="29">
        <f>Лист4!E698/1000</f>
        <v>761.49432000000002</v>
      </c>
      <c r="L700" s="33"/>
      <c r="M700" s="33"/>
    </row>
    <row r="701" spans="1:13" s="34" customFormat="1" ht="18.75" customHeight="1" x14ac:dyDescent="0.25">
      <c r="A701" s="23" t="str">
        <f>Лист4!A699</f>
        <v xml:space="preserve">Рылеева ул. д.6 </v>
      </c>
      <c r="B701" s="185" t="str">
        <f>Лист4!C699</f>
        <v>г. Астрахань</v>
      </c>
      <c r="C701" s="41">
        <f t="shared" si="20"/>
        <v>6.8432000000000004</v>
      </c>
      <c r="D701" s="41">
        <f t="shared" si="21"/>
        <v>0.43680000000000002</v>
      </c>
      <c r="E701" s="30">
        <v>0</v>
      </c>
      <c r="F701" s="31">
        <v>0.43680000000000002</v>
      </c>
      <c r="G701" s="32">
        <v>0</v>
      </c>
      <c r="H701" s="32">
        <v>0</v>
      </c>
      <c r="I701" s="32">
        <v>0</v>
      </c>
      <c r="J701" s="32">
        <v>0</v>
      </c>
      <c r="K701" s="29">
        <f>Лист4!E699/1000</f>
        <v>7.28</v>
      </c>
      <c r="L701" s="33"/>
      <c r="M701" s="33"/>
    </row>
    <row r="702" spans="1:13" s="34" customFormat="1" ht="18.75" customHeight="1" x14ac:dyDescent="0.25">
      <c r="A702" s="23" t="str">
        <f>Лист4!A700</f>
        <v xml:space="preserve">Рылеева ул. д.6 - корп. 2 </v>
      </c>
      <c r="B702" s="185" t="str">
        <f>Лист4!C700</f>
        <v>г. Астрахань</v>
      </c>
      <c r="C702" s="41">
        <f t="shared" si="20"/>
        <v>15.913635999999997</v>
      </c>
      <c r="D702" s="41">
        <f t="shared" si="21"/>
        <v>1.0157639999999999</v>
      </c>
      <c r="E702" s="30">
        <v>0</v>
      </c>
      <c r="F702" s="31">
        <v>1.0157639999999999</v>
      </c>
      <c r="G702" s="32">
        <v>0</v>
      </c>
      <c r="H702" s="32">
        <v>0</v>
      </c>
      <c r="I702" s="32">
        <v>0</v>
      </c>
      <c r="J702" s="32">
        <v>0</v>
      </c>
      <c r="K702" s="29">
        <f>Лист4!E700/1000</f>
        <v>16.929399999999998</v>
      </c>
      <c r="L702" s="33"/>
      <c r="M702" s="33"/>
    </row>
    <row r="703" spans="1:13" s="34" customFormat="1" ht="18.75" customHeight="1" x14ac:dyDescent="0.25">
      <c r="A703" s="23" t="str">
        <f>Лист4!A701</f>
        <v xml:space="preserve">Рылеева ул. д.6/2 </v>
      </c>
      <c r="B703" s="185" t="str">
        <f>Лист4!C701</f>
        <v>г. Астрахань</v>
      </c>
      <c r="C703" s="41">
        <f t="shared" si="20"/>
        <v>3.2255159999999998</v>
      </c>
      <c r="D703" s="41">
        <f t="shared" si="21"/>
        <v>0.20588399999999998</v>
      </c>
      <c r="E703" s="30">
        <v>0</v>
      </c>
      <c r="F703" s="31">
        <v>0.20588399999999998</v>
      </c>
      <c r="G703" s="32">
        <v>0</v>
      </c>
      <c r="H703" s="32">
        <v>0</v>
      </c>
      <c r="I703" s="32">
        <v>0</v>
      </c>
      <c r="J703" s="32">
        <v>0</v>
      </c>
      <c r="K703" s="29">
        <f>Лист4!E701/1000</f>
        <v>3.4314</v>
      </c>
      <c r="L703" s="33"/>
      <c r="M703" s="33"/>
    </row>
    <row r="704" spans="1:13" s="34" customFormat="1" ht="18.75" customHeight="1" x14ac:dyDescent="0.25">
      <c r="A704" s="23" t="str">
        <f>Лист4!A702</f>
        <v xml:space="preserve">Рылеева ул. д.82 </v>
      </c>
      <c r="B704" s="185" t="str">
        <f>Лист4!C702</f>
        <v>г. Астрахань</v>
      </c>
      <c r="C704" s="41">
        <f t="shared" si="20"/>
        <v>916.65172540000015</v>
      </c>
      <c r="D704" s="41">
        <f t="shared" si="21"/>
        <v>58.509684600000007</v>
      </c>
      <c r="E704" s="30">
        <v>0</v>
      </c>
      <c r="F704" s="31">
        <v>58.509684600000007</v>
      </c>
      <c r="G704" s="32">
        <v>0</v>
      </c>
      <c r="H704" s="32">
        <v>0</v>
      </c>
      <c r="I704" s="32">
        <v>0</v>
      </c>
      <c r="J704" s="32">
        <v>0</v>
      </c>
      <c r="K704" s="29">
        <f>Лист4!E702/1000</f>
        <v>975.16141000000016</v>
      </c>
      <c r="L704" s="33"/>
      <c r="M704" s="33"/>
    </row>
    <row r="705" spans="1:13" s="34" customFormat="1" ht="18.75" customHeight="1" x14ac:dyDescent="0.25">
      <c r="A705" s="23" t="str">
        <f>Лист4!A703</f>
        <v xml:space="preserve">Рылеева ул. д.82 - корп. 1 </v>
      </c>
      <c r="B705" s="185" t="str">
        <f>Лист4!C703</f>
        <v>г. Астрахань</v>
      </c>
      <c r="C705" s="41">
        <f t="shared" si="20"/>
        <v>626.79025160000003</v>
      </c>
      <c r="D705" s="41">
        <f t="shared" si="21"/>
        <v>40.007888399999999</v>
      </c>
      <c r="E705" s="30">
        <v>0</v>
      </c>
      <c r="F705" s="31">
        <v>40.007888399999999</v>
      </c>
      <c r="G705" s="32">
        <v>0</v>
      </c>
      <c r="H705" s="32">
        <v>0</v>
      </c>
      <c r="I705" s="32">
        <v>0</v>
      </c>
      <c r="J705" s="32">
        <v>0</v>
      </c>
      <c r="K705" s="29">
        <f>Лист4!E703/1000</f>
        <v>666.79813999999999</v>
      </c>
      <c r="L705" s="33"/>
      <c r="M705" s="33"/>
    </row>
    <row r="706" spans="1:13" s="34" customFormat="1" ht="18.75" customHeight="1" x14ac:dyDescent="0.25">
      <c r="A706" s="23" t="str">
        <f>Лист4!A704</f>
        <v xml:space="preserve">Рылеева ул. д.86 </v>
      </c>
      <c r="B706" s="185" t="str">
        <f>Лист4!C704</f>
        <v>г. Астрахань</v>
      </c>
      <c r="C706" s="41">
        <f t="shared" si="20"/>
        <v>1272.8396931999996</v>
      </c>
      <c r="D706" s="41">
        <f t="shared" si="21"/>
        <v>81.245086799999982</v>
      </c>
      <c r="E706" s="30">
        <v>0</v>
      </c>
      <c r="F706" s="31">
        <v>81.245086799999982</v>
      </c>
      <c r="G706" s="32">
        <v>0</v>
      </c>
      <c r="H706" s="32">
        <v>0</v>
      </c>
      <c r="I706" s="32">
        <v>0</v>
      </c>
      <c r="J706" s="32">
        <v>0</v>
      </c>
      <c r="K706" s="29">
        <f>Лист4!E704/1000</f>
        <v>1354.0847799999997</v>
      </c>
      <c r="L706" s="33"/>
      <c r="M706" s="33"/>
    </row>
    <row r="707" spans="1:13" s="34" customFormat="1" ht="18.75" customHeight="1" x14ac:dyDescent="0.25">
      <c r="A707" s="23" t="str">
        <f>Лист4!A705</f>
        <v xml:space="preserve">Саранская ул. д.32А </v>
      </c>
      <c r="B707" s="185" t="str">
        <f>Лист4!C705</f>
        <v>г. Астрахань</v>
      </c>
      <c r="C707" s="41">
        <f t="shared" si="20"/>
        <v>0</v>
      </c>
      <c r="D707" s="41">
        <f t="shared" si="21"/>
        <v>0</v>
      </c>
      <c r="E707" s="30">
        <v>0</v>
      </c>
      <c r="F707" s="31">
        <v>0</v>
      </c>
      <c r="G707" s="32">
        <v>0</v>
      </c>
      <c r="H707" s="32">
        <v>0</v>
      </c>
      <c r="I707" s="32">
        <v>0</v>
      </c>
      <c r="J707" s="32">
        <v>0</v>
      </c>
      <c r="K707" s="29">
        <f>Лист4!E705/1000</f>
        <v>0</v>
      </c>
      <c r="L707" s="33"/>
      <c r="M707" s="33"/>
    </row>
    <row r="708" spans="1:13" s="34" customFormat="1" ht="18.75" customHeight="1" x14ac:dyDescent="0.25">
      <c r="A708" s="23" t="str">
        <f>Лист4!A706</f>
        <v xml:space="preserve">Саратовская ул. д.12 </v>
      </c>
      <c r="B708" s="185" t="str">
        <f>Лист4!C706</f>
        <v>г. Астрахань</v>
      </c>
      <c r="C708" s="41">
        <f t="shared" si="20"/>
        <v>22.699778000000002</v>
      </c>
      <c r="D708" s="41">
        <f t="shared" si="21"/>
        <v>1.448922</v>
      </c>
      <c r="E708" s="30">
        <v>0</v>
      </c>
      <c r="F708" s="31">
        <v>1.448922</v>
      </c>
      <c r="G708" s="32">
        <v>0</v>
      </c>
      <c r="H708" s="32">
        <v>0</v>
      </c>
      <c r="I708" s="32">
        <v>0</v>
      </c>
      <c r="J708" s="32">
        <v>0</v>
      </c>
      <c r="K708" s="29">
        <f>Лист4!E706/1000</f>
        <v>24.148700000000002</v>
      </c>
      <c r="L708" s="33"/>
      <c r="M708" s="33"/>
    </row>
    <row r="709" spans="1:13" s="34" customFormat="1" ht="18.75" customHeight="1" x14ac:dyDescent="0.25">
      <c r="A709" s="23" t="str">
        <f>Лист4!A707</f>
        <v xml:space="preserve">Свердлова ул. д. 46 </v>
      </c>
      <c r="B709" s="185" t="str">
        <f>Лист4!C707</f>
        <v>г. Астрахань</v>
      </c>
      <c r="C709" s="41">
        <f t="shared" si="20"/>
        <v>82.622709999999998</v>
      </c>
      <c r="D709" s="41">
        <f t="shared" si="21"/>
        <v>5.27379</v>
      </c>
      <c r="E709" s="30">
        <v>0</v>
      </c>
      <c r="F709" s="31">
        <v>5.27379</v>
      </c>
      <c r="G709" s="32">
        <v>0</v>
      </c>
      <c r="H709" s="32">
        <v>0</v>
      </c>
      <c r="I709" s="32">
        <v>0</v>
      </c>
      <c r="J709" s="32">
        <v>0</v>
      </c>
      <c r="K709" s="29">
        <f>Лист4!E707/1000</f>
        <v>87.896500000000003</v>
      </c>
      <c r="L709" s="33"/>
      <c r="M709" s="33"/>
    </row>
    <row r="710" spans="1:13" s="34" customFormat="1" ht="18.75" customHeight="1" x14ac:dyDescent="0.25">
      <c r="A710" s="23" t="str">
        <f>Лист4!A708</f>
        <v xml:space="preserve">Свердлова ул. д.103 </v>
      </c>
      <c r="B710" s="185" t="str">
        <f>Лист4!C708</f>
        <v>г. Астрахань</v>
      </c>
      <c r="C710" s="41">
        <f t="shared" si="20"/>
        <v>1.5752519999999999</v>
      </c>
      <c r="D710" s="41">
        <f t="shared" si="21"/>
        <v>0.100548</v>
      </c>
      <c r="E710" s="30">
        <v>0</v>
      </c>
      <c r="F710" s="31">
        <v>0.100548</v>
      </c>
      <c r="G710" s="32">
        <v>0</v>
      </c>
      <c r="H710" s="32">
        <v>0</v>
      </c>
      <c r="I710" s="32">
        <v>0</v>
      </c>
      <c r="J710" s="32">
        <v>0</v>
      </c>
      <c r="K710" s="29">
        <f>Лист4!E708/1000</f>
        <v>1.6758</v>
      </c>
      <c r="L710" s="33"/>
      <c r="M710" s="33"/>
    </row>
    <row r="711" spans="1:13" s="34" customFormat="1" ht="18.75" customHeight="1" x14ac:dyDescent="0.25">
      <c r="A711" s="23" t="str">
        <f>Лист4!A709</f>
        <v xml:space="preserve">Свердлова ул. д.105 </v>
      </c>
      <c r="B711" s="185" t="str">
        <f>Лист4!C709</f>
        <v>г. Астрахань</v>
      </c>
      <c r="C711" s="41">
        <f t="shared" ref="C711:C774" si="22">K711+J711-F711</f>
        <v>59.040647999999997</v>
      </c>
      <c r="D711" s="41">
        <f t="shared" ref="D711:D774" si="23">F711</f>
        <v>3.7685519999999997</v>
      </c>
      <c r="E711" s="30">
        <v>0</v>
      </c>
      <c r="F711" s="31">
        <v>3.7685519999999997</v>
      </c>
      <c r="G711" s="32">
        <v>0</v>
      </c>
      <c r="H711" s="32">
        <v>0</v>
      </c>
      <c r="I711" s="32">
        <v>0</v>
      </c>
      <c r="J711" s="32">
        <v>0</v>
      </c>
      <c r="K711" s="29">
        <f>Лист4!E709/1000</f>
        <v>62.809199999999997</v>
      </c>
      <c r="L711" s="33"/>
      <c r="M711" s="33"/>
    </row>
    <row r="712" spans="1:13" s="34" customFormat="1" ht="18.75" customHeight="1" x14ac:dyDescent="0.25">
      <c r="A712" s="23" t="str">
        <f>Лист4!A710</f>
        <v xml:space="preserve">Свердлова ул. д.109 </v>
      </c>
      <c r="B712" s="185" t="str">
        <f>Лист4!C710</f>
        <v>г. Астрахань</v>
      </c>
      <c r="C712" s="41">
        <f t="shared" si="22"/>
        <v>24.256512000000001</v>
      </c>
      <c r="D712" s="41">
        <f t="shared" si="23"/>
        <v>1.5482879999999999</v>
      </c>
      <c r="E712" s="30">
        <v>0</v>
      </c>
      <c r="F712" s="31">
        <v>1.5482879999999999</v>
      </c>
      <c r="G712" s="32">
        <v>0</v>
      </c>
      <c r="H712" s="32">
        <v>0</v>
      </c>
      <c r="I712" s="32">
        <v>0</v>
      </c>
      <c r="J712" s="32">
        <v>0</v>
      </c>
      <c r="K712" s="29">
        <f>Лист4!E710/1000</f>
        <v>25.8048</v>
      </c>
      <c r="L712" s="33"/>
      <c r="M712" s="33"/>
    </row>
    <row r="713" spans="1:13" s="34" customFormat="1" ht="19.5" customHeight="1" x14ac:dyDescent="0.25">
      <c r="A713" s="23" t="str">
        <f>Лист4!A711</f>
        <v xml:space="preserve">Свердлова ул. д.115 </v>
      </c>
      <c r="B713" s="185" t="str">
        <f>Лист4!C711</f>
        <v>г. Астрахань</v>
      </c>
      <c r="C713" s="41">
        <f t="shared" si="22"/>
        <v>9.3313799999999993</v>
      </c>
      <c r="D713" s="41">
        <f t="shared" si="23"/>
        <v>0.59562000000000004</v>
      </c>
      <c r="E713" s="30">
        <v>0</v>
      </c>
      <c r="F713" s="31">
        <v>0.59562000000000004</v>
      </c>
      <c r="G713" s="32">
        <v>0</v>
      </c>
      <c r="H713" s="32">
        <v>0</v>
      </c>
      <c r="I713" s="32">
        <v>0</v>
      </c>
      <c r="J713" s="32">
        <v>0</v>
      </c>
      <c r="K713" s="29">
        <f>Лист4!E711/1000</f>
        <v>9.9269999999999996</v>
      </c>
      <c r="L713" s="33"/>
      <c r="M713" s="33"/>
    </row>
    <row r="714" spans="1:13" s="34" customFormat="1" ht="19.5" customHeight="1" x14ac:dyDescent="0.25">
      <c r="A714" s="23" t="str">
        <f>Лист4!A712</f>
        <v xml:space="preserve">Свердлова ул. д.12 </v>
      </c>
      <c r="B714" s="185" t="str">
        <f>Лист4!C712</f>
        <v>г. Астрахань</v>
      </c>
      <c r="C714" s="41">
        <f t="shared" si="22"/>
        <v>355.89284540000006</v>
      </c>
      <c r="D714" s="41">
        <f t="shared" si="23"/>
        <v>22.716564600000005</v>
      </c>
      <c r="E714" s="30">
        <v>0</v>
      </c>
      <c r="F714" s="31">
        <v>22.716564600000005</v>
      </c>
      <c r="G714" s="32">
        <v>0</v>
      </c>
      <c r="H714" s="32">
        <v>0</v>
      </c>
      <c r="I714" s="32">
        <v>0</v>
      </c>
      <c r="J714" s="32">
        <v>0</v>
      </c>
      <c r="K714" s="29">
        <f>Лист4!E712/1000</f>
        <v>378.60941000000008</v>
      </c>
      <c r="L714" s="33"/>
      <c r="M714" s="33"/>
    </row>
    <row r="715" spans="1:13" s="34" customFormat="1" ht="19.5" customHeight="1" x14ac:dyDescent="0.25">
      <c r="A715" s="23" t="str">
        <f>Лист4!A713</f>
        <v xml:space="preserve">Свердлова ул. д.15 </v>
      </c>
      <c r="B715" s="185" t="str">
        <f>Лист4!C713</f>
        <v>г. Астрахань</v>
      </c>
      <c r="C715" s="41">
        <f t="shared" si="22"/>
        <v>50.880658400000009</v>
      </c>
      <c r="D715" s="41">
        <f t="shared" si="23"/>
        <v>3.2477016000000005</v>
      </c>
      <c r="E715" s="30">
        <v>0</v>
      </c>
      <c r="F715" s="31">
        <v>3.2477016000000005</v>
      </c>
      <c r="G715" s="32">
        <v>0</v>
      </c>
      <c r="H715" s="32">
        <v>0</v>
      </c>
      <c r="I715" s="32">
        <v>0</v>
      </c>
      <c r="J715" s="32">
        <v>0</v>
      </c>
      <c r="K715" s="29">
        <f>Лист4!E713/1000</f>
        <v>54.128360000000008</v>
      </c>
      <c r="L715" s="33"/>
      <c r="M715" s="33"/>
    </row>
    <row r="716" spans="1:13" s="34" customFormat="1" ht="19.5" customHeight="1" x14ac:dyDescent="0.25">
      <c r="A716" s="23" t="str">
        <f>Лист4!A714</f>
        <v xml:space="preserve">Свердлова ул. д.17/19 </v>
      </c>
      <c r="B716" s="185" t="str">
        <f>Лист4!C714</f>
        <v>г. Астрахань</v>
      </c>
      <c r="C716" s="41">
        <f t="shared" si="22"/>
        <v>251.32911599999994</v>
      </c>
      <c r="D716" s="41">
        <f t="shared" si="23"/>
        <v>16.042283999999995</v>
      </c>
      <c r="E716" s="30">
        <v>0</v>
      </c>
      <c r="F716" s="31">
        <v>16.042283999999995</v>
      </c>
      <c r="G716" s="32">
        <v>0</v>
      </c>
      <c r="H716" s="32">
        <v>0</v>
      </c>
      <c r="I716" s="32">
        <v>0</v>
      </c>
      <c r="J716" s="32">
        <v>0</v>
      </c>
      <c r="K716" s="29">
        <f>Лист4!E714/1000</f>
        <v>267.37139999999994</v>
      </c>
      <c r="L716" s="33"/>
      <c r="M716" s="33"/>
    </row>
    <row r="717" spans="1:13" s="34" customFormat="1" ht="19.5" customHeight="1" x14ac:dyDescent="0.25">
      <c r="A717" s="23" t="str">
        <f>Лист4!A715</f>
        <v xml:space="preserve">Свердлова ул. д.18 </v>
      </c>
      <c r="B717" s="185" t="str">
        <f>Лист4!C715</f>
        <v>г. Астрахань</v>
      </c>
      <c r="C717" s="41">
        <f t="shared" si="22"/>
        <v>66.72120000000001</v>
      </c>
      <c r="D717" s="41">
        <f t="shared" si="23"/>
        <v>4.2587999999999999</v>
      </c>
      <c r="E717" s="30">
        <v>0</v>
      </c>
      <c r="F717" s="31">
        <v>4.2587999999999999</v>
      </c>
      <c r="G717" s="32">
        <v>0</v>
      </c>
      <c r="H717" s="32">
        <v>0</v>
      </c>
      <c r="I717" s="32">
        <v>0</v>
      </c>
      <c r="J717" s="32">
        <v>0</v>
      </c>
      <c r="K717" s="29">
        <f>Лист4!E715/1000</f>
        <v>70.98</v>
      </c>
      <c r="L717" s="33"/>
      <c r="M717" s="33"/>
    </row>
    <row r="718" spans="1:13" s="34" customFormat="1" ht="19.5" customHeight="1" x14ac:dyDescent="0.25">
      <c r="A718" s="23" t="str">
        <f>Лист4!A716</f>
        <v xml:space="preserve">Свердлова ул. д.19 </v>
      </c>
      <c r="B718" s="185" t="str">
        <f>Лист4!C716</f>
        <v>г. Астрахань</v>
      </c>
      <c r="C718" s="41">
        <f t="shared" si="22"/>
        <v>28.755258000000197</v>
      </c>
      <c r="D718" s="41">
        <f t="shared" si="23"/>
        <v>1.8354420000000002</v>
      </c>
      <c r="E718" s="30">
        <v>0</v>
      </c>
      <c r="F718" s="31">
        <v>1.8354420000000002</v>
      </c>
      <c r="G718" s="32">
        <v>0</v>
      </c>
      <c r="H718" s="32">
        <v>0</v>
      </c>
      <c r="I718" s="32">
        <v>0</v>
      </c>
      <c r="J718" s="32">
        <v>2447.61</v>
      </c>
      <c r="K718" s="29">
        <f>Лист4!E716/1000-J718</f>
        <v>-2417.0192999999999</v>
      </c>
      <c r="L718" s="33"/>
      <c r="M718" s="33"/>
    </row>
    <row r="719" spans="1:13" s="34" customFormat="1" ht="19.5" customHeight="1" x14ac:dyDescent="0.25">
      <c r="A719" s="23" t="str">
        <f>Лист4!A717</f>
        <v xml:space="preserve">Свердлова ул. д.21 </v>
      </c>
      <c r="B719" s="185" t="str">
        <f>Лист4!C717</f>
        <v>г. Астрахань</v>
      </c>
      <c r="C719" s="41">
        <f t="shared" si="22"/>
        <v>26.648924799999996</v>
      </c>
      <c r="D719" s="41">
        <f t="shared" si="23"/>
        <v>1.7009951999999997</v>
      </c>
      <c r="E719" s="30">
        <v>0</v>
      </c>
      <c r="F719" s="31">
        <v>1.7009951999999997</v>
      </c>
      <c r="G719" s="32">
        <v>0</v>
      </c>
      <c r="H719" s="32">
        <v>0</v>
      </c>
      <c r="I719" s="32">
        <v>0</v>
      </c>
      <c r="J719" s="32">
        <v>0</v>
      </c>
      <c r="K719" s="29">
        <f>Лист4!E717/1000</f>
        <v>28.349919999999997</v>
      </c>
      <c r="L719" s="33"/>
      <c r="M719" s="33"/>
    </row>
    <row r="720" spans="1:13" s="34" customFormat="1" ht="19.5" customHeight="1" x14ac:dyDescent="0.25">
      <c r="A720" s="23" t="str">
        <f>Лист4!A718</f>
        <v xml:space="preserve">Свердлова ул. д.31 </v>
      </c>
      <c r="B720" s="185" t="str">
        <f>Лист4!C718</f>
        <v>г. Астрахань</v>
      </c>
      <c r="C720" s="41">
        <f t="shared" si="22"/>
        <v>1037.4124161999998</v>
      </c>
      <c r="D720" s="41">
        <f t="shared" si="23"/>
        <v>66.217813799999988</v>
      </c>
      <c r="E720" s="30">
        <v>0</v>
      </c>
      <c r="F720" s="31">
        <v>66.217813799999988</v>
      </c>
      <c r="G720" s="32">
        <v>0</v>
      </c>
      <c r="H720" s="32">
        <v>0</v>
      </c>
      <c r="I720" s="32">
        <v>0</v>
      </c>
      <c r="J720" s="32">
        <v>0</v>
      </c>
      <c r="K720" s="29">
        <f>Лист4!E718/1000</f>
        <v>1103.6302299999998</v>
      </c>
      <c r="L720" s="33"/>
      <c r="M720" s="33"/>
    </row>
    <row r="721" spans="1:13" s="34" customFormat="1" ht="19.5" customHeight="1" x14ac:dyDescent="0.25">
      <c r="A721" s="23" t="str">
        <f>Лист4!A719</f>
        <v xml:space="preserve">Свердлова ул. д.41 </v>
      </c>
      <c r="B721" s="185" t="str">
        <f>Лист4!C719</f>
        <v>г. Астрахань</v>
      </c>
      <c r="C721" s="41">
        <f t="shared" si="22"/>
        <v>120.53864400000002</v>
      </c>
      <c r="D721" s="41">
        <f t="shared" si="23"/>
        <v>7.6939560000000018</v>
      </c>
      <c r="E721" s="30">
        <v>0</v>
      </c>
      <c r="F721" s="31">
        <v>7.6939560000000018</v>
      </c>
      <c r="G721" s="32">
        <v>0</v>
      </c>
      <c r="H721" s="32">
        <v>0</v>
      </c>
      <c r="I721" s="32">
        <v>0</v>
      </c>
      <c r="J721" s="32">
        <v>0</v>
      </c>
      <c r="K721" s="29">
        <f>Лист4!E719/1000</f>
        <v>128.23260000000002</v>
      </c>
      <c r="L721" s="33"/>
      <c r="M721" s="33"/>
    </row>
    <row r="722" spans="1:13" s="34" customFormat="1" ht="19.5" customHeight="1" x14ac:dyDescent="0.25">
      <c r="A722" s="23" t="str">
        <f>Лист4!A720</f>
        <v xml:space="preserve">Свердлова ул. д.44 </v>
      </c>
      <c r="B722" s="185" t="str">
        <f>Лист4!C720</f>
        <v>г. Астрахань</v>
      </c>
      <c r="C722" s="41">
        <f t="shared" si="22"/>
        <v>102.69969999999998</v>
      </c>
      <c r="D722" s="41">
        <f t="shared" si="23"/>
        <v>6.555299999999999</v>
      </c>
      <c r="E722" s="30">
        <v>0</v>
      </c>
      <c r="F722" s="31">
        <v>6.555299999999999</v>
      </c>
      <c r="G722" s="32">
        <v>0</v>
      </c>
      <c r="H722" s="32">
        <v>0</v>
      </c>
      <c r="I722" s="32">
        <v>0</v>
      </c>
      <c r="J722" s="32">
        <v>0</v>
      </c>
      <c r="K722" s="29">
        <f>Лист4!E720/1000</f>
        <v>109.25499999999998</v>
      </c>
      <c r="L722" s="33"/>
      <c r="M722" s="33"/>
    </row>
    <row r="723" spans="1:13" s="34" customFormat="1" ht="19.5" customHeight="1" x14ac:dyDescent="0.25">
      <c r="A723" s="23" t="str">
        <f>Лист4!A721</f>
        <v xml:space="preserve">Свердлова ул. д.47 </v>
      </c>
      <c r="B723" s="185" t="str">
        <f>Лист4!C721</f>
        <v>г. Астрахань</v>
      </c>
      <c r="C723" s="41">
        <f t="shared" si="22"/>
        <v>24.729802000000003</v>
      </c>
      <c r="D723" s="41">
        <f t="shared" si="23"/>
        <v>1.5784980000000002</v>
      </c>
      <c r="E723" s="30">
        <v>0</v>
      </c>
      <c r="F723" s="31">
        <v>1.5784980000000002</v>
      </c>
      <c r="G723" s="32">
        <v>0</v>
      </c>
      <c r="H723" s="32">
        <v>0</v>
      </c>
      <c r="I723" s="32">
        <v>0</v>
      </c>
      <c r="J723" s="32">
        <v>0</v>
      </c>
      <c r="K723" s="29">
        <f>Лист4!E721/1000</f>
        <v>26.308300000000003</v>
      </c>
      <c r="L723" s="33"/>
      <c r="M723" s="33"/>
    </row>
    <row r="724" spans="1:13" s="34" customFormat="1" ht="19.5" customHeight="1" x14ac:dyDescent="0.25">
      <c r="A724" s="23" t="str">
        <f>Лист4!A722</f>
        <v xml:space="preserve">Свердлова ул. д.48 </v>
      </c>
      <c r="B724" s="185" t="str">
        <f>Лист4!C722</f>
        <v>г. Астрахань</v>
      </c>
      <c r="C724" s="41">
        <f t="shared" si="22"/>
        <v>84.635155999999995</v>
      </c>
      <c r="D724" s="41">
        <f t="shared" si="23"/>
        <v>5.4022439999999996</v>
      </c>
      <c r="E724" s="30">
        <v>0</v>
      </c>
      <c r="F724" s="31">
        <v>5.4022439999999996</v>
      </c>
      <c r="G724" s="32">
        <v>0</v>
      </c>
      <c r="H724" s="32">
        <v>0</v>
      </c>
      <c r="I724" s="32">
        <v>0</v>
      </c>
      <c r="J724" s="32">
        <v>0</v>
      </c>
      <c r="K724" s="29">
        <f>Лист4!E722/1000</f>
        <v>90.037399999999991</v>
      </c>
      <c r="L724" s="33"/>
      <c r="M724" s="33"/>
    </row>
    <row r="725" spans="1:13" s="34" customFormat="1" ht="19.5" customHeight="1" x14ac:dyDescent="0.25">
      <c r="A725" s="23" t="str">
        <f>Лист4!A723</f>
        <v xml:space="preserve">Свердлова ул. д.53 </v>
      </c>
      <c r="B725" s="185" t="str">
        <f>Лист4!C723</f>
        <v>г. Астрахань</v>
      </c>
      <c r="C725" s="41">
        <f t="shared" si="22"/>
        <v>84.329091999999989</v>
      </c>
      <c r="D725" s="41">
        <f t="shared" si="23"/>
        <v>5.3827079999999992</v>
      </c>
      <c r="E725" s="30">
        <v>0</v>
      </c>
      <c r="F725" s="31">
        <v>5.3827079999999992</v>
      </c>
      <c r="G725" s="32">
        <v>0</v>
      </c>
      <c r="H725" s="32">
        <v>0</v>
      </c>
      <c r="I725" s="32">
        <v>0</v>
      </c>
      <c r="J725" s="32">
        <v>0</v>
      </c>
      <c r="K725" s="29">
        <f>Лист4!E723/1000</f>
        <v>89.711799999999982</v>
      </c>
      <c r="L725" s="33"/>
      <c r="M725" s="33"/>
    </row>
    <row r="726" spans="1:13" s="34" customFormat="1" ht="19.5" customHeight="1" x14ac:dyDescent="0.25">
      <c r="A726" s="23" t="str">
        <f>Лист4!A724</f>
        <v xml:space="preserve">Свердлова ул. д.54 </v>
      </c>
      <c r="B726" s="185" t="str">
        <f>Лист4!C724</f>
        <v>г. Астрахань</v>
      </c>
      <c r="C726" s="41">
        <f t="shared" si="22"/>
        <v>40.45243</v>
      </c>
      <c r="D726" s="41">
        <f t="shared" si="23"/>
        <v>2.5820700000000003</v>
      </c>
      <c r="E726" s="30">
        <v>0</v>
      </c>
      <c r="F726" s="31">
        <v>2.5820700000000003</v>
      </c>
      <c r="G726" s="32">
        <v>0</v>
      </c>
      <c r="H726" s="32">
        <v>0</v>
      </c>
      <c r="I726" s="32">
        <v>0</v>
      </c>
      <c r="J726" s="32">
        <v>0</v>
      </c>
      <c r="K726" s="29">
        <f>Лист4!E724/1000</f>
        <v>43.034500000000001</v>
      </c>
      <c r="L726" s="33"/>
      <c r="M726" s="33"/>
    </row>
    <row r="727" spans="1:13" s="40" customFormat="1" ht="19.5" customHeight="1" x14ac:dyDescent="0.25">
      <c r="A727" s="23" t="str">
        <f>Лист4!A725</f>
        <v xml:space="preserve">Свердлова ул. д.55 </v>
      </c>
      <c r="B727" s="185" t="str">
        <f>Лист4!C725</f>
        <v>г. Астрахань</v>
      </c>
      <c r="C727" s="41">
        <f t="shared" si="22"/>
        <v>128.36480200000003</v>
      </c>
      <c r="D727" s="41">
        <f t="shared" si="23"/>
        <v>8.1934980000000017</v>
      </c>
      <c r="E727" s="30">
        <v>0</v>
      </c>
      <c r="F727" s="31">
        <v>8.1934980000000017</v>
      </c>
      <c r="G727" s="32">
        <v>0</v>
      </c>
      <c r="H727" s="32">
        <v>0</v>
      </c>
      <c r="I727" s="32">
        <v>0</v>
      </c>
      <c r="J727" s="32">
        <v>0</v>
      </c>
      <c r="K727" s="29">
        <f>Лист4!E725/1000</f>
        <v>136.55830000000003</v>
      </c>
      <c r="L727" s="33"/>
      <c r="M727" s="33"/>
    </row>
    <row r="728" spans="1:13" s="40" customFormat="1" ht="19.5" customHeight="1" x14ac:dyDescent="0.25">
      <c r="A728" s="23" t="str">
        <f>Лист4!A726</f>
        <v xml:space="preserve">Свердлова ул. д.56 </v>
      </c>
      <c r="B728" s="185" t="str">
        <f>Лист4!C726</f>
        <v>г. Астрахань</v>
      </c>
      <c r="C728" s="41">
        <f t="shared" si="22"/>
        <v>0</v>
      </c>
      <c r="D728" s="41">
        <f t="shared" si="23"/>
        <v>0</v>
      </c>
      <c r="E728" s="30">
        <v>0</v>
      </c>
      <c r="F728" s="31">
        <v>0</v>
      </c>
      <c r="G728" s="32">
        <v>0</v>
      </c>
      <c r="H728" s="32">
        <v>0</v>
      </c>
      <c r="I728" s="32">
        <v>0</v>
      </c>
      <c r="J728" s="32">
        <v>0</v>
      </c>
      <c r="K728" s="29">
        <f>Лист4!E726/1000</f>
        <v>0</v>
      </c>
      <c r="L728" s="33"/>
      <c r="M728" s="33"/>
    </row>
    <row r="729" spans="1:13" s="40" customFormat="1" ht="19.5" customHeight="1" x14ac:dyDescent="0.25">
      <c r="A729" s="23" t="str">
        <f>Лист4!A727</f>
        <v xml:space="preserve">Свердлова ул. д.57 </v>
      </c>
      <c r="B729" s="185" t="str">
        <f>Лист4!C727</f>
        <v>г. Астрахань</v>
      </c>
      <c r="C729" s="41">
        <f t="shared" si="22"/>
        <v>0.52179400000000009</v>
      </c>
      <c r="D729" s="41">
        <f t="shared" si="23"/>
        <v>3.3306000000000002E-2</v>
      </c>
      <c r="E729" s="30">
        <v>0</v>
      </c>
      <c r="F729" s="31">
        <v>3.3306000000000002E-2</v>
      </c>
      <c r="G729" s="32">
        <v>0</v>
      </c>
      <c r="H729" s="32">
        <v>0</v>
      </c>
      <c r="I729" s="32">
        <v>0</v>
      </c>
      <c r="J729" s="32">
        <v>0</v>
      </c>
      <c r="K729" s="29">
        <f>Лист4!E727/1000</f>
        <v>0.55510000000000004</v>
      </c>
      <c r="L729" s="33"/>
      <c r="M729" s="33"/>
    </row>
    <row r="730" spans="1:13" s="40" customFormat="1" ht="19.5" customHeight="1" x14ac:dyDescent="0.25">
      <c r="A730" s="23" t="str">
        <f>Лист4!A728</f>
        <v xml:space="preserve">Свердлова ул. д.58 </v>
      </c>
      <c r="B730" s="185" t="str">
        <f>Лист4!C728</f>
        <v>г. Астрахань</v>
      </c>
      <c r="C730" s="41">
        <f t="shared" si="22"/>
        <v>0</v>
      </c>
      <c r="D730" s="41">
        <f t="shared" si="23"/>
        <v>0</v>
      </c>
      <c r="E730" s="30">
        <v>0</v>
      </c>
      <c r="F730" s="31">
        <v>0</v>
      </c>
      <c r="G730" s="32">
        <v>0</v>
      </c>
      <c r="H730" s="32">
        <v>0</v>
      </c>
      <c r="I730" s="32">
        <v>0</v>
      </c>
      <c r="J730" s="32">
        <v>0</v>
      </c>
      <c r="K730" s="29">
        <f>Лист4!E728/1000</f>
        <v>0</v>
      </c>
      <c r="L730" s="33"/>
      <c r="M730" s="33"/>
    </row>
    <row r="731" spans="1:13" s="40" customFormat="1" ht="20.25" customHeight="1" x14ac:dyDescent="0.25">
      <c r="A731" s="23" t="str">
        <f>Лист4!A729</f>
        <v xml:space="preserve">Свердлова ул. д.59 </v>
      </c>
      <c r="B731" s="185" t="str">
        <f>Лист4!C729</f>
        <v>г. Астрахань</v>
      </c>
      <c r="C731" s="41">
        <f t="shared" si="22"/>
        <v>0</v>
      </c>
      <c r="D731" s="41">
        <f t="shared" si="23"/>
        <v>0</v>
      </c>
      <c r="E731" s="30">
        <v>0</v>
      </c>
      <c r="F731" s="31">
        <v>0</v>
      </c>
      <c r="G731" s="32">
        <v>0</v>
      </c>
      <c r="H731" s="32">
        <v>0</v>
      </c>
      <c r="I731" s="32">
        <v>0</v>
      </c>
      <c r="J731" s="32">
        <v>0</v>
      </c>
      <c r="K731" s="29">
        <f>Лист4!E729/1000</f>
        <v>0</v>
      </c>
      <c r="L731" s="33"/>
      <c r="M731" s="33"/>
    </row>
    <row r="732" spans="1:13" s="40" customFormat="1" ht="20.25" customHeight="1" x14ac:dyDescent="0.25">
      <c r="A732" s="23" t="str">
        <f>Лист4!A730</f>
        <v xml:space="preserve">Свердлова ул. д.60 </v>
      </c>
      <c r="B732" s="185" t="str">
        <f>Лист4!C730</f>
        <v>г. Астрахань</v>
      </c>
      <c r="C732" s="41">
        <f t="shared" si="22"/>
        <v>24.90671</v>
      </c>
      <c r="D732" s="41">
        <f t="shared" si="23"/>
        <v>1.58979</v>
      </c>
      <c r="E732" s="30">
        <v>0</v>
      </c>
      <c r="F732" s="31">
        <v>1.58979</v>
      </c>
      <c r="G732" s="32">
        <v>0</v>
      </c>
      <c r="H732" s="32">
        <v>0</v>
      </c>
      <c r="I732" s="32">
        <v>0</v>
      </c>
      <c r="J732" s="32">
        <v>0</v>
      </c>
      <c r="K732" s="29">
        <f>Лист4!E730/1000</f>
        <v>26.496500000000001</v>
      </c>
      <c r="L732" s="33"/>
      <c r="M732" s="33"/>
    </row>
    <row r="733" spans="1:13" s="40" customFormat="1" ht="20.25" customHeight="1" x14ac:dyDescent="0.25">
      <c r="A733" s="23" t="str">
        <f>Лист4!A731</f>
        <v xml:space="preserve">Свердлова ул. д.61 </v>
      </c>
      <c r="B733" s="185" t="str">
        <f>Лист4!C731</f>
        <v>г. Астрахань</v>
      </c>
      <c r="C733" s="41">
        <f t="shared" si="22"/>
        <v>24.106177800000001</v>
      </c>
      <c r="D733" s="41">
        <f t="shared" si="23"/>
        <v>1.5386922000000003</v>
      </c>
      <c r="E733" s="30">
        <v>0</v>
      </c>
      <c r="F733" s="31">
        <v>1.5386922000000003</v>
      </c>
      <c r="G733" s="32">
        <v>0</v>
      </c>
      <c r="H733" s="32">
        <v>0</v>
      </c>
      <c r="I733" s="32">
        <v>0</v>
      </c>
      <c r="J733" s="32">
        <v>0</v>
      </c>
      <c r="K733" s="29">
        <f>Лист4!E731/1000</f>
        <v>25.644870000000001</v>
      </c>
      <c r="L733" s="33"/>
      <c r="M733" s="33"/>
    </row>
    <row r="734" spans="1:13" s="40" customFormat="1" ht="20.25" customHeight="1" x14ac:dyDescent="0.25">
      <c r="A734" s="23" t="str">
        <f>Лист4!A732</f>
        <v xml:space="preserve">Свердлова ул. д.61А </v>
      </c>
      <c r="B734" s="185" t="str">
        <f>Лист4!C732</f>
        <v>г. Астрахань</v>
      </c>
      <c r="C734" s="41">
        <f t="shared" si="22"/>
        <v>17.662788000000003</v>
      </c>
      <c r="D734" s="41">
        <f t="shared" si="23"/>
        <v>1.1274120000000001</v>
      </c>
      <c r="E734" s="30">
        <v>0</v>
      </c>
      <c r="F734" s="31">
        <v>1.1274120000000001</v>
      </c>
      <c r="G734" s="32">
        <v>0</v>
      </c>
      <c r="H734" s="32">
        <v>0</v>
      </c>
      <c r="I734" s="32">
        <v>0</v>
      </c>
      <c r="J734" s="32">
        <v>0</v>
      </c>
      <c r="K734" s="29">
        <f>Лист4!E732/1000</f>
        <v>18.790200000000002</v>
      </c>
      <c r="L734" s="33"/>
      <c r="M734" s="33"/>
    </row>
    <row r="735" spans="1:13" s="40" customFormat="1" ht="20.25" customHeight="1" x14ac:dyDescent="0.25">
      <c r="A735" s="23" t="str">
        <f>Лист4!A733</f>
        <v xml:space="preserve">Свердлова ул. д.62 </v>
      </c>
      <c r="B735" s="185" t="str">
        <f>Лист4!C733</f>
        <v>г. Астрахань</v>
      </c>
      <c r="C735" s="41">
        <f t="shared" si="22"/>
        <v>6.8139659999999997</v>
      </c>
      <c r="D735" s="41">
        <f t="shared" si="23"/>
        <v>0.43493399999999999</v>
      </c>
      <c r="E735" s="30">
        <v>0</v>
      </c>
      <c r="F735" s="31">
        <v>0.43493399999999999</v>
      </c>
      <c r="G735" s="32">
        <v>0</v>
      </c>
      <c r="H735" s="32">
        <v>0</v>
      </c>
      <c r="I735" s="32">
        <v>0</v>
      </c>
      <c r="J735" s="32">
        <v>0</v>
      </c>
      <c r="K735" s="29">
        <f>Лист4!E733/1000</f>
        <v>7.2488999999999999</v>
      </c>
      <c r="L735" s="33"/>
      <c r="M735" s="33"/>
    </row>
    <row r="736" spans="1:13" s="40" customFormat="1" ht="20.25" customHeight="1" x14ac:dyDescent="0.25">
      <c r="A736" s="23" t="str">
        <f>Лист4!A734</f>
        <v xml:space="preserve">Свердлова ул. д.63А </v>
      </c>
      <c r="B736" s="185" t="str">
        <f>Лист4!C734</f>
        <v>г. Астрахань</v>
      </c>
      <c r="C736" s="41">
        <f t="shared" si="22"/>
        <v>0</v>
      </c>
      <c r="D736" s="41">
        <f t="shared" si="23"/>
        <v>0</v>
      </c>
      <c r="E736" s="30">
        <v>0</v>
      </c>
      <c r="F736" s="31">
        <v>0</v>
      </c>
      <c r="G736" s="32">
        <v>0</v>
      </c>
      <c r="H736" s="32">
        <v>0</v>
      </c>
      <c r="I736" s="32">
        <v>0</v>
      </c>
      <c r="J736" s="32">
        <v>0</v>
      </c>
      <c r="K736" s="29">
        <f>Лист4!E734/1000</f>
        <v>0</v>
      </c>
      <c r="L736" s="33"/>
      <c r="M736" s="33"/>
    </row>
    <row r="737" spans="1:13" s="40" customFormat="1" ht="20.25" customHeight="1" x14ac:dyDescent="0.25">
      <c r="A737" s="23" t="str">
        <f>Лист4!A735</f>
        <v xml:space="preserve">Свердлова ул. д.66 </v>
      </c>
      <c r="B737" s="185" t="str">
        <f>Лист4!C735</f>
        <v>г. Астрахань</v>
      </c>
      <c r="C737" s="41">
        <f t="shared" si="22"/>
        <v>17.177606999999998</v>
      </c>
      <c r="D737" s="41">
        <f t="shared" si="23"/>
        <v>1.0964430000000001</v>
      </c>
      <c r="E737" s="30">
        <v>0</v>
      </c>
      <c r="F737" s="31">
        <v>1.0964430000000001</v>
      </c>
      <c r="G737" s="32">
        <v>0</v>
      </c>
      <c r="H737" s="32">
        <v>0</v>
      </c>
      <c r="I737" s="32">
        <v>0</v>
      </c>
      <c r="J737" s="32">
        <v>0</v>
      </c>
      <c r="K737" s="29">
        <f>Лист4!E735/1000</f>
        <v>18.274049999999999</v>
      </c>
      <c r="L737" s="33"/>
      <c r="M737" s="33"/>
    </row>
    <row r="738" spans="1:13" s="40" customFormat="1" ht="20.25" customHeight="1" x14ac:dyDescent="0.25">
      <c r="A738" s="23" t="str">
        <f>Лист4!A736</f>
        <v xml:space="preserve">Свердлова ул. д.69 </v>
      </c>
      <c r="B738" s="185" t="str">
        <f>Лист4!C736</f>
        <v>г. Астрахань</v>
      </c>
      <c r="C738" s="41">
        <f t="shared" si="22"/>
        <v>5.1159499999999998</v>
      </c>
      <c r="D738" s="41">
        <f t="shared" si="23"/>
        <v>0.32655000000000001</v>
      </c>
      <c r="E738" s="30">
        <v>0</v>
      </c>
      <c r="F738" s="31">
        <v>0.32655000000000001</v>
      </c>
      <c r="G738" s="32">
        <v>0</v>
      </c>
      <c r="H738" s="32">
        <v>0</v>
      </c>
      <c r="I738" s="32">
        <v>0</v>
      </c>
      <c r="J738" s="32">
        <v>0</v>
      </c>
      <c r="K738" s="29">
        <f>Лист4!E736/1000</f>
        <v>5.4424999999999999</v>
      </c>
      <c r="L738" s="33"/>
      <c r="M738" s="33"/>
    </row>
    <row r="739" spans="1:13" s="40" customFormat="1" ht="20.25" customHeight="1" x14ac:dyDescent="0.25">
      <c r="A739" s="23" t="str">
        <f>Лист4!A737</f>
        <v xml:space="preserve">Свердлова ул. д.70 </v>
      </c>
      <c r="B739" s="185" t="str">
        <f>Лист4!C737</f>
        <v>г. Астрахань</v>
      </c>
      <c r="C739" s="41">
        <f t="shared" si="22"/>
        <v>27.252949999999998</v>
      </c>
      <c r="D739" s="41">
        <f t="shared" si="23"/>
        <v>1.7395499999999999</v>
      </c>
      <c r="E739" s="30">
        <v>0</v>
      </c>
      <c r="F739" s="31">
        <v>1.7395499999999999</v>
      </c>
      <c r="G739" s="32">
        <v>0</v>
      </c>
      <c r="H739" s="32">
        <v>0</v>
      </c>
      <c r="I739" s="32">
        <v>0</v>
      </c>
      <c r="J739" s="32">
        <v>0</v>
      </c>
      <c r="K739" s="29">
        <f>Лист4!E737/1000</f>
        <v>28.9925</v>
      </c>
      <c r="L739" s="33"/>
      <c r="M739" s="33"/>
    </row>
    <row r="740" spans="1:13" s="40" customFormat="1" ht="20.25" customHeight="1" x14ac:dyDescent="0.25">
      <c r="A740" s="23" t="str">
        <f>Лист4!A738</f>
        <v xml:space="preserve">Свердлова ул. д.71 </v>
      </c>
      <c r="B740" s="185" t="str">
        <f>Лист4!C738</f>
        <v>г. Астрахань</v>
      </c>
      <c r="C740" s="41">
        <f t="shared" si="22"/>
        <v>47.695224000000003</v>
      </c>
      <c r="D740" s="41">
        <f t="shared" si="23"/>
        <v>3.0443760000000006</v>
      </c>
      <c r="E740" s="30">
        <v>0</v>
      </c>
      <c r="F740" s="31">
        <v>3.0443760000000006</v>
      </c>
      <c r="G740" s="32">
        <v>0</v>
      </c>
      <c r="H740" s="32">
        <v>0</v>
      </c>
      <c r="I740" s="32">
        <v>0</v>
      </c>
      <c r="J740" s="32">
        <v>0</v>
      </c>
      <c r="K740" s="29">
        <f>Лист4!E738/1000</f>
        <v>50.739600000000003</v>
      </c>
      <c r="L740" s="33"/>
      <c r="M740" s="33"/>
    </row>
    <row r="741" spans="1:13" s="40" customFormat="1" ht="20.25" customHeight="1" x14ac:dyDescent="0.25">
      <c r="A741" s="23" t="str">
        <f>Лист4!A739</f>
        <v xml:space="preserve">Свердлова ул. д.76 </v>
      </c>
      <c r="B741" s="185" t="str">
        <f>Лист4!C739</f>
        <v>г. Астрахань</v>
      </c>
      <c r="C741" s="41">
        <f t="shared" si="22"/>
        <v>22.021286</v>
      </c>
      <c r="D741" s="41">
        <f t="shared" si="23"/>
        <v>1.4056139999999999</v>
      </c>
      <c r="E741" s="30">
        <v>0</v>
      </c>
      <c r="F741" s="31">
        <v>1.4056139999999999</v>
      </c>
      <c r="G741" s="32">
        <v>0</v>
      </c>
      <c r="H741" s="32">
        <v>0</v>
      </c>
      <c r="I741" s="32">
        <v>0</v>
      </c>
      <c r="J741" s="32">
        <v>0</v>
      </c>
      <c r="K741" s="29">
        <f>Лист4!E739/1000</f>
        <v>23.4269</v>
      </c>
      <c r="L741" s="33"/>
      <c r="M741" s="33"/>
    </row>
    <row r="742" spans="1:13" s="34" customFormat="1" ht="20.25" customHeight="1" x14ac:dyDescent="0.25">
      <c r="A742" s="23" t="str">
        <f>Лист4!A740</f>
        <v xml:space="preserve">Свердлова ул. д.77 </v>
      </c>
      <c r="B742" s="185" t="str">
        <f>Лист4!C740</f>
        <v>г. Астрахань</v>
      </c>
      <c r="C742" s="41">
        <f t="shared" si="22"/>
        <v>27.78875</v>
      </c>
      <c r="D742" s="41">
        <f t="shared" si="23"/>
        <v>1.7737500000000002</v>
      </c>
      <c r="E742" s="30">
        <v>0</v>
      </c>
      <c r="F742" s="31">
        <v>1.7737500000000002</v>
      </c>
      <c r="G742" s="32">
        <v>0</v>
      </c>
      <c r="H742" s="32">
        <v>0</v>
      </c>
      <c r="I742" s="32">
        <v>0</v>
      </c>
      <c r="J742" s="32">
        <v>0</v>
      </c>
      <c r="K742" s="29">
        <f>Лист4!E740/1000</f>
        <v>29.5625</v>
      </c>
      <c r="L742" s="33"/>
      <c r="M742" s="33"/>
    </row>
    <row r="743" spans="1:13" s="34" customFormat="1" ht="20.25" customHeight="1" x14ac:dyDescent="0.25">
      <c r="A743" s="23" t="str">
        <f>Лист4!A741</f>
        <v xml:space="preserve">Свердлова ул. д.78 </v>
      </c>
      <c r="B743" s="185" t="str">
        <f>Лист4!C741</f>
        <v>г. Астрахань</v>
      </c>
      <c r="C743" s="41">
        <f t="shared" si="22"/>
        <v>38.529847999999994</v>
      </c>
      <c r="D743" s="41">
        <f t="shared" si="23"/>
        <v>2.459352</v>
      </c>
      <c r="E743" s="30">
        <v>0</v>
      </c>
      <c r="F743" s="31">
        <v>2.459352</v>
      </c>
      <c r="G743" s="32">
        <v>0</v>
      </c>
      <c r="H743" s="32">
        <v>0</v>
      </c>
      <c r="I743" s="32">
        <v>0</v>
      </c>
      <c r="J743" s="32">
        <v>0</v>
      </c>
      <c r="K743" s="29">
        <f>Лист4!E741/1000</f>
        <v>40.989199999999997</v>
      </c>
      <c r="L743" s="33"/>
      <c r="M743" s="33"/>
    </row>
    <row r="744" spans="1:13" s="40" customFormat="1" ht="20.25" customHeight="1" x14ac:dyDescent="0.25">
      <c r="A744" s="23" t="str">
        <f>Лист4!A742</f>
        <v xml:space="preserve">Свердлова ул. д.79 </v>
      </c>
      <c r="B744" s="185" t="str">
        <f>Лист4!C742</f>
        <v>г. Астрахань</v>
      </c>
      <c r="C744" s="41">
        <f t="shared" si="22"/>
        <v>8.3994639999999983</v>
      </c>
      <c r="D744" s="41">
        <f t="shared" si="23"/>
        <v>0.53613599999999995</v>
      </c>
      <c r="E744" s="30">
        <v>0</v>
      </c>
      <c r="F744" s="31">
        <v>0.53613599999999995</v>
      </c>
      <c r="G744" s="32">
        <v>0</v>
      </c>
      <c r="H744" s="32">
        <v>0</v>
      </c>
      <c r="I744" s="32">
        <v>0</v>
      </c>
      <c r="J744" s="32">
        <v>0</v>
      </c>
      <c r="K744" s="29">
        <f>Лист4!E742/1000</f>
        <v>8.9355999999999991</v>
      </c>
      <c r="L744" s="33"/>
      <c r="M744" s="33"/>
    </row>
    <row r="745" spans="1:13" s="40" customFormat="1" ht="20.25" customHeight="1" x14ac:dyDescent="0.25">
      <c r="A745" s="23" t="str">
        <f>Лист4!A743</f>
        <v xml:space="preserve">Свердлова ул. д.80 </v>
      </c>
      <c r="B745" s="185" t="str">
        <f>Лист4!C743</f>
        <v>г. Астрахань</v>
      </c>
      <c r="C745" s="41">
        <f t="shared" si="22"/>
        <v>21.29382</v>
      </c>
      <c r="D745" s="41">
        <f t="shared" si="23"/>
        <v>1.3591799999999998</v>
      </c>
      <c r="E745" s="30">
        <v>0</v>
      </c>
      <c r="F745" s="31">
        <v>1.3591799999999998</v>
      </c>
      <c r="G745" s="32">
        <v>0</v>
      </c>
      <c r="H745" s="32">
        <v>0</v>
      </c>
      <c r="I745" s="32">
        <v>0</v>
      </c>
      <c r="J745" s="32">
        <v>0</v>
      </c>
      <c r="K745" s="29">
        <f>Лист4!E743/1000</f>
        <v>22.652999999999999</v>
      </c>
      <c r="L745" s="33"/>
      <c r="M745" s="33"/>
    </row>
    <row r="746" spans="1:13" s="34" customFormat="1" ht="20.25" customHeight="1" x14ac:dyDescent="0.25">
      <c r="A746" s="23" t="str">
        <f>Лист4!A744</f>
        <v xml:space="preserve">Свердлова ул. д.82 </v>
      </c>
      <c r="B746" s="185" t="str">
        <f>Лист4!C744</f>
        <v>г. Астрахань</v>
      </c>
      <c r="C746" s="41">
        <f t="shared" si="22"/>
        <v>15.925761999999999</v>
      </c>
      <c r="D746" s="41">
        <f t="shared" si="23"/>
        <v>1.0165379999999999</v>
      </c>
      <c r="E746" s="30">
        <v>0</v>
      </c>
      <c r="F746" s="31">
        <v>1.0165379999999999</v>
      </c>
      <c r="G746" s="32">
        <v>0</v>
      </c>
      <c r="H746" s="32">
        <v>0</v>
      </c>
      <c r="I746" s="32">
        <v>0</v>
      </c>
      <c r="J746" s="32">
        <v>0</v>
      </c>
      <c r="K746" s="29">
        <f>Лист4!E744/1000</f>
        <v>16.942299999999999</v>
      </c>
      <c r="L746" s="33"/>
      <c r="M746" s="33"/>
    </row>
    <row r="747" spans="1:13" s="34" customFormat="1" ht="20.25" customHeight="1" x14ac:dyDescent="0.25">
      <c r="A747" s="23" t="str">
        <f>Лист4!A745</f>
        <v xml:space="preserve">Свердлова ул. д.83 </v>
      </c>
      <c r="B747" s="185" t="str">
        <f>Лист4!C745</f>
        <v>г. Астрахань</v>
      </c>
      <c r="C747" s="41">
        <f t="shared" si="22"/>
        <v>1.3942080000000001</v>
      </c>
      <c r="D747" s="41">
        <f t="shared" si="23"/>
        <v>8.8992000000000016E-2</v>
      </c>
      <c r="E747" s="30">
        <v>0</v>
      </c>
      <c r="F747" s="31">
        <v>8.8992000000000016E-2</v>
      </c>
      <c r="G747" s="32">
        <v>0</v>
      </c>
      <c r="H747" s="32">
        <v>0</v>
      </c>
      <c r="I747" s="32">
        <v>0</v>
      </c>
      <c r="J747" s="32">
        <v>0</v>
      </c>
      <c r="K747" s="29">
        <f>Лист4!E745/1000</f>
        <v>1.4832000000000001</v>
      </c>
      <c r="L747" s="33"/>
      <c r="M747" s="33"/>
    </row>
    <row r="748" spans="1:13" s="34" customFormat="1" ht="20.25" customHeight="1" x14ac:dyDescent="0.25">
      <c r="A748" s="23" t="str">
        <f>Лист4!A746</f>
        <v xml:space="preserve">Свердлова ул. д.85 </v>
      </c>
      <c r="B748" s="185" t="str">
        <f>Лист4!C746</f>
        <v>г. Астрахань</v>
      </c>
      <c r="C748" s="41">
        <f t="shared" si="22"/>
        <v>14.193999999999999</v>
      </c>
      <c r="D748" s="41">
        <f t="shared" si="23"/>
        <v>0.90599999999999992</v>
      </c>
      <c r="E748" s="30">
        <v>0</v>
      </c>
      <c r="F748" s="31">
        <v>0.90599999999999992</v>
      </c>
      <c r="G748" s="32">
        <v>0</v>
      </c>
      <c r="H748" s="32">
        <v>0</v>
      </c>
      <c r="I748" s="32">
        <v>0</v>
      </c>
      <c r="J748" s="32">
        <v>0</v>
      </c>
      <c r="K748" s="29">
        <f>Лист4!E746/1000</f>
        <v>15.1</v>
      </c>
      <c r="L748" s="33"/>
      <c r="M748" s="33"/>
    </row>
    <row r="749" spans="1:13" s="34" customFormat="1" ht="20.25" customHeight="1" x14ac:dyDescent="0.25">
      <c r="A749" s="23" t="str">
        <f>Лист4!A747</f>
        <v xml:space="preserve">Свердлова ул. д.91 </v>
      </c>
      <c r="B749" s="185" t="str">
        <f>Лист4!C747</f>
        <v>г. Астрахань</v>
      </c>
      <c r="C749" s="41">
        <f t="shared" si="22"/>
        <v>0.89140199999999992</v>
      </c>
      <c r="D749" s="41">
        <f t="shared" si="23"/>
        <v>5.689799999999999E-2</v>
      </c>
      <c r="E749" s="30">
        <v>0</v>
      </c>
      <c r="F749" s="31">
        <v>5.689799999999999E-2</v>
      </c>
      <c r="G749" s="32">
        <v>0</v>
      </c>
      <c r="H749" s="32">
        <v>0</v>
      </c>
      <c r="I749" s="32">
        <v>0</v>
      </c>
      <c r="J749" s="32">
        <v>0</v>
      </c>
      <c r="K749" s="29">
        <f>Лист4!E747/1000</f>
        <v>0.94829999999999992</v>
      </c>
      <c r="L749" s="33"/>
      <c r="M749" s="33"/>
    </row>
    <row r="750" spans="1:13" s="34" customFormat="1" ht="20.25" customHeight="1" x14ac:dyDescent="0.25">
      <c r="A750" s="23" t="str">
        <f>Лист4!A748</f>
        <v xml:space="preserve">Свердлова ул. д.93 </v>
      </c>
      <c r="B750" s="185" t="str">
        <f>Лист4!C748</f>
        <v>г. Астрахань</v>
      </c>
      <c r="C750" s="41">
        <f t="shared" si="22"/>
        <v>4.7280119999999988</v>
      </c>
      <c r="D750" s="41">
        <f t="shared" si="23"/>
        <v>0.30178799999999995</v>
      </c>
      <c r="E750" s="30">
        <v>0</v>
      </c>
      <c r="F750" s="31">
        <v>0.30178799999999995</v>
      </c>
      <c r="G750" s="32">
        <v>0</v>
      </c>
      <c r="H750" s="32">
        <v>0</v>
      </c>
      <c r="I750" s="32">
        <v>0</v>
      </c>
      <c r="J750" s="32">
        <v>0</v>
      </c>
      <c r="K750" s="29">
        <f>Лист4!E748/1000</f>
        <v>5.0297999999999989</v>
      </c>
      <c r="L750" s="33"/>
      <c r="M750" s="33"/>
    </row>
    <row r="751" spans="1:13" s="34" customFormat="1" ht="20.25" customHeight="1" x14ac:dyDescent="0.25">
      <c r="A751" s="23" t="str">
        <f>Лист4!A749</f>
        <v xml:space="preserve">Свердлова ул. д.95 </v>
      </c>
      <c r="B751" s="185" t="str">
        <f>Лист4!C749</f>
        <v>г. Астрахань</v>
      </c>
      <c r="C751" s="41">
        <f t="shared" si="22"/>
        <v>38.578164000000001</v>
      </c>
      <c r="D751" s="41">
        <f t="shared" si="23"/>
        <v>2.4624359999999998</v>
      </c>
      <c r="E751" s="30">
        <v>0</v>
      </c>
      <c r="F751" s="31">
        <v>2.4624359999999998</v>
      </c>
      <c r="G751" s="32">
        <v>0</v>
      </c>
      <c r="H751" s="32">
        <v>0</v>
      </c>
      <c r="I751" s="32">
        <v>0</v>
      </c>
      <c r="J751" s="32">
        <v>0</v>
      </c>
      <c r="K751" s="29">
        <f>Лист4!E749/1000</f>
        <v>41.040599999999998</v>
      </c>
      <c r="L751" s="33"/>
      <c r="M751" s="33"/>
    </row>
    <row r="752" spans="1:13" s="34" customFormat="1" ht="20.25" customHeight="1" x14ac:dyDescent="0.25">
      <c r="A752" s="23" t="str">
        <f>Лист4!A750</f>
        <v xml:space="preserve">Свердлова ул. д.96 </v>
      </c>
      <c r="B752" s="185" t="str">
        <f>Лист4!C750</f>
        <v>г. Астрахань</v>
      </c>
      <c r="C752" s="41">
        <f t="shared" si="22"/>
        <v>98.458326</v>
      </c>
      <c r="D752" s="41">
        <f t="shared" si="23"/>
        <v>6.2845739999999992</v>
      </c>
      <c r="E752" s="30">
        <v>0</v>
      </c>
      <c r="F752" s="31">
        <v>6.2845739999999992</v>
      </c>
      <c r="G752" s="32">
        <v>0</v>
      </c>
      <c r="H752" s="32">
        <v>0</v>
      </c>
      <c r="I752" s="32">
        <v>0</v>
      </c>
      <c r="J752" s="32">
        <v>0</v>
      </c>
      <c r="K752" s="29">
        <f>Лист4!E750/1000</f>
        <v>104.74289999999999</v>
      </c>
      <c r="L752" s="33"/>
      <c r="M752" s="33"/>
    </row>
    <row r="753" spans="1:13" s="34" customFormat="1" ht="20.25" customHeight="1" x14ac:dyDescent="0.25">
      <c r="A753" s="23" t="str">
        <f>Лист4!A751</f>
        <v xml:space="preserve">Свердлова ул. д.97 </v>
      </c>
      <c r="B753" s="185" t="str">
        <f>Лист4!C751</f>
        <v>г. Астрахань</v>
      </c>
      <c r="C753" s="41">
        <f t="shared" si="22"/>
        <v>106.071386</v>
      </c>
      <c r="D753" s="41">
        <f t="shared" si="23"/>
        <v>6.7705140000000004</v>
      </c>
      <c r="E753" s="30">
        <v>0</v>
      </c>
      <c r="F753" s="31">
        <v>6.7705140000000004</v>
      </c>
      <c r="G753" s="32">
        <v>0</v>
      </c>
      <c r="H753" s="32">
        <v>0</v>
      </c>
      <c r="I753" s="32">
        <v>0</v>
      </c>
      <c r="J753" s="32">
        <v>0</v>
      </c>
      <c r="K753" s="29">
        <f>Лист4!E751/1000</f>
        <v>112.84190000000001</v>
      </c>
      <c r="L753" s="33"/>
      <c r="M753" s="33"/>
    </row>
    <row r="754" spans="1:13" s="34" customFormat="1" ht="20.25" customHeight="1" x14ac:dyDescent="0.25">
      <c r="A754" s="23" t="str">
        <f>Лист4!A752</f>
        <v xml:space="preserve">Свободы пл д.13 </v>
      </c>
      <c r="B754" s="185" t="str">
        <f>Лист4!C752</f>
        <v>г. Астрахань</v>
      </c>
      <c r="C754" s="41">
        <f t="shared" si="22"/>
        <v>27.951934000000001</v>
      </c>
      <c r="D754" s="41">
        <f t="shared" si="23"/>
        <v>1.7841659999999999</v>
      </c>
      <c r="E754" s="30">
        <v>0</v>
      </c>
      <c r="F754" s="31">
        <v>1.7841659999999999</v>
      </c>
      <c r="G754" s="32">
        <v>0</v>
      </c>
      <c r="H754" s="32">
        <v>0</v>
      </c>
      <c r="I754" s="32">
        <v>0</v>
      </c>
      <c r="J754" s="32">
        <v>0</v>
      </c>
      <c r="K754" s="29">
        <f>Лист4!E752/1000</f>
        <v>29.7361</v>
      </c>
      <c r="L754" s="33"/>
      <c r="M754" s="33"/>
    </row>
    <row r="755" spans="1:13" s="34" customFormat="1" ht="20.25" customHeight="1" x14ac:dyDescent="0.25">
      <c r="A755" s="23" t="str">
        <f>Лист4!A753</f>
        <v xml:space="preserve">Свободы пл д.15 </v>
      </c>
      <c r="B755" s="185" t="str">
        <f>Лист4!C753</f>
        <v>г. Астрахань</v>
      </c>
      <c r="C755" s="41">
        <f t="shared" si="22"/>
        <v>0</v>
      </c>
      <c r="D755" s="41">
        <f t="shared" si="23"/>
        <v>0</v>
      </c>
      <c r="E755" s="30">
        <v>0</v>
      </c>
      <c r="F755" s="31">
        <v>0</v>
      </c>
      <c r="G755" s="32">
        <v>0</v>
      </c>
      <c r="H755" s="32">
        <v>0</v>
      </c>
      <c r="I755" s="32">
        <v>0</v>
      </c>
      <c r="J755" s="32">
        <v>0</v>
      </c>
      <c r="K755" s="29">
        <f>Лист4!E753/1000</f>
        <v>0</v>
      </c>
      <c r="L755" s="33"/>
      <c r="M755" s="33"/>
    </row>
    <row r="756" spans="1:13" s="34" customFormat="1" ht="20.25" customHeight="1" x14ac:dyDescent="0.25">
      <c r="A756" s="23" t="str">
        <f>Лист4!A754</f>
        <v xml:space="preserve">Сен-Симона ул. д.21 </v>
      </c>
      <c r="B756" s="185" t="str">
        <f>Лист4!C754</f>
        <v>г. Астрахань</v>
      </c>
      <c r="C756" s="41">
        <f t="shared" si="22"/>
        <v>0.27673599999999998</v>
      </c>
      <c r="D756" s="41">
        <f t="shared" si="23"/>
        <v>1.7663999999999999E-2</v>
      </c>
      <c r="E756" s="30">
        <v>0</v>
      </c>
      <c r="F756" s="31">
        <v>1.7663999999999999E-2</v>
      </c>
      <c r="G756" s="32">
        <v>0</v>
      </c>
      <c r="H756" s="32">
        <v>0</v>
      </c>
      <c r="I756" s="32">
        <v>0</v>
      </c>
      <c r="J756" s="32">
        <v>0</v>
      </c>
      <c r="K756" s="29">
        <f>Лист4!E754/1000</f>
        <v>0.2944</v>
      </c>
      <c r="L756" s="33"/>
      <c r="M756" s="33"/>
    </row>
    <row r="757" spans="1:13" s="34" customFormat="1" ht="18" customHeight="1" x14ac:dyDescent="0.25">
      <c r="A757" s="23" t="str">
        <f>Лист4!A755</f>
        <v xml:space="preserve">Сен-Симона ул. д.22 </v>
      </c>
      <c r="B757" s="185" t="str">
        <f>Лист4!C755</f>
        <v>г. Астрахань</v>
      </c>
      <c r="C757" s="41">
        <f t="shared" si="22"/>
        <v>7.298724</v>
      </c>
      <c r="D757" s="41">
        <f t="shared" si="23"/>
        <v>0.46587599999999996</v>
      </c>
      <c r="E757" s="30">
        <v>0</v>
      </c>
      <c r="F757" s="31">
        <v>0.46587599999999996</v>
      </c>
      <c r="G757" s="32">
        <v>0</v>
      </c>
      <c r="H757" s="32">
        <v>0</v>
      </c>
      <c r="I757" s="32">
        <v>0</v>
      </c>
      <c r="J757" s="32">
        <v>0</v>
      </c>
      <c r="K757" s="29">
        <f>Лист4!E755/1000</f>
        <v>7.7645999999999997</v>
      </c>
      <c r="L757" s="33"/>
      <c r="M757" s="33"/>
    </row>
    <row r="758" spans="1:13" s="34" customFormat="1" ht="18" customHeight="1" x14ac:dyDescent="0.25">
      <c r="A758" s="23" t="str">
        <f>Лист4!A756</f>
        <v xml:space="preserve">Сен-Симона ул. д.24 </v>
      </c>
      <c r="B758" s="185" t="str">
        <f>Лист4!C756</f>
        <v>г. Астрахань</v>
      </c>
      <c r="C758" s="41">
        <f t="shared" si="22"/>
        <v>8.4516340000000003</v>
      </c>
      <c r="D758" s="41">
        <f t="shared" si="23"/>
        <v>0.53946600000000011</v>
      </c>
      <c r="E758" s="30">
        <v>0</v>
      </c>
      <c r="F758" s="31">
        <v>0.53946600000000011</v>
      </c>
      <c r="G758" s="32">
        <v>0</v>
      </c>
      <c r="H758" s="32">
        <v>0</v>
      </c>
      <c r="I758" s="32">
        <v>0</v>
      </c>
      <c r="J758" s="32">
        <v>0</v>
      </c>
      <c r="K758" s="29">
        <f>Лист4!E756/1000</f>
        <v>8.9911000000000012</v>
      </c>
      <c r="L758" s="33"/>
      <c r="M758" s="33"/>
    </row>
    <row r="759" spans="1:13" s="40" customFormat="1" ht="18" customHeight="1" x14ac:dyDescent="0.25">
      <c r="A759" s="23" t="str">
        <f>Лист4!A757</f>
        <v xml:space="preserve">Сен-Симона ул. д.26 </v>
      </c>
      <c r="B759" s="185" t="str">
        <f>Лист4!C757</f>
        <v>г. Астрахань</v>
      </c>
      <c r="C759" s="41">
        <f t="shared" si="22"/>
        <v>0</v>
      </c>
      <c r="D759" s="41">
        <f t="shared" si="23"/>
        <v>0</v>
      </c>
      <c r="E759" s="30">
        <v>0</v>
      </c>
      <c r="F759" s="31">
        <v>0</v>
      </c>
      <c r="G759" s="32">
        <v>0</v>
      </c>
      <c r="H759" s="32">
        <v>0</v>
      </c>
      <c r="I759" s="32">
        <v>0</v>
      </c>
      <c r="J759" s="32">
        <v>0</v>
      </c>
      <c r="K759" s="29">
        <f>Лист4!E757/1000</f>
        <v>0</v>
      </c>
      <c r="L759" s="33"/>
      <c r="M759" s="33"/>
    </row>
    <row r="760" spans="1:13" s="40" customFormat="1" ht="18" customHeight="1" x14ac:dyDescent="0.25">
      <c r="A760" s="23" t="str">
        <f>Лист4!A758</f>
        <v xml:space="preserve">Сен-Симона ул. д.27 </v>
      </c>
      <c r="B760" s="185" t="str">
        <f>Лист4!C758</f>
        <v>г. Астрахань</v>
      </c>
      <c r="C760" s="41">
        <f t="shared" si="22"/>
        <v>0</v>
      </c>
      <c r="D760" s="41">
        <f t="shared" si="23"/>
        <v>0</v>
      </c>
      <c r="E760" s="30">
        <v>0</v>
      </c>
      <c r="F760" s="31">
        <v>0</v>
      </c>
      <c r="G760" s="32">
        <v>0</v>
      </c>
      <c r="H760" s="32">
        <v>0</v>
      </c>
      <c r="I760" s="32">
        <v>0</v>
      </c>
      <c r="J760" s="32">
        <v>0</v>
      </c>
      <c r="K760" s="29">
        <f>Лист4!E758/1000</f>
        <v>0</v>
      </c>
      <c r="L760" s="33"/>
      <c r="M760" s="33"/>
    </row>
    <row r="761" spans="1:13" s="34" customFormat="1" ht="18" customHeight="1" x14ac:dyDescent="0.25">
      <c r="A761" s="23" t="str">
        <f>Лист4!A759</f>
        <v xml:space="preserve">Сен-Симона ул. д.32 </v>
      </c>
      <c r="B761" s="185" t="str">
        <f>Лист4!C759</f>
        <v>г. Астрахань</v>
      </c>
      <c r="C761" s="41">
        <f t="shared" si="22"/>
        <v>0</v>
      </c>
      <c r="D761" s="41">
        <f t="shared" si="23"/>
        <v>0</v>
      </c>
      <c r="E761" s="30">
        <v>0</v>
      </c>
      <c r="F761" s="31">
        <v>0</v>
      </c>
      <c r="G761" s="32">
        <v>0</v>
      </c>
      <c r="H761" s="32">
        <v>0</v>
      </c>
      <c r="I761" s="32">
        <v>0</v>
      </c>
      <c r="J761" s="32">
        <v>0</v>
      </c>
      <c r="K761" s="29">
        <f>Лист4!E759/1000</f>
        <v>0</v>
      </c>
      <c r="L761" s="33"/>
      <c r="M761" s="33"/>
    </row>
    <row r="762" spans="1:13" s="34" customFormat="1" ht="18" customHeight="1" x14ac:dyDescent="0.25">
      <c r="A762" s="23" t="str">
        <f>Лист4!A760</f>
        <v xml:space="preserve">Сен-Симона ул. д.33 </v>
      </c>
      <c r="B762" s="185" t="str">
        <f>Лист4!C760</f>
        <v>г. Астрахань</v>
      </c>
      <c r="C762" s="41">
        <f t="shared" si="22"/>
        <v>576.53248420000011</v>
      </c>
      <c r="D762" s="41">
        <f t="shared" si="23"/>
        <v>36.79994580000001</v>
      </c>
      <c r="E762" s="30">
        <v>0</v>
      </c>
      <c r="F762" s="31">
        <v>36.79994580000001</v>
      </c>
      <c r="G762" s="32">
        <v>0</v>
      </c>
      <c r="H762" s="32">
        <v>0</v>
      </c>
      <c r="I762" s="32">
        <v>0</v>
      </c>
      <c r="J762" s="32">
        <v>0</v>
      </c>
      <c r="K762" s="29">
        <f>Лист4!E760/1000</f>
        <v>613.33243000000016</v>
      </c>
      <c r="L762" s="33"/>
      <c r="M762" s="33"/>
    </row>
    <row r="763" spans="1:13" s="34" customFormat="1" ht="18" customHeight="1" x14ac:dyDescent="0.25">
      <c r="A763" s="23" t="str">
        <f>Лист4!A761</f>
        <v xml:space="preserve">Сен-Симона ул. д.34 </v>
      </c>
      <c r="B763" s="185" t="str">
        <f>Лист4!C761</f>
        <v>г. Астрахань</v>
      </c>
      <c r="C763" s="41">
        <f t="shared" si="22"/>
        <v>0</v>
      </c>
      <c r="D763" s="41">
        <f t="shared" si="23"/>
        <v>0</v>
      </c>
      <c r="E763" s="30">
        <v>0</v>
      </c>
      <c r="F763" s="31">
        <v>0</v>
      </c>
      <c r="G763" s="32">
        <v>0</v>
      </c>
      <c r="H763" s="32">
        <v>0</v>
      </c>
      <c r="I763" s="32">
        <v>0</v>
      </c>
      <c r="J763" s="32">
        <v>0</v>
      </c>
      <c r="K763" s="29">
        <f>Лист4!E761/1000</f>
        <v>0</v>
      </c>
      <c r="L763" s="33"/>
      <c r="M763" s="33"/>
    </row>
    <row r="764" spans="1:13" s="34" customFormat="1" ht="18" customHeight="1" x14ac:dyDescent="0.25">
      <c r="A764" s="23" t="str">
        <f>Лист4!A762</f>
        <v xml:space="preserve">Сен-Симона ул. д.35/8 </v>
      </c>
      <c r="B764" s="185" t="str">
        <f>Лист4!C762</f>
        <v>г. Астрахань</v>
      </c>
      <c r="C764" s="41">
        <f t="shared" si="22"/>
        <v>441.57001959999997</v>
      </c>
      <c r="D764" s="41">
        <f t="shared" si="23"/>
        <v>28.185320400000002</v>
      </c>
      <c r="E764" s="30">
        <v>0</v>
      </c>
      <c r="F764" s="31">
        <v>28.185320400000002</v>
      </c>
      <c r="G764" s="32">
        <v>0</v>
      </c>
      <c r="H764" s="32">
        <v>0</v>
      </c>
      <c r="I764" s="32">
        <v>0</v>
      </c>
      <c r="J764" s="32">
        <v>0</v>
      </c>
      <c r="K764" s="29">
        <f>Лист4!E762/1000</f>
        <v>469.75533999999999</v>
      </c>
      <c r="L764" s="33"/>
      <c r="M764" s="33"/>
    </row>
    <row r="765" spans="1:13" s="34" customFormat="1" ht="18" customHeight="1" x14ac:dyDescent="0.25">
      <c r="A765" s="23" t="str">
        <f>Лист4!A763</f>
        <v xml:space="preserve">Сен-Симона ул. д.38 </v>
      </c>
      <c r="B765" s="185" t="str">
        <f>Лист4!C763</f>
        <v>г. Астрахань</v>
      </c>
      <c r="C765" s="41">
        <f t="shared" si="22"/>
        <v>995.40209599999957</v>
      </c>
      <c r="D765" s="41">
        <f t="shared" si="23"/>
        <v>63.536303999999973</v>
      </c>
      <c r="E765" s="30">
        <v>0</v>
      </c>
      <c r="F765" s="31">
        <v>63.536303999999973</v>
      </c>
      <c r="G765" s="32">
        <v>0</v>
      </c>
      <c r="H765" s="32">
        <v>0</v>
      </c>
      <c r="I765" s="32">
        <v>0</v>
      </c>
      <c r="J765" s="32">
        <v>0</v>
      </c>
      <c r="K765" s="29">
        <f>Лист4!E763/1000</f>
        <v>1058.9383999999995</v>
      </c>
      <c r="L765" s="33"/>
      <c r="M765" s="33"/>
    </row>
    <row r="766" spans="1:13" s="34" customFormat="1" ht="18" customHeight="1" x14ac:dyDescent="0.25">
      <c r="A766" s="23" t="str">
        <f>Лист4!A764</f>
        <v xml:space="preserve">Сен-Симона ул. д.40 </v>
      </c>
      <c r="B766" s="185" t="str">
        <f>Лист4!C764</f>
        <v>г. Астрахань</v>
      </c>
      <c r="C766" s="41">
        <f t="shared" si="22"/>
        <v>341.44608879999993</v>
      </c>
      <c r="D766" s="41">
        <f t="shared" si="23"/>
        <v>21.794431199999998</v>
      </c>
      <c r="E766" s="30">
        <v>0</v>
      </c>
      <c r="F766" s="31">
        <v>21.794431199999998</v>
      </c>
      <c r="G766" s="32">
        <v>0</v>
      </c>
      <c r="H766" s="32">
        <v>0</v>
      </c>
      <c r="I766" s="32">
        <v>0</v>
      </c>
      <c r="J766" s="32">
        <v>0</v>
      </c>
      <c r="K766" s="29">
        <f>Лист4!E764/1000</f>
        <v>363.24051999999995</v>
      </c>
      <c r="L766" s="33"/>
      <c r="M766" s="33"/>
    </row>
    <row r="767" spans="1:13" s="34" customFormat="1" ht="18" customHeight="1" x14ac:dyDescent="0.25">
      <c r="A767" s="23" t="str">
        <f>Лист4!A765</f>
        <v xml:space="preserve">Сен-Симона ул. д.40 - корп. 1 </v>
      </c>
      <c r="B767" s="185" t="str">
        <f>Лист4!C765</f>
        <v>г. Астрахань</v>
      </c>
      <c r="C767" s="41">
        <f t="shared" si="22"/>
        <v>339.59238999999991</v>
      </c>
      <c r="D767" s="41">
        <f t="shared" si="23"/>
        <v>21.676109999999994</v>
      </c>
      <c r="E767" s="30">
        <v>0</v>
      </c>
      <c r="F767" s="31">
        <v>21.676109999999994</v>
      </c>
      <c r="G767" s="32">
        <v>0</v>
      </c>
      <c r="H767" s="32">
        <v>0</v>
      </c>
      <c r="I767" s="32">
        <v>0</v>
      </c>
      <c r="J767" s="32">
        <v>0</v>
      </c>
      <c r="K767" s="29">
        <f>Лист4!E765/1000</f>
        <v>361.2684999999999</v>
      </c>
      <c r="L767" s="33"/>
      <c r="M767" s="33"/>
    </row>
    <row r="768" spans="1:13" s="34" customFormat="1" ht="18" customHeight="1" x14ac:dyDescent="0.25">
      <c r="A768" s="23" t="str">
        <f>Лист4!A766</f>
        <v xml:space="preserve">Сен-Симона ул. д.42 - корп. 2 </v>
      </c>
      <c r="B768" s="185" t="str">
        <f>Лист4!C766</f>
        <v>г. Астрахань</v>
      </c>
      <c r="C768" s="41">
        <f t="shared" si="22"/>
        <v>823.60784639999997</v>
      </c>
      <c r="D768" s="41">
        <f t="shared" si="23"/>
        <v>52.570713599999998</v>
      </c>
      <c r="E768" s="30">
        <v>0</v>
      </c>
      <c r="F768" s="31">
        <v>52.570713599999998</v>
      </c>
      <c r="G768" s="32">
        <v>0</v>
      </c>
      <c r="H768" s="32">
        <v>0</v>
      </c>
      <c r="I768" s="32">
        <v>0</v>
      </c>
      <c r="J768" s="32">
        <v>0</v>
      </c>
      <c r="K768" s="29">
        <f>Лист4!E766/1000</f>
        <v>876.17855999999995</v>
      </c>
      <c r="L768" s="33"/>
      <c r="M768" s="33"/>
    </row>
    <row r="769" spans="1:13" s="34" customFormat="1" ht="18" customHeight="1" x14ac:dyDescent="0.25">
      <c r="A769" s="23" t="str">
        <f>Лист4!A767</f>
        <v xml:space="preserve">Сен-Симона ул. д.6 </v>
      </c>
      <c r="B769" s="185" t="str">
        <f>Лист4!C767</f>
        <v>г. Астрахань</v>
      </c>
      <c r="C769" s="41">
        <f t="shared" si="22"/>
        <v>52.665850000000006</v>
      </c>
      <c r="D769" s="41">
        <f t="shared" si="23"/>
        <v>3.3616500000000005</v>
      </c>
      <c r="E769" s="30">
        <v>0</v>
      </c>
      <c r="F769" s="31">
        <v>3.3616500000000005</v>
      </c>
      <c r="G769" s="32">
        <v>0</v>
      </c>
      <c r="H769" s="32">
        <v>0</v>
      </c>
      <c r="I769" s="32">
        <v>0</v>
      </c>
      <c r="J769" s="32">
        <v>0</v>
      </c>
      <c r="K769" s="29">
        <f>Лист4!E767/1000</f>
        <v>56.027500000000003</v>
      </c>
      <c r="L769" s="33"/>
      <c r="M769" s="33"/>
    </row>
    <row r="770" spans="1:13" s="34" customFormat="1" ht="18" customHeight="1" x14ac:dyDescent="0.25">
      <c r="A770" s="23" t="str">
        <f>Лист4!A768</f>
        <v xml:space="preserve">Советская ул. д.10 </v>
      </c>
      <c r="B770" s="185" t="str">
        <f>Лист4!C768</f>
        <v>г. Астрахань</v>
      </c>
      <c r="C770" s="41">
        <f t="shared" si="22"/>
        <v>307.90404999999998</v>
      </c>
      <c r="D770" s="41">
        <f t="shared" si="23"/>
        <v>19.653449999999999</v>
      </c>
      <c r="E770" s="30">
        <v>0</v>
      </c>
      <c r="F770" s="31">
        <v>19.653449999999999</v>
      </c>
      <c r="G770" s="32">
        <v>0</v>
      </c>
      <c r="H770" s="32">
        <v>0</v>
      </c>
      <c r="I770" s="32">
        <v>0</v>
      </c>
      <c r="J770" s="32">
        <v>0</v>
      </c>
      <c r="K770" s="29">
        <f>Лист4!E768/1000</f>
        <v>327.5575</v>
      </c>
      <c r="L770" s="33"/>
      <c r="M770" s="33"/>
    </row>
    <row r="771" spans="1:13" s="34" customFormat="1" ht="18" customHeight="1" x14ac:dyDescent="0.25">
      <c r="A771" s="23" t="str">
        <f>Лист4!A769</f>
        <v xml:space="preserve">Советская ул. д.11 </v>
      </c>
      <c r="B771" s="185" t="str">
        <f>Лист4!C769</f>
        <v>г. Астрахань</v>
      </c>
      <c r="C771" s="41">
        <f t="shared" si="22"/>
        <v>297.68747200000001</v>
      </c>
      <c r="D771" s="41">
        <f t="shared" si="23"/>
        <v>19.001328000000001</v>
      </c>
      <c r="E771" s="30">
        <v>0</v>
      </c>
      <c r="F771" s="31">
        <v>19.001328000000001</v>
      </c>
      <c r="G771" s="32">
        <v>0</v>
      </c>
      <c r="H771" s="32">
        <v>0</v>
      </c>
      <c r="I771" s="32">
        <v>0</v>
      </c>
      <c r="J771" s="32">
        <v>0</v>
      </c>
      <c r="K771" s="29">
        <f>Лист4!E769/1000</f>
        <v>316.68880000000001</v>
      </c>
      <c r="L771" s="33"/>
      <c r="M771" s="33"/>
    </row>
    <row r="772" spans="1:13" s="34" customFormat="1" ht="18" customHeight="1" x14ac:dyDescent="0.25">
      <c r="A772" s="23" t="str">
        <f>Лист4!A770</f>
        <v xml:space="preserve">Советская ул. д.11/16 </v>
      </c>
      <c r="B772" s="185" t="str">
        <f>Лист4!C770</f>
        <v>г. Астрахань</v>
      </c>
      <c r="C772" s="41">
        <f t="shared" si="22"/>
        <v>1.43632</v>
      </c>
      <c r="D772" s="41">
        <f t="shared" si="23"/>
        <v>9.1679999999999998E-2</v>
      </c>
      <c r="E772" s="30">
        <v>0</v>
      </c>
      <c r="F772" s="31">
        <v>9.1679999999999998E-2</v>
      </c>
      <c r="G772" s="32">
        <v>0</v>
      </c>
      <c r="H772" s="32">
        <v>0</v>
      </c>
      <c r="I772" s="32">
        <v>0</v>
      </c>
      <c r="J772" s="32">
        <v>0</v>
      </c>
      <c r="K772" s="29">
        <f>Лист4!E770/1000</f>
        <v>1.528</v>
      </c>
      <c r="L772" s="33"/>
      <c r="M772" s="33"/>
    </row>
    <row r="773" spans="1:13" s="34" customFormat="1" ht="18" customHeight="1" x14ac:dyDescent="0.25">
      <c r="A773" s="23" t="str">
        <f>Лист4!A771</f>
        <v xml:space="preserve">Советская ул. д.17 </v>
      </c>
      <c r="B773" s="185" t="str">
        <f>Лист4!C771</f>
        <v>г. Астрахань</v>
      </c>
      <c r="C773" s="41">
        <f t="shared" si="22"/>
        <v>520.41900560000022</v>
      </c>
      <c r="D773" s="41">
        <f t="shared" si="23"/>
        <v>33.218234400000014</v>
      </c>
      <c r="E773" s="30">
        <v>0</v>
      </c>
      <c r="F773" s="31">
        <v>33.218234400000014</v>
      </c>
      <c r="G773" s="32">
        <v>0</v>
      </c>
      <c r="H773" s="32">
        <v>0</v>
      </c>
      <c r="I773" s="32">
        <v>0</v>
      </c>
      <c r="J773" s="32">
        <v>0</v>
      </c>
      <c r="K773" s="29">
        <f>Лист4!E771/1000</f>
        <v>553.63724000000025</v>
      </c>
      <c r="L773" s="33"/>
      <c r="M773" s="33"/>
    </row>
    <row r="774" spans="1:13" s="34" customFormat="1" ht="18" customHeight="1" x14ac:dyDescent="0.25">
      <c r="A774" s="23" t="str">
        <f>Лист4!A772</f>
        <v xml:space="preserve">Советская ул. д.2 </v>
      </c>
      <c r="B774" s="185" t="str">
        <f>Лист4!C772</f>
        <v>г. Астрахань</v>
      </c>
      <c r="C774" s="41">
        <f t="shared" si="22"/>
        <v>887.33216660000016</v>
      </c>
      <c r="D774" s="41">
        <f t="shared" si="23"/>
        <v>56.638223400000008</v>
      </c>
      <c r="E774" s="30">
        <v>0</v>
      </c>
      <c r="F774" s="31">
        <v>56.638223400000008</v>
      </c>
      <c r="G774" s="32">
        <v>0</v>
      </c>
      <c r="H774" s="32">
        <v>0</v>
      </c>
      <c r="I774" s="32">
        <v>0</v>
      </c>
      <c r="J774" s="32">
        <v>0</v>
      </c>
      <c r="K774" s="29">
        <f>Лист4!E772/1000</f>
        <v>943.97039000000018</v>
      </c>
      <c r="L774" s="33"/>
      <c r="M774" s="33"/>
    </row>
    <row r="775" spans="1:13" s="34" customFormat="1" ht="18" customHeight="1" x14ac:dyDescent="0.25">
      <c r="A775" s="23" t="str">
        <f>Лист4!A773</f>
        <v xml:space="preserve">Советская ул. д.22 </v>
      </c>
      <c r="B775" s="185" t="str">
        <f>Лист4!C773</f>
        <v>г. Астрахань</v>
      </c>
      <c r="C775" s="41">
        <f t="shared" ref="C775:C838" si="24">K775+J775-F775</f>
        <v>36.573895999999991</v>
      </c>
      <c r="D775" s="41">
        <f t="shared" ref="D775:D838" si="25">F775</f>
        <v>2.3345039999999995</v>
      </c>
      <c r="E775" s="30">
        <v>0</v>
      </c>
      <c r="F775" s="31">
        <v>2.3345039999999995</v>
      </c>
      <c r="G775" s="32">
        <v>0</v>
      </c>
      <c r="H775" s="32">
        <v>0</v>
      </c>
      <c r="I775" s="32">
        <v>0</v>
      </c>
      <c r="J775" s="32">
        <v>0</v>
      </c>
      <c r="K775" s="29">
        <f>Лист4!E773/1000</f>
        <v>38.908399999999993</v>
      </c>
      <c r="L775" s="33"/>
      <c r="M775" s="33"/>
    </row>
    <row r="776" spans="1:13" s="34" customFormat="1" ht="18" customHeight="1" x14ac:dyDescent="0.25">
      <c r="A776" s="23" t="str">
        <f>Лист4!A774</f>
        <v xml:space="preserve">Советская ул. д.24 </v>
      </c>
      <c r="B776" s="185" t="str">
        <f>Лист4!C774</f>
        <v>г. Астрахань</v>
      </c>
      <c r="C776" s="41">
        <f t="shared" si="24"/>
        <v>0.11656</v>
      </c>
      <c r="D776" s="41">
        <f t="shared" si="25"/>
        <v>7.4400000000000004E-3</v>
      </c>
      <c r="E776" s="30">
        <v>0</v>
      </c>
      <c r="F776" s="31">
        <v>7.4400000000000004E-3</v>
      </c>
      <c r="G776" s="32">
        <v>0</v>
      </c>
      <c r="H776" s="32">
        <v>0</v>
      </c>
      <c r="I776" s="32">
        <v>0</v>
      </c>
      <c r="J776" s="32">
        <v>0</v>
      </c>
      <c r="K776" s="29">
        <f>Лист4!E774/1000</f>
        <v>0.124</v>
      </c>
      <c r="L776" s="33"/>
      <c r="M776" s="33"/>
    </row>
    <row r="777" spans="1:13" s="34" customFormat="1" ht="18" customHeight="1" x14ac:dyDescent="0.25">
      <c r="A777" s="23" t="str">
        <f>Лист4!A775</f>
        <v xml:space="preserve">Советская ул. д.25 </v>
      </c>
      <c r="B777" s="185" t="str">
        <f>Лист4!C775</f>
        <v>г. Астрахань</v>
      </c>
      <c r="C777" s="41">
        <f t="shared" si="24"/>
        <v>442.50592119999993</v>
      </c>
      <c r="D777" s="41">
        <f t="shared" si="25"/>
        <v>28.245058799999995</v>
      </c>
      <c r="E777" s="30">
        <v>0</v>
      </c>
      <c r="F777" s="31">
        <v>28.245058799999995</v>
      </c>
      <c r="G777" s="32">
        <v>0</v>
      </c>
      <c r="H777" s="32">
        <v>0</v>
      </c>
      <c r="I777" s="32">
        <v>0</v>
      </c>
      <c r="J777" s="32">
        <v>0</v>
      </c>
      <c r="K777" s="29">
        <f>Лист4!E775/1000</f>
        <v>470.75097999999991</v>
      </c>
      <c r="L777" s="33"/>
      <c r="M777" s="33"/>
    </row>
    <row r="778" spans="1:13" s="34" customFormat="1" ht="18" customHeight="1" x14ac:dyDescent="0.25">
      <c r="A778" s="23" t="str">
        <f>Лист4!A776</f>
        <v xml:space="preserve">Советская ул. д.32 </v>
      </c>
      <c r="B778" s="185" t="str">
        <f>Лист4!C776</f>
        <v>г. Астрахань</v>
      </c>
      <c r="C778" s="41">
        <f t="shared" si="24"/>
        <v>70.725130000000021</v>
      </c>
      <c r="D778" s="41">
        <f t="shared" si="25"/>
        <v>4.5143700000000013</v>
      </c>
      <c r="E778" s="30">
        <v>0</v>
      </c>
      <c r="F778" s="31">
        <v>4.5143700000000013</v>
      </c>
      <c r="G778" s="32">
        <v>0</v>
      </c>
      <c r="H778" s="32">
        <v>0</v>
      </c>
      <c r="I778" s="32">
        <v>0</v>
      </c>
      <c r="J778" s="32">
        <v>0</v>
      </c>
      <c r="K778" s="29">
        <f>Лист4!E776/1000</f>
        <v>75.239500000000021</v>
      </c>
      <c r="L778" s="33"/>
      <c r="M778" s="33"/>
    </row>
    <row r="779" spans="1:13" s="34" customFormat="1" ht="18" customHeight="1" x14ac:dyDescent="0.25">
      <c r="A779" s="23" t="str">
        <f>Лист4!A777</f>
        <v xml:space="preserve">Советская ул. д.36 </v>
      </c>
      <c r="B779" s="185" t="str">
        <f>Лист4!C777</f>
        <v>г. Астрахань</v>
      </c>
      <c r="C779" s="41">
        <f t="shared" si="24"/>
        <v>670.3514120000001</v>
      </c>
      <c r="D779" s="41">
        <f t="shared" si="25"/>
        <v>42.788388000000012</v>
      </c>
      <c r="E779" s="30">
        <v>0</v>
      </c>
      <c r="F779" s="31">
        <v>42.788388000000012</v>
      </c>
      <c r="G779" s="32">
        <v>0</v>
      </c>
      <c r="H779" s="32">
        <v>0</v>
      </c>
      <c r="I779" s="32">
        <v>0</v>
      </c>
      <c r="J779" s="32">
        <v>0</v>
      </c>
      <c r="K779" s="29">
        <f>Лист4!E777/1000</f>
        <v>713.13980000000015</v>
      </c>
      <c r="L779" s="33"/>
      <c r="M779" s="33"/>
    </row>
    <row r="780" spans="1:13" s="34" customFormat="1" ht="18" customHeight="1" x14ac:dyDescent="0.25">
      <c r="A780" s="23" t="str">
        <f>Лист4!A778</f>
        <v xml:space="preserve">Советская ул. д.8 </v>
      </c>
      <c r="B780" s="185" t="str">
        <f>Лист4!C778</f>
        <v>г. Астрахань</v>
      </c>
      <c r="C780" s="41">
        <f t="shared" si="24"/>
        <v>0</v>
      </c>
      <c r="D780" s="41">
        <f t="shared" si="25"/>
        <v>0</v>
      </c>
      <c r="E780" s="30">
        <v>0</v>
      </c>
      <c r="F780" s="31">
        <v>0</v>
      </c>
      <c r="G780" s="32">
        <v>0</v>
      </c>
      <c r="H780" s="32">
        <v>0</v>
      </c>
      <c r="I780" s="32">
        <v>0</v>
      </c>
      <c r="J780" s="32">
        <v>0</v>
      </c>
      <c r="K780" s="29">
        <f>Лист4!E778/1000</f>
        <v>0</v>
      </c>
      <c r="L780" s="33"/>
      <c r="M780" s="33"/>
    </row>
    <row r="781" spans="1:13" s="34" customFormat="1" ht="18" customHeight="1" x14ac:dyDescent="0.25">
      <c r="A781" s="23" t="str">
        <f>Лист4!A779</f>
        <v xml:space="preserve">Советская ул. д.9 </v>
      </c>
      <c r="B781" s="185" t="str">
        <f>Лист4!C779</f>
        <v>г. Астрахань</v>
      </c>
      <c r="C781" s="41">
        <f t="shared" si="24"/>
        <v>119.8896022</v>
      </c>
      <c r="D781" s="41">
        <f t="shared" si="25"/>
        <v>7.6525278000000005</v>
      </c>
      <c r="E781" s="30">
        <v>0</v>
      </c>
      <c r="F781" s="31">
        <v>7.6525278000000005</v>
      </c>
      <c r="G781" s="32">
        <v>0</v>
      </c>
      <c r="H781" s="32">
        <v>0</v>
      </c>
      <c r="I781" s="32">
        <v>0</v>
      </c>
      <c r="J781" s="32">
        <v>0</v>
      </c>
      <c r="K781" s="29">
        <f>Лист4!E779/1000</f>
        <v>127.54213</v>
      </c>
      <c r="L781" s="33"/>
      <c r="M781" s="33"/>
    </row>
    <row r="782" spans="1:13" s="34" customFormat="1" ht="18" customHeight="1" x14ac:dyDescent="0.25">
      <c r="A782" s="23" t="str">
        <f>Лист4!A780</f>
        <v xml:space="preserve">Советской Милиции ул. д.1 </v>
      </c>
      <c r="B782" s="185" t="str">
        <f>Лист4!C780</f>
        <v>г. Астрахань</v>
      </c>
      <c r="C782" s="41">
        <f t="shared" si="24"/>
        <v>507.42202979999996</v>
      </c>
      <c r="D782" s="41">
        <f t="shared" si="25"/>
        <v>32.388640199999998</v>
      </c>
      <c r="E782" s="30">
        <v>0</v>
      </c>
      <c r="F782" s="31">
        <v>32.388640199999998</v>
      </c>
      <c r="G782" s="32">
        <v>0</v>
      </c>
      <c r="H782" s="32">
        <v>0</v>
      </c>
      <c r="I782" s="32">
        <v>0</v>
      </c>
      <c r="J782" s="32">
        <v>0</v>
      </c>
      <c r="K782" s="29">
        <f>Лист4!E780/1000</f>
        <v>539.81066999999996</v>
      </c>
      <c r="L782" s="33"/>
      <c r="M782" s="33"/>
    </row>
    <row r="783" spans="1:13" s="34" customFormat="1" ht="18" customHeight="1" x14ac:dyDescent="0.25">
      <c r="A783" s="23" t="str">
        <f>Лист4!A781</f>
        <v xml:space="preserve">Советской Милиции ул. д.10 </v>
      </c>
      <c r="B783" s="185" t="str">
        <f>Лист4!C781</f>
        <v>г. Астрахань</v>
      </c>
      <c r="C783" s="41">
        <f t="shared" si="24"/>
        <v>0</v>
      </c>
      <c r="D783" s="41">
        <f t="shared" si="25"/>
        <v>0</v>
      </c>
      <c r="E783" s="30">
        <v>0</v>
      </c>
      <c r="F783" s="31">
        <v>0</v>
      </c>
      <c r="G783" s="32">
        <v>0</v>
      </c>
      <c r="H783" s="32">
        <v>0</v>
      </c>
      <c r="I783" s="32">
        <v>0</v>
      </c>
      <c r="J783" s="32">
        <v>0</v>
      </c>
      <c r="K783" s="29">
        <f>Лист4!E781/1000</f>
        <v>0</v>
      </c>
      <c r="L783" s="33"/>
      <c r="M783" s="33"/>
    </row>
    <row r="784" spans="1:13" s="34" customFormat="1" ht="18" customHeight="1" x14ac:dyDescent="0.25">
      <c r="A784" s="23" t="str">
        <f>Лист4!A782</f>
        <v xml:space="preserve">Советской Милиции ул. д.12 </v>
      </c>
      <c r="B784" s="185" t="str">
        <f>Лист4!C782</f>
        <v>г. Астрахань</v>
      </c>
      <c r="C784" s="41">
        <f t="shared" si="24"/>
        <v>3.7318000000000002</v>
      </c>
      <c r="D784" s="41">
        <f t="shared" si="25"/>
        <v>0.2382</v>
      </c>
      <c r="E784" s="30">
        <v>0</v>
      </c>
      <c r="F784" s="31">
        <v>0.2382</v>
      </c>
      <c r="G784" s="32">
        <v>0</v>
      </c>
      <c r="H784" s="32">
        <v>0</v>
      </c>
      <c r="I784" s="32">
        <v>0</v>
      </c>
      <c r="J784" s="32">
        <v>0</v>
      </c>
      <c r="K784" s="29">
        <f>Лист4!E782/1000</f>
        <v>3.97</v>
      </c>
      <c r="L784" s="33"/>
      <c r="M784" s="33"/>
    </row>
    <row r="785" spans="1:13" s="34" customFormat="1" ht="18" customHeight="1" x14ac:dyDescent="0.25">
      <c r="A785" s="23" t="str">
        <f>Лист4!A783</f>
        <v xml:space="preserve">Советской Милиции ул. д.15 </v>
      </c>
      <c r="B785" s="185" t="str">
        <f>Лист4!C783</f>
        <v>г. Астрахань</v>
      </c>
      <c r="C785" s="41">
        <f t="shared" si="24"/>
        <v>36.294246000000001</v>
      </c>
      <c r="D785" s="41">
        <f t="shared" si="25"/>
        <v>2.3166540000000002</v>
      </c>
      <c r="E785" s="30">
        <v>0</v>
      </c>
      <c r="F785" s="31">
        <v>2.3166540000000002</v>
      </c>
      <c r="G785" s="32">
        <v>0</v>
      </c>
      <c r="H785" s="32">
        <v>0</v>
      </c>
      <c r="I785" s="32">
        <v>0</v>
      </c>
      <c r="J785" s="32">
        <v>0</v>
      </c>
      <c r="K785" s="29">
        <f>Лист4!E783/1000</f>
        <v>38.610900000000001</v>
      </c>
      <c r="L785" s="33"/>
      <c r="M785" s="33"/>
    </row>
    <row r="786" spans="1:13" s="34" customFormat="1" ht="18" customHeight="1" x14ac:dyDescent="0.25">
      <c r="A786" s="23" t="str">
        <f>Лист4!A784</f>
        <v xml:space="preserve">Советской Милиции ул. д.2 </v>
      </c>
      <c r="B786" s="185" t="str">
        <f>Лист4!C784</f>
        <v>г. Астрахань</v>
      </c>
      <c r="C786" s="41">
        <f t="shared" si="24"/>
        <v>56.003977999999996</v>
      </c>
      <c r="D786" s="41">
        <f t="shared" si="25"/>
        <v>3.5747219999999995</v>
      </c>
      <c r="E786" s="30">
        <v>0</v>
      </c>
      <c r="F786" s="31">
        <v>3.5747219999999995</v>
      </c>
      <c r="G786" s="32">
        <v>0</v>
      </c>
      <c r="H786" s="32">
        <v>0</v>
      </c>
      <c r="I786" s="32">
        <v>0</v>
      </c>
      <c r="J786" s="32">
        <v>0</v>
      </c>
      <c r="K786" s="29">
        <f>Лист4!E784/1000</f>
        <v>59.578699999999998</v>
      </c>
      <c r="L786" s="33"/>
      <c r="M786" s="33"/>
    </row>
    <row r="787" spans="1:13" s="34" customFormat="1" ht="18" customHeight="1" x14ac:dyDescent="0.25">
      <c r="A787" s="23" t="str">
        <f>Лист4!A785</f>
        <v xml:space="preserve">Советской Милиции ул. д.3 </v>
      </c>
      <c r="B787" s="185" t="str">
        <f>Лист4!C785</f>
        <v>г. Астрахань</v>
      </c>
      <c r="C787" s="41">
        <f t="shared" si="24"/>
        <v>27.015599999999999</v>
      </c>
      <c r="D787" s="41">
        <f t="shared" si="25"/>
        <v>1.7243999999999999</v>
      </c>
      <c r="E787" s="30">
        <v>0</v>
      </c>
      <c r="F787" s="31">
        <v>1.7243999999999999</v>
      </c>
      <c r="G787" s="32">
        <v>0</v>
      </c>
      <c r="H787" s="32">
        <v>0</v>
      </c>
      <c r="I787" s="32">
        <v>0</v>
      </c>
      <c r="J787" s="32">
        <v>0</v>
      </c>
      <c r="K787" s="29">
        <f>Лист4!E785/1000</f>
        <v>28.74</v>
      </c>
      <c r="L787" s="33"/>
      <c r="M787" s="33"/>
    </row>
    <row r="788" spans="1:13" s="34" customFormat="1" ht="18" customHeight="1" x14ac:dyDescent="0.25">
      <c r="A788" s="23" t="str">
        <f>Лист4!A786</f>
        <v xml:space="preserve">Советской Милиции ул. д.4 </v>
      </c>
      <c r="B788" s="185" t="str">
        <f>Лист4!C786</f>
        <v>г. Астрахань</v>
      </c>
      <c r="C788" s="41">
        <f t="shared" si="24"/>
        <v>5.0752479999999993</v>
      </c>
      <c r="D788" s="41">
        <f t="shared" si="25"/>
        <v>0.32395200000000002</v>
      </c>
      <c r="E788" s="30">
        <v>0</v>
      </c>
      <c r="F788" s="31">
        <v>0.32395200000000002</v>
      </c>
      <c r="G788" s="32">
        <v>0</v>
      </c>
      <c r="H788" s="32">
        <v>0</v>
      </c>
      <c r="I788" s="32">
        <v>0</v>
      </c>
      <c r="J788" s="32">
        <v>0</v>
      </c>
      <c r="K788" s="29">
        <f>Лист4!E786/1000</f>
        <v>5.3991999999999996</v>
      </c>
      <c r="L788" s="33"/>
      <c r="M788" s="33"/>
    </row>
    <row r="789" spans="1:13" s="34" customFormat="1" ht="18" customHeight="1" x14ac:dyDescent="0.25">
      <c r="A789" s="23" t="str">
        <f>Лист4!A787</f>
        <v xml:space="preserve">Советской Милиции ул. д.6 </v>
      </c>
      <c r="B789" s="185" t="str">
        <f>Лист4!C787</f>
        <v>г. Астрахань</v>
      </c>
      <c r="C789" s="41">
        <f t="shared" si="24"/>
        <v>4.2198479999999998</v>
      </c>
      <c r="D789" s="41">
        <f t="shared" si="25"/>
        <v>0.26935199999999998</v>
      </c>
      <c r="E789" s="30">
        <v>0</v>
      </c>
      <c r="F789" s="31">
        <v>0.26935199999999998</v>
      </c>
      <c r="G789" s="32">
        <v>0</v>
      </c>
      <c r="H789" s="32">
        <v>0</v>
      </c>
      <c r="I789" s="32">
        <v>0</v>
      </c>
      <c r="J789" s="32">
        <v>0</v>
      </c>
      <c r="K789" s="29">
        <f>Лист4!E787/1000</f>
        <v>4.4891999999999994</v>
      </c>
      <c r="L789" s="33"/>
      <c r="M789" s="33"/>
    </row>
    <row r="790" spans="1:13" s="34" customFormat="1" ht="18" customHeight="1" x14ac:dyDescent="0.25">
      <c r="A790" s="23" t="str">
        <f>Лист4!A788</f>
        <v xml:space="preserve">Советской Милиции ул. д.8 </v>
      </c>
      <c r="B790" s="185" t="str">
        <f>Лист4!C788</f>
        <v>г. Астрахань</v>
      </c>
      <c r="C790" s="41">
        <f t="shared" si="24"/>
        <v>80.997637999999995</v>
      </c>
      <c r="D790" s="41">
        <f t="shared" si="25"/>
        <v>5.1700619999999997</v>
      </c>
      <c r="E790" s="30">
        <v>0</v>
      </c>
      <c r="F790" s="31">
        <v>5.1700619999999997</v>
      </c>
      <c r="G790" s="32">
        <v>0</v>
      </c>
      <c r="H790" s="32">
        <v>0</v>
      </c>
      <c r="I790" s="32">
        <v>0</v>
      </c>
      <c r="J790" s="32">
        <v>0</v>
      </c>
      <c r="K790" s="29">
        <f>Лист4!E788/1000</f>
        <v>86.167699999999996</v>
      </c>
      <c r="L790" s="33"/>
      <c r="M790" s="33"/>
    </row>
    <row r="791" spans="1:13" s="34" customFormat="1" ht="18" customHeight="1" x14ac:dyDescent="0.25">
      <c r="A791" s="23" t="str">
        <f>Лист4!A789</f>
        <v xml:space="preserve">Советской Милиции ул. д.9 </v>
      </c>
      <c r="B791" s="185" t="str">
        <f>Лист4!C789</f>
        <v>г. Астрахань</v>
      </c>
      <c r="C791" s="41">
        <f t="shared" si="24"/>
        <v>54.297408000000011</v>
      </c>
      <c r="D791" s="41">
        <f t="shared" si="25"/>
        <v>3.4657920000000009</v>
      </c>
      <c r="E791" s="30">
        <v>0</v>
      </c>
      <c r="F791" s="31">
        <v>3.4657920000000009</v>
      </c>
      <c r="G791" s="32">
        <v>0</v>
      </c>
      <c r="H791" s="32">
        <v>0</v>
      </c>
      <c r="I791" s="32">
        <v>0</v>
      </c>
      <c r="J791" s="32">
        <v>0</v>
      </c>
      <c r="K791" s="29">
        <f>Лист4!E789/1000</f>
        <v>57.763200000000012</v>
      </c>
      <c r="L791" s="33"/>
      <c r="M791" s="33"/>
    </row>
    <row r="792" spans="1:13" s="34" customFormat="1" ht="18" customHeight="1" x14ac:dyDescent="0.25">
      <c r="A792" s="23" t="str">
        <f>Лист4!A790</f>
        <v xml:space="preserve">Софьи Перовской ул. д.101/10 </v>
      </c>
      <c r="B792" s="185" t="str">
        <f>Лист4!C790</f>
        <v>г. Астрахань</v>
      </c>
      <c r="C792" s="41">
        <f t="shared" si="24"/>
        <v>367.11836299999999</v>
      </c>
      <c r="D792" s="41">
        <f t="shared" si="25"/>
        <v>23.433087</v>
      </c>
      <c r="E792" s="30">
        <v>0</v>
      </c>
      <c r="F792" s="31">
        <v>23.433087</v>
      </c>
      <c r="G792" s="32">
        <v>0</v>
      </c>
      <c r="H792" s="32">
        <v>0</v>
      </c>
      <c r="I792" s="32">
        <v>0</v>
      </c>
      <c r="J792" s="32">
        <v>0</v>
      </c>
      <c r="K792" s="29">
        <f>Лист4!E790/1000</f>
        <v>390.55144999999999</v>
      </c>
      <c r="L792" s="33"/>
      <c r="M792" s="33"/>
    </row>
    <row r="793" spans="1:13" s="34" customFormat="1" ht="18" customHeight="1" x14ac:dyDescent="0.25">
      <c r="A793" s="23" t="str">
        <f>Лист4!A791</f>
        <v xml:space="preserve">Софьи Перовской ул. д.101/12 </v>
      </c>
      <c r="B793" s="185" t="str">
        <f>Лист4!C791</f>
        <v>г. Астрахань</v>
      </c>
      <c r="C793" s="41">
        <f t="shared" si="24"/>
        <v>941.44918860000007</v>
      </c>
      <c r="D793" s="41">
        <f t="shared" si="25"/>
        <v>60.09250140000001</v>
      </c>
      <c r="E793" s="30">
        <v>0</v>
      </c>
      <c r="F793" s="31">
        <v>60.09250140000001</v>
      </c>
      <c r="G793" s="32">
        <v>0</v>
      </c>
      <c r="H793" s="32">
        <v>0</v>
      </c>
      <c r="I793" s="32">
        <v>0</v>
      </c>
      <c r="J793" s="32">
        <v>0</v>
      </c>
      <c r="K793" s="29">
        <f>Лист4!E791/1000</f>
        <v>1001.5416900000001</v>
      </c>
      <c r="L793" s="33"/>
      <c r="M793" s="33"/>
    </row>
    <row r="794" spans="1:13" s="34" customFormat="1" ht="18" customHeight="1" x14ac:dyDescent="0.25">
      <c r="A794" s="23" t="str">
        <f>Лист4!A792</f>
        <v xml:space="preserve">Софьи Перовской ул. д.101/2 </v>
      </c>
      <c r="B794" s="185" t="str">
        <f>Лист4!C792</f>
        <v>г. Астрахань</v>
      </c>
      <c r="C794" s="41">
        <f t="shared" si="24"/>
        <v>0</v>
      </c>
      <c r="D794" s="41">
        <f t="shared" si="25"/>
        <v>0</v>
      </c>
      <c r="E794" s="30">
        <v>0</v>
      </c>
      <c r="F794" s="31">
        <v>0</v>
      </c>
      <c r="G794" s="32">
        <v>0</v>
      </c>
      <c r="H794" s="32">
        <v>0</v>
      </c>
      <c r="I794" s="32">
        <v>0</v>
      </c>
      <c r="J794" s="32">
        <v>0</v>
      </c>
      <c r="K794" s="29">
        <f>Лист4!E792/1000</f>
        <v>0</v>
      </c>
      <c r="L794" s="33"/>
      <c r="M794" s="33"/>
    </row>
    <row r="795" spans="1:13" s="34" customFormat="1" ht="18" customHeight="1" x14ac:dyDescent="0.25">
      <c r="A795" s="23" t="str">
        <f>Лист4!A793</f>
        <v xml:space="preserve">Софьи Перовской ул. д.101/3 </v>
      </c>
      <c r="B795" s="185" t="str">
        <f>Лист4!C793</f>
        <v>г. Астрахань</v>
      </c>
      <c r="C795" s="41">
        <f t="shared" si="24"/>
        <v>0</v>
      </c>
      <c r="D795" s="41">
        <f t="shared" si="25"/>
        <v>0</v>
      </c>
      <c r="E795" s="30">
        <v>0</v>
      </c>
      <c r="F795" s="31">
        <v>0</v>
      </c>
      <c r="G795" s="32">
        <v>0</v>
      </c>
      <c r="H795" s="32">
        <v>0</v>
      </c>
      <c r="I795" s="32">
        <v>0</v>
      </c>
      <c r="J795" s="32">
        <v>0</v>
      </c>
      <c r="K795" s="29">
        <f>Лист4!E793/1000</f>
        <v>0</v>
      </c>
      <c r="L795" s="33"/>
      <c r="M795" s="33"/>
    </row>
    <row r="796" spans="1:13" s="34" customFormat="1" ht="18" customHeight="1" x14ac:dyDescent="0.25">
      <c r="A796" s="23" t="str">
        <f>Лист4!A794</f>
        <v xml:space="preserve">Софьи Перовской ул. д.101/7 </v>
      </c>
      <c r="B796" s="185" t="str">
        <f>Лист4!C794</f>
        <v>г. Астрахань</v>
      </c>
      <c r="C796" s="41">
        <f t="shared" si="24"/>
        <v>121.88256200000002</v>
      </c>
      <c r="D796" s="41">
        <f t="shared" si="25"/>
        <v>7.779738</v>
      </c>
      <c r="E796" s="30">
        <v>0</v>
      </c>
      <c r="F796" s="31">
        <v>7.779738</v>
      </c>
      <c r="G796" s="32">
        <v>0</v>
      </c>
      <c r="H796" s="32">
        <v>0</v>
      </c>
      <c r="I796" s="32">
        <v>0</v>
      </c>
      <c r="J796" s="32">
        <v>0</v>
      </c>
      <c r="K796" s="29">
        <f>Лист4!E794/1000</f>
        <v>129.66230000000002</v>
      </c>
      <c r="L796" s="33"/>
      <c r="M796" s="33"/>
    </row>
    <row r="797" spans="1:13" s="34" customFormat="1" ht="18" customHeight="1" x14ac:dyDescent="0.25">
      <c r="A797" s="23" t="str">
        <f>Лист4!A795</f>
        <v xml:space="preserve">Софьи Перовской ул. д.101/8 </v>
      </c>
      <c r="B797" s="185" t="str">
        <f>Лист4!C795</f>
        <v>г. Астрахань</v>
      </c>
      <c r="C797" s="41">
        <f t="shared" si="24"/>
        <v>590.69741000000033</v>
      </c>
      <c r="D797" s="41">
        <f t="shared" si="25"/>
        <v>37.704090000000022</v>
      </c>
      <c r="E797" s="30">
        <v>0</v>
      </c>
      <c r="F797" s="31">
        <v>37.704090000000022</v>
      </c>
      <c r="G797" s="32">
        <v>0</v>
      </c>
      <c r="H797" s="32">
        <v>0</v>
      </c>
      <c r="I797" s="32">
        <v>0</v>
      </c>
      <c r="J797" s="32">
        <v>0</v>
      </c>
      <c r="K797" s="29">
        <f>Лист4!E795/1000</f>
        <v>628.4015000000004</v>
      </c>
      <c r="L797" s="33"/>
      <c r="M797" s="33"/>
    </row>
    <row r="798" spans="1:13" s="34" customFormat="1" ht="16.5" customHeight="1" x14ac:dyDescent="0.25">
      <c r="A798" s="23" t="str">
        <f>Лист4!A796</f>
        <v xml:space="preserve">Софьи Перовской ул. д.101/9 </v>
      </c>
      <c r="B798" s="185" t="str">
        <f>Лист4!C796</f>
        <v>г. Астрахань</v>
      </c>
      <c r="C798" s="41">
        <f t="shared" si="24"/>
        <v>443.16140200000007</v>
      </c>
      <c r="D798" s="41">
        <f t="shared" si="25"/>
        <v>28.286898000000001</v>
      </c>
      <c r="E798" s="30">
        <v>0</v>
      </c>
      <c r="F798" s="31">
        <v>28.286898000000001</v>
      </c>
      <c r="G798" s="32">
        <v>0</v>
      </c>
      <c r="H798" s="32">
        <v>0</v>
      </c>
      <c r="I798" s="32">
        <v>0</v>
      </c>
      <c r="J798" s="32">
        <v>0</v>
      </c>
      <c r="K798" s="29">
        <f>Лист4!E796/1000</f>
        <v>471.44830000000007</v>
      </c>
      <c r="L798" s="33"/>
      <c r="M798" s="33"/>
    </row>
    <row r="799" spans="1:13" s="34" customFormat="1" ht="16.5" customHeight="1" x14ac:dyDescent="0.25">
      <c r="A799" s="23" t="str">
        <f>Лист4!A797</f>
        <v xml:space="preserve">Софьи Перовской ул. д.103 - корп. 25 </v>
      </c>
      <c r="B799" s="185" t="str">
        <f>Лист4!C797</f>
        <v>г. Астрахань</v>
      </c>
      <c r="C799" s="41">
        <f t="shared" si="24"/>
        <v>593.81818179999993</v>
      </c>
      <c r="D799" s="41">
        <f t="shared" si="25"/>
        <v>37.903288200000006</v>
      </c>
      <c r="E799" s="30">
        <v>0</v>
      </c>
      <c r="F799" s="31">
        <v>37.903288200000006</v>
      </c>
      <c r="G799" s="32">
        <v>0</v>
      </c>
      <c r="H799" s="32">
        <v>0</v>
      </c>
      <c r="I799" s="32">
        <v>0</v>
      </c>
      <c r="J799" s="32">
        <v>2307.86</v>
      </c>
      <c r="K799" s="29">
        <f>Лист4!E797/1000-J799</f>
        <v>-1676.1385300000002</v>
      </c>
      <c r="L799" s="33"/>
      <c r="M799" s="33"/>
    </row>
    <row r="800" spans="1:13" s="34" customFormat="1" ht="16.5" customHeight="1" x14ac:dyDescent="0.25">
      <c r="A800" s="23" t="str">
        <f>Лист4!A798</f>
        <v xml:space="preserve">Софьи Перовской ул. д.103/15 </v>
      </c>
      <c r="B800" s="185" t="str">
        <f>Лист4!C798</f>
        <v>г. Астрахань</v>
      </c>
      <c r="C800" s="41">
        <f t="shared" si="24"/>
        <v>0</v>
      </c>
      <c r="D800" s="41">
        <f t="shared" si="25"/>
        <v>0</v>
      </c>
      <c r="E800" s="30">
        <v>0</v>
      </c>
      <c r="F800" s="31">
        <v>0</v>
      </c>
      <c r="G800" s="32">
        <v>0</v>
      </c>
      <c r="H800" s="32">
        <v>0</v>
      </c>
      <c r="I800" s="32">
        <v>0</v>
      </c>
      <c r="J800" s="32">
        <v>0</v>
      </c>
      <c r="K800" s="29">
        <f>Лист4!E798/1000-J800</f>
        <v>0</v>
      </c>
      <c r="L800" s="33"/>
      <c r="M800" s="33"/>
    </row>
    <row r="801" spans="1:13" s="34" customFormat="1" ht="16.5" customHeight="1" x14ac:dyDescent="0.25">
      <c r="A801" s="23" t="str">
        <f>Лист4!A799</f>
        <v xml:space="preserve">Софьи Перовской ул. д.103/20 </v>
      </c>
      <c r="B801" s="185" t="str">
        <f>Лист4!C799</f>
        <v>г. Астрахань</v>
      </c>
      <c r="C801" s="41">
        <f t="shared" si="24"/>
        <v>163.11801200000002</v>
      </c>
      <c r="D801" s="41">
        <f t="shared" si="25"/>
        <v>10.411788000000001</v>
      </c>
      <c r="E801" s="30">
        <v>0</v>
      </c>
      <c r="F801" s="31">
        <v>10.411788000000001</v>
      </c>
      <c r="G801" s="32">
        <v>0</v>
      </c>
      <c r="H801" s="32">
        <v>0</v>
      </c>
      <c r="I801" s="32">
        <v>0</v>
      </c>
      <c r="J801" s="32">
        <v>1515.35</v>
      </c>
      <c r="K801" s="29">
        <f>Лист4!E799/1000-J801</f>
        <v>-1341.8201999999999</v>
      </c>
      <c r="L801" s="33"/>
      <c r="M801" s="33"/>
    </row>
    <row r="802" spans="1:13" s="34" customFormat="1" ht="16.5" customHeight="1" x14ac:dyDescent="0.25">
      <c r="A802" s="23" t="str">
        <f>Лист4!A800</f>
        <v xml:space="preserve">Софьи Перовской ул. д.103/21 </v>
      </c>
      <c r="B802" s="185" t="str">
        <f>Лист4!C800</f>
        <v>г. Астрахань</v>
      </c>
      <c r="C802" s="41">
        <f t="shared" si="24"/>
        <v>200.73073959999999</v>
      </c>
      <c r="D802" s="41">
        <f t="shared" si="25"/>
        <v>12.812600400000001</v>
      </c>
      <c r="E802" s="30">
        <v>0</v>
      </c>
      <c r="F802" s="31">
        <v>12.812600400000001</v>
      </c>
      <c r="G802" s="32">
        <v>0</v>
      </c>
      <c r="H802" s="32">
        <v>0</v>
      </c>
      <c r="I802" s="32">
        <v>0</v>
      </c>
      <c r="J802" s="32">
        <v>0</v>
      </c>
      <c r="K802" s="29">
        <f>Лист4!E800/1000-J802</f>
        <v>213.54334</v>
      </c>
      <c r="L802" s="33"/>
      <c r="M802" s="33"/>
    </row>
    <row r="803" spans="1:13" s="34" customFormat="1" ht="16.5" customHeight="1" x14ac:dyDescent="0.25">
      <c r="A803" s="23" t="str">
        <f>Лист4!A801</f>
        <v>Софьи Перовской ул. д.103/26 пом. 001</v>
      </c>
      <c r="B803" s="185" t="str">
        <f>Лист4!C801</f>
        <v>г. Астрахань</v>
      </c>
      <c r="C803" s="41">
        <f t="shared" si="24"/>
        <v>368.20643180000002</v>
      </c>
      <c r="D803" s="41">
        <f t="shared" si="25"/>
        <v>23.5025382</v>
      </c>
      <c r="E803" s="30">
        <v>0</v>
      </c>
      <c r="F803" s="31">
        <v>23.5025382</v>
      </c>
      <c r="G803" s="32">
        <v>0</v>
      </c>
      <c r="H803" s="32">
        <v>0</v>
      </c>
      <c r="I803" s="32">
        <v>0</v>
      </c>
      <c r="J803" s="32">
        <v>0</v>
      </c>
      <c r="K803" s="29">
        <f>Лист4!E801/1000</f>
        <v>391.70897000000002</v>
      </c>
      <c r="L803" s="33"/>
      <c r="M803" s="33"/>
    </row>
    <row r="804" spans="1:13" s="34" customFormat="1" ht="16.5" customHeight="1" x14ac:dyDescent="0.25">
      <c r="A804" s="23" t="str">
        <f>Лист4!A802</f>
        <v xml:space="preserve">Софьи Перовской ул. д.103/35 </v>
      </c>
      <c r="B804" s="185" t="str">
        <f>Лист4!C802</f>
        <v>г. Астрахань</v>
      </c>
      <c r="C804" s="41">
        <f t="shared" si="24"/>
        <v>0</v>
      </c>
      <c r="D804" s="41">
        <f t="shared" si="25"/>
        <v>0</v>
      </c>
      <c r="E804" s="30">
        <v>0</v>
      </c>
      <c r="F804" s="31">
        <v>0</v>
      </c>
      <c r="G804" s="32">
        <v>0</v>
      </c>
      <c r="H804" s="32">
        <v>0</v>
      </c>
      <c r="I804" s="32">
        <v>0</v>
      </c>
      <c r="J804" s="32">
        <v>0</v>
      </c>
      <c r="K804" s="29">
        <f>Лист4!E802/1000</f>
        <v>0</v>
      </c>
      <c r="L804" s="33"/>
      <c r="M804" s="33"/>
    </row>
    <row r="805" spans="1:13" s="34" customFormat="1" ht="16.5" customHeight="1" x14ac:dyDescent="0.25">
      <c r="A805" s="23" t="str">
        <f>Лист4!A803</f>
        <v xml:space="preserve">Софьи Перовской ул. д.105 </v>
      </c>
      <c r="B805" s="185" t="str">
        <f>Лист4!C803</f>
        <v>г. Астрахань</v>
      </c>
      <c r="C805" s="41">
        <f t="shared" si="24"/>
        <v>644.58307920000027</v>
      </c>
      <c r="D805" s="41">
        <f t="shared" si="25"/>
        <v>41.143600800000016</v>
      </c>
      <c r="E805" s="30">
        <v>0</v>
      </c>
      <c r="F805" s="31">
        <v>41.143600800000016</v>
      </c>
      <c r="G805" s="32">
        <v>0</v>
      </c>
      <c r="H805" s="32">
        <v>0</v>
      </c>
      <c r="I805" s="32">
        <v>0</v>
      </c>
      <c r="J805" s="32">
        <v>0</v>
      </c>
      <c r="K805" s="29">
        <f>Лист4!E803/1000</f>
        <v>685.72668000000033</v>
      </c>
      <c r="L805" s="33"/>
      <c r="M805" s="33"/>
    </row>
    <row r="806" spans="1:13" s="34" customFormat="1" ht="16.5" customHeight="1" x14ac:dyDescent="0.25">
      <c r="A806" s="23" t="str">
        <f>Лист4!A804</f>
        <v xml:space="preserve">Софьи Перовской ул. д.107Б </v>
      </c>
      <c r="B806" s="185" t="str">
        <f>Лист4!C804</f>
        <v>г. Астрахань</v>
      </c>
      <c r="C806" s="41">
        <f t="shared" si="24"/>
        <v>500.43125919999994</v>
      </c>
      <c r="D806" s="41">
        <f t="shared" si="25"/>
        <v>31.942420799999994</v>
      </c>
      <c r="E806" s="30">
        <v>0</v>
      </c>
      <c r="F806" s="31">
        <v>31.942420799999994</v>
      </c>
      <c r="G806" s="32">
        <v>0</v>
      </c>
      <c r="H806" s="32">
        <v>0</v>
      </c>
      <c r="I806" s="32">
        <v>0</v>
      </c>
      <c r="J806" s="32">
        <v>0</v>
      </c>
      <c r="K806" s="29">
        <f>Лист4!E804/1000-J806</f>
        <v>532.37367999999992</v>
      </c>
      <c r="L806" s="33"/>
      <c r="M806" s="33"/>
    </row>
    <row r="807" spans="1:13" s="34" customFormat="1" ht="16.5" customHeight="1" x14ac:dyDescent="0.25">
      <c r="A807" s="23" t="str">
        <f>Лист4!A805</f>
        <v xml:space="preserve">Софьи Перовской ул. д.109 </v>
      </c>
      <c r="B807" s="185" t="str">
        <f>Лист4!C805</f>
        <v>г. Астрахань</v>
      </c>
      <c r="C807" s="41">
        <f t="shared" si="24"/>
        <v>474.71720200000004</v>
      </c>
      <c r="D807" s="41">
        <f t="shared" si="25"/>
        <v>30.301098000000003</v>
      </c>
      <c r="E807" s="30">
        <v>0</v>
      </c>
      <c r="F807" s="31">
        <v>30.301098000000003</v>
      </c>
      <c r="G807" s="32">
        <v>0</v>
      </c>
      <c r="H807" s="32">
        <v>0</v>
      </c>
      <c r="I807" s="32">
        <v>0</v>
      </c>
      <c r="J807" s="32">
        <v>0</v>
      </c>
      <c r="K807" s="29">
        <f>Лист4!E805/1000</f>
        <v>505.01830000000007</v>
      </c>
      <c r="L807" s="33"/>
      <c r="M807" s="33"/>
    </row>
    <row r="808" spans="1:13" s="34" customFormat="1" ht="16.5" customHeight="1" x14ac:dyDescent="0.25">
      <c r="A808" s="23" t="str">
        <f>Лист4!A806</f>
        <v xml:space="preserve">Софьи Перовской ул. д.111 </v>
      </c>
      <c r="B808" s="185" t="str">
        <f>Лист4!C806</f>
        <v>г. Астрахань</v>
      </c>
      <c r="C808" s="41">
        <f t="shared" si="24"/>
        <v>202.09182200000001</v>
      </c>
      <c r="D808" s="41">
        <f t="shared" si="25"/>
        <v>12.899477999999998</v>
      </c>
      <c r="E808" s="30">
        <v>0</v>
      </c>
      <c r="F808" s="31">
        <v>12.899477999999998</v>
      </c>
      <c r="G808" s="32">
        <v>0</v>
      </c>
      <c r="H808" s="32">
        <v>0</v>
      </c>
      <c r="I808" s="32">
        <v>0</v>
      </c>
      <c r="J808" s="32">
        <v>0</v>
      </c>
      <c r="K808" s="29">
        <f>Лист4!E806/1000</f>
        <v>214.9913</v>
      </c>
      <c r="L808" s="33"/>
      <c r="M808" s="33"/>
    </row>
    <row r="809" spans="1:13" s="34" customFormat="1" ht="16.5" customHeight="1" x14ac:dyDescent="0.25">
      <c r="A809" s="23" t="str">
        <f>Лист4!A807</f>
        <v xml:space="preserve">Софьи Перовской ул. д.30 - корп. 44 </v>
      </c>
      <c r="B809" s="185" t="str">
        <f>Лист4!C807</f>
        <v>г. Астрахань</v>
      </c>
      <c r="C809" s="41">
        <f t="shared" si="24"/>
        <v>0</v>
      </c>
      <c r="D809" s="41">
        <f t="shared" si="25"/>
        <v>0</v>
      </c>
      <c r="E809" s="30">
        <v>0</v>
      </c>
      <c r="F809" s="31">
        <v>0</v>
      </c>
      <c r="G809" s="32">
        <v>0</v>
      </c>
      <c r="H809" s="32">
        <v>0</v>
      </c>
      <c r="I809" s="32">
        <v>0</v>
      </c>
      <c r="J809" s="32">
        <v>0</v>
      </c>
      <c r="K809" s="29">
        <f>Лист4!E807/1000</f>
        <v>0</v>
      </c>
      <c r="L809" s="33"/>
      <c r="M809" s="33"/>
    </row>
    <row r="810" spans="1:13" s="34" customFormat="1" ht="16.5" customHeight="1" x14ac:dyDescent="0.25">
      <c r="A810" s="23" t="str">
        <f>Лист4!A808</f>
        <v xml:space="preserve">Софьи Перовской ул. д.31 </v>
      </c>
      <c r="B810" s="185" t="str">
        <f>Лист4!C808</f>
        <v>г. Астрахань</v>
      </c>
      <c r="C810" s="41">
        <f t="shared" si="24"/>
        <v>0</v>
      </c>
      <c r="D810" s="41">
        <f t="shared" si="25"/>
        <v>0</v>
      </c>
      <c r="E810" s="30">
        <v>0</v>
      </c>
      <c r="F810" s="31">
        <v>0</v>
      </c>
      <c r="G810" s="32">
        <v>0</v>
      </c>
      <c r="H810" s="32">
        <v>0</v>
      </c>
      <c r="I810" s="32">
        <v>0</v>
      </c>
      <c r="J810" s="32">
        <v>0</v>
      </c>
      <c r="K810" s="29">
        <f>Лист4!E808/1000</f>
        <v>0</v>
      </c>
      <c r="L810" s="33"/>
      <c r="M810" s="33"/>
    </row>
    <row r="811" spans="1:13" s="34" customFormat="1" ht="16.5" customHeight="1" x14ac:dyDescent="0.25">
      <c r="A811" s="23" t="str">
        <f>Лист4!A809</f>
        <v xml:space="preserve">Софьи Перовской ул. д.6 - корп. 3 </v>
      </c>
      <c r="B811" s="185" t="str">
        <f>Лист4!C809</f>
        <v>г. Астрахань</v>
      </c>
      <c r="C811" s="41">
        <f t="shared" si="24"/>
        <v>736.59452799999997</v>
      </c>
      <c r="D811" s="41">
        <f t="shared" si="25"/>
        <v>47.016671999999993</v>
      </c>
      <c r="E811" s="30">
        <v>0</v>
      </c>
      <c r="F811" s="31">
        <v>47.016671999999993</v>
      </c>
      <c r="G811" s="32">
        <v>0</v>
      </c>
      <c r="H811" s="32">
        <v>0</v>
      </c>
      <c r="I811" s="32">
        <v>0</v>
      </c>
      <c r="J811" s="32">
        <v>0</v>
      </c>
      <c r="K811" s="29">
        <f>Лист4!E809/1000</f>
        <v>783.61119999999994</v>
      </c>
      <c r="L811" s="33"/>
      <c r="M811" s="33"/>
    </row>
    <row r="812" spans="1:13" s="34" customFormat="1" ht="16.5" customHeight="1" x14ac:dyDescent="0.25">
      <c r="A812" s="23" t="str">
        <f>Лист4!A810</f>
        <v xml:space="preserve">Софьи Перовской ул. д.71 </v>
      </c>
      <c r="B812" s="185" t="str">
        <f>Лист4!C810</f>
        <v>г. Астрахань</v>
      </c>
      <c r="C812" s="41">
        <f t="shared" si="24"/>
        <v>405.43774499999989</v>
      </c>
      <c r="D812" s="41">
        <f t="shared" si="25"/>
        <v>25.879004999999992</v>
      </c>
      <c r="E812" s="30">
        <v>0</v>
      </c>
      <c r="F812" s="31">
        <v>25.879004999999992</v>
      </c>
      <c r="G812" s="32">
        <v>0</v>
      </c>
      <c r="H812" s="32">
        <v>0</v>
      </c>
      <c r="I812" s="32">
        <v>0</v>
      </c>
      <c r="J812" s="32">
        <v>703.1</v>
      </c>
      <c r="K812" s="29">
        <f>Лист4!E810/1000-J812</f>
        <v>-271.78325000000012</v>
      </c>
      <c r="L812" s="33"/>
      <c r="M812" s="33"/>
    </row>
    <row r="813" spans="1:13" s="34" customFormat="1" ht="16.5" customHeight="1" x14ac:dyDescent="0.25">
      <c r="A813" s="23" t="str">
        <f>Лист4!A811</f>
        <v xml:space="preserve">Софьи Перовской ул. д.73 </v>
      </c>
      <c r="B813" s="185" t="str">
        <f>Лист4!C811</f>
        <v>г. Астрахань</v>
      </c>
      <c r="C813" s="41">
        <f t="shared" si="24"/>
        <v>337.55414100000002</v>
      </c>
      <c r="D813" s="41">
        <f t="shared" si="25"/>
        <v>21.546009000000002</v>
      </c>
      <c r="E813" s="30">
        <v>0</v>
      </c>
      <c r="F813" s="31">
        <v>21.546009000000002</v>
      </c>
      <c r="G813" s="32">
        <v>0</v>
      </c>
      <c r="H813" s="32">
        <v>0</v>
      </c>
      <c r="I813" s="32">
        <v>0</v>
      </c>
      <c r="J813" s="32">
        <v>0</v>
      </c>
      <c r="K813" s="29">
        <f>Лист4!E811/1000</f>
        <v>359.10015000000004</v>
      </c>
      <c r="L813" s="33"/>
      <c r="M813" s="33"/>
    </row>
    <row r="814" spans="1:13" s="34" customFormat="1" ht="16.5" customHeight="1" x14ac:dyDescent="0.25">
      <c r="A814" s="23" t="str">
        <f>Лист4!A812</f>
        <v xml:space="preserve">Софьи Перовской ул. д.75 </v>
      </c>
      <c r="B814" s="185" t="str">
        <f>Лист4!C812</f>
        <v>г. Астрахань</v>
      </c>
      <c r="C814" s="41">
        <f t="shared" si="24"/>
        <v>383.23828199999997</v>
      </c>
      <c r="D814" s="41">
        <f t="shared" si="25"/>
        <v>24.462017999999997</v>
      </c>
      <c r="E814" s="30">
        <v>0</v>
      </c>
      <c r="F814" s="31">
        <v>24.462017999999997</v>
      </c>
      <c r="G814" s="32">
        <v>0</v>
      </c>
      <c r="H814" s="32">
        <v>0</v>
      </c>
      <c r="I814" s="32">
        <v>0</v>
      </c>
      <c r="J814" s="32">
        <v>0</v>
      </c>
      <c r="K814" s="29">
        <f>Лист4!E812/1000-J814</f>
        <v>407.70029999999997</v>
      </c>
      <c r="L814" s="33"/>
      <c r="M814" s="33"/>
    </row>
    <row r="815" spans="1:13" s="34" customFormat="1" ht="16.5" customHeight="1" x14ac:dyDescent="0.25">
      <c r="A815" s="23" t="str">
        <f>Лист4!A813</f>
        <v xml:space="preserve">Софьи Перовской ул. д.77 </v>
      </c>
      <c r="B815" s="185" t="str">
        <f>Лист4!C813</f>
        <v>г. Астрахань</v>
      </c>
      <c r="C815" s="41">
        <f t="shared" si="24"/>
        <v>353.76387699999998</v>
      </c>
      <c r="D815" s="41">
        <f t="shared" si="25"/>
        <v>22.580672999999997</v>
      </c>
      <c r="E815" s="30">
        <v>0</v>
      </c>
      <c r="F815" s="31">
        <v>22.580672999999997</v>
      </c>
      <c r="G815" s="32">
        <v>0</v>
      </c>
      <c r="H815" s="32">
        <v>0</v>
      </c>
      <c r="I815" s="32">
        <v>0</v>
      </c>
      <c r="J815" s="32">
        <v>0</v>
      </c>
      <c r="K815" s="29">
        <f>Лист4!E813/1000</f>
        <v>376.34454999999997</v>
      </c>
      <c r="L815" s="33"/>
      <c r="M815" s="33"/>
    </row>
    <row r="816" spans="1:13" s="40" customFormat="1" ht="16.5" customHeight="1" x14ac:dyDescent="0.25">
      <c r="A816" s="23" t="str">
        <f>Лист4!A814</f>
        <v xml:space="preserve">Софьи Перовской ул. д.77 - корп. 1 </v>
      </c>
      <c r="B816" s="185" t="str">
        <f>Лист4!C814</f>
        <v>г. Астрахань</v>
      </c>
      <c r="C816" s="41">
        <f t="shared" si="24"/>
        <v>263.66526240000007</v>
      </c>
      <c r="D816" s="41">
        <f t="shared" si="25"/>
        <v>16.829697600000003</v>
      </c>
      <c r="E816" s="30">
        <v>0</v>
      </c>
      <c r="F816" s="31">
        <v>16.829697600000003</v>
      </c>
      <c r="G816" s="32">
        <v>0</v>
      </c>
      <c r="H816" s="32">
        <v>0</v>
      </c>
      <c r="I816" s="32">
        <v>0</v>
      </c>
      <c r="J816" s="32">
        <v>0</v>
      </c>
      <c r="K816" s="29">
        <f>Лист4!E814/1000</f>
        <v>280.49496000000005</v>
      </c>
      <c r="L816" s="33"/>
      <c r="M816" s="33"/>
    </row>
    <row r="817" spans="1:13" s="34" customFormat="1" ht="16.5" customHeight="1" x14ac:dyDescent="0.25">
      <c r="A817" s="23" t="str">
        <f>Лист4!A815</f>
        <v xml:space="preserve">Софьи Перовской ул. д.79 </v>
      </c>
      <c r="B817" s="185" t="str">
        <f>Лист4!C815</f>
        <v>г. Астрахань</v>
      </c>
      <c r="C817" s="41">
        <f t="shared" si="24"/>
        <v>441.10090320000006</v>
      </c>
      <c r="D817" s="41">
        <f t="shared" si="25"/>
        <v>28.155376800000006</v>
      </c>
      <c r="E817" s="30">
        <v>0</v>
      </c>
      <c r="F817" s="31">
        <v>28.155376800000006</v>
      </c>
      <c r="G817" s="32">
        <v>0</v>
      </c>
      <c r="H817" s="32">
        <v>0</v>
      </c>
      <c r="I817" s="32">
        <v>0</v>
      </c>
      <c r="J817" s="32">
        <v>757.22</v>
      </c>
      <c r="K817" s="29">
        <f>Лист4!E815/1000-J817</f>
        <v>-287.96371999999997</v>
      </c>
      <c r="L817" s="33"/>
      <c r="M817" s="33"/>
    </row>
    <row r="818" spans="1:13" s="34" customFormat="1" ht="16.5" customHeight="1" x14ac:dyDescent="0.25">
      <c r="A818" s="23" t="str">
        <f>Лист4!A816</f>
        <v xml:space="preserve">Софьи Перовской ул. д.79 - корп. 1 </v>
      </c>
      <c r="B818" s="185" t="str">
        <f>Лист4!C816</f>
        <v>г. Астрахань</v>
      </c>
      <c r="C818" s="41">
        <f t="shared" si="24"/>
        <v>290.51642820000006</v>
      </c>
      <c r="D818" s="41">
        <f t="shared" si="25"/>
        <v>18.543601800000001</v>
      </c>
      <c r="E818" s="30">
        <v>0</v>
      </c>
      <c r="F818" s="31">
        <v>18.543601800000001</v>
      </c>
      <c r="G818" s="32">
        <v>0</v>
      </c>
      <c r="H818" s="32">
        <v>0</v>
      </c>
      <c r="I818" s="32">
        <v>0</v>
      </c>
      <c r="J818" s="32">
        <v>0</v>
      </c>
      <c r="K818" s="29">
        <f>Лист4!E816/1000</f>
        <v>309.06003000000004</v>
      </c>
      <c r="L818" s="33"/>
      <c r="M818" s="33"/>
    </row>
    <row r="819" spans="1:13" s="34" customFormat="1" ht="16.5" customHeight="1" x14ac:dyDescent="0.25">
      <c r="A819" s="23" t="str">
        <f>Лист4!A817</f>
        <v xml:space="preserve">Софьи Перовской ул. д.80 - корп. 1 </v>
      </c>
      <c r="B819" s="185" t="str">
        <f>Лист4!C817</f>
        <v>г. Астрахань</v>
      </c>
      <c r="C819" s="41">
        <f t="shared" si="24"/>
        <v>409.96060199999999</v>
      </c>
      <c r="D819" s="41">
        <f t="shared" si="25"/>
        <v>26.167698000000001</v>
      </c>
      <c r="E819" s="30">
        <v>0</v>
      </c>
      <c r="F819" s="31">
        <v>26.167698000000001</v>
      </c>
      <c r="G819" s="32">
        <v>0</v>
      </c>
      <c r="H819" s="32">
        <v>0</v>
      </c>
      <c r="I819" s="32">
        <v>0</v>
      </c>
      <c r="J819" s="32">
        <v>0</v>
      </c>
      <c r="K819" s="29">
        <f>Лист4!E817/1000-J819</f>
        <v>436.12830000000002</v>
      </c>
      <c r="L819" s="33"/>
      <c r="M819" s="33"/>
    </row>
    <row r="820" spans="1:13" s="34" customFormat="1" ht="16.5" customHeight="1" x14ac:dyDescent="0.25">
      <c r="A820" s="23" t="str">
        <f>Лист4!A818</f>
        <v xml:space="preserve">Софьи Перовской ул. д.81 </v>
      </c>
      <c r="B820" s="185" t="str">
        <f>Лист4!C818</f>
        <v>г. Астрахань</v>
      </c>
      <c r="C820" s="41">
        <f t="shared" si="24"/>
        <v>1718.213498000001</v>
      </c>
      <c r="D820" s="41">
        <f t="shared" si="25"/>
        <v>109.67320200000007</v>
      </c>
      <c r="E820" s="30">
        <v>0</v>
      </c>
      <c r="F820" s="31">
        <v>109.67320200000007</v>
      </c>
      <c r="G820" s="32">
        <v>0</v>
      </c>
      <c r="H820" s="32">
        <v>0</v>
      </c>
      <c r="I820" s="32">
        <v>0</v>
      </c>
      <c r="J820" s="32">
        <v>0</v>
      </c>
      <c r="K820" s="29">
        <f>Лист4!E818/1000</f>
        <v>1827.8867000000012</v>
      </c>
      <c r="L820" s="33"/>
      <c r="M820" s="33"/>
    </row>
    <row r="821" spans="1:13" s="34" customFormat="1" ht="16.5" customHeight="1" x14ac:dyDescent="0.25">
      <c r="A821" s="23" t="str">
        <f>Лист4!A819</f>
        <v xml:space="preserve">Софьи Перовской ул. д.82 - корп. 1 </v>
      </c>
      <c r="B821" s="185" t="str">
        <f>Лист4!C819</f>
        <v>г. Астрахань</v>
      </c>
      <c r="C821" s="41">
        <f t="shared" si="24"/>
        <v>449.94105799999977</v>
      </c>
      <c r="D821" s="41">
        <f t="shared" si="25"/>
        <v>28.719641999999986</v>
      </c>
      <c r="E821" s="30">
        <v>0</v>
      </c>
      <c r="F821" s="31">
        <v>28.719641999999986</v>
      </c>
      <c r="G821" s="32">
        <v>0</v>
      </c>
      <c r="H821" s="32">
        <v>0</v>
      </c>
      <c r="I821" s="32">
        <v>0</v>
      </c>
      <c r="J821" s="32">
        <v>0</v>
      </c>
      <c r="K821" s="29">
        <f>Лист4!E819/1000</f>
        <v>478.66069999999974</v>
      </c>
      <c r="L821" s="33"/>
      <c r="M821" s="33"/>
    </row>
    <row r="822" spans="1:13" s="34" customFormat="1" ht="16.5" customHeight="1" x14ac:dyDescent="0.25">
      <c r="A822" s="23" t="str">
        <f>Лист4!A820</f>
        <v xml:space="preserve">Софьи Перовской ул. д.82 - корп. 2 </v>
      </c>
      <c r="B822" s="185" t="str">
        <f>Лист4!C820</f>
        <v>г. Астрахань</v>
      </c>
      <c r="C822" s="41">
        <f t="shared" si="24"/>
        <v>380.74295800000004</v>
      </c>
      <c r="D822" s="41">
        <f t="shared" si="25"/>
        <v>24.302742000000002</v>
      </c>
      <c r="E822" s="30">
        <v>0</v>
      </c>
      <c r="F822" s="31">
        <v>24.302742000000002</v>
      </c>
      <c r="G822" s="32">
        <v>0</v>
      </c>
      <c r="H822" s="32">
        <v>0</v>
      </c>
      <c r="I822" s="32">
        <v>0</v>
      </c>
      <c r="J822" s="32">
        <v>0</v>
      </c>
      <c r="K822" s="29">
        <f>Лист4!E820/1000</f>
        <v>405.04570000000007</v>
      </c>
      <c r="L822" s="33"/>
      <c r="M822" s="33"/>
    </row>
    <row r="823" spans="1:13" s="34" customFormat="1" ht="16.5" customHeight="1" x14ac:dyDescent="0.25">
      <c r="A823" s="23" t="str">
        <f>Лист4!A821</f>
        <v xml:space="preserve">Софьи Перовской ул. д.84 - корп. 1 </v>
      </c>
      <c r="B823" s="185" t="str">
        <f>Лист4!C821</f>
        <v>г. Астрахань</v>
      </c>
      <c r="C823" s="41">
        <f t="shared" si="24"/>
        <v>431.01068000000004</v>
      </c>
      <c r="D823" s="41">
        <f t="shared" si="25"/>
        <v>27.511320000000005</v>
      </c>
      <c r="E823" s="30">
        <v>0</v>
      </c>
      <c r="F823" s="31">
        <v>27.511320000000005</v>
      </c>
      <c r="G823" s="32">
        <v>0</v>
      </c>
      <c r="H823" s="32">
        <v>0</v>
      </c>
      <c r="I823" s="32">
        <v>0</v>
      </c>
      <c r="J823" s="32">
        <v>0</v>
      </c>
      <c r="K823" s="29">
        <f>Лист4!E821/1000</f>
        <v>458.52200000000005</v>
      </c>
      <c r="L823" s="33"/>
      <c r="M823" s="33"/>
    </row>
    <row r="824" spans="1:13" s="34" customFormat="1" ht="16.5" customHeight="1" x14ac:dyDescent="0.25">
      <c r="A824" s="23" t="str">
        <f>Лист4!A822</f>
        <v xml:space="preserve">Софьи Перовской ул. д.89 </v>
      </c>
      <c r="B824" s="185" t="str">
        <f>Лист4!C822</f>
        <v>г. Астрахань</v>
      </c>
      <c r="C824" s="41">
        <f t="shared" si="24"/>
        <v>843.71354399999984</v>
      </c>
      <c r="D824" s="41">
        <f t="shared" si="25"/>
        <v>53.854055999999986</v>
      </c>
      <c r="E824" s="30">
        <v>0</v>
      </c>
      <c r="F824" s="31">
        <v>53.854055999999986</v>
      </c>
      <c r="G824" s="32">
        <v>0</v>
      </c>
      <c r="H824" s="32">
        <v>0</v>
      </c>
      <c r="I824" s="32">
        <v>0</v>
      </c>
      <c r="J824" s="32">
        <v>0</v>
      </c>
      <c r="K824" s="29">
        <f>Лист4!E822/1000-J824</f>
        <v>897.56759999999986</v>
      </c>
      <c r="L824" s="33"/>
      <c r="M824" s="33"/>
    </row>
    <row r="825" spans="1:13" s="34" customFormat="1" ht="16.5" customHeight="1" x14ac:dyDescent="0.25">
      <c r="A825" s="23" t="str">
        <f>Лист4!A823</f>
        <v xml:space="preserve">Софьи Перовской ул. д.91 </v>
      </c>
      <c r="B825" s="185" t="str">
        <f>Лист4!C823</f>
        <v>г. Астрахань</v>
      </c>
      <c r="C825" s="41">
        <f t="shared" si="24"/>
        <v>104.49857800000001</v>
      </c>
      <c r="D825" s="41">
        <f t="shared" si="25"/>
        <v>6.670122000000001</v>
      </c>
      <c r="E825" s="30">
        <v>0</v>
      </c>
      <c r="F825" s="31">
        <v>6.670122000000001</v>
      </c>
      <c r="G825" s="32">
        <v>0</v>
      </c>
      <c r="H825" s="32">
        <v>0</v>
      </c>
      <c r="I825" s="32">
        <v>0</v>
      </c>
      <c r="J825" s="32">
        <v>0</v>
      </c>
      <c r="K825" s="29">
        <f>Лист4!E823/1000</f>
        <v>111.16870000000002</v>
      </c>
      <c r="L825" s="33"/>
      <c r="M825" s="33"/>
    </row>
    <row r="826" spans="1:13" s="34" customFormat="1" ht="16.5" customHeight="1" x14ac:dyDescent="0.25">
      <c r="A826" s="23" t="str">
        <f>Лист4!A824</f>
        <v xml:space="preserve">Софьи Перовской ул. д.94/1а </v>
      </c>
      <c r="B826" s="185" t="str">
        <f>Лист4!C824</f>
        <v>г. Астрахань</v>
      </c>
      <c r="C826" s="41">
        <f t="shared" si="24"/>
        <v>738.39819999999997</v>
      </c>
      <c r="D826" s="41">
        <f t="shared" si="25"/>
        <v>47.131799999999998</v>
      </c>
      <c r="E826" s="30">
        <v>0</v>
      </c>
      <c r="F826" s="31">
        <v>47.131799999999998</v>
      </c>
      <c r="G826" s="32">
        <v>0</v>
      </c>
      <c r="H826" s="32">
        <v>0</v>
      </c>
      <c r="I826" s="32">
        <v>0</v>
      </c>
      <c r="J826" s="32">
        <v>0</v>
      </c>
      <c r="K826" s="29">
        <f>Лист4!E824/1000</f>
        <v>785.53</v>
      </c>
      <c r="L826" s="33"/>
      <c r="M826" s="33"/>
    </row>
    <row r="827" spans="1:13" s="34" customFormat="1" ht="16.5" customHeight="1" x14ac:dyDescent="0.25">
      <c r="A827" s="23" t="str">
        <f>Лист4!A825</f>
        <v xml:space="preserve">Студенческая ул. д.1 </v>
      </c>
      <c r="B827" s="185" t="str">
        <f>Лист4!C825</f>
        <v>г. Астрахань</v>
      </c>
      <c r="C827" s="41">
        <f t="shared" si="24"/>
        <v>873.17074700000001</v>
      </c>
      <c r="D827" s="41">
        <f t="shared" si="25"/>
        <v>55.734302999999997</v>
      </c>
      <c r="E827" s="30">
        <v>0</v>
      </c>
      <c r="F827" s="31">
        <v>55.734302999999997</v>
      </c>
      <c r="G827" s="32">
        <v>0</v>
      </c>
      <c r="H827" s="32">
        <v>0</v>
      </c>
      <c r="I827" s="32">
        <v>0</v>
      </c>
      <c r="J827" s="32">
        <v>0</v>
      </c>
      <c r="K827" s="29">
        <f>Лист4!E825/1000</f>
        <v>928.90504999999996</v>
      </c>
      <c r="L827" s="33"/>
      <c r="M827" s="33"/>
    </row>
    <row r="828" spans="1:13" s="34" customFormat="1" ht="16.5" customHeight="1" x14ac:dyDescent="0.25">
      <c r="A828" s="23" t="str">
        <f>Лист4!A826</f>
        <v xml:space="preserve">Студенческая ул. д.4 </v>
      </c>
      <c r="B828" s="185" t="str">
        <f>Лист4!C826</f>
        <v>г. Астрахань</v>
      </c>
      <c r="C828" s="41">
        <f t="shared" si="24"/>
        <v>1729.1564610000005</v>
      </c>
      <c r="D828" s="41">
        <f t="shared" si="25"/>
        <v>110.37168900000003</v>
      </c>
      <c r="E828" s="30">
        <v>0</v>
      </c>
      <c r="F828" s="31">
        <v>110.37168900000003</v>
      </c>
      <c r="G828" s="32">
        <v>0</v>
      </c>
      <c r="H828" s="32">
        <v>0</v>
      </c>
      <c r="I828" s="32">
        <v>0</v>
      </c>
      <c r="J828" s="32">
        <v>0</v>
      </c>
      <c r="K828" s="29">
        <f>Лист4!E826/1000</f>
        <v>1839.5281500000006</v>
      </c>
      <c r="L828" s="33"/>
      <c r="M828" s="33"/>
    </row>
    <row r="829" spans="1:13" s="34" customFormat="1" ht="16.5" customHeight="1" x14ac:dyDescent="0.25">
      <c r="A829" s="23" t="str">
        <f>Лист4!A827</f>
        <v xml:space="preserve">Студенческая ул. д.6 </v>
      </c>
      <c r="B829" s="185" t="str">
        <f>Лист4!C827</f>
        <v>г. Астрахань</v>
      </c>
      <c r="C829" s="41">
        <f t="shared" si="24"/>
        <v>1430.3974172000003</v>
      </c>
      <c r="D829" s="41">
        <f t="shared" si="25"/>
        <v>91.301962800000013</v>
      </c>
      <c r="E829" s="30">
        <v>0</v>
      </c>
      <c r="F829" s="31">
        <v>91.301962800000013</v>
      </c>
      <c r="G829" s="32">
        <v>0</v>
      </c>
      <c r="H829" s="32">
        <v>0</v>
      </c>
      <c r="I829" s="32">
        <v>0</v>
      </c>
      <c r="J829" s="32">
        <v>0</v>
      </c>
      <c r="K829" s="29">
        <f>Лист4!E827/1000</f>
        <v>1521.6993800000002</v>
      </c>
      <c r="L829" s="33"/>
      <c r="M829" s="33"/>
    </row>
    <row r="830" spans="1:13" s="34" customFormat="1" ht="16.5" customHeight="1" x14ac:dyDescent="0.25">
      <c r="A830" s="23" t="str">
        <f>Лист4!A828</f>
        <v xml:space="preserve">Сун-Ят-Сена ул. д.61 </v>
      </c>
      <c r="B830" s="185" t="str">
        <f>Лист4!C828</f>
        <v>г. Астрахань</v>
      </c>
      <c r="C830" s="41">
        <f t="shared" si="24"/>
        <v>439.58479600000021</v>
      </c>
      <c r="D830" s="41">
        <f t="shared" si="25"/>
        <v>28.058604000000013</v>
      </c>
      <c r="E830" s="30">
        <v>0</v>
      </c>
      <c r="F830" s="31">
        <v>28.058604000000013</v>
      </c>
      <c r="G830" s="32">
        <v>0</v>
      </c>
      <c r="H830" s="32">
        <v>0</v>
      </c>
      <c r="I830" s="32">
        <v>0</v>
      </c>
      <c r="J830" s="32">
        <v>0</v>
      </c>
      <c r="K830" s="29">
        <f>Лист4!E828/1000</f>
        <v>467.64340000000021</v>
      </c>
      <c r="L830" s="33"/>
      <c r="M830" s="33"/>
    </row>
    <row r="831" spans="1:13" s="34" customFormat="1" ht="16.5" customHeight="1" x14ac:dyDescent="0.25">
      <c r="A831" s="23" t="str">
        <f>Лист4!A829</f>
        <v xml:space="preserve">Сун-Ят-Сена ул. д.64 </v>
      </c>
      <c r="B831" s="185" t="str">
        <f>Лист4!C829</f>
        <v>г. Астрахань</v>
      </c>
      <c r="C831" s="41">
        <f t="shared" si="24"/>
        <v>815.31567400000017</v>
      </c>
      <c r="D831" s="41">
        <f t="shared" si="25"/>
        <v>52.041426000000016</v>
      </c>
      <c r="E831" s="30">
        <v>0</v>
      </c>
      <c r="F831" s="31">
        <v>52.041426000000016</v>
      </c>
      <c r="G831" s="32">
        <v>0</v>
      </c>
      <c r="H831" s="32">
        <v>0</v>
      </c>
      <c r="I831" s="32">
        <v>0</v>
      </c>
      <c r="J831" s="32">
        <v>0</v>
      </c>
      <c r="K831" s="29">
        <f>Лист4!E829/1000</f>
        <v>867.35710000000017</v>
      </c>
      <c r="L831" s="33"/>
      <c r="M831" s="33"/>
    </row>
    <row r="832" spans="1:13" s="34" customFormat="1" ht="16.5" customHeight="1" x14ac:dyDescent="0.25">
      <c r="A832" s="23" t="str">
        <f>Лист4!A830</f>
        <v xml:space="preserve">Сун-Ят-Сена ул. д.64А </v>
      </c>
      <c r="B832" s="185" t="str">
        <f>Лист4!C830</f>
        <v>г. Астрахань</v>
      </c>
      <c r="C832" s="41">
        <f t="shared" si="24"/>
        <v>247.57860059999999</v>
      </c>
      <c r="D832" s="41">
        <f t="shared" si="25"/>
        <v>15.8028894</v>
      </c>
      <c r="E832" s="30">
        <v>0</v>
      </c>
      <c r="F832" s="31">
        <v>15.8028894</v>
      </c>
      <c r="G832" s="32">
        <v>0</v>
      </c>
      <c r="H832" s="32">
        <v>0</v>
      </c>
      <c r="I832" s="32">
        <v>0</v>
      </c>
      <c r="J832" s="32">
        <v>0</v>
      </c>
      <c r="K832" s="29">
        <f>Лист4!E830/1000</f>
        <v>263.38148999999999</v>
      </c>
      <c r="L832" s="33"/>
      <c r="M832" s="33"/>
    </row>
    <row r="833" spans="1:13" s="34" customFormat="1" ht="16.5" customHeight="1" x14ac:dyDescent="0.25">
      <c r="A833" s="23" t="str">
        <f>Лист4!A831</f>
        <v xml:space="preserve">Сун-Ят-Сена ул. д.64Б </v>
      </c>
      <c r="B833" s="185" t="str">
        <f>Лист4!C831</f>
        <v>г. Астрахань</v>
      </c>
      <c r="C833" s="41">
        <f t="shared" si="24"/>
        <v>300.51872379999992</v>
      </c>
      <c r="D833" s="41">
        <f t="shared" si="25"/>
        <v>19.182046199999995</v>
      </c>
      <c r="E833" s="30">
        <v>0</v>
      </c>
      <c r="F833" s="31">
        <v>19.182046199999995</v>
      </c>
      <c r="G833" s="32">
        <v>0</v>
      </c>
      <c r="H833" s="32">
        <v>0</v>
      </c>
      <c r="I833" s="32">
        <v>0</v>
      </c>
      <c r="J833" s="32">
        <v>0</v>
      </c>
      <c r="K833" s="29">
        <f>Лист4!E831/1000</f>
        <v>319.70076999999992</v>
      </c>
      <c r="L833" s="33"/>
      <c r="M833" s="33"/>
    </row>
    <row r="834" spans="1:13" s="34" customFormat="1" ht="16.5" customHeight="1" x14ac:dyDescent="0.25">
      <c r="A834" s="23" t="str">
        <f>Лист4!A832</f>
        <v xml:space="preserve">Сун-Ят-Сена ул. д.66А </v>
      </c>
      <c r="B834" s="185" t="str">
        <f>Лист4!C832</f>
        <v>г. Астрахань</v>
      </c>
      <c r="C834" s="41">
        <f t="shared" si="24"/>
        <v>758.53980560000025</v>
      </c>
      <c r="D834" s="41">
        <f t="shared" si="25"/>
        <v>48.417434400000019</v>
      </c>
      <c r="E834" s="30">
        <v>0</v>
      </c>
      <c r="F834" s="31">
        <v>48.417434400000019</v>
      </c>
      <c r="G834" s="32">
        <v>0</v>
      </c>
      <c r="H834" s="32">
        <v>0</v>
      </c>
      <c r="I834" s="32">
        <v>0</v>
      </c>
      <c r="J834" s="32">
        <v>0</v>
      </c>
      <c r="K834" s="29">
        <f>Лист4!E832/1000</f>
        <v>806.9572400000003</v>
      </c>
      <c r="L834" s="33"/>
      <c r="M834" s="33"/>
    </row>
    <row r="835" spans="1:13" s="34" customFormat="1" ht="16.5" customHeight="1" x14ac:dyDescent="0.25">
      <c r="A835" s="23" t="str">
        <f>Лист4!A833</f>
        <v xml:space="preserve">Тамбовская ул. д.10 </v>
      </c>
      <c r="B835" s="185" t="str">
        <f>Лист4!C833</f>
        <v>г. Астрахань</v>
      </c>
      <c r="C835" s="41">
        <f t="shared" si="24"/>
        <v>13.930048000000001</v>
      </c>
      <c r="D835" s="41">
        <f t="shared" si="25"/>
        <v>0.88915199999999994</v>
      </c>
      <c r="E835" s="30">
        <v>0</v>
      </c>
      <c r="F835" s="31">
        <v>0.88915199999999994</v>
      </c>
      <c r="G835" s="32">
        <v>0</v>
      </c>
      <c r="H835" s="32">
        <v>0</v>
      </c>
      <c r="I835" s="32">
        <v>0</v>
      </c>
      <c r="J835" s="32">
        <v>0</v>
      </c>
      <c r="K835" s="29">
        <f>Лист4!E833/1000</f>
        <v>14.8192</v>
      </c>
      <c r="L835" s="33"/>
      <c r="M835" s="33"/>
    </row>
    <row r="836" spans="1:13" s="34" customFormat="1" ht="16.5" customHeight="1" x14ac:dyDescent="0.25">
      <c r="A836" s="23" t="str">
        <f>Лист4!A834</f>
        <v xml:space="preserve">Тамбовская ул. д.13 </v>
      </c>
      <c r="B836" s="185" t="str">
        <f>Лист4!C834</f>
        <v>г. Астрахань</v>
      </c>
      <c r="C836" s="41">
        <f t="shared" si="24"/>
        <v>1.1778199999999999</v>
      </c>
      <c r="D836" s="41">
        <f t="shared" si="25"/>
        <v>7.5179999999999997E-2</v>
      </c>
      <c r="E836" s="30">
        <v>0</v>
      </c>
      <c r="F836" s="31">
        <v>7.5179999999999997E-2</v>
      </c>
      <c r="G836" s="32">
        <v>0</v>
      </c>
      <c r="H836" s="32">
        <v>0</v>
      </c>
      <c r="I836" s="32">
        <v>0</v>
      </c>
      <c r="J836" s="32">
        <v>0</v>
      </c>
      <c r="K836" s="29">
        <f>Лист4!E834/1000</f>
        <v>1.2529999999999999</v>
      </c>
      <c r="L836" s="33"/>
      <c r="M836" s="33"/>
    </row>
    <row r="837" spans="1:13" s="34" customFormat="1" ht="16.5" customHeight="1" x14ac:dyDescent="0.25">
      <c r="A837" s="23" t="str">
        <f>Лист4!A835</f>
        <v xml:space="preserve">Тамбовская ул. д.33 </v>
      </c>
      <c r="B837" s="185" t="str">
        <f>Лист4!C835</f>
        <v>г. Астрахань</v>
      </c>
      <c r="C837" s="41">
        <f t="shared" si="24"/>
        <v>25.564615999999997</v>
      </c>
      <c r="D837" s="41">
        <f t="shared" si="25"/>
        <v>1.6317839999999999</v>
      </c>
      <c r="E837" s="30">
        <v>0</v>
      </c>
      <c r="F837" s="31">
        <v>1.6317839999999999</v>
      </c>
      <c r="G837" s="32">
        <v>0</v>
      </c>
      <c r="H837" s="32">
        <v>0</v>
      </c>
      <c r="I837" s="32">
        <v>0</v>
      </c>
      <c r="J837" s="32">
        <v>0</v>
      </c>
      <c r="K837" s="29">
        <f>Лист4!E835/1000</f>
        <v>27.196399999999997</v>
      </c>
      <c r="L837" s="33"/>
      <c r="M837" s="33"/>
    </row>
    <row r="838" spans="1:13" s="34" customFormat="1" ht="16.5" customHeight="1" x14ac:dyDescent="0.25">
      <c r="A838" s="23" t="str">
        <f>Лист4!A836</f>
        <v xml:space="preserve">Тамбовская ул. д.5 </v>
      </c>
      <c r="B838" s="185" t="str">
        <f>Лист4!C836</f>
        <v>г. Астрахань</v>
      </c>
      <c r="C838" s="41">
        <f t="shared" si="24"/>
        <v>50.184438</v>
      </c>
      <c r="D838" s="41">
        <f t="shared" si="25"/>
        <v>3.2032620000000005</v>
      </c>
      <c r="E838" s="30">
        <v>0</v>
      </c>
      <c r="F838" s="31">
        <v>3.2032620000000005</v>
      </c>
      <c r="G838" s="32">
        <v>0</v>
      </c>
      <c r="H838" s="32">
        <v>0</v>
      </c>
      <c r="I838" s="32">
        <v>0</v>
      </c>
      <c r="J838" s="32">
        <v>0</v>
      </c>
      <c r="K838" s="29">
        <f>Лист4!E836/1000</f>
        <v>53.387700000000002</v>
      </c>
      <c r="L838" s="33"/>
      <c r="M838" s="33"/>
    </row>
    <row r="839" spans="1:13" s="34" customFormat="1" ht="16.5" customHeight="1" x14ac:dyDescent="0.25">
      <c r="A839" s="23" t="str">
        <f>Лист4!A837</f>
        <v xml:space="preserve">Тамбовская ул. д.8 </v>
      </c>
      <c r="B839" s="185" t="str">
        <f>Лист4!C837</f>
        <v>г. Астрахань</v>
      </c>
      <c r="C839" s="41">
        <f t="shared" ref="C839:C902" si="26">K839+J839-F839</f>
        <v>4.7909920000000001</v>
      </c>
      <c r="D839" s="41">
        <f t="shared" ref="D839:D902" si="27">F839</f>
        <v>0.30580799999999997</v>
      </c>
      <c r="E839" s="30">
        <v>0</v>
      </c>
      <c r="F839" s="31">
        <v>0.30580799999999997</v>
      </c>
      <c r="G839" s="32">
        <v>0</v>
      </c>
      <c r="H839" s="32">
        <v>0</v>
      </c>
      <c r="I839" s="32">
        <v>0</v>
      </c>
      <c r="J839" s="32">
        <v>0</v>
      </c>
      <c r="K839" s="29">
        <f>Лист4!E837/1000-J839</f>
        <v>5.0968</v>
      </c>
      <c r="L839" s="33"/>
      <c r="M839" s="33"/>
    </row>
    <row r="840" spans="1:13" s="34" customFormat="1" ht="16.5" customHeight="1" x14ac:dyDescent="0.25">
      <c r="A840" s="23" t="str">
        <f>Лист4!A838</f>
        <v xml:space="preserve">Ташкентская ул. д.1/1 </v>
      </c>
      <c r="B840" s="185" t="str">
        <f>Лист4!C838</f>
        <v>г. Астрахань</v>
      </c>
      <c r="C840" s="41">
        <f t="shared" si="26"/>
        <v>0</v>
      </c>
      <c r="D840" s="41">
        <f t="shared" si="27"/>
        <v>0</v>
      </c>
      <c r="E840" s="30">
        <v>0</v>
      </c>
      <c r="F840" s="31">
        <v>0</v>
      </c>
      <c r="G840" s="32">
        <v>0</v>
      </c>
      <c r="H840" s="32">
        <v>0</v>
      </c>
      <c r="I840" s="32">
        <v>0</v>
      </c>
      <c r="J840" s="32">
        <v>0</v>
      </c>
      <c r="K840" s="29">
        <f>Лист4!E838/1000</f>
        <v>0</v>
      </c>
      <c r="L840" s="33"/>
      <c r="M840" s="33"/>
    </row>
    <row r="841" spans="1:13" s="34" customFormat="1" ht="16.5" customHeight="1" x14ac:dyDescent="0.25">
      <c r="A841" s="23" t="str">
        <f>Лист4!A839</f>
        <v xml:space="preserve">Ташкентская ул. д.19 </v>
      </c>
      <c r="B841" s="185" t="str">
        <f>Лист4!C839</f>
        <v>г. Астрахань</v>
      </c>
      <c r="C841" s="41">
        <f t="shared" si="26"/>
        <v>14.366114</v>
      </c>
      <c r="D841" s="41">
        <f t="shared" si="27"/>
        <v>0.91698599999999997</v>
      </c>
      <c r="E841" s="30">
        <v>0</v>
      </c>
      <c r="F841" s="31">
        <v>0.91698599999999997</v>
      </c>
      <c r="G841" s="32">
        <v>0</v>
      </c>
      <c r="H841" s="32">
        <v>0</v>
      </c>
      <c r="I841" s="32">
        <v>0</v>
      </c>
      <c r="J841" s="32">
        <v>0</v>
      </c>
      <c r="K841" s="29">
        <f>Лист4!E839/1000</f>
        <v>15.283099999999999</v>
      </c>
      <c r="L841" s="33"/>
      <c r="M841" s="33"/>
    </row>
    <row r="842" spans="1:13" s="34" customFormat="1" ht="16.5" customHeight="1" x14ac:dyDescent="0.25">
      <c r="A842" s="23" t="str">
        <f>Лист4!A840</f>
        <v xml:space="preserve">Ташкентская ул. д.3 </v>
      </c>
      <c r="B842" s="185" t="str">
        <f>Лист4!C840</f>
        <v>г. Астрахань</v>
      </c>
      <c r="C842" s="41">
        <f t="shared" si="26"/>
        <v>14.135720000000001</v>
      </c>
      <c r="D842" s="41">
        <f t="shared" si="27"/>
        <v>0.90228000000000008</v>
      </c>
      <c r="E842" s="30">
        <v>0</v>
      </c>
      <c r="F842" s="31">
        <v>0.90228000000000008</v>
      </c>
      <c r="G842" s="32">
        <v>0</v>
      </c>
      <c r="H842" s="32">
        <v>0</v>
      </c>
      <c r="I842" s="32">
        <v>0</v>
      </c>
      <c r="J842" s="32">
        <v>0</v>
      </c>
      <c r="K842" s="29">
        <f>Лист4!E840/1000</f>
        <v>15.038</v>
      </c>
      <c r="L842" s="33"/>
      <c r="M842" s="33"/>
    </row>
    <row r="843" spans="1:13" s="34" customFormat="1" ht="16.5" customHeight="1" x14ac:dyDescent="0.25">
      <c r="A843" s="23" t="str">
        <f>Лист4!A841</f>
        <v xml:space="preserve">Ташкентская ул. д.5 </v>
      </c>
      <c r="B843" s="185" t="str">
        <f>Лист4!C841</f>
        <v>г. Астрахань</v>
      </c>
      <c r="C843" s="41">
        <f t="shared" si="26"/>
        <v>5.9270477999999995</v>
      </c>
      <c r="D843" s="41">
        <f t="shared" si="27"/>
        <v>0.37832220000000005</v>
      </c>
      <c r="E843" s="30">
        <v>0</v>
      </c>
      <c r="F843" s="31">
        <v>0.37832220000000005</v>
      </c>
      <c r="G843" s="32">
        <v>0</v>
      </c>
      <c r="H843" s="32">
        <v>0</v>
      </c>
      <c r="I843" s="32">
        <v>0</v>
      </c>
      <c r="J843" s="32">
        <v>0</v>
      </c>
      <c r="K843" s="29">
        <f>Лист4!E841/1000</f>
        <v>6.3053699999999999</v>
      </c>
      <c r="L843" s="33"/>
      <c r="M843" s="33"/>
    </row>
    <row r="844" spans="1:13" s="34" customFormat="1" ht="16.5" customHeight="1" x14ac:dyDescent="0.25">
      <c r="A844" s="23" t="str">
        <f>Лист4!A842</f>
        <v xml:space="preserve">Ташкентская ул. д.9 </v>
      </c>
      <c r="B844" s="185" t="str">
        <f>Лист4!C842</f>
        <v>г. Астрахань</v>
      </c>
      <c r="C844" s="41">
        <f t="shared" si="26"/>
        <v>0</v>
      </c>
      <c r="D844" s="41">
        <f t="shared" si="27"/>
        <v>0</v>
      </c>
      <c r="E844" s="30">
        <v>0</v>
      </c>
      <c r="F844" s="31">
        <v>0</v>
      </c>
      <c r="G844" s="32">
        <v>0</v>
      </c>
      <c r="H844" s="32">
        <v>0</v>
      </c>
      <c r="I844" s="32">
        <v>0</v>
      </c>
      <c r="J844" s="32">
        <v>0</v>
      </c>
      <c r="K844" s="29">
        <f>Лист4!E842/1000</f>
        <v>0</v>
      </c>
      <c r="L844" s="33"/>
      <c r="M844" s="33"/>
    </row>
    <row r="845" spans="1:13" s="34" customFormat="1" ht="16.5" customHeight="1" x14ac:dyDescent="0.25">
      <c r="A845" s="23" t="str">
        <f>Лист4!A843</f>
        <v xml:space="preserve">Театральный пер. д.2/8 </v>
      </c>
      <c r="B845" s="185" t="str">
        <f>Лист4!C843</f>
        <v>г. Астрахань</v>
      </c>
      <c r="C845" s="41">
        <f t="shared" si="26"/>
        <v>335.27144500000009</v>
      </c>
      <c r="D845" s="41">
        <f t="shared" si="27"/>
        <v>21.400305000000007</v>
      </c>
      <c r="E845" s="30">
        <v>0</v>
      </c>
      <c r="F845" s="31">
        <v>21.400305000000007</v>
      </c>
      <c r="G845" s="32">
        <v>0</v>
      </c>
      <c r="H845" s="32">
        <v>0</v>
      </c>
      <c r="I845" s="32">
        <v>0</v>
      </c>
      <c r="J845" s="32">
        <v>0</v>
      </c>
      <c r="K845" s="29">
        <f>Лист4!E843/1000</f>
        <v>356.67175000000009</v>
      </c>
      <c r="L845" s="33"/>
      <c r="M845" s="33"/>
    </row>
    <row r="846" spans="1:13" s="34" customFormat="1" ht="16.5" customHeight="1" x14ac:dyDescent="0.25">
      <c r="A846" s="23" t="str">
        <f>Лист4!A844</f>
        <v xml:space="preserve">Театральный пер. д.3 </v>
      </c>
      <c r="B846" s="185" t="str">
        <f>Лист4!C844</f>
        <v>г. Астрахань</v>
      </c>
      <c r="C846" s="41">
        <f t="shared" si="26"/>
        <v>135.94975600000001</v>
      </c>
      <c r="D846" s="41">
        <f t="shared" si="27"/>
        <v>8.677643999999999</v>
      </c>
      <c r="E846" s="30">
        <v>0</v>
      </c>
      <c r="F846" s="31">
        <v>8.677643999999999</v>
      </c>
      <c r="G846" s="32">
        <v>0</v>
      </c>
      <c r="H846" s="32">
        <v>0</v>
      </c>
      <c r="I846" s="32">
        <v>0</v>
      </c>
      <c r="J846" s="32">
        <v>0</v>
      </c>
      <c r="K846" s="29">
        <f>Лист4!E844/1000</f>
        <v>144.62739999999999</v>
      </c>
      <c r="L846" s="33"/>
      <c r="M846" s="33"/>
    </row>
    <row r="847" spans="1:13" s="34" customFormat="1" ht="16.5" customHeight="1" x14ac:dyDescent="0.25">
      <c r="A847" s="23" t="str">
        <f>Лист4!A845</f>
        <v xml:space="preserve">Тихий пер. д.2 </v>
      </c>
      <c r="B847" s="185" t="str">
        <f>Лист4!C845</f>
        <v>г. Астрахань</v>
      </c>
      <c r="C847" s="41">
        <f t="shared" si="26"/>
        <v>0.74679240000000002</v>
      </c>
      <c r="D847" s="41">
        <f t="shared" si="27"/>
        <v>4.7667600000000004E-2</v>
      </c>
      <c r="E847" s="30">
        <v>0</v>
      </c>
      <c r="F847" s="31">
        <v>4.7667600000000004E-2</v>
      </c>
      <c r="G847" s="32">
        <v>0</v>
      </c>
      <c r="H847" s="32">
        <v>0</v>
      </c>
      <c r="I847" s="32">
        <v>0</v>
      </c>
      <c r="J847" s="32">
        <v>0</v>
      </c>
      <c r="K847" s="29">
        <f>Лист4!E845/1000</f>
        <v>0.79446000000000006</v>
      </c>
      <c r="L847" s="33"/>
      <c r="M847" s="33"/>
    </row>
    <row r="848" spans="1:13" s="34" customFormat="1" ht="16.5" customHeight="1" x14ac:dyDescent="0.25">
      <c r="A848" s="23" t="str">
        <f>Лист4!A846</f>
        <v xml:space="preserve">Тихий пер. д.3 </v>
      </c>
      <c r="B848" s="185" t="str">
        <f>Лист4!C846</f>
        <v>г. Астрахань</v>
      </c>
      <c r="C848" s="41">
        <f t="shared" si="26"/>
        <v>0.16027000000000002</v>
      </c>
      <c r="D848" s="41">
        <f t="shared" si="27"/>
        <v>1.0230000000000001E-2</v>
      </c>
      <c r="E848" s="30">
        <v>0</v>
      </c>
      <c r="F848" s="31">
        <v>1.0230000000000001E-2</v>
      </c>
      <c r="G848" s="32">
        <v>0</v>
      </c>
      <c r="H848" s="32">
        <v>0</v>
      </c>
      <c r="I848" s="32">
        <v>0</v>
      </c>
      <c r="J848" s="32">
        <v>0</v>
      </c>
      <c r="K848" s="29">
        <f>Лист4!E846/1000</f>
        <v>0.17050000000000001</v>
      </c>
      <c r="L848" s="33"/>
      <c r="M848" s="33"/>
    </row>
    <row r="849" spans="1:13" s="34" customFormat="1" ht="16.5" customHeight="1" x14ac:dyDescent="0.25">
      <c r="A849" s="23" t="str">
        <f>Лист4!A847</f>
        <v xml:space="preserve">Тихий пер. д.6 </v>
      </c>
      <c r="B849" s="185" t="str">
        <f>Лист4!C847</f>
        <v>г. Астрахань</v>
      </c>
      <c r="C849" s="41">
        <f t="shared" si="26"/>
        <v>73.944912000000002</v>
      </c>
      <c r="D849" s="41">
        <f t="shared" si="27"/>
        <v>4.7198880000000001</v>
      </c>
      <c r="E849" s="30">
        <v>0</v>
      </c>
      <c r="F849" s="31">
        <v>4.7198880000000001</v>
      </c>
      <c r="G849" s="32">
        <v>0</v>
      </c>
      <c r="H849" s="32">
        <v>0</v>
      </c>
      <c r="I849" s="32">
        <v>0</v>
      </c>
      <c r="J849" s="32">
        <v>0</v>
      </c>
      <c r="K849" s="29">
        <f>Лист4!E847/1000</f>
        <v>78.6648</v>
      </c>
      <c r="L849" s="33"/>
      <c r="M849" s="33"/>
    </row>
    <row r="850" spans="1:13" s="34" customFormat="1" ht="16.5" customHeight="1" x14ac:dyDescent="0.25">
      <c r="A850" s="23" t="str">
        <f>Лист4!A848</f>
        <v xml:space="preserve">Тредиаковского ул. д.9 </v>
      </c>
      <c r="B850" s="185" t="str">
        <f>Лист4!C848</f>
        <v>г. Астрахань</v>
      </c>
      <c r="C850" s="41">
        <f t="shared" si="26"/>
        <v>48.796997999999995</v>
      </c>
      <c r="D850" s="41">
        <f t="shared" si="27"/>
        <v>3.1147019999999994</v>
      </c>
      <c r="E850" s="30">
        <v>0</v>
      </c>
      <c r="F850" s="31">
        <v>3.1147019999999994</v>
      </c>
      <c r="G850" s="32">
        <v>0</v>
      </c>
      <c r="H850" s="32">
        <v>0</v>
      </c>
      <c r="I850" s="32">
        <v>0</v>
      </c>
      <c r="J850" s="32">
        <v>0</v>
      </c>
      <c r="K850" s="29">
        <f>Лист4!E848/1000</f>
        <v>51.911699999999996</v>
      </c>
      <c r="L850" s="33"/>
      <c r="M850" s="33"/>
    </row>
    <row r="851" spans="1:13" s="34" customFormat="1" ht="16.5" customHeight="1" x14ac:dyDescent="0.25">
      <c r="A851" s="23" t="str">
        <f>Лист4!A849</f>
        <v xml:space="preserve">Тургенева ул. д.1 </v>
      </c>
      <c r="B851" s="185" t="str">
        <f>Лист4!C849</f>
        <v>г. Астрахань</v>
      </c>
      <c r="C851" s="41">
        <f t="shared" si="26"/>
        <v>89.641971999999996</v>
      </c>
      <c r="D851" s="41">
        <f t="shared" si="27"/>
        <v>5.7218280000000004</v>
      </c>
      <c r="E851" s="30">
        <v>0</v>
      </c>
      <c r="F851" s="31">
        <v>5.7218280000000004</v>
      </c>
      <c r="G851" s="32">
        <v>0</v>
      </c>
      <c r="H851" s="32">
        <v>0</v>
      </c>
      <c r="I851" s="32">
        <v>0</v>
      </c>
      <c r="J851" s="32">
        <v>0</v>
      </c>
      <c r="K851" s="29">
        <f>Лист4!E849/1000</f>
        <v>95.363799999999998</v>
      </c>
      <c r="L851" s="33"/>
      <c r="M851" s="33"/>
    </row>
    <row r="852" spans="1:13" s="34" customFormat="1" ht="16.5" customHeight="1" x14ac:dyDescent="0.25">
      <c r="A852" s="23" t="str">
        <f>Лист4!A850</f>
        <v xml:space="preserve">Тургенева ул. д.11 </v>
      </c>
      <c r="B852" s="185" t="str">
        <f>Лист4!C850</f>
        <v>г. Астрахань</v>
      </c>
      <c r="C852" s="41">
        <f t="shared" si="26"/>
        <v>0</v>
      </c>
      <c r="D852" s="41">
        <f t="shared" si="27"/>
        <v>0</v>
      </c>
      <c r="E852" s="30">
        <v>0</v>
      </c>
      <c r="F852" s="31">
        <v>0</v>
      </c>
      <c r="G852" s="32">
        <v>0</v>
      </c>
      <c r="H852" s="32">
        <v>0</v>
      </c>
      <c r="I852" s="32">
        <v>0</v>
      </c>
      <c r="J852" s="32">
        <v>0</v>
      </c>
      <c r="K852" s="29">
        <f>Лист4!E850/1000</f>
        <v>0</v>
      </c>
      <c r="L852" s="33"/>
      <c r="M852" s="33"/>
    </row>
    <row r="853" spans="1:13" s="34" customFormat="1" ht="16.5" customHeight="1" x14ac:dyDescent="0.25">
      <c r="A853" s="23" t="str">
        <f>Лист4!A851</f>
        <v xml:space="preserve">Тургенева ул. д.6 </v>
      </c>
      <c r="B853" s="185" t="str">
        <f>Лист4!C851</f>
        <v>г. Астрахань</v>
      </c>
      <c r="C853" s="41">
        <f t="shared" si="26"/>
        <v>208.45693800000004</v>
      </c>
      <c r="D853" s="41">
        <f t="shared" si="27"/>
        <v>13.305762000000001</v>
      </c>
      <c r="E853" s="30">
        <v>0</v>
      </c>
      <c r="F853" s="31">
        <v>13.305762000000001</v>
      </c>
      <c r="G853" s="32">
        <v>0</v>
      </c>
      <c r="H853" s="32">
        <v>0</v>
      </c>
      <c r="I853" s="32">
        <v>0</v>
      </c>
      <c r="J853" s="32">
        <v>0</v>
      </c>
      <c r="K853" s="29">
        <f>Лист4!E851/1000</f>
        <v>221.76270000000002</v>
      </c>
      <c r="L853" s="33"/>
      <c r="M853" s="33"/>
    </row>
    <row r="854" spans="1:13" s="34" customFormat="1" ht="16.5" customHeight="1" x14ac:dyDescent="0.25">
      <c r="A854" s="23" t="str">
        <f>Лист4!A852</f>
        <v xml:space="preserve">Тургенева ул. д.6А </v>
      </c>
      <c r="B854" s="185" t="str">
        <f>Лист4!C852</f>
        <v>г. Астрахань</v>
      </c>
      <c r="C854" s="41">
        <f t="shared" si="26"/>
        <v>234.57182999999998</v>
      </c>
      <c r="D854" s="41">
        <f t="shared" si="27"/>
        <v>14.972669999999997</v>
      </c>
      <c r="E854" s="30">
        <v>0</v>
      </c>
      <c r="F854" s="31">
        <v>14.972669999999997</v>
      </c>
      <c r="G854" s="32">
        <v>0</v>
      </c>
      <c r="H854" s="32">
        <v>0</v>
      </c>
      <c r="I854" s="32">
        <v>0</v>
      </c>
      <c r="J854" s="32">
        <v>0</v>
      </c>
      <c r="K854" s="29">
        <f>Лист4!E852/1000</f>
        <v>249.54449999999997</v>
      </c>
      <c r="L854" s="33"/>
      <c r="M854" s="33"/>
    </row>
    <row r="855" spans="1:13" s="34" customFormat="1" ht="16.5" customHeight="1" x14ac:dyDescent="0.25">
      <c r="A855" s="23" t="str">
        <f>Лист4!A853</f>
        <v xml:space="preserve">Тургенева ул. д.9 </v>
      </c>
      <c r="B855" s="185" t="str">
        <f>Лист4!C853</f>
        <v>г. Астрахань</v>
      </c>
      <c r="C855" s="41">
        <f t="shared" si="26"/>
        <v>5.8512180000000003</v>
      </c>
      <c r="D855" s="41">
        <f t="shared" si="27"/>
        <v>0.37348200000000004</v>
      </c>
      <c r="E855" s="30">
        <v>0</v>
      </c>
      <c r="F855" s="31">
        <v>0.37348200000000004</v>
      </c>
      <c r="G855" s="32">
        <v>0</v>
      </c>
      <c r="H855" s="32">
        <v>0</v>
      </c>
      <c r="I855" s="32">
        <v>0</v>
      </c>
      <c r="J855" s="32">
        <v>0</v>
      </c>
      <c r="K855" s="29">
        <f>Лист4!E853/1000</f>
        <v>6.2247000000000003</v>
      </c>
      <c r="L855" s="33"/>
      <c r="M855" s="33"/>
    </row>
    <row r="856" spans="1:13" s="34" customFormat="1" ht="16.5" customHeight="1" x14ac:dyDescent="0.25">
      <c r="A856" s="23" t="str">
        <f>Лист4!A854</f>
        <v xml:space="preserve">Туркестанская ул. д.13 </v>
      </c>
      <c r="B856" s="185" t="str">
        <f>Лист4!C854</f>
        <v>г. Астрахань</v>
      </c>
      <c r="C856" s="41">
        <f t="shared" si="26"/>
        <v>0</v>
      </c>
      <c r="D856" s="41">
        <f t="shared" si="27"/>
        <v>0</v>
      </c>
      <c r="E856" s="30">
        <v>0</v>
      </c>
      <c r="F856" s="31">
        <v>0</v>
      </c>
      <c r="G856" s="32">
        <v>0</v>
      </c>
      <c r="H856" s="32">
        <v>0</v>
      </c>
      <c r="I856" s="32">
        <v>0</v>
      </c>
      <c r="J856" s="32">
        <v>0</v>
      </c>
      <c r="K856" s="29">
        <f>Лист4!E854/1000</f>
        <v>0</v>
      </c>
      <c r="L856" s="33"/>
      <c r="M856" s="33"/>
    </row>
    <row r="857" spans="1:13" s="34" customFormat="1" ht="19.5" customHeight="1" x14ac:dyDescent="0.25">
      <c r="A857" s="23" t="str">
        <f>Лист4!A855</f>
        <v xml:space="preserve">Туркестанская ул. д.18 </v>
      </c>
      <c r="B857" s="185" t="str">
        <f>Лист4!C855</f>
        <v>г. Астрахань</v>
      </c>
      <c r="C857" s="41">
        <f t="shared" si="26"/>
        <v>4.6645620000000001</v>
      </c>
      <c r="D857" s="41">
        <f t="shared" si="27"/>
        <v>0.297738</v>
      </c>
      <c r="E857" s="30">
        <v>0</v>
      </c>
      <c r="F857" s="31">
        <v>0.297738</v>
      </c>
      <c r="G857" s="32">
        <v>0</v>
      </c>
      <c r="H857" s="32">
        <v>0</v>
      </c>
      <c r="I857" s="32">
        <v>0</v>
      </c>
      <c r="J857" s="32">
        <v>0</v>
      </c>
      <c r="K857" s="29">
        <f>Лист4!E855/1000</f>
        <v>4.9622999999999999</v>
      </c>
      <c r="L857" s="33"/>
      <c r="M857" s="33"/>
    </row>
    <row r="858" spans="1:13" s="34" customFormat="1" ht="19.5" customHeight="1" x14ac:dyDescent="0.25">
      <c r="A858" s="23" t="str">
        <f>Лист4!A856</f>
        <v xml:space="preserve">Туркестанская ул. д.5 </v>
      </c>
      <c r="B858" s="185" t="str">
        <f>Лист4!C856</f>
        <v>г. Астрахань</v>
      </c>
      <c r="C858" s="41">
        <f t="shared" si="26"/>
        <v>5.7377599999999997</v>
      </c>
      <c r="D858" s="41">
        <f t="shared" si="27"/>
        <v>0.36624000000000001</v>
      </c>
      <c r="E858" s="30">
        <v>0</v>
      </c>
      <c r="F858" s="31">
        <v>0.36624000000000001</v>
      </c>
      <c r="G858" s="32">
        <v>0</v>
      </c>
      <c r="H858" s="32">
        <v>0</v>
      </c>
      <c r="I858" s="32">
        <v>0</v>
      </c>
      <c r="J858" s="32">
        <v>0</v>
      </c>
      <c r="K858" s="29">
        <f>Лист4!E856/1000</f>
        <v>6.1040000000000001</v>
      </c>
      <c r="L858" s="33"/>
      <c r="M858" s="33"/>
    </row>
    <row r="859" spans="1:13" s="34" customFormat="1" ht="19.5" customHeight="1" x14ac:dyDescent="0.25">
      <c r="A859" s="23" t="str">
        <f>Лист4!A857</f>
        <v xml:space="preserve">Тютчева ул. д.2 </v>
      </c>
      <c r="B859" s="185" t="str">
        <f>Лист4!C857</f>
        <v>г. Астрахань</v>
      </c>
      <c r="C859" s="41">
        <f t="shared" si="26"/>
        <v>918.72228220000034</v>
      </c>
      <c r="D859" s="41">
        <f t="shared" si="27"/>
        <v>58.641847800000022</v>
      </c>
      <c r="E859" s="30">
        <v>0</v>
      </c>
      <c r="F859" s="31">
        <v>58.641847800000022</v>
      </c>
      <c r="G859" s="32">
        <v>0</v>
      </c>
      <c r="H859" s="32">
        <v>0</v>
      </c>
      <c r="I859" s="32">
        <v>0</v>
      </c>
      <c r="J859" s="32">
        <v>0</v>
      </c>
      <c r="K859" s="29">
        <f>Лист4!E857/1000</f>
        <v>977.36413000000039</v>
      </c>
      <c r="L859" s="33"/>
      <c r="M859" s="33"/>
    </row>
    <row r="860" spans="1:13" s="34" customFormat="1" ht="19.5" customHeight="1" x14ac:dyDescent="0.25">
      <c r="A860" s="23" t="str">
        <f>Лист4!A858</f>
        <v xml:space="preserve">Узенькая ул. д.18 </v>
      </c>
      <c r="B860" s="185" t="str">
        <f>Лист4!C858</f>
        <v>г. Астрахань</v>
      </c>
      <c r="C860" s="41">
        <f t="shared" si="26"/>
        <v>0</v>
      </c>
      <c r="D860" s="41">
        <f t="shared" si="27"/>
        <v>0</v>
      </c>
      <c r="E860" s="30">
        <v>0</v>
      </c>
      <c r="F860" s="31">
        <v>0</v>
      </c>
      <c r="G860" s="32">
        <v>0</v>
      </c>
      <c r="H860" s="32">
        <v>0</v>
      </c>
      <c r="I860" s="32">
        <v>0</v>
      </c>
      <c r="J860" s="32">
        <v>0</v>
      </c>
      <c r="K860" s="29">
        <f>Лист4!E858/1000</f>
        <v>0</v>
      </c>
      <c r="L860" s="33"/>
      <c r="M860" s="33"/>
    </row>
    <row r="861" spans="1:13" s="34" customFormat="1" ht="19.5" customHeight="1" x14ac:dyDescent="0.25">
      <c r="A861" s="23" t="str">
        <f>Лист4!A859</f>
        <v xml:space="preserve">Узенькая ул. д.21 </v>
      </c>
      <c r="B861" s="185" t="str">
        <f>Лист4!C859</f>
        <v>г. Астрахань</v>
      </c>
      <c r="C861" s="41">
        <f t="shared" si="26"/>
        <v>11.912056000000002</v>
      </c>
      <c r="D861" s="41">
        <f t="shared" si="27"/>
        <v>0.76034400000000002</v>
      </c>
      <c r="E861" s="30">
        <v>0</v>
      </c>
      <c r="F861" s="31">
        <v>0.76034400000000002</v>
      </c>
      <c r="G861" s="32">
        <v>0</v>
      </c>
      <c r="H861" s="32">
        <v>0</v>
      </c>
      <c r="I861" s="32">
        <v>0</v>
      </c>
      <c r="J861" s="32">
        <v>0</v>
      </c>
      <c r="K861" s="29">
        <f>Лист4!E859/1000</f>
        <v>12.672400000000001</v>
      </c>
      <c r="L861" s="33"/>
      <c r="M861" s="33"/>
    </row>
    <row r="862" spans="1:13" s="34" customFormat="1" ht="19.5" customHeight="1" x14ac:dyDescent="0.25">
      <c r="A862" s="23" t="str">
        <f>Лист4!A860</f>
        <v xml:space="preserve">Узенькая ул. д.34 </v>
      </c>
      <c r="B862" s="185" t="str">
        <f>Лист4!C860</f>
        <v>г. Астрахань</v>
      </c>
      <c r="C862" s="41">
        <f t="shared" si="26"/>
        <v>1.1588320000000001</v>
      </c>
      <c r="D862" s="41">
        <f t="shared" si="27"/>
        <v>7.3968000000000006E-2</v>
      </c>
      <c r="E862" s="30">
        <v>0</v>
      </c>
      <c r="F862" s="31">
        <v>7.3968000000000006E-2</v>
      </c>
      <c r="G862" s="32">
        <v>0</v>
      </c>
      <c r="H862" s="32">
        <v>0</v>
      </c>
      <c r="I862" s="32">
        <v>0</v>
      </c>
      <c r="J862" s="32">
        <v>0</v>
      </c>
      <c r="K862" s="29">
        <f>Лист4!E860/1000</f>
        <v>1.2328000000000001</v>
      </c>
      <c r="L862" s="33"/>
      <c r="M862" s="33"/>
    </row>
    <row r="863" spans="1:13" s="34" customFormat="1" ht="19.5" customHeight="1" x14ac:dyDescent="0.25">
      <c r="A863" s="23" t="str">
        <f>Лист4!A861</f>
        <v xml:space="preserve">Узенькая ул. д.40 </v>
      </c>
      <c r="B863" s="185" t="str">
        <f>Лист4!C861</f>
        <v>г. Астрахань</v>
      </c>
      <c r="C863" s="41">
        <f t="shared" si="26"/>
        <v>0</v>
      </c>
      <c r="D863" s="41">
        <f t="shared" si="27"/>
        <v>0</v>
      </c>
      <c r="E863" s="30">
        <v>0</v>
      </c>
      <c r="F863" s="31">
        <v>0</v>
      </c>
      <c r="G863" s="32">
        <v>0</v>
      </c>
      <c r="H863" s="32">
        <v>0</v>
      </c>
      <c r="I863" s="32">
        <v>0</v>
      </c>
      <c r="J863" s="32">
        <v>0</v>
      </c>
      <c r="K863" s="29">
        <f>Лист4!E861/1000</f>
        <v>0</v>
      </c>
      <c r="L863" s="33"/>
      <c r="M863" s="33"/>
    </row>
    <row r="864" spans="1:13" s="34" customFormat="1" ht="19.5" customHeight="1" x14ac:dyDescent="0.25">
      <c r="A864" s="23" t="str">
        <f>Лист4!A862</f>
        <v xml:space="preserve">Узенькая ул. д.44 </v>
      </c>
      <c r="B864" s="185" t="str">
        <f>Лист4!C862</f>
        <v>г. Астрахань</v>
      </c>
      <c r="C864" s="41">
        <f t="shared" si="26"/>
        <v>0</v>
      </c>
      <c r="D864" s="41">
        <f t="shared" si="27"/>
        <v>0</v>
      </c>
      <c r="E864" s="30">
        <v>0</v>
      </c>
      <c r="F864" s="31">
        <v>0</v>
      </c>
      <c r="G864" s="32">
        <v>0</v>
      </c>
      <c r="H864" s="32">
        <v>0</v>
      </c>
      <c r="I864" s="32">
        <v>0</v>
      </c>
      <c r="J864" s="32">
        <v>0</v>
      </c>
      <c r="K864" s="29">
        <f>Лист4!E862/1000</f>
        <v>0</v>
      </c>
      <c r="L864" s="33"/>
      <c r="M864" s="33"/>
    </row>
    <row r="865" spans="1:13" s="34" customFormat="1" ht="19.5" customHeight="1" x14ac:dyDescent="0.25">
      <c r="A865" s="23" t="str">
        <f>Лист4!A863</f>
        <v xml:space="preserve">ул. Белгородская, д.1, кор.2 </v>
      </c>
      <c r="B865" s="185" t="str">
        <f>Лист4!C863</f>
        <v>г. Астрахань</v>
      </c>
      <c r="C865" s="41">
        <f t="shared" si="26"/>
        <v>608.59918360000006</v>
      </c>
      <c r="D865" s="41">
        <f t="shared" si="27"/>
        <v>38.846756400000004</v>
      </c>
      <c r="E865" s="30">
        <v>0</v>
      </c>
      <c r="F865" s="31">
        <v>38.846756400000004</v>
      </c>
      <c r="G865" s="32">
        <v>0</v>
      </c>
      <c r="H865" s="32">
        <v>0</v>
      </c>
      <c r="I865" s="32">
        <v>0</v>
      </c>
      <c r="J865" s="32">
        <v>0</v>
      </c>
      <c r="K865" s="29">
        <f>Лист4!E863/1000</f>
        <v>647.44594000000006</v>
      </c>
      <c r="L865" s="33"/>
      <c r="M865" s="33"/>
    </row>
    <row r="866" spans="1:13" s="34" customFormat="1" ht="19.5" customHeight="1" x14ac:dyDescent="0.25">
      <c r="A866" s="23" t="str">
        <f>Лист4!A864</f>
        <v xml:space="preserve">Ульяновых ул. д.10 </v>
      </c>
      <c r="B866" s="185" t="str">
        <f>Лист4!C864</f>
        <v>г. Астрахань</v>
      </c>
      <c r="C866" s="41">
        <f t="shared" si="26"/>
        <v>22.257038000000001</v>
      </c>
      <c r="D866" s="41">
        <f t="shared" si="27"/>
        <v>1.4206620000000001</v>
      </c>
      <c r="E866" s="30">
        <v>0</v>
      </c>
      <c r="F866" s="31">
        <v>1.4206620000000001</v>
      </c>
      <c r="G866" s="32">
        <v>0</v>
      </c>
      <c r="H866" s="32">
        <v>0</v>
      </c>
      <c r="I866" s="32">
        <v>0</v>
      </c>
      <c r="J866" s="32">
        <v>0</v>
      </c>
      <c r="K866" s="29">
        <f>Лист4!E864/1000</f>
        <v>23.677700000000002</v>
      </c>
      <c r="L866" s="33"/>
      <c r="M866" s="33"/>
    </row>
    <row r="867" spans="1:13" s="34" customFormat="1" ht="19.5" customHeight="1" x14ac:dyDescent="0.25">
      <c r="A867" s="23" t="str">
        <f>Лист4!A865</f>
        <v xml:space="preserve">Ульяновых ул. д.2 </v>
      </c>
      <c r="B867" s="185" t="str">
        <f>Лист4!C865</f>
        <v>г. Астрахань</v>
      </c>
      <c r="C867" s="41">
        <f t="shared" si="26"/>
        <v>201.20060799999999</v>
      </c>
      <c r="D867" s="41">
        <f t="shared" si="27"/>
        <v>12.842591999999998</v>
      </c>
      <c r="E867" s="30">
        <v>0</v>
      </c>
      <c r="F867" s="31">
        <v>12.842591999999998</v>
      </c>
      <c r="G867" s="32">
        <v>0</v>
      </c>
      <c r="H867" s="32">
        <v>0</v>
      </c>
      <c r="I867" s="32">
        <v>0</v>
      </c>
      <c r="J867" s="32">
        <v>0</v>
      </c>
      <c r="K867" s="29">
        <f>Лист4!E865/1000</f>
        <v>214.04319999999998</v>
      </c>
      <c r="L867" s="33"/>
      <c r="M867" s="33"/>
    </row>
    <row r="868" spans="1:13" s="34" customFormat="1" ht="19.5" customHeight="1" x14ac:dyDescent="0.25">
      <c r="A868" s="23" t="str">
        <f>Лист4!A866</f>
        <v xml:space="preserve">Ульяновых ул. д.7 </v>
      </c>
      <c r="B868" s="185" t="str">
        <f>Лист4!C866</f>
        <v>г. Астрахань</v>
      </c>
      <c r="C868" s="41">
        <f t="shared" si="26"/>
        <v>15.669329999999999</v>
      </c>
      <c r="D868" s="41">
        <f t="shared" si="27"/>
        <v>1.0001699999999998</v>
      </c>
      <c r="E868" s="30">
        <v>0</v>
      </c>
      <c r="F868" s="31">
        <v>1.0001699999999998</v>
      </c>
      <c r="G868" s="32">
        <v>0</v>
      </c>
      <c r="H868" s="32">
        <v>0</v>
      </c>
      <c r="I868" s="32">
        <v>0</v>
      </c>
      <c r="J868" s="32">
        <v>0</v>
      </c>
      <c r="K868" s="29">
        <f>Лист4!E866/1000</f>
        <v>16.669499999999999</v>
      </c>
      <c r="L868" s="33"/>
      <c r="M868" s="33"/>
    </row>
    <row r="869" spans="1:13" s="34" customFormat="1" ht="19.5" customHeight="1" x14ac:dyDescent="0.25">
      <c r="A869" s="23" t="str">
        <f>Лист4!A867</f>
        <v xml:space="preserve">Урицкого ул. д.10 </v>
      </c>
      <c r="B869" s="185" t="str">
        <f>Лист4!C867</f>
        <v>г. Астрахань</v>
      </c>
      <c r="C869" s="41">
        <f t="shared" si="26"/>
        <v>87.847324</v>
      </c>
      <c r="D869" s="41">
        <f t="shared" si="27"/>
        <v>5.6072759999999997</v>
      </c>
      <c r="E869" s="30">
        <v>0</v>
      </c>
      <c r="F869" s="31">
        <v>5.6072759999999997</v>
      </c>
      <c r="G869" s="32">
        <v>0</v>
      </c>
      <c r="H869" s="32">
        <v>0</v>
      </c>
      <c r="I869" s="32">
        <v>0</v>
      </c>
      <c r="J869" s="32">
        <v>0</v>
      </c>
      <c r="K869" s="29">
        <f>Лист4!E867/1000</f>
        <v>93.454599999999999</v>
      </c>
      <c r="L869" s="33"/>
      <c r="M869" s="33"/>
    </row>
    <row r="870" spans="1:13" s="34" customFormat="1" ht="19.5" customHeight="1" x14ac:dyDescent="0.25">
      <c r="A870" s="23" t="str">
        <f>Лист4!A868</f>
        <v xml:space="preserve">Урицкого ул. д.11 </v>
      </c>
      <c r="B870" s="185" t="str">
        <f>Лист4!C868</f>
        <v>г. Астрахань</v>
      </c>
      <c r="C870" s="41">
        <f t="shared" si="26"/>
        <v>23.358812</v>
      </c>
      <c r="D870" s="41">
        <f t="shared" si="27"/>
        <v>1.4909880000000002</v>
      </c>
      <c r="E870" s="30">
        <v>0</v>
      </c>
      <c r="F870" s="31">
        <v>1.4909880000000002</v>
      </c>
      <c r="G870" s="32">
        <v>0</v>
      </c>
      <c r="H870" s="32">
        <v>0</v>
      </c>
      <c r="I870" s="32">
        <v>0</v>
      </c>
      <c r="J870" s="32">
        <v>0</v>
      </c>
      <c r="K870" s="29">
        <f>Лист4!E868/1000</f>
        <v>24.849800000000002</v>
      </c>
      <c r="L870" s="33"/>
      <c r="M870" s="33"/>
    </row>
    <row r="871" spans="1:13" s="34" customFormat="1" ht="19.5" customHeight="1" x14ac:dyDescent="0.25">
      <c r="A871" s="23" t="str">
        <f>Лист4!A869</f>
        <v xml:space="preserve">Урицкого ул. д.13 </v>
      </c>
      <c r="B871" s="185" t="str">
        <f>Лист4!C869</f>
        <v>г. Астрахань</v>
      </c>
      <c r="C871" s="41">
        <f t="shared" si="26"/>
        <v>36.513829999999999</v>
      </c>
      <c r="D871" s="41">
        <f t="shared" si="27"/>
        <v>2.33067</v>
      </c>
      <c r="E871" s="30">
        <v>0</v>
      </c>
      <c r="F871" s="31">
        <v>2.33067</v>
      </c>
      <c r="G871" s="32">
        <v>0</v>
      </c>
      <c r="H871" s="32">
        <v>0</v>
      </c>
      <c r="I871" s="32">
        <v>0</v>
      </c>
      <c r="J871" s="32">
        <v>0</v>
      </c>
      <c r="K871" s="29">
        <f>Лист4!E869/1000</f>
        <v>38.844499999999996</v>
      </c>
      <c r="L871" s="33"/>
      <c r="M871" s="33"/>
    </row>
    <row r="872" spans="1:13" s="34" customFormat="1" ht="19.5" customHeight="1" x14ac:dyDescent="0.25">
      <c r="A872" s="23" t="str">
        <f>Лист4!A870</f>
        <v xml:space="preserve">Урицкого ул. д.16 </v>
      </c>
      <c r="B872" s="185" t="str">
        <f>Лист4!C870</f>
        <v>г. Астрахань</v>
      </c>
      <c r="C872" s="41">
        <f t="shared" si="26"/>
        <v>40.492943999999994</v>
      </c>
      <c r="D872" s="41">
        <f t="shared" si="27"/>
        <v>2.5846559999999998</v>
      </c>
      <c r="E872" s="30">
        <v>0</v>
      </c>
      <c r="F872" s="31">
        <v>2.5846559999999998</v>
      </c>
      <c r="G872" s="32">
        <v>0</v>
      </c>
      <c r="H872" s="32">
        <v>0</v>
      </c>
      <c r="I872" s="32">
        <v>0</v>
      </c>
      <c r="J872" s="32">
        <v>0</v>
      </c>
      <c r="K872" s="29">
        <f>Лист4!E870/1000</f>
        <v>43.077599999999997</v>
      </c>
      <c r="L872" s="33"/>
      <c r="M872" s="33"/>
    </row>
    <row r="873" spans="1:13" s="34" customFormat="1" ht="19.5" customHeight="1" x14ac:dyDescent="0.25">
      <c r="A873" s="23" t="str">
        <f>Лист4!A871</f>
        <v xml:space="preserve">Урицкого ул. д.18 </v>
      </c>
      <c r="B873" s="185" t="str">
        <f>Лист4!C871</f>
        <v>г. Астрахань</v>
      </c>
      <c r="C873" s="41">
        <f t="shared" si="26"/>
        <v>23.136407999999999</v>
      </c>
      <c r="D873" s="41">
        <f t="shared" si="27"/>
        <v>1.4767919999999999</v>
      </c>
      <c r="E873" s="30">
        <v>0</v>
      </c>
      <c r="F873" s="31">
        <v>1.4767919999999999</v>
      </c>
      <c r="G873" s="32">
        <v>0</v>
      </c>
      <c r="H873" s="32">
        <v>0</v>
      </c>
      <c r="I873" s="32">
        <v>0</v>
      </c>
      <c r="J873" s="32">
        <v>0</v>
      </c>
      <c r="K873" s="29">
        <f>Лист4!E871/1000</f>
        <v>24.613199999999999</v>
      </c>
      <c r="L873" s="33"/>
      <c r="M873" s="33"/>
    </row>
    <row r="874" spans="1:13" s="34" customFormat="1" ht="19.5" customHeight="1" x14ac:dyDescent="0.25">
      <c r="A874" s="23" t="str">
        <f>Лист4!A872</f>
        <v xml:space="preserve">Урицкого ул. д.19 </v>
      </c>
      <c r="B874" s="185" t="str">
        <f>Лист4!C872</f>
        <v>г. Астрахань</v>
      </c>
      <c r="C874" s="41">
        <f t="shared" si="26"/>
        <v>95.037948</v>
      </c>
      <c r="D874" s="41">
        <f t="shared" si="27"/>
        <v>6.0662520000000004</v>
      </c>
      <c r="E874" s="30">
        <v>0</v>
      </c>
      <c r="F874" s="31">
        <v>6.0662520000000004</v>
      </c>
      <c r="G874" s="32">
        <v>0</v>
      </c>
      <c r="H874" s="32">
        <v>0</v>
      </c>
      <c r="I874" s="32">
        <v>0</v>
      </c>
      <c r="J874" s="32">
        <v>0</v>
      </c>
      <c r="K874" s="29">
        <f>Лист4!E872/1000</f>
        <v>101.10420000000001</v>
      </c>
      <c r="L874" s="33"/>
      <c r="M874" s="33"/>
    </row>
    <row r="875" spans="1:13" s="34" customFormat="1" ht="19.5" customHeight="1" x14ac:dyDescent="0.25">
      <c r="A875" s="23" t="str">
        <f>Лист4!A873</f>
        <v xml:space="preserve">Урицкого ул. д.20 </v>
      </c>
      <c r="B875" s="185" t="str">
        <f>Лист4!C873</f>
        <v>г. Астрахань</v>
      </c>
      <c r="C875" s="41">
        <f t="shared" si="26"/>
        <v>8.2120280000000001</v>
      </c>
      <c r="D875" s="41">
        <f t="shared" si="27"/>
        <v>0.52417199999999997</v>
      </c>
      <c r="E875" s="30">
        <v>0</v>
      </c>
      <c r="F875" s="31">
        <v>0.52417199999999997</v>
      </c>
      <c r="G875" s="32">
        <v>0</v>
      </c>
      <c r="H875" s="32">
        <v>0</v>
      </c>
      <c r="I875" s="32">
        <v>0</v>
      </c>
      <c r="J875" s="32">
        <v>0</v>
      </c>
      <c r="K875" s="29">
        <f>Лист4!E873/1000</f>
        <v>8.7362000000000002</v>
      </c>
      <c r="L875" s="33"/>
      <c r="M875" s="33"/>
    </row>
    <row r="876" spans="1:13" s="34" customFormat="1" ht="19.5" customHeight="1" x14ac:dyDescent="0.25">
      <c r="A876" s="23" t="str">
        <f>Лист4!A874</f>
        <v xml:space="preserve">Урицкого ул. д.21 </v>
      </c>
      <c r="B876" s="185" t="str">
        <f>Лист4!C874</f>
        <v>г. Астрахань</v>
      </c>
      <c r="C876" s="41">
        <f t="shared" si="26"/>
        <v>38.242771999999995</v>
      </c>
      <c r="D876" s="41">
        <f t="shared" si="27"/>
        <v>2.4410279999999998</v>
      </c>
      <c r="E876" s="30">
        <v>0</v>
      </c>
      <c r="F876" s="31">
        <v>2.4410279999999998</v>
      </c>
      <c r="G876" s="32">
        <v>0</v>
      </c>
      <c r="H876" s="32">
        <v>0</v>
      </c>
      <c r="I876" s="32">
        <v>0</v>
      </c>
      <c r="J876" s="32">
        <v>0</v>
      </c>
      <c r="K876" s="29">
        <f>Лист4!E874/1000</f>
        <v>40.683799999999998</v>
      </c>
      <c r="L876" s="33"/>
      <c r="M876" s="33"/>
    </row>
    <row r="877" spans="1:13" s="34" customFormat="1" ht="19.5" customHeight="1" x14ac:dyDescent="0.25">
      <c r="A877" s="23" t="str">
        <f>Лист4!A875</f>
        <v xml:space="preserve">Урицкого ул. д.22 </v>
      </c>
      <c r="B877" s="185" t="str">
        <f>Лист4!C875</f>
        <v>г. Астрахань</v>
      </c>
      <c r="C877" s="41">
        <f t="shared" si="26"/>
        <v>51.156257000000004</v>
      </c>
      <c r="D877" s="41">
        <f t="shared" si="27"/>
        <v>3.2652930000000007</v>
      </c>
      <c r="E877" s="30">
        <v>0</v>
      </c>
      <c r="F877" s="31">
        <v>3.2652930000000007</v>
      </c>
      <c r="G877" s="32">
        <v>0</v>
      </c>
      <c r="H877" s="32">
        <v>0</v>
      </c>
      <c r="I877" s="32">
        <v>0</v>
      </c>
      <c r="J877" s="32">
        <v>0</v>
      </c>
      <c r="K877" s="29">
        <f>Лист4!E875/1000</f>
        <v>54.421550000000003</v>
      </c>
      <c r="L877" s="33"/>
      <c r="M877" s="33"/>
    </row>
    <row r="878" spans="1:13" s="34" customFormat="1" ht="19.5" customHeight="1" x14ac:dyDescent="0.25">
      <c r="A878" s="23" t="str">
        <f>Лист4!A876</f>
        <v xml:space="preserve">Урицкого ул. д.23 </v>
      </c>
      <c r="B878" s="185" t="str">
        <f>Лист4!C876</f>
        <v>г. Астрахань</v>
      </c>
      <c r="C878" s="41">
        <f t="shared" si="26"/>
        <v>44.595649200000004</v>
      </c>
      <c r="D878" s="41">
        <f t="shared" si="27"/>
        <v>2.8465308000000005</v>
      </c>
      <c r="E878" s="30"/>
      <c r="F878" s="31">
        <v>2.8465308000000005</v>
      </c>
      <c r="G878" s="32"/>
      <c r="H878" s="32"/>
      <c r="I878" s="32"/>
      <c r="J878" s="32">
        <v>0</v>
      </c>
      <c r="K878" s="29">
        <f>Лист4!E876/1000</f>
        <v>47.442180000000008</v>
      </c>
      <c r="L878" s="33"/>
      <c r="M878" s="33"/>
    </row>
    <row r="879" spans="1:13" s="34" customFormat="1" ht="19.5" customHeight="1" x14ac:dyDescent="0.25">
      <c r="A879" s="23" t="str">
        <f>Лист4!A877</f>
        <v xml:space="preserve">Урицкого ул. д.24 </v>
      </c>
      <c r="B879" s="185" t="str">
        <f>Лист4!C877</f>
        <v>г. Астрахань</v>
      </c>
      <c r="C879" s="41">
        <f t="shared" si="26"/>
        <v>41.262051999999997</v>
      </c>
      <c r="D879" s="41">
        <f t="shared" si="27"/>
        <v>2.6337479999999998</v>
      </c>
      <c r="E879" s="30">
        <v>0</v>
      </c>
      <c r="F879" s="31">
        <v>2.6337479999999998</v>
      </c>
      <c r="G879" s="32">
        <v>0</v>
      </c>
      <c r="H879" s="32">
        <v>0</v>
      </c>
      <c r="I879" s="32">
        <v>0</v>
      </c>
      <c r="J879" s="32">
        <v>0</v>
      </c>
      <c r="K879" s="29">
        <f>Лист4!E877/1000</f>
        <v>43.895799999999994</v>
      </c>
      <c r="L879" s="33"/>
      <c r="M879" s="33"/>
    </row>
    <row r="880" spans="1:13" s="34" customFormat="1" ht="19.5" customHeight="1" x14ac:dyDescent="0.25">
      <c r="A880" s="23" t="str">
        <f>Лист4!A878</f>
        <v xml:space="preserve">Урицкого ул. д.25 </v>
      </c>
      <c r="B880" s="185" t="str">
        <f>Лист4!C878</f>
        <v>г. Астрахань</v>
      </c>
      <c r="C880" s="41">
        <f t="shared" si="26"/>
        <v>6.8810819999999993</v>
      </c>
      <c r="D880" s="41">
        <f t="shared" si="27"/>
        <v>0.43921799999999994</v>
      </c>
      <c r="E880" s="30">
        <v>0</v>
      </c>
      <c r="F880" s="31">
        <v>0.43921799999999994</v>
      </c>
      <c r="G880" s="32">
        <v>0</v>
      </c>
      <c r="H880" s="32">
        <v>0</v>
      </c>
      <c r="I880" s="32">
        <v>0</v>
      </c>
      <c r="J880" s="32">
        <v>0</v>
      </c>
      <c r="K880" s="29">
        <f>Лист4!E878/1000</f>
        <v>7.3202999999999996</v>
      </c>
      <c r="L880" s="33"/>
      <c r="M880" s="33"/>
    </row>
    <row r="881" spans="1:13" s="34" customFormat="1" ht="19.5" customHeight="1" x14ac:dyDescent="0.25">
      <c r="A881" s="23" t="str">
        <f>Лист4!A879</f>
        <v xml:space="preserve">Урицкого ул. д.26 </v>
      </c>
      <c r="B881" s="185" t="str">
        <f>Лист4!C879</f>
        <v>г. Астрахань</v>
      </c>
      <c r="C881" s="41">
        <f t="shared" si="26"/>
        <v>15.886470000000001</v>
      </c>
      <c r="D881" s="41">
        <f t="shared" si="27"/>
        <v>1.01403</v>
      </c>
      <c r="E881" s="30">
        <v>0</v>
      </c>
      <c r="F881" s="31">
        <v>1.01403</v>
      </c>
      <c r="G881" s="32">
        <v>0</v>
      </c>
      <c r="H881" s="32">
        <v>0</v>
      </c>
      <c r="I881" s="32">
        <v>0</v>
      </c>
      <c r="J881" s="32">
        <v>0</v>
      </c>
      <c r="K881" s="29">
        <f>Лист4!E879/1000</f>
        <v>16.900500000000001</v>
      </c>
      <c r="L881" s="33"/>
      <c r="M881" s="33"/>
    </row>
    <row r="882" spans="1:13" s="34" customFormat="1" ht="19.5" customHeight="1" x14ac:dyDescent="0.25">
      <c r="A882" s="23" t="str">
        <f>Лист4!A880</f>
        <v xml:space="preserve">Урицкого ул. д.27 </v>
      </c>
      <c r="B882" s="185" t="str">
        <f>Лист4!C880</f>
        <v>г. Астрахань</v>
      </c>
      <c r="C882" s="41">
        <f t="shared" si="26"/>
        <v>0</v>
      </c>
      <c r="D882" s="41">
        <f t="shared" si="27"/>
        <v>0</v>
      </c>
      <c r="E882" s="30">
        <v>0</v>
      </c>
      <c r="F882" s="31">
        <v>0</v>
      </c>
      <c r="G882" s="32">
        <v>0</v>
      </c>
      <c r="H882" s="32">
        <v>0</v>
      </c>
      <c r="I882" s="32">
        <v>0</v>
      </c>
      <c r="J882" s="32">
        <v>0</v>
      </c>
      <c r="K882" s="29">
        <f>Лист4!E880/1000</f>
        <v>0</v>
      </c>
      <c r="L882" s="33"/>
      <c r="M882" s="33"/>
    </row>
    <row r="883" spans="1:13" s="34" customFormat="1" ht="19.5" customHeight="1" x14ac:dyDescent="0.25">
      <c r="A883" s="23" t="str">
        <f>Лист4!A881</f>
        <v xml:space="preserve">Урицкого ул. д.3 </v>
      </c>
      <c r="B883" s="185" t="str">
        <f>Лист4!C881</f>
        <v>г. Астрахань</v>
      </c>
      <c r="C883" s="41">
        <f t="shared" si="26"/>
        <v>684.26012199999991</v>
      </c>
      <c r="D883" s="41">
        <f t="shared" si="27"/>
        <v>43.676178</v>
      </c>
      <c r="E883" s="30">
        <v>0</v>
      </c>
      <c r="F883" s="31">
        <v>43.676178</v>
      </c>
      <c r="G883" s="32">
        <v>0</v>
      </c>
      <c r="H883" s="32">
        <v>0</v>
      </c>
      <c r="I883" s="32">
        <v>0</v>
      </c>
      <c r="J883" s="32">
        <v>0</v>
      </c>
      <c r="K883" s="29">
        <f>Лист4!E881/1000</f>
        <v>727.93629999999996</v>
      </c>
      <c r="L883" s="33"/>
      <c r="M883" s="33"/>
    </row>
    <row r="884" spans="1:13" s="34" customFormat="1" ht="19.5" customHeight="1" x14ac:dyDescent="0.25">
      <c r="A884" s="23" t="str">
        <f>Лист4!A882</f>
        <v xml:space="preserve">Урицкого ул. д.30 </v>
      </c>
      <c r="B884" s="185" t="str">
        <f>Лист4!C882</f>
        <v>г. Астрахань</v>
      </c>
      <c r="C884" s="41">
        <f t="shared" si="26"/>
        <v>0</v>
      </c>
      <c r="D884" s="41">
        <f t="shared" si="27"/>
        <v>0</v>
      </c>
      <c r="E884" s="30">
        <v>0</v>
      </c>
      <c r="F884" s="31">
        <v>0</v>
      </c>
      <c r="G884" s="32">
        <v>0</v>
      </c>
      <c r="H884" s="32">
        <v>0</v>
      </c>
      <c r="I884" s="32">
        <v>0</v>
      </c>
      <c r="J884" s="32">
        <v>0</v>
      </c>
      <c r="K884" s="29">
        <f>Лист4!E882/1000</f>
        <v>0</v>
      </c>
      <c r="L884" s="33"/>
      <c r="M884" s="33"/>
    </row>
    <row r="885" spans="1:13" s="34" customFormat="1" ht="19.5" customHeight="1" x14ac:dyDescent="0.25">
      <c r="A885" s="23" t="str">
        <f>Лист4!A883</f>
        <v xml:space="preserve">Урицкого ул. д.31 </v>
      </c>
      <c r="B885" s="185" t="str">
        <f>Лист4!C883</f>
        <v>г. Астрахань</v>
      </c>
      <c r="C885" s="41">
        <f t="shared" si="26"/>
        <v>0.44443199999999999</v>
      </c>
      <c r="D885" s="41">
        <f t="shared" si="27"/>
        <v>2.8367999999999997E-2</v>
      </c>
      <c r="E885" s="30">
        <v>0</v>
      </c>
      <c r="F885" s="31">
        <v>2.8367999999999997E-2</v>
      </c>
      <c r="G885" s="32">
        <v>0</v>
      </c>
      <c r="H885" s="32">
        <v>0</v>
      </c>
      <c r="I885" s="32">
        <v>0</v>
      </c>
      <c r="J885" s="32">
        <v>0</v>
      </c>
      <c r="K885" s="29">
        <f>Лист4!E883/1000</f>
        <v>0.4728</v>
      </c>
      <c r="L885" s="33"/>
      <c r="M885" s="33"/>
    </row>
    <row r="886" spans="1:13" s="34" customFormat="1" ht="19.5" customHeight="1" x14ac:dyDescent="0.25">
      <c r="A886" s="23" t="str">
        <f>Лист4!A884</f>
        <v xml:space="preserve">Урицкого ул. д.32 </v>
      </c>
      <c r="B886" s="185" t="str">
        <f>Лист4!C884</f>
        <v>г. Астрахань</v>
      </c>
      <c r="C886" s="41">
        <f t="shared" si="26"/>
        <v>9.7066280000000003</v>
      </c>
      <c r="D886" s="41">
        <f t="shared" si="27"/>
        <v>0.61957200000000001</v>
      </c>
      <c r="E886" s="30">
        <v>0</v>
      </c>
      <c r="F886" s="31">
        <v>0.61957200000000001</v>
      </c>
      <c r="G886" s="32">
        <v>0</v>
      </c>
      <c r="H886" s="32">
        <v>0</v>
      </c>
      <c r="I886" s="32">
        <v>0</v>
      </c>
      <c r="J886" s="32">
        <v>0</v>
      </c>
      <c r="K886" s="29">
        <f>Лист4!E884/1000</f>
        <v>10.3262</v>
      </c>
      <c r="L886" s="33"/>
      <c r="M886" s="33"/>
    </row>
    <row r="887" spans="1:13" s="34" customFormat="1" ht="19.5" customHeight="1" x14ac:dyDescent="0.25">
      <c r="A887" s="23" t="str">
        <f>Лист4!A885</f>
        <v xml:space="preserve">Урицкого ул. д.33 </v>
      </c>
      <c r="B887" s="185" t="str">
        <f>Лист4!C885</f>
        <v>г. Астрахань</v>
      </c>
      <c r="C887" s="41">
        <f t="shared" si="26"/>
        <v>23.450443199999999</v>
      </c>
      <c r="D887" s="41">
        <f t="shared" si="27"/>
        <v>1.4968368000000001</v>
      </c>
      <c r="E887" s="30">
        <v>0</v>
      </c>
      <c r="F887" s="31">
        <v>1.4968368000000001</v>
      </c>
      <c r="G887" s="32">
        <v>0</v>
      </c>
      <c r="H887" s="32">
        <v>0</v>
      </c>
      <c r="I887" s="32">
        <v>0</v>
      </c>
      <c r="J887" s="32">
        <v>0</v>
      </c>
      <c r="K887" s="29">
        <f>Лист4!E885/1000</f>
        <v>24.947279999999999</v>
      </c>
      <c r="L887" s="33"/>
      <c r="M887" s="33"/>
    </row>
    <row r="888" spans="1:13" s="34" customFormat="1" ht="19.5" customHeight="1" x14ac:dyDescent="0.25">
      <c r="A888" s="23" t="str">
        <f>Лист4!A886</f>
        <v xml:space="preserve">Урицкого ул. д.35 </v>
      </c>
      <c r="B888" s="185" t="str">
        <f>Лист4!C886</f>
        <v>г. Астрахань</v>
      </c>
      <c r="C888" s="41">
        <f t="shared" si="26"/>
        <v>58.496134199999993</v>
      </c>
      <c r="D888" s="41">
        <f t="shared" si="27"/>
        <v>3.7337958000000002</v>
      </c>
      <c r="E888" s="30">
        <v>0</v>
      </c>
      <c r="F888" s="31">
        <v>3.7337958000000002</v>
      </c>
      <c r="G888" s="32">
        <v>0</v>
      </c>
      <c r="H888" s="32">
        <v>0</v>
      </c>
      <c r="I888" s="32">
        <v>0</v>
      </c>
      <c r="J888" s="32">
        <v>0</v>
      </c>
      <c r="K888" s="29">
        <f>Лист4!E886/1000</f>
        <v>62.229929999999996</v>
      </c>
      <c r="L888" s="33"/>
      <c r="M888" s="33"/>
    </row>
    <row r="889" spans="1:13" s="34" customFormat="1" ht="19.5" customHeight="1" x14ac:dyDescent="0.25">
      <c r="A889" s="23" t="str">
        <f>Лист4!A887</f>
        <v xml:space="preserve">Урицкого ул. д.37 </v>
      </c>
      <c r="B889" s="185" t="str">
        <f>Лист4!C887</f>
        <v>г. Астрахань</v>
      </c>
      <c r="C889" s="41">
        <f t="shared" si="26"/>
        <v>32.992947199999996</v>
      </c>
      <c r="D889" s="41">
        <f t="shared" si="27"/>
        <v>2.1059327999999997</v>
      </c>
      <c r="E889" s="30">
        <v>0</v>
      </c>
      <c r="F889" s="31">
        <v>2.1059327999999997</v>
      </c>
      <c r="G889" s="32">
        <v>0</v>
      </c>
      <c r="H889" s="32">
        <v>0</v>
      </c>
      <c r="I889" s="32">
        <v>0</v>
      </c>
      <c r="J889" s="32">
        <v>0</v>
      </c>
      <c r="K889" s="29">
        <f>Лист4!E887/1000</f>
        <v>35.098879999999994</v>
      </c>
      <c r="L889" s="33"/>
      <c r="M889" s="33"/>
    </row>
    <row r="890" spans="1:13" s="34" customFormat="1" ht="19.5" customHeight="1" x14ac:dyDescent="0.25">
      <c r="A890" s="23" t="str">
        <f>Лист4!A888</f>
        <v xml:space="preserve">Урицкого ул. д.40 </v>
      </c>
      <c r="B890" s="185" t="str">
        <f>Лист4!C888</f>
        <v>г. Астрахань</v>
      </c>
      <c r="C890" s="41">
        <f t="shared" si="26"/>
        <v>17.865263999999996</v>
      </c>
      <c r="D890" s="41">
        <f t="shared" si="27"/>
        <v>1.1403359999999998</v>
      </c>
      <c r="E890" s="30">
        <v>0</v>
      </c>
      <c r="F890" s="31">
        <v>1.1403359999999998</v>
      </c>
      <c r="G890" s="32">
        <v>0</v>
      </c>
      <c r="H890" s="32">
        <v>0</v>
      </c>
      <c r="I890" s="32">
        <v>0</v>
      </c>
      <c r="J890" s="32">
        <v>0</v>
      </c>
      <c r="K890" s="29">
        <f>Лист4!E888/1000</f>
        <v>19.005599999999998</v>
      </c>
      <c r="L890" s="33"/>
      <c r="M890" s="33"/>
    </row>
    <row r="891" spans="1:13" s="34" customFormat="1" ht="19.5" customHeight="1" x14ac:dyDescent="0.25">
      <c r="A891" s="23" t="str">
        <f>Лист4!A889</f>
        <v xml:space="preserve">Урицкого ул. д.43 </v>
      </c>
      <c r="B891" s="185" t="str">
        <f>Лист4!C889</f>
        <v>г. Астрахань</v>
      </c>
      <c r="C891" s="41">
        <f t="shared" si="26"/>
        <v>5.0069100000000004</v>
      </c>
      <c r="D891" s="41">
        <f t="shared" si="27"/>
        <v>0.31958999999999999</v>
      </c>
      <c r="E891" s="30">
        <v>0</v>
      </c>
      <c r="F891" s="31">
        <v>0.31958999999999999</v>
      </c>
      <c r="G891" s="32">
        <v>0</v>
      </c>
      <c r="H891" s="32">
        <v>0</v>
      </c>
      <c r="I891" s="32">
        <v>0</v>
      </c>
      <c r="J891" s="32">
        <v>0</v>
      </c>
      <c r="K891" s="29">
        <f>Лист4!E889/1000</f>
        <v>5.3265000000000002</v>
      </c>
      <c r="L891" s="33"/>
      <c r="M891" s="33"/>
    </row>
    <row r="892" spans="1:13" s="34" customFormat="1" ht="19.5" customHeight="1" x14ac:dyDescent="0.25">
      <c r="A892" s="23" t="str">
        <f>Лист4!A890</f>
        <v xml:space="preserve">Урицкого ул. д.44 </v>
      </c>
      <c r="B892" s="185" t="str">
        <f>Лист4!C890</f>
        <v>г. Астрахань</v>
      </c>
      <c r="C892" s="41">
        <f t="shared" si="26"/>
        <v>11.994776</v>
      </c>
      <c r="D892" s="41">
        <f t="shared" si="27"/>
        <v>0.76562399999999997</v>
      </c>
      <c r="E892" s="30">
        <v>0</v>
      </c>
      <c r="F892" s="31">
        <v>0.76562399999999997</v>
      </c>
      <c r="G892" s="32">
        <v>0</v>
      </c>
      <c r="H892" s="32">
        <v>0</v>
      </c>
      <c r="I892" s="32">
        <v>0</v>
      </c>
      <c r="J892" s="32">
        <v>0</v>
      </c>
      <c r="K892" s="29">
        <f>Лист4!E890/1000</f>
        <v>12.760400000000001</v>
      </c>
      <c r="L892" s="33"/>
      <c r="M892" s="33"/>
    </row>
    <row r="893" spans="1:13" s="34" customFormat="1" ht="19.5" customHeight="1" x14ac:dyDescent="0.25">
      <c r="A893" s="23" t="str">
        <f>Лист4!A891</f>
        <v xml:space="preserve">Урицкого ул. д.47 </v>
      </c>
      <c r="B893" s="185" t="str">
        <f>Лист4!C891</f>
        <v>г. Астрахань</v>
      </c>
      <c r="C893" s="41">
        <f t="shared" si="26"/>
        <v>14.979933999999998</v>
      </c>
      <c r="D893" s="41">
        <f t="shared" si="27"/>
        <v>0.95616599999999985</v>
      </c>
      <c r="E893" s="30">
        <v>0</v>
      </c>
      <c r="F893" s="31">
        <v>0.95616599999999985</v>
      </c>
      <c r="G893" s="32">
        <v>0</v>
      </c>
      <c r="H893" s="32">
        <v>0</v>
      </c>
      <c r="I893" s="32">
        <v>0</v>
      </c>
      <c r="J893" s="32">
        <v>0</v>
      </c>
      <c r="K893" s="29">
        <f>Лист4!E891/1000</f>
        <v>15.936099999999998</v>
      </c>
      <c r="L893" s="33"/>
      <c r="M893" s="33"/>
    </row>
    <row r="894" spans="1:13" s="34" customFormat="1" ht="19.5" customHeight="1" x14ac:dyDescent="0.25">
      <c r="A894" s="23" t="str">
        <f>Лист4!A892</f>
        <v xml:space="preserve">Урицкого ул. д.48 </v>
      </c>
      <c r="B894" s="185" t="str">
        <f>Лист4!C892</f>
        <v>г. Астрахань</v>
      </c>
      <c r="C894" s="41">
        <f t="shared" si="26"/>
        <v>5.9124120000000007</v>
      </c>
      <c r="D894" s="41">
        <f t="shared" si="27"/>
        <v>0.37738800000000006</v>
      </c>
      <c r="E894" s="30">
        <v>0</v>
      </c>
      <c r="F894" s="31">
        <v>0.37738800000000006</v>
      </c>
      <c r="G894" s="32">
        <v>0</v>
      </c>
      <c r="H894" s="32">
        <v>0</v>
      </c>
      <c r="I894" s="32">
        <v>0</v>
      </c>
      <c r="J894" s="32">
        <v>0</v>
      </c>
      <c r="K894" s="29">
        <f>Лист4!E892/1000</f>
        <v>6.2898000000000005</v>
      </c>
      <c r="L894" s="33"/>
      <c r="M894" s="33"/>
    </row>
    <row r="895" spans="1:13" s="34" customFormat="1" ht="19.5" customHeight="1" x14ac:dyDescent="0.25">
      <c r="A895" s="23" t="str">
        <f>Лист4!A893</f>
        <v xml:space="preserve">Урицкого ул. д.49 </v>
      </c>
      <c r="B895" s="185" t="str">
        <f>Лист4!C893</f>
        <v>г. Астрахань</v>
      </c>
      <c r="C895" s="41">
        <f t="shared" si="26"/>
        <v>47.185274</v>
      </c>
      <c r="D895" s="41">
        <f t="shared" si="27"/>
        <v>3.0118259999999997</v>
      </c>
      <c r="E895" s="30">
        <v>0</v>
      </c>
      <c r="F895" s="31">
        <v>3.0118259999999997</v>
      </c>
      <c r="G895" s="32">
        <v>0</v>
      </c>
      <c r="H895" s="32">
        <v>0</v>
      </c>
      <c r="I895" s="32">
        <v>0</v>
      </c>
      <c r="J895" s="32">
        <v>0</v>
      </c>
      <c r="K895" s="29">
        <f>Лист4!E893/1000</f>
        <v>50.197099999999999</v>
      </c>
      <c r="L895" s="33"/>
      <c r="M895" s="33"/>
    </row>
    <row r="896" spans="1:13" s="34" customFormat="1" ht="19.5" customHeight="1" x14ac:dyDescent="0.25">
      <c r="A896" s="23" t="str">
        <f>Лист4!A894</f>
        <v xml:space="preserve">Урицкого ул. д.50 </v>
      </c>
      <c r="B896" s="185" t="str">
        <f>Лист4!C894</f>
        <v>г. Астрахань</v>
      </c>
      <c r="C896" s="41">
        <f t="shared" si="26"/>
        <v>34.946944000000002</v>
      </c>
      <c r="D896" s="41">
        <f t="shared" si="27"/>
        <v>2.2306559999999998</v>
      </c>
      <c r="E896" s="30">
        <v>0</v>
      </c>
      <c r="F896" s="31">
        <v>2.2306559999999998</v>
      </c>
      <c r="G896" s="32">
        <v>0</v>
      </c>
      <c r="H896" s="32">
        <v>0</v>
      </c>
      <c r="I896" s="32">
        <v>0</v>
      </c>
      <c r="J896" s="32">
        <v>0</v>
      </c>
      <c r="K896" s="29">
        <f>Лист4!E894/1000</f>
        <v>37.177599999999998</v>
      </c>
      <c r="L896" s="33"/>
      <c r="M896" s="33"/>
    </row>
    <row r="897" spans="1:13" s="34" customFormat="1" ht="19.5" customHeight="1" x14ac:dyDescent="0.25">
      <c r="A897" s="23" t="str">
        <f>Лист4!A895</f>
        <v xml:space="preserve">Урицкого ул. д.51 </v>
      </c>
      <c r="B897" s="185" t="str">
        <f>Лист4!C895</f>
        <v>г. Астрахань</v>
      </c>
      <c r="C897" s="41">
        <f t="shared" si="26"/>
        <v>8.8725660000000008</v>
      </c>
      <c r="D897" s="41">
        <f t="shared" si="27"/>
        <v>0.566334</v>
      </c>
      <c r="E897" s="30">
        <v>0</v>
      </c>
      <c r="F897" s="31">
        <v>0.566334</v>
      </c>
      <c r="G897" s="32">
        <v>0</v>
      </c>
      <c r="H897" s="32">
        <v>0</v>
      </c>
      <c r="I897" s="32">
        <v>0</v>
      </c>
      <c r="J897" s="32">
        <v>0</v>
      </c>
      <c r="K897" s="29">
        <f>Лист4!E895/1000</f>
        <v>9.4389000000000003</v>
      </c>
      <c r="L897" s="33"/>
      <c r="M897" s="33"/>
    </row>
    <row r="898" spans="1:13" s="34" customFormat="1" ht="19.5" customHeight="1" x14ac:dyDescent="0.25">
      <c r="A898" s="23" t="str">
        <f>Лист4!A896</f>
        <v xml:space="preserve">Урицкого ул. д.54 </v>
      </c>
      <c r="B898" s="185" t="str">
        <f>Лист4!C896</f>
        <v>г. Астрахань</v>
      </c>
      <c r="C898" s="41">
        <f t="shared" si="26"/>
        <v>15.381689999999999</v>
      </c>
      <c r="D898" s="41">
        <f t="shared" si="27"/>
        <v>0.98180999999999985</v>
      </c>
      <c r="E898" s="30">
        <v>0</v>
      </c>
      <c r="F898" s="31">
        <v>0.98180999999999985</v>
      </c>
      <c r="G898" s="32">
        <v>0</v>
      </c>
      <c r="H898" s="32">
        <v>0</v>
      </c>
      <c r="I898" s="32">
        <v>0</v>
      </c>
      <c r="J898" s="32">
        <v>0</v>
      </c>
      <c r="K898" s="29">
        <f>Лист4!E896/1000</f>
        <v>16.363499999999998</v>
      </c>
      <c r="L898" s="33"/>
      <c r="M898" s="33"/>
    </row>
    <row r="899" spans="1:13" s="34" customFormat="1" ht="19.5" customHeight="1" x14ac:dyDescent="0.25">
      <c r="A899" s="23" t="str">
        <f>Лист4!A897</f>
        <v xml:space="preserve">Урицкого ул. д.56 </v>
      </c>
      <c r="B899" s="185" t="str">
        <f>Лист4!C897</f>
        <v>г. Астрахань</v>
      </c>
      <c r="C899" s="41">
        <f t="shared" si="26"/>
        <v>4.3479700000000001</v>
      </c>
      <c r="D899" s="41">
        <f t="shared" si="27"/>
        <v>0.27753</v>
      </c>
      <c r="E899" s="30">
        <v>0</v>
      </c>
      <c r="F899" s="31">
        <v>0.27753</v>
      </c>
      <c r="G899" s="32">
        <v>0</v>
      </c>
      <c r="H899" s="32">
        <v>0</v>
      </c>
      <c r="I899" s="32">
        <v>0</v>
      </c>
      <c r="J899" s="32">
        <v>0</v>
      </c>
      <c r="K899" s="29">
        <f>Лист4!E897/1000</f>
        <v>4.6254999999999997</v>
      </c>
      <c r="L899" s="33"/>
      <c r="M899" s="33"/>
    </row>
    <row r="900" spans="1:13" s="34" customFormat="1" ht="19.5" customHeight="1" x14ac:dyDescent="0.25">
      <c r="A900" s="23" t="str">
        <f>Лист4!A898</f>
        <v xml:space="preserve">Урицкого ул. д.57 </v>
      </c>
      <c r="B900" s="185" t="str">
        <f>Лист4!C898</f>
        <v>г. Астрахань</v>
      </c>
      <c r="C900" s="41">
        <f t="shared" si="26"/>
        <v>33.80202400000001</v>
      </c>
      <c r="D900" s="41">
        <f t="shared" si="27"/>
        <v>2.1575760000000006</v>
      </c>
      <c r="E900" s="30">
        <v>0</v>
      </c>
      <c r="F900" s="31">
        <v>2.1575760000000006</v>
      </c>
      <c r="G900" s="32">
        <v>0</v>
      </c>
      <c r="H900" s="32">
        <v>0</v>
      </c>
      <c r="I900" s="32">
        <v>0</v>
      </c>
      <c r="J900" s="32">
        <v>0</v>
      </c>
      <c r="K900" s="29">
        <f>Лист4!E898/1000</f>
        <v>35.959600000000009</v>
      </c>
      <c r="L900" s="33"/>
      <c r="M900" s="33"/>
    </row>
    <row r="901" spans="1:13" s="34" customFormat="1" ht="19.5" customHeight="1" x14ac:dyDescent="0.25">
      <c r="A901" s="23" t="str">
        <f>Лист4!A899</f>
        <v xml:space="preserve">Урицкого ул. д.58 </v>
      </c>
      <c r="B901" s="185" t="str">
        <f>Лист4!C899</f>
        <v>г. Астрахань</v>
      </c>
      <c r="C901" s="41">
        <f t="shared" si="26"/>
        <v>0.73207199999999994</v>
      </c>
      <c r="D901" s="41">
        <f t="shared" si="27"/>
        <v>4.6727999999999999E-2</v>
      </c>
      <c r="E901" s="30">
        <v>0</v>
      </c>
      <c r="F901" s="31">
        <v>4.6727999999999999E-2</v>
      </c>
      <c r="G901" s="32">
        <v>0</v>
      </c>
      <c r="H901" s="32">
        <v>0</v>
      </c>
      <c r="I901" s="32">
        <v>0</v>
      </c>
      <c r="J901" s="32">
        <v>0</v>
      </c>
      <c r="K901" s="29">
        <f>Лист4!E899/1000</f>
        <v>0.77879999999999994</v>
      </c>
      <c r="L901" s="33"/>
      <c r="M901" s="33"/>
    </row>
    <row r="902" spans="1:13" s="34" customFormat="1" ht="19.5" customHeight="1" x14ac:dyDescent="0.25">
      <c r="A902" s="23" t="str">
        <f>Лист4!A900</f>
        <v xml:space="preserve">Урицкого ул. д.6 </v>
      </c>
      <c r="B902" s="185" t="str">
        <f>Лист4!C900</f>
        <v>г. Астрахань</v>
      </c>
      <c r="C902" s="41">
        <f t="shared" si="26"/>
        <v>118.23526799999999</v>
      </c>
      <c r="D902" s="41">
        <f t="shared" si="27"/>
        <v>7.546932</v>
      </c>
      <c r="E902" s="30">
        <v>0</v>
      </c>
      <c r="F902" s="31">
        <v>7.546932</v>
      </c>
      <c r="G902" s="32">
        <v>0</v>
      </c>
      <c r="H902" s="32">
        <v>0</v>
      </c>
      <c r="I902" s="32">
        <v>0</v>
      </c>
      <c r="J902" s="32">
        <v>0</v>
      </c>
      <c r="K902" s="29">
        <f>Лист4!E900/1000</f>
        <v>125.78219999999999</v>
      </c>
      <c r="L902" s="33"/>
      <c r="M902" s="33"/>
    </row>
    <row r="903" spans="1:13" s="34" customFormat="1" ht="19.5" customHeight="1" x14ac:dyDescent="0.25">
      <c r="A903" s="23" t="str">
        <f>Лист4!A901</f>
        <v xml:space="preserve">Урицкого ул. д.6/5 </v>
      </c>
      <c r="B903" s="185" t="str">
        <f>Лист4!C901</f>
        <v>г. Астрахань</v>
      </c>
      <c r="C903" s="41">
        <f t="shared" ref="C903:C966" si="28">K903+J903-F903</f>
        <v>6.5614068000000003</v>
      </c>
      <c r="D903" s="41">
        <f t="shared" ref="D903:D966" si="29">F903</f>
        <v>0.4188132</v>
      </c>
      <c r="E903" s="30">
        <v>0</v>
      </c>
      <c r="F903" s="31">
        <v>0.4188132</v>
      </c>
      <c r="G903" s="32">
        <v>0</v>
      </c>
      <c r="H903" s="32">
        <v>0</v>
      </c>
      <c r="I903" s="32">
        <v>0</v>
      </c>
      <c r="J903" s="32">
        <v>0</v>
      </c>
      <c r="K903" s="29">
        <f>Лист4!E901/1000</f>
        <v>6.9802200000000001</v>
      </c>
      <c r="L903" s="33"/>
      <c r="M903" s="33"/>
    </row>
    <row r="904" spans="1:13" s="34" customFormat="1" ht="19.5" customHeight="1" x14ac:dyDescent="0.25">
      <c r="A904" s="23" t="str">
        <f>Лист4!A902</f>
        <v xml:space="preserve">Фадеева ул. д.11 </v>
      </c>
      <c r="B904" s="185" t="str">
        <f>Лист4!C902</f>
        <v>г. Астрахань</v>
      </c>
      <c r="C904" s="41">
        <f t="shared" si="28"/>
        <v>0</v>
      </c>
      <c r="D904" s="41">
        <f t="shared" si="29"/>
        <v>0</v>
      </c>
      <c r="E904" s="30">
        <v>0</v>
      </c>
      <c r="F904" s="31">
        <v>0</v>
      </c>
      <c r="G904" s="32">
        <v>0</v>
      </c>
      <c r="H904" s="32">
        <v>0</v>
      </c>
      <c r="I904" s="32">
        <v>0</v>
      </c>
      <c r="J904" s="32">
        <v>0</v>
      </c>
      <c r="K904" s="29">
        <f>Лист4!E902/1000</f>
        <v>0</v>
      </c>
      <c r="L904" s="33"/>
      <c r="M904" s="33"/>
    </row>
    <row r="905" spans="1:13" s="34" customFormat="1" ht="19.5" customHeight="1" x14ac:dyDescent="0.25">
      <c r="A905" s="23" t="str">
        <f>Лист4!A903</f>
        <v xml:space="preserve">Фадеева ул. д.13 </v>
      </c>
      <c r="B905" s="185" t="str">
        <f>Лист4!C903</f>
        <v>г. Астрахань</v>
      </c>
      <c r="C905" s="41">
        <f t="shared" si="28"/>
        <v>0</v>
      </c>
      <c r="D905" s="41">
        <f t="shared" si="29"/>
        <v>0</v>
      </c>
      <c r="E905" s="30">
        <v>0</v>
      </c>
      <c r="F905" s="31">
        <v>0</v>
      </c>
      <c r="G905" s="32">
        <v>0</v>
      </c>
      <c r="H905" s="32">
        <v>0</v>
      </c>
      <c r="I905" s="32">
        <v>0</v>
      </c>
      <c r="J905" s="32">
        <v>0</v>
      </c>
      <c r="K905" s="29">
        <f>Лист4!E903/1000</f>
        <v>0</v>
      </c>
      <c r="L905" s="33"/>
      <c r="M905" s="33"/>
    </row>
    <row r="906" spans="1:13" s="34" customFormat="1" ht="19.5" customHeight="1" x14ac:dyDescent="0.25">
      <c r="A906" s="23" t="str">
        <f>Лист4!A904</f>
        <v xml:space="preserve">Фадеева ул. д.17 </v>
      </c>
      <c r="B906" s="185" t="str">
        <f>Лист4!C904</f>
        <v>г. Астрахань</v>
      </c>
      <c r="C906" s="41">
        <f t="shared" si="28"/>
        <v>0.26695999999999998</v>
      </c>
      <c r="D906" s="41">
        <f t="shared" si="29"/>
        <v>1.704E-2</v>
      </c>
      <c r="E906" s="30">
        <v>0</v>
      </c>
      <c r="F906" s="31">
        <v>1.704E-2</v>
      </c>
      <c r="G906" s="32">
        <v>0</v>
      </c>
      <c r="H906" s="32">
        <v>0</v>
      </c>
      <c r="I906" s="32">
        <v>0</v>
      </c>
      <c r="J906" s="32">
        <v>0</v>
      </c>
      <c r="K906" s="29">
        <f>Лист4!E904/1000</f>
        <v>0.28399999999999997</v>
      </c>
      <c r="L906" s="33"/>
      <c r="M906" s="33"/>
    </row>
    <row r="907" spans="1:13" s="34" customFormat="1" ht="19.5" customHeight="1" x14ac:dyDescent="0.25">
      <c r="A907" s="23" t="str">
        <f>Лист4!A905</f>
        <v xml:space="preserve">Фадеева ул. д.23 </v>
      </c>
      <c r="B907" s="185" t="str">
        <f>Лист4!C905</f>
        <v>г. Астрахань</v>
      </c>
      <c r="C907" s="41">
        <f t="shared" si="28"/>
        <v>0</v>
      </c>
      <c r="D907" s="41">
        <f t="shared" si="29"/>
        <v>0</v>
      </c>
      <c r="E907" s="30">
        <v>0</v>
      </c>
      <c r="F907" s="31">
        <v>0</v>
      </c>
      <c r="G907" s="32">
        <v>0</v>
      </c>
      <c r="H907" s="32">
        <v>0</v>
      </c>
      <c r="I907" s="32">
        <v>0</v>
      </c>
      <c r="J907" s="32">
        <v>0</v>
      </c>
      <c r="K907" s="29">
        <f>Лист4!E905/1000</f>
        <v>0</v>
      </c>
      <c r="L907" s="33"/>
      <c r="M907" s="33"/>
    </row>
    <row r="908" spans="1:13" s="34" customFormat="1" ht="19.5" customHeight="1" x14ac:dyDescent="0.25">
      <c r="A908" s="23" t="str">
        <f>Лист4!A906</f>
        <v xml:space="preserve">Фадеева ул. д.24 </v>
      </c>
      <c r="B908" s="185" t="str">
        <f>Лист4!C906</f>
        <v>г. Астрахань</v>
      </c>
      <c r="C908" s="41">
        <f t="shared" si="28"/>
        <v>0</v>
      </c>
      <c r="D908" s="41">
        <f t="shared" si="29"/>
        <v>0</v>
      </c>
      <c r="E908" s="30">
        <v>0</v>
      </c>
      <c r="F908" s="31">
        <v>0</v>
      </c>
      <c r="G908" s="32">
        <v>0</v>
      </c>
      <c r="H908" s="32">
        <v>0</v>
      </c>
      <c r="I908" s="32">
        <v>0</v>
      </c>
      <c r="J908" s="32">
        <v>0</v>
      </c>
      <c r="K908" s="29">
        <f>Лист4!E906/1000</f>
        <v>0</v>
      </c>
      <c r="L908" s="33"/>
      <c r="M908" s="33"/>
    </row>
    <row r="909" spans="1:13" s="34" customFormat="1" ht="19.5" customHeight="1" x14ac:dyDescent="0.25">
      <c r="A909" s="23" t="str">
        <f>Лист4!A907</f>
        <v xml:space="preserve">Фадеева ул. д.44 </v>
      </c>
      <c r="B909" s="185" t="str">
        <f>Лист4!C907</f>
        <v>г. Астрахань</v>
      </c>
      <c r="C909" s="41">
        <f t="shared" si="28"/>
        <v>0</v>
      </c>
      <c r="D909" s="41">
        <f t="shared" si="29"/>
        <v>0</v>
      </c>
      <c r="E909" s="30">
        <v>0</v>
      </c>
      <c r="F909" s="31">
        <v>0</v>
      </c>
      <c r="G909" s="32">
        <v>0</v>
      </c>
      <c r="H909" s="32">
        <v>0</v>
      </c>
      <c r="I909" s="32">
        <v>0</v>
      </c>
      <c r="J909" s="32">
        <v>0</v>
      </c>
      <c r="K909" s="29">
        <f>Лист4!E907/1000</f>
        <v>0</v>
      </c>
      <c r="L909" s="33"/>
      <c r="M909" s="33"/>
    </row>
    <row r="910" spans="1:13" s="34" customFormat="1" ht="19.5" customHeight="1" x14ac:dyDescent="0.25">
      <c r="A910" s="23" t="str">
        <f>Лист4!A908</f>
        <v xml:space="preserve">Фадеева ул. д.5 </v>
      </c>
      <c r="B910" s="185" t="str">
        <f>Лист4!C908</f>
        <v>г. Астрахань</v>
      </c>
      <c r="C910" s="41">
        <f t="shared" si="28"/>
        <v>0</v>
      </c>
      <c r="D910" s="41">
        <f t="shared" si="29"/>
        <v>0</v>
      </c>
      <c r="E910" s="30">
        <v>0</v>
      </c>
      <c r="F910" s="31">
        <v>0</v>
      </c>
      <c r="G910" s="32">
        <v>0</v>
      </c>
      <c r="H910" s="32">
        <v>0</v>
      </c>
      <c r="I910" s="32">
        <v>0</v>
      </c>
      <c r="J910" s="32">
        <v>0</v>
      </c>
      <c r="K910" s="29">
        <f>Лист4!E908/1000</f>
        <v>0</v>
      </c>
      <c r="L910" s="33"/>
      <c r="M910" s="33"/>
    </row>
    <row r="911" spans="1:13" s="34" customFormat="1" ht="19.5" customHeight="1" x14ac:dyDescent="0.25">
      <c r="A911" s="23" t="str">
        <f>Лист4!A909</f>
        <v xml:space="preserve">Фиолетова ул. д.1/3 </v>
      </c>
      <c r="B911" s="185" t="str">
        <f>Лист4!C909</f>
        <v>г. Астрахань</v>
      </c>
      <c r="C911" s="41">
        <f t="shared" si="28"/>
        <v>0</v>
      </c>
      <c r="D911" s="41">
        <f t="shared" si="29"/>
        <v>0</v>
      </c>
      <c r="E911" s="30">
        <v>0</v>
      </c>
      <c r="F911" s="31">
        <v>0</v>
      </c>
      <c r="G911" s="32">
        <v>0</v>
      </c>
      <c r="H911" s="32">
        <v>0</v>
      </c>
      <c r="I911" s="32">
        <v>0</v>
      </c>
      <c r="J911" s="32">
        <v>0</v>
      </c>
      <c r="K911" s="29">
        <f>Лист4!E909/1000</f>
        <v>0</v>
      </c>
      <c r="L911" s="33"/>
      <c r="M911" s="33"/>
    </row>
    <row r="912" spans="1:13" s="34" customFormat="1" ht="19.5" customHeight="1" x14ac:dyDescent="0.25">
      <c r="A912" s="23" t="str">
        <f>Лист4!A910</f>
        <v xml:space="preserve">Фиолетова ул. д.11 </v>
      </c>
      <c r="B912" s="185" t="str">
        <f>Лист4!C910</f>
        <v>г. Астрахань</v>
      </c>
      <c r="C912" s="41">
        <f t="shared" si="28"/>
        <v>21.659762000000001</v>
      </c>
      <c r="D912" s="41">
        <f t="shared" si="29"/>
        <v>1.382538</v>
      </c>
      <c r="E912" s="30">
        <v>0</v>
      </c>
      <c r="F912" s="31">
        <v>1.382538</v>
      </c>
      <c r="G912" s="32">
        <v>0</v>
      </c>
      <c r="H912" s="32">
        <v>0</v>
      </c>
      <c r="I912" s="32">
        <v>0</v>
      </c>
      <c r="J912" s="32">
        <v>0</v>
      </c>
      <c r="K912" s="29">
        <f>Лист4!E910/1000</f>
        <v>23.042300000000001</v>
      </c>
      <c r="L912" s="33"/>
      <c r="M912" s="33"/>
    </row>
    <row r="913" spans="1:13" s="34" customFormat="1" ht="19.5" customHeight="1" x14ac:dyDescent="0.25">
      <c r="A913" s="23" t="str">
        <f>Лист4!A911</f>
        <v xml:space="preserve">Фиолетова ул. д.13 </v>
      </c>
      <c r="B913" s="185" t="str">
        <f>Лист4!C911</f>
        <v>г. Астрахань</v>
      </c>
      <c r="C913" s="41">
        <f t="shared" si="28"/>
        <v>102.53237999999999</v>
      </c>
      <c r="D913" s="41">
        <f t="shared" si="29"/>
        <v>6.5446199999999983</v>
      </c>
      <c r="E913" s="30">
        <v>0</v>
      </c>
      <c r="F913" s="31">
        <v>6.5446199999999983</v>
      </c>
      <c r="G913" s="32">
        <v>0</v>
      </c>
      <c r="H913" s="32">
        <v>0</v>
      </c>
      <c r="I913" s="32">
        <v>0</v>
      </c>
      <c r="J913" s="32">
        <v>0</v>
      </c>
      <c r="K913" s="29">
        <f>Лист4!E911/1000</f>
        <v>109.07699999999998</v>
      </c>
      <c r="L913" s="33"/>
      <c r="M913" s="33"/>
    </row>
    <row r="914" spans="1:13" s="34" customFormat="1" ht="19.5" customHeight="1" x14ac:dyDescent="0.25">
      <c r="A914" s="23" t="str">
        <f>Лист4!A912</f>
        <v xml:space="preserve">Фиолетова ул. д.16 </v>
      </c>
      <c r="B914" s="185" t="str">
        <f>Лист4!C912</f>
        <v>г. Астрахань</v>
      </c>
      <c r="C914" s="41">
        <f t="shared" si="28"/>
        <v>6.2242100000000002</v>
      </c>
      <c r="D914" s="41">
        <f t="shared" si="29"/>
        <v>0.39728999999999998</v>
      </c>
      <c r="E914" s="30">
        <v>0</v>
      </c>
      <c r="F914" s="31">
        <v>0.39728999999999998</v>
      </c>
      <c r="G914" s="32">
        <v>0</v>
      </c>
      <c r="H914" s="32">
        <v>0</v>
      </c>
      <c r="I914" s="32">
        <v>0</v>
      </c>
      <c r="J914" s="32">
        <v>0</v>
      </c>
      <c r="K914" s="29">
        <f>Лист4!E912/1000</f>
        <v>6.6215000000000002</v>
      </c>
      <c r="L914" s="33"/>
      <c r="M914" s="33"/>
    </row>
    <row r="915" spans="1:13" s="34" customFormat="1" ht="19.5" customHeight="1" x14ac:dyDescent="0.25">
      <c r="A915" s="23" t="str">
        <f>Лист4!A913</f>
        <v xml:space="preserve">Фиолетова ул. д.17 </v>
      </c>
      <c r="B915" s="185" t="str">
        <f>Лист4!C913</f>
        <v>г. Астрахань</v>
      </c>
      <c r="C915" s="41">
        <f t="shared" si="28"/>
        <v>14.416779999999999</v>
      </c>
      <c r="D915" s="41">
        <f t="shared" si="29"/>
        <v>0.92022000000000004</v>
      </c>
      <c r="E915" s="30">
        <v>0</v>
      </c>
      <c r="F915" s="31">
        <v>0.92022000000000004</v>
      </c>
      <c r="G915" s="32">
        <v>0</v>
      </c>
      <c r="H915" s="32">
        <v>0</v>
      </c>
      <c r="I915" s="32">
        <v>0</v>
      </c>
      <c r="J915" s="32">
        <v>0</v>
      </c>
      <c r="K915" s="29">
        <f>Лист4!E913/1000</f>
        <v>15.337</v>
      </c>
      <c r="L915" s="33"/>
      <c r="M915" s="33"/>
    </row>
    <row r="916" spans="1:13" s="34" customFormat="1" ht="19.5" customHeight="1" x14ac:dyDescent="0.25">
      <c r="A916" s="23" t="str">
        <f>Лист4!A914</f>
        <v xml:space="preserve">Фиолетова ул. д.18 </v>
      </c>
      <c r="B916" s="185" t="str">
        <f>Лист4!C914</f>
        <v>г. Астрахань</v>
      </c>
      <c r="C916" s="41">
        <f t="shared" si="28"/>
        <v>20.148430000000001</v>
      </c>
      <c r="D916" s="41">
        <f t="shared" si="29"/>
        <v>1.28607</v>
      </c>
      <c r="E916" s="30">
        <v>0</v>
      </c>
      <c r="F916" s="31">
        <v>1.28607</v>
      </c>
      <c r="G916" s="32">
        <v>0</v>
      </c>
      <c r="H916" s="32">
        <v>0</v>
      </c>
      <c r="I916" s="32">
        <v>0</v>
      </c>
      <c r="J916" s="32">
        <v>0</v>
      </c>
      <c r="K916" s="29">
        <f>Лист4!E914/1000</f>
        <v>21.4345</v>
      </c>
      <c r="L916" s="33"/>
      <c r="M916" s="33"/>
    </row>
    <row r="917" spans="1:13" s="34" customFormat="1" ht="19.5" customHeight="1" x14ac:dyDescent="0.25">
      <c r="A917" s="23" t="str">
        <f>Лист4!A915</f>
        <v xml:space="preserve">Фиолетова ул. д.20 </v>
      </c>
      <c r="B917" s="185" t="str">
        <f>Лист4!C915</f>
        <v>г. Астрахань</v>
      </c>
      <c r="C917" s="41">
        <f t="shared" si="28"/>
        <v>15.358566</v>
      </c>
      <c r="D917" s="41">
        <f t="shared" si="29"/>
        <v>0.98033399999999982</v>
      </c>
      <c r="E917" s="30">
        <v>0</v>
      </c>
      <c r="F917" s="31">
        <v>0.98033399999999982</v>
      </c>
      <c r="G917" s="32">
        <v>0</v>
      </c>
      <c r="H917" s="32">
        <v>0</v>
      </c>
      <c r="I917" s="32">
        <v>0</v>
      </c>
      <c r="J917" s="32">
        <v>0</v>
      </c>
      <c r="K917" s="29">
        <f>Лист4!E915/1000</f>
        <v>16.338899999999999</v>
      </c>
      <c r="L917" s="33"/>
      <c r="M917" s="33"/>
    </row>
    <row r="918" spans="1:13" s="34" customFormat="1" ht="19.5" customHeight="1" x14ac:dyDescent="0.25">
      <c r="A918" s="23" t="str">
        <f>Лист4!A916</f>
        <v xml:space="preserve">Фиолетова ул. д.21 </v>
      </c>
      <c r="B918" s="185" t="str">
        <f>Лист4!C916</f>
        <v>г. Астрахань</v>
      </c>
      <c r="C918" s="41">
        <f t="shared" si="28"/>
        <v>17.606397399999999</v>
      </c>
      <c r="D918" s="41">
        <f t="shared" si="29"/>
        <v>1.1238125999999999</v>
      </c>
      <c r="E918" s="30">
        <v>0</v>
      </c>
      <c r="F918" s="31">
        <v>1.1238125999999999</v>
      </c>
      <c r="G918" s="32">
        <v>0</v>
      </c>
      <c r="H918" s="32">
        <v>0</v>
      </c>
      <c r="I918" s="32">
        <v>0</v>
      </c>
      <c r="J918" s="32">
        <v>0</v>
      </c>
      <c r="K918" s="29">
        <f>Лист4!E916/1000</f>
        <v>18.73021</v>
      </c>
      <c r="L918" s="33"/>
      <c r="M918" s="33"/>
    </row>
    <row r="919" spans="1:13" s="34" customFormat="1" ht="19.5" customHeight="1" x14ac:dyDescent="0.25">
      <c r="A919" s="23" t="str">
        <f>Лист4!A917</f>
        <v xml:space="preserve">Фиолетова ул. д.22 </v>
      </c>
      <c r="B919" s="185" t="str">
        <f>Лист4!C917</f>
        <v>г. Астрахань</v>
      </c>
      <c r="C919" s="41">
        <f t="shared" si="28"/>
        <v>3.5828100000000003</v>
      </c>
      <c r="D919" s="41">
        <f t="shared" si="29"/>
        <v>0.22869</v>
      </c>
      <c r="E919" s="30">
        <v>0</v>
      </c>
      <c r="F919" s="31">
        <v>0.22869</v>
      </c>
      <c r="G919" s="32">
        <v>0</v>
      </c>
      <c r="H919" s="32">
        <v>0</v>
      </c>
      <c r="I919" s="32">
        <v>0</v>
      </c>
      <c r="J919" s="32">
        <v>0</v>
      </c>
      <c r="K919" s="29">
        <f>Лист4!E917/1000</f>
        <v>3.8115000000000001</v>
      </c>
      <c r="L919" s="33"/>
      <c r="M919" s="33"/>
    </row>
    <row r="920" spans="1:13" s="34" customFormat="1" ht="19.5" customHeight="1" x14ac:dyDescent="0.25">
      <c r="A920" s="23" t="str">
        <f>Лист4!A918</f>
        <v xml:space="preserve">Фиолетова ул. д.24 </v>
      </c>
      <c r="B920" s="185" t="str">
        <f>Лист4!C918</f>
        <v>г. Астрахань</v>
      </c>
      <c r="C920" s="41">
        <f t="shared" si="28"/>
        <v>13.891508</v>
      </c>
      <c r="D920" s="41">
        <f t="shared" si="29"/>
        <v>0.88669200000000004</v>
      </c>
      <c r="E920" s="30">
        <v>0</v>
      </c>
      <c r="F920" s="31">
        <v>0.88669200000000004</v>
      </c>
      <c r="G920" s="32">
        <v>0</v>
      </c>
      <c r="H920" s="32">
        <v>0</v>
      </c>
      <c r="I920" s="32">
        <v>0</v>
      </c>
      <c r="J920" s="32">
        <v>0</v>
      </c>
      <c r="K920" s="29">
        <f>Лист4!E918/1000</f>
        <v>14.7782</v>
      </c>
      <c r="L920" s="33"/>
      <c r="M920" s="33"/>
    </row>
    <row r="921" spans="1:13" s="34" customFormat="1" ht="19.5" customHeight="1" x14ac:dyDescent="0.25">
      <c r="A921" s="23" t="str">
        <f>Лист4!A919</f>
        <v xml:space="preserve">Фиолетова ул. д.27 </v>
      </c>
      <c r="B921" s="185" t="str">
        <f>Лист4!C919</f>
        <v>г. Астрахань</v>
      </c>
      <c r="C921" s="41">
        <f t="shared" si="28"/>
        <v>18.238537999999998</v>
      </c>
      <c r="D921" s="41">
        <f t="shared" si="29"/>
        <v>1.1641620000000001</v>
      </c>
      <c r="E921" s="30">
        <v>0</v>
      </c>
      <c r="F921" s="31">
        <v>1.1641620000000001</v>
      </c>
      <c r="G921" s="32">
        <v>0</v>
      </c>
      <c r="H921" s="32">
        <v>0</v>
      </c>
      <c r="I921" s="32">
        <v>0</v>
      </c>
      <c r="J921" s="32">
        <v>0</v>
      </c>
      <c r="K921" s="29">
        <f>Лист4!E919/1000</f>
        <v>19.402699999999999</v>
      </c>
      <c r="L921" s="33"/>
      <c r="M921" s="33"/>
    </row>
    <row r="922" spans="1:13" s="34" customFormat="1" ht="19.5" customHeight="1" x14ac:dyDescent="0.25">
      <c r="A922" s="23" t="str">
        <f>Лист4!A920</f>
        <v xml:space="preserve">Фиолетова ул. д.28 </v>
      </c>
      <c r="B922" s="185" t="str">
        <f>Лист4!C920</f>
        <v>г. Астрахань</v>
      </c>
      <c r="C922" s="41">
        <f t="shared" si="28"/>
        <v>92.752337999999995</v>
      </c>
      <c r="D922" s="41">
        <f t="shared" si="29"/>
        <v>5.920361999999999</v>
      </c>
      <c r="E922" s="30">
        <v>0</v>
      </c>
      <c r="F922" s="31">
        <v>5.920361999999999</v>
      </c>
      <c r="G922" s="32">
        <v>0</v>
      </c>
      <c r="H922" s="32">
        <v>0</v>
      </c>
      <c r="I922" s="32">
        <v>0</v>
      </c>
      <c r="J922" s="32">
        <v>0</v>
      </c>
      <c r="K922" s="29">
        <f>Лист4!E920/1000</f>
        <v>98.672699999999992</v>
      </c>
      <c r="L922" s="33"/>
      <c r="M922" s="33"/>
    </row>
    <row r="923" spans="1:13" s="34" customFormat="1" ht="19.5" customHeight="1" x14ac:dyDescent="0.25">
      <c r="A923" s="23" t="str">
        <f>Лист4!A921</f>
        <v xml:space="preserve">Фиолетова ул. д.3 </v>
      </c>
      <c r="B923" s="185" t="str">
        <f>Лист4!C921</f>
        <v>г. Астрахань</v>
      </c>
      <c r="C923" s="41">
        <f t="shared" si="28"/>
        <v>25.359226</v>
      </c>
      <c r="D923" s="41">
        <f t="shared" si="29"/>
        <v>1.6186739999999999</v>
      </c>
      <c r="E923" s="30">
        <v>0</v>
      </c>
      <c r="F923" s="31">
        <v>1.6186739999999999</v>
      </c>
      <c r="G923" s="32">
        <v>0</v>
      </c>
      <c r="H923" s="32">
        <v>0</v>
      </c>
      <c r="I923" s="32">
        <v>0</v>
      </c>
      <c r="J923" s="32">
        <v>0</v>
      </c>
      <c r="K923" s="29">
        <f>Лист4!E921/1000</f>
        <v>26.977899999999998</v>
      </c>
      <c r="L923" s="33"/>
      <c r="M923" s="33"/>
    </row>
    <row r="924" spans="1:13" s="34" customFormat="1" ht="19.5" customHeight="1" x14ac:dyDescent="0.25">
      <c r="A924" s="23" t="str">
        <f>Лист4!A922</f>
        <v xml:space="preserve">Фиолетова ул. д.30 </v>
      </c>
      <c r="B924" s="185" t="str">
        <f>Лист4!C922</f>
        <v>г. Астрахань</v>
      </c>
      <c r="C924" s="41">
        <f t="shared" si="28"/>
        <v>69.094229999999996</v>
      </c>
      <c r="D924" s="41">
        <f t="shared" si="29"/>
        <v>4.4102699999999997</v>
      </c>
      <c r="E924" s="30">
        <v>0</v>
      </c>
      <c r="F924" s="31">
        <v>4.4102699999999997</v>
      </c>
      <c r="G924" s="32">
        <v>0</v>
      </c>
      <c r="H924" s="32">
        <v>0</v>
      </c>
      <c r="I924" s="32">
        <v>0</v>
      </c>
      <c r="J924" s="32">
        <v>0</v>
      </c>
      <c r="K924" s="29">
        <f>Лист4!E922/1000</f>
        <v>73.504499999999993</v>
      </c>
      <c r="L924" s="33"/>
      <c r="M924" s="33"/>
    </row>
    <row r="925" spans="1:13" s="34" customFormat="1" ht="19.5" customHeight="1" x14ac:dyDescent="0.25">
      <c r="A925" s="23" t="str">
        <f>Лист4!A923</f>
        <v xml:space="preserve">Фиолетова ул. д.36 </v>
      </c>
      <c r="B925" s="185" t="str">
        <f>Лист4!C923</f>
        <v>г. Астрахань</v>
      </c>
      <c r="C925" s="41">
        <f t="shared" si="28"/>
        <v>0</v>
      </c>
      <c r="D925" s="41">
        <f t="shared" si="29"/>
        <v>0</v>
      </c>
      <c r="E925" s="30">
        <v>0</v>
      </c>
      <c r="F925" s="31">
        <v>0</v>
      </c>
      <c r="G925" s="32">
        <v>0</v>
      </c>
      <c r="H925" s="32">
        <v>0</v>
      </c>
      <c r="I925" s="32">
        <v>0</v>
      </c>
      <c r="J925" s="32">
        <v>0</v>
      </c>
      <c r="K925" s="29">
        <f>Лист4!E923/1000</f>
        <v>0</v>
      </c>
      <c r="L925" s="33"/>
      <c r="M925" s="33"/>
    </row>
    <row r="926" spans="1:13" s="34" customFormat="1" ht="19.5" customHeight="1" x14ac:dyDescent="0.25">
      <c r="A926" s="23" t="str">
        <f>Лист4!A924</f>
        <v xml:space="preserve">Фиолетова ул. д.38 </v>
      </c>
      <c r="B926" s="185" t="str">
        <f>Лист4!C924</f>
        <v>г. Астрахань</v>
      </c>
      <c r="C926" s="41">
        <f t="shared" si="28"/>
        <v>19.232869999999998</v>
      </c>
      <c r="D926" s="41">
        <f t="shared" si="29"/>
        <v>1.22763</v>
      </c>
      <c r="E926" s="30">
        <v>0</v>
      </c>
      <c r="F926" s="31">
        <v>1.22763</v>
      </c>
      <c r="G926" s="32">
        <v>0</v>
      </c>
      <c r="H926" s="32">
        <v>0</v>
      </c>
      <c r="I926" s="32">
        <v>0</v>
      </c>
      <c r="J926" s="32">
        <v>0</v>
      </c>
      <c r="K926" s="29">
        <f>Лист4!E924/1000</f>
        <v>20.4605</v>
      </c>
      <c r="L926" s="33"/>
      <c r="M926" s="33"/>
    </row>
    <row r="927" spans="1:13" s="34" customFormat="1" ht="19.5" customHeight="1" x14ac:dyDescent="0.25">
      <c r="A927" s="23" t="str">
        <f>Лист4!A925</f>
        <v xml:space="preserve">Фиолетова ул. д.52 </v>
      </c>
      <c r="B927" s="185" t="str">
        <f>Лист4!C925</f>
        <v>г. Астрахань</v>
      </c>
      <c r="C927" s="41">
        <f t="shared" si="28"/>
        <v>0</v>
      </c>
      <c r="D927" s="41">
        <f t="shared" si="29"/>
        <v>0</v>
      </c>
      <c r="E927" s="30">
        <v>0</v>
      </c>
      <c r="F927" s="31">
        <v>0</v>
      </c>
      <c r="G927" s="32">
        <v>0</v>
      </c>
      <c r="H927" s="32">
        <v>0</v>
      </c>
      <c r="I927" s="32">
        <v>0</v>
      </c>
      <c r="J927" s="32">
        <v>0</v>
      </c>
      <c r="K927" s="29">
        <f>Лист4!E925/1000</f>
        <v>0</v>
      </c>
      <c r="L927" s="33"/>
      <c r="M927" s="33"/>
    </row>
    <row r="928" spans="1:13" s="34" customFormat="1" ht="19.5" customHeight="1" x14ac:dyDescent="0.25">
      <c r="A928" s="23" t="str">
        <f>Лист4!A926</f>
        <v xml:space="preserve">Фиолетова ул. д.6 </v>
      </c>
      <c r="B928" s="185" t="str">
        <f>Лист4!C926</f>
        <v>г. Астрахань</v>
      </c>
      <c r="C928" s="41">
        <f t="shared" si="28"/>
        <v>31.200479999999999</v>
      </c>
      <c r="D928" s="41">
        <f t="shared" si="29"/>
        <v>1.99152</v>
      </c>
      <c r="E928" s="30">
        <v>0</v>
      </c>
      <c r="F928" s="31">
        <v>1.99152</v>
      </c>
      <c r="G928" s="32">
        <v>0</v>
      </c>
      <c r="H928" s="32">
        <v>0</v>
      </c>
      <c r="I928" s="32">
        <v>0</v>
      </c>
      <c r="J928" s="32">
        <v>0</v>
      </c>
      <c r="K928" s="29">
        <f>Лист4!E926/1000</f>
        <v>33.192</v>
      </c>
      <c r="L928" s="33"/>
      <c r="M928" s="33"/>
    </row>
    <row r="929" spans="1:13" s="34" customFormat="1" ht="19.5" customHeight="1" x14ac:dyDescent="0.25">
      <c r="A929" s="23" t="str">
        <f>Лист4!A927</f>
        <v xml:space="preserve">Фиолетова ул. д.7 </v>
      </c>
      <c r="B929" s="185" t="str">
        <f>Лист4!C927</f>
        <v>г. Астрахань</v>
      </c>
      <c r="C929" s="41">
        <f t="shared" si="28"/>
        <v>49.881852000000002</v>
      </c>
      <c r="D929" s="41">
        <f t="shared" si="29"/>
        <v>3.1839480000000004</v>
      </c>
      <c r="E929" s="30">
        <v>0</v>
      </c>
      <c r="F929" s="31">
        <v>3.1839480000000004</v>
      </c>
      <c r="G929" s="32">
        <v>0</v>
      </c>
      <c r="H929" s="32">
        <v>0</v>
      </c>
      <c r="I929" s="32">
        <v>0</v>
      </c>
      <c r="J929" s="32">
        <v>0</v>
      </c>
      <c r="K929" s="29">
        <f>Лист4!E927/1000</f>
        <v>53.065800000000003</v>
      </c>
      <c r="L929" s="33"/>
      <c r="M929" s="33"/>
    </row>
    <row r="930" spans="1:13" s="34" customFormat="1" ht="19.5" customHeight="1" x14ac:dyDescent="0.25">
      <c r="A930" s="23" t="str">
        <f>Лист4!A928</f>
        <v xml:space="preserve">Фиолетова ул. д.9 </v>
      </c>
      <c r="B930" s="185" t="str">
        <f>Лист4!C928</f>
        <v>г. Астрахань</v>
      </c>
      <c r="C930" s="41">
        <f t="shared" si="28"/>
        <v>16.573046000000001</v>
      </c>
      <c r="D930" s="41">
        <f t="shared" si="29"/>
        <v>1.0578539999999998</v>
      </c>
      <c r="E930" s="30">
        <v>0</v>
      </c>
      <c r="F930" s="31">
        <v>1.0578539999999998</v>
      </c>
      <c r="G930" s="32">
        <v>0</v>
      </c>
      <c r="H930" s="32">
        <v>0</v>
      </c>
      <c r="I930" s="32">
        <v>0</v>
      </c>
      <c r="J930" s="32">
        <v>0</v>
      </c>
      <c r="K930" s="29">
        <f>Лист4!E928/1000</f>
        <v>17.6309</v>
      </c>
      <c r="L930" s="33"/>
      <c r="M930" s="33"/>
    </row>
    <row r="931" spans="1:13" s="34" customFormat="1" ht="19.5" customHeight="1" x14ac:dyDescent="0.25">
      <c r="A931" s="23" t="str">
        <f>Лист4!A929</f>
        <v xml:space="preserve">Хлебникова ул. д.12 </v>
      </c>
      <c r="B931" s="185" t="str">
        <f>Лист4!C929</f>
        <v>г. Астрахань</v>
      </c>
      <c r="C931" s="41">
        <f t="shared" si="28"/>
        <v>21.033064</v>
      </c>
      <c r="D931" s="41">
        <f t="shared" si="29"/>
        <v>1.342536</v>
      </c>
      <c r="E931" s="30">
        <v>0</v>
      </c>
      <c r="F931" s="31">
        <v>1.342536</v>
      </c>
      <c r="G931" s="32">
        <v>0</v>
      </c>
      <c r="H931" s="32">
        <v>0</v>
      </c>
      <c r="I931" s="32">
        <v>0</v>
      </c>
      <c r="J931" s="32">
        <v>0</v>
      </c>
      <c r="K931" s="29">
        <f>Лист4!E929/1000</f>
        <v>22.375599999999999</v>
      </c>
      <c r="L931" s="33"/>
      <c r="M931" s="33"/>
    </row>
    <row r="932" spans="1:13" s="34" customFormat="1" ht="19.5" customHeight="1" x14ac:dyDescent="0.25">
      <c r="A932" s="23" t="str">
        <f>Лист4!A930</f>
        <v xml:space="preserve">Хлебникова ул. д.14 </v>
      </c>
      <c r="B932" s="185" t="str">
        <f>Лист4!C930</f>
        <v>г. Астрахань</v>
      </c>
      <c r="C932" s="41">
        <f t="shared" si="28"/>
        <v>27.352495999999999</v>
      </c>
      <c r="D932" s="41">
        <f t="shared" si="29"/>
        <v>1.7459039999999999</v>
      </c>
      <c r="E932" s="30">
        <v>0</v>
      </c>
      <c r="F932" s="31">
        <v>1.7459039999999999</v>
      </c>
      <c r="G932" s="32">
        <v>0</v>
      </c>
      <c r="H932" s="32">
        <v>0</v>
      </c>
      <c r="I932" s="32">
        <v>0</v>
      </c>
      <c r="J932" s="32">
        <v>0</v>
      </c>
      <c r="K932" s="29">
        <f>Лист4!E930/1000</f>
        <v>29.098399999999998</v>
      </c>
      <c r="L932" s="33"/>
      <c r="M932" s="33"/>
    </row>
    <row r="933" spans="1:13" s="34" customFormat="1" ht="19.5" customHeight="1" x14ac:dyDescent="0.25">
      <c r="A933" s="23" t="str">
        <f>Лист4!A931</f>
        <v xml:space="preserve">Хлебникова ул. д.3 </v>
      </c>
      <c r="B933" s="185" t="str">
        <f>Лист4!C931</f>
        <v>г. Астрахань</v>
      </c>
      <c r="C933" s="41">
        <f t="shared" si="28"/>
        <v>42.73625400000001</v>
      </c>
      <c r="D933" s="41">
        <f t="shared" si="29"/>
        <v>2.7278460000000004</v>
      </c>
      <c r="E933" s="30">
        <v>0</v>
      </c>
      <c r="F933" s="31">
        <v>2.7278460000000004</v>
      </c>
      <c r="G933" s="32">
        <v>0</v>
      </c>
      <c r="H933" s="32">
        <v>0</v>
      </c>
      <c r="I933" s="32">
        <v>0</v>
      </c>
      <c r="J933" s="32">
        <v>0</v>
      </c>
      <c r="K933" s="29">
        <f>Лист4!E931/1000</f>
        <v>45.464100000000009</v>
      </c>
      <c r="L933" s="33"/>
      <c r="M933" s="33"/>
    </row>
    <row r="934" spans="1:13" s="34" customFormat="1" ht="19.5" customHeight="1" x14ac:dyDescent="0.25">
      <c r="A934" s="23" t="str">
        <f>Лист4!A932</f>
        <v xml:space="preserve">Хлебникова ул. д.5 </v>
      </c>
      <c r="B934" s="185" t="str">
        <f>Лист4!C932</f>
        <v>г. Астрахань</v>
      </c>
      <c r="C934" s="41">
        <f t="shared" si="28"/>
        <v>26.572013999999996</v>
      </c>
      <c r="D934" s="41">
        <f t="shared" si="29"/>
        <v>1.6960859999999998</v>
      </c>
      <c r="E934" s="30">
        <v>0</v>
      </c>
      <c r="F934" s="31">
        <v>1.6960859999999998</v>
      </c>
      <c r="G934" s="32">
        <v>0</v>
      </c>
      <c r="H934" s="32">
        <v>0</v>
      </c>
      <c r="I934" s="32">
        <v>0</v>
      </c>
      <c r="J934" s="32">
        <v>0</v>
      </c>
      <c r="K934" s="29">
        <f>Лист4!E932/1000</f>
        <v>28.268099999999997</v>
      </c>
      <c r="L934" s="33"/>
      <c r="M934" s="33"/>
    </row>
    <row r="935" spans="1:13" s="34" customFormat="1" ht="19.5" customHeight="1" x14ac:dyDescent="0.25">
      <c r="A935" s="23" t="str">
        <f>Лист4!A933</f>
        <v xml:space="preserve">Хлебникова ул. д.7/32 </v>
      </c>
      <c r="B935" s="185" t="str">
        <f>Лист4!C933</f>
        <v>г. Астрахань</v>
      </c>
      <c r="C935" s="41">
        <f t="shared" si="28"/>
        <v>1.0217236000000001</v>
      </c>
      <c r="D935" s="41">
        <f t="shared" si="29"/>
        <v>6.5216399999999994E-2</v>
      </c>
      <c r="E935" s="30">
        <v>0</v>
      </c>
      <c r="F935" s="31">
        <v>6.5216399999999994E-2</v>
      </c>
      <c r="G935" s="32">
        <v>0</v>
      </c>
      <c r="H935" s="32">
        <v>0</v>
      </c>
      <c r="I935" s="32">
        <v>0</v>
      </c>
      <c r="J935" s="32">
        <v>0</v>
      </c>
      <c r="K935" s="29">
        <f>Лист4!E933/1000</f>
        <v>1.08694</v>
      </c>
      <c r="L935" s="33"/>
      <c r="M935" s="33"/>
    </row>
    <row r="936" spans="1:13" s="34" customFormat="1" ht="19.5" customHeight="1" x14ac:dyDescent="0.25">
      <c r="A936" s="23" t="str">
        <f>Лист4!A934</f>
        <v xml:space="preserve">Циолковского ул. д.15 </v>
      </c>
      <c r="B936" s="185" t="str">
        <f>Лист4!C934</f>
        <v>г. Астрахань</v>
      </c>
      <c r="C936" s="41">
        <f t="shared" si="28"/>
        <v>0</v>
      </c>
      <c r="D936" s="41">
        <f t="shared" si="29"/>
        <v>0</v>
      </c>
      <c r="E936" s="30">
        <v>0</v>
      </c>
      <c r="F936" s="31">
        <v>0</v>
      </c>
      <c r="G936" s="32">
        <v>0</v>
      </c>
      <c r="H936" s="32">
        <v>0</v>
      </c>
      <c r="I936" s="32">
        <v>0</v>
      </c>
      <c r="J936" s="32">
        <v>0</v>
      </c>
      <c r="K936" s="29">
        <f>Лист4!E934/1000</f>
        <v>0</v>
      </c>
      <c r="L936" s="33"/>
      <c r="M936" s="33"/>
    </row>
    <row r="937" spans="1:13" s="34" customFormat="1" ht="19.5" customHeight="1" x14ac:dyDescent="0.25">
      <c r="A937" s="23" t="str">
        <f>Лист4!A935</f>
        <v xml:space="preserve">Циолковского ул. д.2 </v>
      </c>
      <c r="B937" s="185" t="str">
        <f>Лист4!C935</f>
        <v>г. Астрахань</v>
      </c>
      <c r="C937" s="41">
        <f t="shared" si="28"/>
        <v>35.017067999999995</v>
      </c>
      <c r="D937" s="41">
        <f t="shared" si="29"/>
        <v>2.2351319999999997</v>
      </c>
      <c r="E937" s="30">
        <v>0</v>
      </c>
      <c r="F937" s="31">
        <v>2.2351319999999997</v>
      </c>
      <c r="G937" s="32">
        <v>0</v>
      </c>
      <c r="H937" s="32">
        <v>0</v>
      </c>
      <c r="I937" s="32">
        <v>0</v>
      </c>
      <c r="J937" s="32">
        <v>0</v>
      </c>
      <c r="K937" s="29">
        <f>Лист4!E935/1000</f>
        <v>37.252199999999995</v>
      </c>
      <c r="L937" s="33"/>
      <c r="M937" s="33"/>
    </row>
    <row r="938" spans="1:13" s="34" customFormat="1" ht="19.5" customHeight="1" x14ac:dyDescent="0.25">
      <c r="A938" s="23" t="str">
        <f>Лист4!A936</f>
        <v xml:space="preserve">Циолковского ул. д.24 </v>
      </c>
      <c r="B938" s="185" t="str">
        <f>Лист4!C936</f>
        <v>г. Астрахань</v>
      </c>
      <c r="C938" s="41">
        <f t="shared" si="28"/>
        <v>0</v>
      </c>
      <c r="D938" s="41">
        <f t="shared" si="29"/>
        <v>0</v>
      </c>
      <c r="E938" s="30">
        <v>0</v>
      </c>
      <c r="F938" s="31">
        <v>0</v>
      </c>
      <c r="G938" s="32">
        <v>0</v>
      </c>
      <c r="H938" s="32">
        <v>0</v>
      </c>
      <c r="I938" s="32">
        <v>0</v>
      </c>
      <c r="J938" s="32">
        <v>0</v>
      </c>
      <c r="K938" s="29">
        <f>Лист4!E936/1000</f>
        <v>0</v>
      </c>
      <c r="L938" s="33"/>
      <c r="M938" s="33"/>
    </row>
    <row r="939" spans="1:13" s="34" customFormat="1" ht="19.5" customHeight="1" x14ac:dyDescent="0.25">
      <c r="A939" s="23" t="str">
        <f>Лист4!A937</f>
        <v xml:space="preserve">Чалабяна ул. д.1 </v>
      </c>
      <c r="B939" s="185" t="str">
        <f>Лист4!C937</f>
        <v>г. Астрахань</v>
      </c>
      <c r="C939" s="41">
        <f t="shared" si="28"/>
        <v>2.0080749999999998</v>
      </c>
      <c r="D939" s="41">
        <f t="shared" si="29"/>
        <v>0.12817499999999998</v>
      </c>
      <c r="E939" s="30">
        <v>0</v>
      </c>
      <c r="F939" s="31">
        <v>0.12817499999999998</v>
      </c>
      <c r="G939" s="32">
        <v>0</v>
      </c>
      <c r="H939" s="32">
        <v>0</v>
      </c>
      <c r="I939" s="32">
        <v>0</v>
      </c>
      <c r="J939" s="32">
        <v>0</v>
      </c>
      <c r="K939" s="29">
        <f>Лист4!E937/1000</f>
        <v>2.13625</v>
      </c>
      <c r="L939" s="33"/>
      <c r="M939" s="33"/>
    </row>
    <row r="940" spans="1:13" s="34" customFormat="1" ht="19.5" customHeight="1" x14ac:dyDescent="0.25">
      <c r="A940" s="23" t="str">
        <f>Лист4!A938</f>
        <v xml:space="preserve">Чалабяна ул. д.12 </v>
      </c>
      <c r="B940" s="185" t="str">
        <f>Лист4!C938</f>
        <v>г. Астрахань</v>
      </c>
      <c r="C940" s="41">
        <f t="shared" si="28"/>
        <v>0.45683999999999997</v>
      </c>
      <c r="D940" s="41">
        <f t="shared" si="29"/>
        <v>2.9159999999999998E-2</v>
      </c>
      <c r="E940" s="30">
        <v>0</v>
      </c>
      <c r="F940" s="31">
        <v>2.9159999999999998E-2</v>
      </c>
      <c r="G940" s="32">
        <v>0</v>
      </c>
      <c r="H940" s="32">
        <v>0</v>
      </c>
      <c r="I940" s="32">
        <v>0</v>
      </c>
      <c r="J940" s="32">
        <v>0</v>
      </c>
      <c r="K940" s="29">
        <f>Лист4!E938/1000</f>
        <v>0.48599999999999999</v>
      </c>
      <c r="L940" s="33"/>
      <c r="M940" s="33"/>
    </row>
    <row r="941" spans="1:13" s="34" customFormat="1" ht="19.5" customHeight="1" x14ac:dyDescent="0.25">
      <c r="A941" s="23" t="str">
        <f>Лист4!A939</f>
        <v xml:space="preserve">Чалабяна ул. д.18 </v>
      </c>
      <c r="B941" s="185" t="str">
        <f>Лист4!C939</f>
        <v>г. Астрахань</v>
      </c>
      <c r="C941" s="41">
        <f t="shared" si="28"/>
        <v>7.4538240000000009</v>
      </c>
      <c r="D941" s="41">
        <f t="shared" si="29"/>
        <v>0.47577600000000003</v>
      </c>
      <c r="E941" s="30">
        <v>0</v>
      </c>
      <c r="F941" s="31">
        <v>0.47577600000000003</v>
      </c>
      <c r="G941" s="32">
        <v>0</v>
      </c>
      <c r="H941" s="32">
        <v>0</v>
      </c>
      <c r="I941" s="32">
        <v>0</v>
      </c>
      <c r="J941" s="32">
        <v>0</v>
      </c>
      <c r="K941" s="29">
        <f>Лист4!E939/1000</f>
        <v>7.9296000000000006</v>
      </c>
      <c r="L941" s="33"/>
      <c r="M941" s="33"/>
    </row>
    <row r="942" spans="1:13" s="34" customFormat="1" ht="19.5" customHeight="1" x14ac:dyDescent="0.25">
      <c r="A942" s="23" t="str">
        <f>Лист4!A940</f>
        <v xml:space="preserve">Чалабяна ул. д.2 </v>
      </c>
      <c r="B942" s="185" t="str">
        <f>Лист4!C940</f>
        <v>г. Астрахань</v>
      </c>
      <c r="C942" s="41">
        <f t="shared" si="28"/>
        <v>17.762522000000001</v>
      </c>
      <c r="D942" s="41">
        <f t="shared" si="29"/>
        <v>1.133778</v>
      </c>
      <c r="E942" s="30">
        <v>0</v>
      </c>
      <c r="F942" s="31">
        <v>1.133778</v>
      </c>
      <c r="G942" s="32">
        <v>0</v>
      </c>
      <c r="H942" s="32">
        <v>0</v>
      </c>
      <c r="I942" s="32">
        <v>0</v>
      </c>
      <c r="J942" s="32">
        <v>0</v>
      </c>
      <c r="K942" s="29">
        <f>Лист4!E940/1000</f>
        <v>18.8963</v>
      </c>
      <c r="L942" s="33"/>
      <c r="M942" s="33"/>
    </row>
    <row r="943" spans="1:13" s="34" customFormat="1" ht="19.5" customHeight="1" x14ac:dyDescent="0.25">
      <c r="A943" s="23" t="str">
        <f>Лист4!A941</f>
        <v xml:space="preserve">Чалабяна ул. д.21 </v>
      </c>
      <c r="B943" s="185" t="str">
        <f>Лист4!C941</f>
        <v>г. Астрахань</v>
      </c>
      <c r="C943" s="41">
        <f t="shared" si="28"/>
        <v>5.3331840000000001</v>
      </c>
      <c r="D943" s="41">
        <f t="shared" si="29"/>
        <v>0.340416</v>
      </c>
      <c r="E943" s="30">
        <v>0</v>
      </c>
      <c r="F943" s="31">
        <v>0.340416</v>
      </c>
      <c r="G943" s="32">
        <v>0</v>
      </c>
      <c r="H943" s="32">
        <v>0</v>
      </c>
      <c r="I943" s="32">
        <v>0</v>
      </c>
      <c r="J943" s="32">
        <v>0</v>
      </c>
      <c r="K943" s="29">
        <f>Лист4!E941/1000</f>
        <v>5.6736000000000004</v>
      </c>
      <c r="L943" s="33"/>
      <c r="M943" s="33"/>
    </row>
    <row r="944" spans="1:13" s="34" customFormat="1" ht="19.5" customHeight="1" x14ac:dyDescent="0.25">
      <c r="A944" s="23" t="str">
        <f>Лист4!A942</f>
        <v xml:space="preserve">Чалабяна ул. д.24 </v>
      </c>
      <c r="B944" s="185" t="str">
        <f>Лист4!C942</f>
        <v>г. Астрахань</v>
      </c>
      <c r="C944" s="41">
        <f t="shared" si="28"/>
        <v>2.5579279999999995</v>
      </c>
      <c r="D944" s="41">
        <f t="shared" si="29"/>
        <v>0.16327199999999997</v>
      </c>
      <c r="E944" s="30">
        <v>0</v>
      </c>
      <c r="F944" s="31">
        <v>0.16327199999999997</v>
      </c>
      <c r="G944" s="32">
        <v>0</v>
      </c>
      <c r="H944" s="32">
        <v>0</v>
      </c>
      <c r="I944" s="32">
        <v>0</v>
      </c>
      <c r="J944" s="32">
        <v>0</v>
      </c>
      <c r="K944" s="29">
        <f>Лист4!E942/1000</f>
        <v>2.7211999999999996</v>
      </c>
      <c r="L944" s="33"/>
      <c r="M944" s="33"/>
    </row>
    <row r="945" spans="1:13" s="34" customFormat="1" ht="19.5" customHeight="1" x14ac:dyDescent="0.25">
      <c r="A945" s="23" t="str">
        <f>Лист4!A943</f>
        <v xml:space="preserve">Чалабяна ул. д.28 </v>
      </c>
      <c r="B945" s="185" t="str">
        <f>Лист4!C943</f>
        <v>г. Астрахань</v>
      </c>
      <c r="C945" s="41">
        <f t="shared" si="28"/>
        <v>25.665759999999999</v>
      </c>
      <c r="D945" s="41">
        <f t="shared" si="29"/>
        <v>1.6382400000000001</v>
      </c>
      <c r="E945" s="30">
        <v>0</v>
      </c>
      <c r="F945" s="31">
        <v>1.6382400000000001</v>
      </c>
      <c r="G945" s="32">
        <v>0</v>
      </c>
      <c r="H945" s="32">
        <v>0</v>
      </c>
      <c r="I945" s="32">
        <v>0</v>
      </c>
      <c r="J945" s="32">
        <v>0</v>
      </c>
      <c r="K945" s="29">
        <f>Лист4!E943/1000</f>
        <v>27.303999999999998</v>
      </c>
      <c r="L945" s="33"/>
      <c r="M945" s="33"/>
    </row>
    <row r="946" spans="1:13" s="34" customFormat="1" ht="19.5" customHeight="1" x14ac:dyDescent="0.25">
      <c r="A946" s="23" t="str">
        <f>Лист4!A944</f>
        <v xml:space="preserve">Чалабяна ул. д.5 </v>
      </c>
      <c r="B946" s="185" t="str">
        <f>Лист4!C944</f>
        <v>г. Астрахань</v>
      </c>
      <c r="C946" s="41">
        <f t="shared" si="28"/>
        <v>0</v>
      </c>
      <c r="D946" s="41">
        <f t="shared" si="29"/>
        <v>0</v>
      </c>
      <c r="E946" s="30">
        <v>0</v>
      </c>
      <c r="F946" s="31">
        <v>0</v>
      </c>
      <c r="G946" s="32">
        <v>0</v>
      </c>
      <c r="H946" s="32">
        <v>0</v>
      </c>
      <c r="I946" s="32">
        <v>0</v>
      </c>
      <c r="J946" s="32">
        <v>0</v>
      </c>
      <c r="K946" s="29">
        <f>Лист4!E944/1000</f>
        <v>0</v>
      </c>
      <c r="L946" s="33"/>
      <c r="M946" s="33"/>
    </row>
    <row r="947" spans="1:13" s="34" customFormat="1" ht="19.5" customHeight="1" x14ac:dyDescent="0.25">
      <c r="A947" s="23" t="str">
        <f>Лист4!A945</f>
        <v xml:space="preserve">Чалабяна ул. д.9 </v>
      </c>
      <c r="B947" s="185" t="str">
        <f>Лист4!C945</f>
        <v>г. Астрахань</v>
      </c>
      <c r="C947" s="41">
        <f t="shared" si="28"/>
        <v>29.284290000000002</v>
      </c>
      <c r="D947" s="41">
        <f t="shared" si="29"/>
        <v>1.86921</v>
      </c>
      <c r="E947" s="30">
        <v>0</v>
      </c>
      <c r="F947" s="31">
        <v>1.86921</v>
      </c>
      <c r="G947" s="32">
        <v>0</v>
      </c>
      <c r="H947" s="32">
        <v>0</v>
      </c>
      <c r="I947" s="32">
        <v>0</v>
      </c>
      <c r="J947" s="32">
        <v>0</v>
      </c>
      <c r="K947" s="29">
        <f>Лист4!E945/1000</f>
        <v>31.153500000000001</v>
      </c>
      <c r="L947" s="33"/>
      <c r="M947" s="33"/>
    </row>
    <row r="948" spans="1:13" s="34" customFormat="1" ht="19.5" customHeight="1" x14ac:dyDescent="0.25">
      <c r="A948" s="23" t="str">
        <f>Лист4!A946</f>
        <v xml:space="preserve">Чебоксарская ул. д.7 </v>
      </c>
      <c r="B948" s="185" t="str">
        <f>Лист4!C946</f>
        <v>г. Астрахань</v>
      </c>
      <c r="C948" s="41">
        <f t="shared" si="28"/>
        <v>6.2542900000000001</v>
      </c>
      <c r="D948" s="41">
        <f t="shared" si="29"/>
        <v>0.39920999999999995</v>
      </c>
      <c r="E948" s="30">
        <v>0</v>
      </c>
      <c r="F948" s="31">
        <v>0.39920999999999995</v>
      </c>
      <c r="G948" s="32">
        <v>0</v>
      </c>
      <c r="H948" s="32">
        <v>0</v>
      </c>
      <c r="I948" s="32">
        <v>0</v>
      </c>
      <c r="J948" s="32">
        <v>0</v>
      </c>
      <c r="K948" s="29">
        <f>Лист4!E946/1000</f>
        <v>6.6535000000000002</v>
      </c>
      <c r="L948" s="33"/>
      <c r="M948" s="33"/>
    </row>
    <row r="949" spans="1:13" s="34" customFormat="1" ht="19.5" customHeight="1" x14ac:dyDescent="0.25">
      <c r="A949" s="23" t="str">
        <f>Лист4!A947</f>
        <v xml:space="preserve">Челюскинцев ул. д.112 </v>
      </c>
      <c r="B949" s="185" t="str">
        <f>Лист4!C947</f>
        <v>г. Астрахань</v>
      </c>
      <c r="C949" s="41">
        <f t="shared" si="28"/>
        <v>0.35532000000000002</v>
      </c>
      <c r="D949" s="41">
        <f t="shared" si="29"/>
        <v>2.2679999999999999E-2</v>
      </c>
      <c r="E949" s="30">
        <v>0</v>
      </c>
      <c r="F949" s="31">
        <v>2.2679999999999999E-2</v>
      </c>
      <c r="G949" s="32">
        <v>0</v>
      </c>
      <c r="H949" s="32">
        <v>0</v>
      </c>
      <c r="I949" s="32">
        <v>0</v>
      </c>
      <c r="J949" s="32">
        <v>0</v>
      </c>
      <c r="K949" s="29">
        <f>Лист4!E947/1000</f>
        <v>0.378</v>
      </c>
      <c r="L949" s="33"/>
      <c r="M949" s="33"/>
    </row>
    <row r="950" spans="1:13" s="34" customFormat="1" ht="19.5" customHeight="1" x14ac:dyDescent="0.25">
      <c r="A950" s="23" t="str">
        <f>Лист4!A948</f>
        <v xml:space="preserve">Челюскинцев ул. д.131 </v>
      </c>
      <c r="B950" s="185" t="str">
        <f>Лист4!C948</f>
        <v>г. Астрахань</v>
      </c>
      <c r="C950" s="41">
        <f t="shared" si="28"/>
        <v>3.0108199999999998</v>
      </c>
      <c r="D950" s="41">
        <f t="shared" si="29"/>
        <v>0.19217999999999996</v>
      </c>
      <c r="E950" s="30">
        <v>0</v>
      </c>
      <c r="F950" s="31">
        <v>0.19217999999999996</v>
      </c>
      <c r="G950" s="32">
        <v>0</v>
      </c>
      <c r="H950" s="32">
        <v>0</v>
      </c>
      <c r="I950" s="32">
        <v>0</v>
      </c>
      <c r="J950" s="32">
        <v>0</v>
      </c>
      <c r="K950" s="29">
        <f>Лист4!E948/1000</f>
        <v>3.2029999999999998</v>
      </c>
      <c r="L950" s="33"/>
      <c r="M950" s="33"/>
    </row>
    <row r="951" spans="1:13" s="34" customFormat="1" ht="19.5" customHeight="1" x14ac:dyDescent="0.25">
      <c r="A951" s="23" t="str">
        <f>Лист4!A949</f>
        <v xml:space="preserve">Челюскинцев ул. д.3 </v>
      </c>
      <c r="B951" s="185" t="str">
        <f>Лист4!C949</f>
        <v>г. Астрахань</v>
      </c>
      <c r="C951" s="41">
        <f t="shared" si="28"/>
        <v>0</v>
      </c>
      <c r="D951" s="41">
        <f t="shared" si="29"/>
        <v>0</v>
      </c>
      <c r="E951" s="30">
        <v>0</v>
      </c>
      <c r="F951" s="31">
        <v>0</v>
      </c>
      <c r="G951" s="32">
        <v>0</v>
      </c>
      <c r="H951" s="32">
        <v>0</v>
      </c>
      <c r="I951" s="32">
        <v>0</v>
      </c>
      <c r="J951" s="32">
        <v>0</v>
      </c>
      <c r="K951" s="29">
        <f>Лист4!E949/1000</f>
        <v>0</v>
      </c>
      <c r="L951" s="33"/>
      <c r="M951" s="33"/>
    </row>
    <row r="952" spans="1:13" s="34" customFormat="1" ht="19.5" customHeight="1" x14ac:dyDescent="0.25">
      <c r="A952" s="23" t="str">
        <f>Лист4!A950</f>
        <v xml:space="preserve">Челюскинцев ул. д.42 </v>
      </c>
      <c r="B952" s="185" t="str">
        <f>Лист4!C950</f>
        <v>г. Астрахань</v>
      </c>
      <c r="C952" s="41">
        <f t="shared" si="28"/>
        <v>1.39825</v>
      </c>
      <c r="D952" s="41">
        <f t="shared" si="29"/>
        <v>8.925000000000001E-2</v>
      </c>
      <c r="E952" s="30">
        <v>0</v>
      </c>
      <c r="F952" s="31">
        <v>8.925000000000001E-2</v>
      </c>
      <c r="G952" s="32">
        <v>0</v>
      </c>
      <c r="H952" s="32">
        <v>0</v>
      </c>
      <c r="I952" s="32">
        <v>0</v>
      </c>
      <c r="J952" s="32">
        <v>0</v>
      </c>
      <c r="K952" s="29">
        <f>Лист4!E950/1000</f>
        <v>1.4875</v>
      </c>
      <c r="L952" s="33"/>
      <c r="M952" s="33"/>
    </row>
    <row r="953" spans="1:13" s="34" customFormat="1" ht="19.5" customHeight="1" x14ac:dyDescent="0.25">
      <c r="A953" s="23" t="str">
        <f>Лист4!A951</f>
        <v xml:space="preserve">Челюскинцев ул. д.44 </v>
      </c>
      <c r="B953" s="185" t="str">
        <f>Лист4!C951</f>
        <v>г. Астрахань</v>
      </c>
      <c r="C953" s="41">
        <f t="shared" si="28"/>
        <v>0</v>
      </c>
      <c r="D953" s="41">
        <f t="shared" si="29"/>
        <v>0</v>
      </c>
      <c r="E953" s="30">
        <v>0</v>
      </c>
      <c r="F953" s="31">
        <v>0</v>
      </c>
      <c r="G953" s="32">
        <v>0</v>
      </c>
      <c r="H953" s="32">
        <v>0</v>
      </c>
      <c r="I953" s="32">
        <v>0</v>
      </c>
      <c r="J953" s="32">
        <v>0</v>
      </c>
      <c r="K953" s="29">
        <f>Лист4!E951/1000</f>
        <v>0</v>
      </c>
      <c r="L953" s="33"/>
      <c r="M953" s="33"/>
    </row>
    <row r="954" spans="1:13" s="34" customFormat="1" ht="19.5" customHeight="1" x14ac:dyDescent="0.25">
      <c r="A954" s="23" t="str">
        <f>Лист4!A952</f>
        <v xml:space="preserve">Челюскинцев ул. д.46 </v>
      </c>
      <c r="B954" s="185" t="str">
        <f>Лист4!C952</f>
        <v>г. Астрахань</v>
      </c>
      <c r="C954" s="41">
        <f t="shared" si="28"/>
        <v>1.776788</v>
      </c>
      <c r="D954" s="41">
        <f t="shared" si="29"/>
        <v>0.11341200000000001</v>
      </c>
      <c r="E954" s="30">
        <v>0</v>
      </c>
      <c r="F954" s="31">
        <v>0.11341200000000001</v>
      </c>
      <c r="G954" s="32">
        <v>0</v>
      </c>
      <c r="H954" s="32">
        <v>0</v>
      </c>
      <c r="I954" s="32">
        <v>0</v>
      </c>
      <c r="J954" s="32">
        <v>0</v>
      </c>
      <c r="K954" s="29">
        <f>Лист4!E952/1000</f>
        <v>1.8902000000000001</v>
      </c>
      <c r="L954" s="33"/>
      <c r="M954" s="33"/>
    </row>
    <row r="955" spans="1:13" s="34" customFormat="1" ht="19.5" customHeight="1" x14ac:dyDescent="0.25">
      <c r="A955" s="23" t="str">
        <f>Лист4!A953</f>
        <v xml:space="preserve">Челюскинцев ул. д.48 </v>
      </c>
      <c r="B955" s="185" t="str">
        <f>Лист4!C953</f>
        <v>г. Астрахань</v>
      </c>
      <c r="C955" s="41">
        <f t="shared" si="28"/>
        <v>14.760162000000001</v>
      </c>
      <c r="D955" s="41">
        <f t="shared" si="29"/>
        <v>0.94213800000000014</v>
      </c>
      <c r="E955" s="30">
        <v>0</v>
      </c>
      <c r="F955" s="31">
        <v>0.94213800000000014</v>
      </c>
      <c r="G955" s="32">
        <v>0</v>
      </c>
      <c r="H955" s="32">
        <v>0</v>
      </c>
      <c r="I955" s="32">
        <v>0</v>
      </c>
      <c r="J955" s="32">
        <v>0</v>
      </c>
      <c r="K955" s="29">
        <f>Лист4!E953/1000</f>
        <v>15.702300000000001</v>
      </c>
      <c r="L955" s="33"/>
      <c r="M955" s="33"/>
    </row>
    <row r="956" spans="1:13" s="34" customFormat="1" ht="19.5" customHeight="1" x14ac:dyDescent="0.25">
      <c r="A956" s="23" t="str">
        <f>Лист4!A954</f>
        <v xml:space="preserve">Челюскинцев ул. д.56 </v>
      </c>
      <c r="B956" s="185" t="str">
        <f>Лист4!C954</f>
        <v>г. Астрахань</v>
      </c>
      <c r="C956" s="41">
        <f t="shared" si="28"/>
        <v>4.6467959999999993</v>
      </c>
      <c r="D956" s="41">
        <f t="shared" si="29"/>
        <v>0.29660399999999998</v>
      </c>
      <c r="E956" s="30">
        <v>0</v>
      </c>
      <c r="F956" s="31">
        <v>0.29660399999999998</v>
      </c>
      <c r="G956" s="32">
        <v>0</v>
      </c>
      <c r="H956" s="32">
        <v>0</v>
      </c>
      <c r="I956" s="32">
        <v>0</v>
      </c>
      <c r="J956" s="32">
        <v>0</v>
      </c>
      <c r="K956" s="29">
        <f>Лист4!E954/1000</f>
        <v>4.9433999999999996</v>
      </c>
      <c r="L956" s="33"/>
      <c r="M956" s="33"/>
    </row>
    <row r="957" spans="1:13" s="34" customFormat="1" ht="19.5" customHeight="1" x14ac:dyDescent="0.25">
      <c r="A957" s="23" t="str">
        <f>Лист4!A955</f>
        <v xml:space="preserve">Челюскинцев ул. д.57 </v>
      </c>
      <c r="B957" s="185" t="str">
        <f>Лист4!C955</f>
        <v>г. Астрахань</v>
      </c>
      <c r="C957" s="41">
        <f t="shared" si="28"/>
        <v>0</v>
      </c>
      <c r="D957" s="41">
        <f t="shared" si="29"/>
        <v>0</v>
      </c>
      <c r="E957" s="30">
        <v>0</v>
      </c>
      <c r="F957" s="31">
        <v>0</v>
      </c>
      <c r="G957" s="32">
        <v>0</v>
      </c>
      <c r="H957" s="32">
        <v>0</v>
      </c>
      <c r="I957" s="32">
        <v>0</v>
      </c>
      <c r="J957" s="32">
        <v>0</v>
      </c>
      <c r="K957" s="29">
        <f>Лист4!E955/1000</f>
        <v>0</v>
      </c>
      <c r="L957" s="33"/>
      <c r="M957" s="33"/>
    </row>
    <row r="958" spans="1:13" s="34" customFormat="1" ht="19.5" customHeight="1" x14ac:dyDescent="0.25">
      <c r="A958" s="23" t="str">
        <f>Лист4!A956</f>
        <v xml:space="preserve">Челюскинцев ул. д.62 </v>
      </c>
      <c r="B958" s="185" t="str">
        <f>Лист4!C956</f>
        <v>г. Астрахань</v>
      </c>
      <c r="C958" s="41">
        <f t="shared" si="28"/>
        <v>0.37787999999999999</v>
      </c>
      <c r="D958" s="41">
        <f t="shared" si="29"/>
        <v>2.4120000000000003E-2</v>
      </c>
      <c r="E958" s="30">
        <v>0</v>
      </c>
      <c r="F958" s="31">
        <v>2.4120000000000003E-2</v>
      </c>
      <c r="G958" s="32">
        <v>0</v>
      </c>
      <c r="H958" s="32">
        <v>0</v>
      </c>
      <c r="I958" s="32">
        <v>0</v>
      </c>
      <c r="J958" s="32">
        <v>0</v>
      </c>
      <c r="K958" s="29">
        <f>Лист4!E956/1000</f>
        <v>0.40200000000000002</v>
      </c>
      <c r="L958" s="33"/>
      <c r="M958" s="33"/>
    </row>
    <row r="959" spans="1:13" s="34" customFormat="1" ht="19.5" customHeight="1" x14ac:dyDescent="0.25">
      <c r="A959" s="23" t="str">
        <f>Лист4!A957</f>
        <v xml:space="preserve">Челюскинцев ул. д.75 </v>
      </c>
      <c r="B959" s="185" t="str">
        <f>Лист4!C957</f>
        <v>г. Астрахань</v>
      </c>
      <c r="C959" s="41">
        <f t="shared" si="28"/>
        <v>0.42770000000000002</v>
      </c>
      <c r="D959" s="41">
        <f t="shared" si="29"/>
        <v>2.7300000000000001E-2</v>
      </c>
      <c r="E959" s="30">
        <v>0</v>
      </c>
      <c r="F959" s="31">
        <v>2.7300000000000001E-2</v>
      </c>
      <c r="G959" s="32">
        <v>0</v>
      </c>
      <c r="H959" s="32">
        <v>0</v>
      </c>
      <c r="I959" s="32">
        <v>0</v>
      </c>
      <c r="J959" s="32">
        <v>0</v>
      </c>
      <c r="K959" s="29">
        <f>Лист4!E957/1000</f>
        <v>0.45500000000000002</v>
      </c>
      <c r="L959" s="33"/>
      <c r="M959" s="33"/>
    </row>
    <row r="960" spans="1:13" s="34" customFormat="1" ht="19.5" customHeight="1" x14ac:dyDescent="0.25">
      <c r="A960" s="23" t="str">
        <f>Лист4!A958</f>
        <v xml:space="preserve">Челюскинцев ул. д.76 </v>
      </c>
      <c r="B960" s="185" t="str">
        <f>Лист4!C958</f>
        <v>г. Астрахань</v>
      </c>
      <c r="C960" s="41">
        <f t="shared" si="28"/>
        <v>0.58890999999999993</v>
      </c>
      <c r="D960" s="41">
        <f t="shared" si="29"/>
        <v>3.7589999999999998E-2</v>
      </c>
      <c r="E960" s="30">
        <v>0</v>
      </c>
      <c r="F960" s="31">
        <v>3.7589999999999998E-2</v>
      </c>
      <c r="G960" s="32">
        <v>0</v>
      </c>
      <c r="H960" s="32">
        <v>0</v>
      </c>
      <c r="I960" s="32">
        <v>0</v>
      </c>
      <c r="J960" s="32">
        <v>0</v>
      </c>
      <c r="K960" s="29">
        <f>Лист4!E958/1000</f>
        <v>0.62649999999999995</v>
      </c>
      <c r="L960" s="33"/>
      <c r="M960" s="33"/>
    </row>
    <row r="961" spans="1:13" s="34" customFormat="1" ht="19.5" customHeight="1" x14ac:dyDescent="0.25">
      <c r="A961" s="23" t="str">
        <f>Лист4!A959</f>
        <v xml:space="preserve">Челюскинцев ул. д.80 </v>
      </c>
      <c r="B961" s="185" t="str">
        <f>Лист4!C959</f>
        <v>г. Астрахань</v>
      </c>
      <c r="C961" s="41">
        <f t="shared" si="28"/>
        <v>0</v>
      </c>
      <c r="D961" s="41">
        <f t="shared" si="29"/>
        <v>0</v>
      </c>
      <c r="E961" s="30">
        <v>0</v>
      </c>
      <c r="F961" s="31">
        <v>0</v>
      </c>
      <c r="G961" s="32">
        <v>0</v>
      </c>
      <c r="H961" s="32">
        <v>0</v>
      </c>
      <c r="I961" s="32">
        <v>0</v>
      </c>
      <c r="J961" s="32">
        <v>0</v>
      </c>
      <c r="K961" s="29">
        <f>Лист4!E959/1000</f>
        <v>0</v>
      </c>
      <c r="L961" s="33"/>
      <c r="M961" s="33"/>
    </row>
    <row r="962" spans="1:13" s="34" customFormat="1" ht="19.5" customHeight="1" x14ac:dyDescent="0.25">
      <c r="A962" s="23" t="str">
        <f>Лист4!A960</f>
        <v xml:space="preserve">Челюскинцев ул. д.86 </v>
      </c>
      <c r="B962" s="185" t="str">
        <f>Лист4!C960</f>
        <v>г. Астрахань</v>
      </c>
      <c r="C962" s="41">
        <f t="shared" si="28"/>
        <v>0</v>
      </c>
      <c r="D962" s="41">
        <f t="shared" si="29"/>
        <v>0</v>
      </c>
      <c r="E962" s="30">
        <v>0</v>
      </c>
      <c r="F962" s="31">
        <v>0</v>
      </c>
      <c r="G962" s="32">
        <v>0</v>
      </c>
      <c r="H962" s="32">
        <v>0</v>
      </c>
      <c r="I962" s="32">
        <v>0</v>
      </c>
      <c r="J962" s="32">
        <v>0</v>
      </c>
      <c r="K962" s="29">
        <f>Лист4!E960/1000</f>
        <v>0</v>
      </c>
      <c r="L962" s="33"/>
      <c r="M962" s="33"/>
    </row>
    <row r="963" spans="1:13" s="34" customFormat="1" ht="19.5" customHeight="1" x14ac:dyDescent="0.25">
      <c r="A963" s="23" t="str">
        <f>Лист4!A961</f>
        <v xml:space="preserve">Челюскинцев ул. д.88 </v>
      </c>
      <c r="B963" s="185" t="str">
        <f>Лист4!C961</f>
        <v>г. Астрахань</v>
      </c>
      <c r="C963" s="41">
        <f t="shared" si="28"/>
        <v>38.281593999999998</v>
      </c>
      <c r="D963" s="41">
        <f t="shared" si="29"/>
        <v>2.4435059999999997</v>
      </c>
      <c r="E963" s="30">
        <v>0</v>
      </c>
      <c r="F963" s="31">
        <v>2.4435059999999997</v>
      </c>
      <c r="G963" s="32">
        <v>0</v>
      </c>
      <c r="H963" s="32">
        <v>0</v>
      </c>
      <c r="I963" s="32">
        <v>0</v>
      </c>
      <c r="J963" s="32">
        <v>0</v>
      </c>
      <c r="K963" s="29">
        <f>Лист4!E961/1000</f>
        <v>40.725099999999998</v>
      </c>
      <c r="L963" s="33"/>
      <c r="M963" s="33"/>
    </row>
    <row r="964" spans="1:13" s="34" customFormat="1" ht="19.5" customHeight="1" x14ac:dyDescent="0.25">
      <c r="A964" s="23" t="str">
        <f>Лист4!A962</f>
        <v xml:space="preserve">Челюскинцев ул. д.89 </v>
      </c>
      <c r="B964" s="185" t="str">
        <f>Лист4!C962</f>
        <v>г. Астрахань</v>
      </c>
      <c r="C964" s="41">
        <f t="shared" si="28"/>
        <v>18.608239999999999</v>
      </c>
      <c r="D964" s="41">
        <f t="shared" si="29"/>
        <v>1.1877599999999999</v>
      </c>
      <c r="E964" s="30">
        <v>0</v>
      </c>
      <c r="F964" s="31">
        <v>1.1877599999999999</v>
      </c>
      <c r="G964" s="32">
        <v>0</v>
      </c>
      <c r="H964" s="32">
        <v>0</v>
      </c>
      <c r="I964" s="32">
        <v>0</v>
      </c>
      <c r="J964" s="32">
        <v>0</v>
      </c>
      <c r="K964" s="29">
        <f>Лист4!E962/1000</f>
        <v>19.795999999999999</v>
      </c>
      <c r="L964" s="33"/>
      <c r="M964" s="33"/>
    </row>
    <row r="965" spans="1:13" s="34" customFormat="1" ht="19.5" customHeight="1" x14ac:dyDescent="0.25">
      <c r="A965" s="23" t="str">
        <f>Лист4!A963</f>
        <v xml:space="preserve">Чернышевского ул. д.7 </v>
      </c>
      <c r="B965" s="185" t="str">
        <f>Лист4!C963</f>
        <v>г. Астрахань</v>
      </c>
      <c r="C965" s="41">
        <f t="shared" si="28"/>
        <v>147.38132159999998</v>
      </c>
      <c r="D965" s="41">
        <f t="shared" si="29"/>
        <v>9.4073183999999994</v>
      </c>
      <c r="E965" s="30">
        <v>0</v>
      </c>
      <c r="F965" s="31">
        <v>9.4073183999999994</v>
      </c>
      <c r="G965" s="32">
        <v>0</v>
      </c>
      <c r="H965" s="32">
        <v>0</v>
      </c>
      <c r="I965" s="32">
        <v>0</v>
      </c>
      <c r="J965" s="32">
        <v>0</v>
      </c>
      <c r="K965" s="29">
        <f>Лист4!E963/1000</f>
        <v>156.78863999999999</v>
      </c>
      <c r="L965" s="33"/>
      <c r="M965" s="33"/>
    </row>
    <row r="966" spans="1:13" s="34" customFormat="1" ht="19.5" customHeight="1" x14ac:dyDescent="0.25">
      <c r="A966" s="23" t="str">
        <f>Лист4!A964</f>
        <v xml:space="preserve">Чехова ул. д.12 </v>
      </c>
      <c r="B966" s="185" t="str">
        <f>Лист4!C964</f>
        <v>г. Астрахань</v>
      </c>
      <c r="C966" s="41">
        <f t="shared" si="28"/>
        <v>14.846736</v>
      </c>
      <c r="D966" s="41">
        <f t="shared" si="29"/>
        <v>0.94766400000000006</v>
      </c>
      <c r="E966" s="30">
        <v>0</v>
      </c>
      <c r="F966" s="31">
        <v>0.94766400000000006</v>
      </c>
      <c r="G966" s="32">
        <v>0</v>
      </c>
      <c r="H966" s="32">
        <v>0</v>
      </c>
      <c r="I966" s="32">
        <v>0</v>
      </c>
      <c r="J966" s="32">
        <v>0</v>
      </c>
      <c r="K966" s="29">
        <f>Лист4!E964/1000</f>
        <v>15.7944</v>
      </c>
      <c r="L966" s="33"/>
      <c r="M966" s="33"/>
    </row>
    <row r="967" spans="1:13" s="34" customFormat="1" ht="19.5" customHeight="1" x14ac:dyDescent="0.25">
      <c r="A967" s="23" t="str">
        <f>Лист4!A965</f>
        <v xml:space="preserve">Чехова ул. д.14 </v>
      </c>
      <c r="B967" s="185" t="str">
        <f>Лист4!C965</f>
        <v>г. Астрахань</v>
      </c>
      <c r="C967" s="41">
        <f t="shared" ref="C967:C1030" si="30">K967+J967-F967</f>
        <v>12.532268</v>
      </c>
      <c r="D967" s="41">
        <f t="shared" ref="D967:D1030" si="31">F967</f>
        <v>0.79993199999999998</v>
      </c>
      <c r="E967" s="30">
        <v>0</v>
      </c>
      <c r="F967" s="31">
        <v>0.79993199999999998</v>
      </c>
      <c r="G967" s="32">
        <v>0</v>
      </c>
      <c r="H967" s="32">
        <v>0</v>
      </c>
      <c r="I967" s="32">
        <v>0</v>
      </c>
      <c r="J967" s="32">
        <v>0</v>
      </c>
      <c r="K967" s="29">
        <f>Лист4!E965/1000</f>
        <v>13.3322</v>
      </c>
      <c r="L967" s="33"/>
      <c r="M967" s="33"/>
    </row>
    <row r="968" spans="1:13" s="34" customFormat="1" ht="19.5" customHeight="1" x14ac:dyDescent="0.25">
      <c r="A968" s="23" t="str">
        <f>Лист4!A966</f>
        <v xml:space="preserve">Чехова ул. д.2 </v>
      </c>
      <c r="B968" s="185" t="str">
        <f>Лист4!C966</f>
        <v>г. Астрахань</v>
      </c>
      <c r="C968" s="41">
        <f t="shared" si="30"/>
        <v>10.663548</v>
      </c>
      <c r="D968" s="41">
        <f t="shared" si="31"/>
        <v>0.68065200000000003</v>
      </c>
      <c r="E968" s="30">
        <v>0</v>
      </c>
      <c r="F968" s="31">
        <v>0.68065200000000003</v>
      </c>
      <c r="G968" s="32">
        <v>0</v>
      </c>
      <c r="H968" s="32">
        <v>0</v>
      </c>
      <c r="I968" s="32">
        <v>0</v>
      </c>
      <c r="J968" s="32">
        <v>0</v>
      </c>
      <c r="K968" s="29">
        <f>Лист4!E966/1000</f>
        <v>11.344200000000001</v>
      </c>
      <c r="L968" s="33"/>
      <c r="M968" s="33"/>
    </row>
    <row r="969" spans="1:13" s="34" customFormat="1" ht="19.5" customHeight="1" x14ac:dyDescent="0.25">
      <c r="A969" s="23" t="str">
        <f>Лист4!A967</f>
        <v xml:space="preserve">Чехова ул. д.20 </v>
      </c>
      <c r="B969" s="185" t="str">
        <f>Лист4!C967</f>
        <v>г. Астрахань</v>
      </c>
      <c r="C969" s="41">
        <f t="shared" si="30"/>
        <v>6.9274240000000002</v>
      </c>
      <c r="D969" s="41">
        <f t="shared" si="31"/>
        <v>0.44217600000000001</v>
      </c>
      <c r="E969" s="30">
        <v>0</v>
      </c>
      <c r="F969" s="31">
        <v>0.44217600000000001</v>
      </c>
      <c r="G969" s="32">
        <v>0</v>
      </c>
      <c r="H969" s="32">
        <v>0</v>
      </c>
      <c r="I969" s="32">
        <v>0</v>
      </c>
      <c r="J969" s="32">
        <v>0</v>
      </c>
      <c r="K969" s="29">
        <f>Лист4!E967/1000</f>
        <v>7.3696000000000002</v>
      </c>
      <c r="L969" s="33"/>
      <c r="M969" s="33"/>
    </row>
    <row r="970" spans="1:13" s="34" customFormat="1" ht="19.5" customHeight="1" x14ac:dyDescent="0.25">
      <c r="A970" s="23" t="str">
        <f>Лист4!A968</f>
        <v xml:space="preserve">Чехова ул. д.5 </v>
      </c>
      <c r="B970" s="185" t="str">
        <f>Лист4!C968</f>
        <v>г. Астрахань</v>
      </c>
      <c r="C970" s="41">
        <f t="shared" si="30"/>
        <v>29.890683999999997</v>
      </c>
      <c r="D970" s="41">
        <f t="shared" si="31"/>
        <v>1.9079159999999999</v>
      </c>
      <c r="E970" s="30">
        <v>0</v>
      </c>
      <c r="F970" s="31">
        <v>1.9079159999999999</v>
      </c>
      <c r="G970" s="32">
        <v>0</v>
      </c>
      <c r="H970" s="32">
        <v>0</v>
      </c>
      <c r="I970" s="32">
        <v>0</v>
      </c>
      <c r="J970" s="32">
        <v>0</v>
      </c>
      <c r="K970" s="29">
        <f>Лист4!E968/1000</f>
        <v>31.798599999999997</v>
      </c>
      <c r="L970" s="33"/>
      <c r="M970" s="33"/>
    </row>
    <row r="971" spans="1:13" s="34" customFormat="1" ht="19.5" customHeight="1" x14ac:dyDescent="0.25">
      <c r="A971" s="23" t="str">
        <f>Лист4!A969</f>
        <v xml:space="preserve">Чехова ул. д.7 </v>
      </c>
      <c r="B971" s="185" t="str">
        <f>Лист4!C969</f>
        <v>г. Астрахань</v>
      </c>
      <c r="C971" s="41">
        <f t="shared" si="30"/>
        <v>21.635885999999999</v>
      </c>
      <c r="D971" s="41">
        <f t="shared" si="31"/>
        <v>1.381014</v>
      </c>
      <c r="E971" s="30">
        <v>0</v>
      </c>
      <c r="F971" s="31">
        <v>1.381014</v>
      </c>
      <c r="G971" s="32">
        <v>0</v>
      </c>
      <c r="H971" s="32">
        <v>0</v>
      </c>
      <c r="I971" s="32">
        <v>0</v>
      </c>
      <c r="J971" s="32">
        <v>0</v>
      </c>
      <c r="K971" s="29">
        <f>Лист4!E969/1000</f>
        <v>23.0169</v>
      </c>
      <c r="L971" s="33"/>
      <c r="M971" s="33"/>
    </row>
    <row r="972" spans="1:13" s="34" customFormat="1" ht="19.5" customHeight="1" x14ac:dyDescent="0.25">
      <c r="A972" s="23" t="str">
        <f>Лист4!A970</f>
        <v xml:space="preserve">Чехова ул. д.8 </v>
      </c>
      <c r="B972" s="185" t="str">
        <f>Лист4!C970</f>
        <v>г. Астрахань</v>
      </c>
      <c r="C972" s="41">
        <f t="shared" si="30"/>
        <v>15.446455999999998</v>
      </c>
      <c r="D972" s="41">
        <f t="shared" si="31"/>
        <v>0.98594399999999982</v>
      </c>
      <c r="E972" s="30">
        <v>0</v>
      </c>
      <c r="F972" s="31">
        <v>0.98594399999999982</v>
      </c>
      <c r="G972" s="32">
        <v>0</v>
      </c>
      <c r="H972" s="32">
        <v>0</v>
      </c>
      <c r="I972" s="32">
        <v>0</v>
      </c>
      <c r="J972" s="32">
        <v>0</v>
      </c>
      <c r="K972" s="29">
        <f>Лист4!E970/1000</f>
        <v>16.432399999999998</v>
      </c>
      <c r="L972" s="33"/>
      <c r="M972" s="33"/>
    </row>
    <row r="973" spans="1:13" s="34" customFormat="1" ht="19.5" customHeight="1" x14ac:dyDescent="0.25">
      <c r="A973" s="23" t="str">
        <f>Лист4!A971</f>
        <v xml:space="preserve">Чехова ул. д.9 </v>
      </c>
      <c r="B973" s="185" t="str">
        <f>Лист4!C971</f>
        <v>г. Астрахань</v>
      </c>
      <c r="C973" s="41">
        <f t="shared" si="30"/>
        <v>25.653821999999998</v>
      </c>
      <c r="D973" s="41">
        <f t="shared" si="31"/>
        <v>1.6374780000000002</v>
      </c>
      <c r="E973" s="30">
        <v>0</v>
      </c>
      <c r="F973" s="31">
        <v>1.6374780000000002</v>
      </c>
      <c r="G973" s="32">
        <v>0</v>
      </c>
      <c r="H973" s="32">
        <v>0</v>
      </c>
      <c r="I973" s="32">
        <v>0</v>
      </c>
      <c r="J973" s="32">
        <v>0</v>
      </c>
      <c r="K973" s="29">
        <f>Лист4!E971/1000</f>
        <v>27.2913</v>
      </c>
      <c r="L973" s="33"/>
      <c r="M973" s="33"/>
    </row>
    <row r="974" spans="1:13" s="34" customFormat="1" ht="19.5" customHeight="1" x14ac:dyDescent="0.25">
      <c r="A974" s="23" t="str">
        <f>Лист4!A972</f>
        <v xml:space="preserve">Чугунова ул. д.17 </v>
      </c>
      <c r="B974" s="185" t="str">
        <f>Лист4!C972</f>
        <v>г. Астрахань</v>
      </c>
      <c r="C974" s="41">
        <f t="shared" si="30"/>
        <v>4.8635600000000005</v>
      </c>
      <c r="D974" s="41">
        <f t="shared" si="31"/>
        <v>0.31043999999999999</v>
      </c>
      <c r="E974" s="30">
        <v>0</v>
      </c>
      <c r="F974" s="31">
        <v>0.31043999999999999</v>
      </c>
      <c r="G974" s="32">
        <v>0</v>
      </c>
      <c r="H974" s="32">
        <v>0</v>
      </c>
      <c r="I974" s="32">
        <v>0</v>
      </c>
      <c r="J974" s="32">
        <v>0</v>
      </c>
      <c r="K974" s="29">
        <f>Лист4!E972/1000</f>
        <v>5.1740000000000004</v>
      </c>
      <c r="L974" s="33"/>
      <c r="M974" s="33"/>
    </row>
    <row r="975" spans="1:13" s="34" customFormat="1" ht="19.5" customHeight="1" x14ac:dyDescent="0.25">
      <c r="A975" s="23" t="str">
        <f>Лист4!A973</f>
        <v xml:space="preserve">Чугунова ул. д.8 </v>
      </c>
      <c r="B975" s="185" t="str">
        <f>Лист4!C973</f>
        <v>г. Астрахань</v>
      </c>
      <c r="C975" s="41">
        <f t="shared" si="30"/>
        <v>0</v>
      </c>
      <c r="D975" s="41">
        <f t="shared" si="31"/>
        <v>0</v>
      </c>
      <c r="E975" s="30">
        <v>0</v>
      </c>
      <c r="F975" s="31">
        <v>0</v>
      </c>
      <c r="G975" s="32">
        <v>0</v>
      </c>
      <c r="H975" s="32">
        <v>0</v>
      </c>
      <c r="I975" s="32">
        <v>0</v>
      </c>
      <c r="J975" s="32">
        <v>0</v>
      </c>
      <c r="K975" s="29">
        <f>Лист4!E973/1000</f>
        <v>0</v>
      </c>
      <c r="L975" s="33"/>
      <c r="M975" s="33"/>
    </row>
    <row r="976" spans="1:13" s="34" customFormat="1" ht="19.5" customHeight="1" x14ac:dyDescent="0.25">
      <c r="A976" s="23" t="str">
        <f>Лист4!A974</f>
        <v xml:space="preserve">Чугунова ул. д.9 </v>
      </c>
      <c r="B976" s="185" t="str">
        <f>Лист4!C974</f>
        <v>г. Астрахань</v>
      </c>
      <c r="C976" s="41">
        <f t="shared" si="30"/>
        <v>17.709599999999998</v>
      </c>
      <c r="D976" s="41">
        <f t="shared" si="31"/>
        <v>1.1304000000000001</v>
      </c>
      <c r="E976" s="30">
        <v>0</v>
      </c>
      <c r="F976" s="31">
        <v>1.1304000000000001</v>
      </c>
      <c r="G976" s="32">
        <v>0</v>
      </c>
      <c r="H976" s="32">
        <v>0</v>
      </c>
      <c r="I976" s="32">
        <v>0</v>
      </c>
      <c r="J976" s="32">
        <v>0</v>
      </c>
      <c r="K976" s="29">
        <f>Лист4!E974/1000</f>
        <v>18.84</v>
      </c>
      <c r="L976" s="33"/>
      <c r="M976" s="33"/>
    </row>
    <row r="977" spans="1:13" s="34" customFormat="1" ht="19.5" customHeight="1" x14ac:dyDescent="0.25">
      <c r="A977" s="23" t="str">
        <f>Лист4!A975</f>
        <v xml:space="preserve">Шаумяна пл д.10 </v>
      </c>
      <c r="B977" s="185" t="str">
        <f>Лист4!C975</f>
        <v>г. Астрахань</v>
      </c>
      <c r="C977" s="41">
        <f t="shared" si="30"/>
        <v>0</v>
      </c>
      <c r="D977" s="41">
        <f t="shared" si="31"/>
        <v>0</v>
      </c>
      <c r="E977" s="30">
        <v>0</v>
      </c>
      <c r="F977" s="31">
        <v>0</v>
      </c>
      <c r="G977" s="32">
        <v>0</v>
      </c>
      <c r="H977" s="32">
        <v>0</v>
      </c>
      <c r="I977" s="32">
        <v>0</v>
      </c>
      <c r="J977" s="32">
        <v>0</v>
      </c>
      <c r="K977" s="29">
        <f>Лист4!E975/1000</f>
        <v>0</v>
      </c>
      <c r="L977" s="33"/>
      <c r="M977" s="33"/>
    </row>
    <row r="978" spans="1:13" s="34" customFormat="1" ht="19.5" customHeight="1" x14ac:dyDescent="0.25">
      <c r="A978" s="23" t="str">
        <f>Лист4!A976</f>
        <v xml:space="preserve">Шаумяна пл д.15 </v>
      </c>
      <c r="B978" s="185" t="str">
        <f>Лист4!C976</f>
        <v>г. Астрахань</v>
      </c>
      <c r="C978" s="41">
        <f t="shared" si="30"/>
        <v>42.738979999999991</v>
      </c>
      <c r="D978" s="41">
        <f t="shared" si="31"/>
        <v>2.7280199999999994</v>
      </c>
      <c r="E978" s="30">
        <v>0</v>
      </c>
      <c r="F978" s="31">
        <v>2.7280199999999994</v>
      </c>
      <c r="G978" s="32">
        <v>0</v>
      </c>
      <c r="H978" s="32">
        <v>0</v>
      </c>
      <c r="I978" s="32">
        <v>0</v>
      </c>
      <c r="J978" s="32">
        <v>0</v>
      </c>
      <c r="K978" s="29">
        <f>Лист4!E976/1000</f>
        <v>45.466999999999992</v>
      </c>
      <c r="L978" s="33"/>
      <c r="M978" s="33"/>
    </row>
    <row r="979" spans="1:13" s="34" customFormat="1" ht="19.5" customHeight="1" x14ac:dyDescent="0.25">
      <c r="A979" s="23" t="str">
        <f>Лист4!A977</f>
        <v xml:space="preserve">Шаумяна пл д.16 </v>
      </c>
      <c r="B979" s="185" t="str">
        <f>Лист4!C977</f>
        <v>г. Астрахань</v>
      </c>
      <c r="C979" s="41">
        <f t="shared" si="30"/>
        <v>0.20714780000000002</v>
      </c>
      <c r="D979" s="41">
        <f t="shared" si="31"/>
        <v>1.3222200000000002E-2</v>
      </c>
      <c r="E979" s="30">
        <v>0</v>
      </c>
      <c r="F979" s="31">
        <v>1.3222200000000002E-2</v>
      </c>
      <c r="G979" s="32">
        <v>0</v>
      </c>
      <c r="H979" s="32">
        <v>0</v>
      </c>
      <c r="I979" s="32">
        <v>0</v>
      </c>
      <c r="J979" s="32">
        <v>0</v>
      </c>
      <c r="K979" s="29">
        <f>Лист4!E977/1000</f>
        <v>0.22037000000000001</v>
      </c>
      <c r="L979" s="33"/>
      <c r="M979" s="33"/>
    </row>
    <row r="980" spans="1:13" s="34" customFormat="1" ht="19.5" customHeight="1" x14ac:dyDescent="0.25">
      <c r="A980" s="23" t="str">
        <f>Лист4!A978</f>
        <v xml:space="preserve">Шаумяна пл д.18 </v>
      </c>
      <c r="B980" s="185" t="str">
        <f>Лист4!C978</f>
        <v>г. Астрахань</v>
      </c>
      <c r="C980" s="41">
        <f t="shared" si="30"/>
        <v>28.746516</v>
      </c>
      <c r="D980" s="41">
        <f t="shared" si="31"/>
        <v>1.8348839999999997</v>
      </c>
      <c r="E980" s="30">
        <v>0</v>
      </c>
      <c r="F980" s="31">
        <v>1.8348839999999997</v>
      </c>
      <c r="G980" s="32">
        <v>0</v>
      </c>
      <c r="H980" s="32">
        <v>0</v>
      </c>
      <c r="I980" s="32">
        <v>0</v>
      </c>
      <c r="J980" s="32">
        <v>0</v>
      </c>
      <c r="K980" s="29">
        <f>Лист4!E978/1000</f>
        <v>30.581399999999999</v>
      </c>
      <c r="L980" s="33"/>
      <c r="M980" s="33"/>
    </row>
    <row r="981" spans="1:13" s="34" customFormat="1" ht="19.5" customHeight="1" x14ac:dyDescent="0.25">
      <c r="A981" s="23" t="str">
        <f>Лист4!A979</f>
        <v xml:space="preserve">Шаумяна пл д.24 </v>
      </c>
      <c r="B981" s="185" t="str">
        <f>Лист4!C979</f>
        <v>г. Астрахань</v>
      </c>
      <c r="C981" s="41">
        <f t="shared" si="30"/>
        <v>34.242696000000002</v>
      </c>
      <c r="D981" s="41">
        <f t="shared" si="31"/>
        <v>2.1857040000000003</v>
      </c>
      <c r="E981" s="30">
        <v>0</v>
      </c>
      <c r="F981" s="31">
        <v>2.1857040000000003</v>
      </c>
      <c r="G981" s="32">
        <v>0</v>
      </c>
      <c r="H981" s="32">
        <v>0</v>
      </c>
      <c r="I981" s="32">
        <v>0</v>
      </c>
      <c r="J981" s="32">
        <v>0</v>
      </c>
      <c r="K981" s="29">
        <f>Лист4!E979/1000</f>
        <v>36.428400000000003</v>
      </c>
      <c r="L981" s="33"/>
      <c r="M981" s="33"/>
    </row>
    <row r="982" spans="1:13" s="34" customFormat="1" ht="19.5" customHeight="1" x14ac:dyDescent="0.25">
      <c r="A982" s="23" t="str">
        <f>Лист4!A980</f>
        <v xml:space="preserve">Шаумяна пл д.28 </v>
      </c>
      <c r="B982" s="185" t="str">
        <f>Лист4!C980</f>
        <v>г. Астрахань</v>
      </c>
      <c r="C982" s="41">
        <f t="shared" si="30"/>
        <v>54.857083999999993</v>
      </c>
      <c r="D982" s="41">
        <f t="shared" si="31"/>
        <v>3.5015159999999996</v>
      </c>
      <c r="E982" s="30">
        <v>0</v>
      </c>
      <c r="F982" s="31">
        <v>3.5015159999999996</v>
      </c>
      <c r="G982" s="32">
        <v>0</v>
      </c>
      <c r="H982" s="32">
        <v>0</v>
      </c>
      <c r="I982" s="32">
        <v>0</v>
      </c>
      <c r="J982" s="32">
        <v>0</v>
      </c>
      <c r="K982" s="29">
        <f>Лист4!E980/1000</f>
        <v>58.358599999999996</v>
      </c>
      <c r="L982" s="33"/>
      <c r="M982" s="33"/>
    </row>
    <row r="983" spans="1:13" s="34" customFormat="1" ht="19.5" customHeight="1" x14ac:dyDescent="0.25">
      <c r="A983" s="23" t="str">
        <f>Лист4!A981</f>
        <v xml:space="preserve">Шаумяна пл д.30 </v>
      </c>
      <c r="B983" s="185" t="str">
        <f>Лист4!C981</f>
        <v>г. Астрахань</v>
      </c>
      <c r="C983" s="41">
        <f t="shared" si="30"/>
        <v>91.792785999999992</v>
      </c>
      <c r="D983" s="41">
        <f t="shared" si="31"/>
        <v>5.8591139999999999</v>
      </c>
      <c r="E983" s="30">
        <v>0</v>
      </c>
      <c r="F983" s="31">
        <v>5.8591139999999999</v>
      </c>
      <c r="G983" s="32">
        <v>0</v>
      </c>
      <c r="H983" s="32">
        <v>0</v>
      </c>
      <c r="I983" s="32">
        <v>0</v>
      </c>
      <c r="J983" s="32">
        <v>0</v>
      </c>
      <c r="K983" s="29">
        <f>Лист4!E981/1000</f>
        <v>97.651899999999998</v>
      </c>
      <c r="L983" s="33"/>
      <c r="M983" s="33"/>
    </row>
    <row r="984" spans="1:13" s="34" customFormat="1" ht="19.5" customHeight="1" x14ac:dyDescent="0.25">
      <c r="A984" s="23" t="str">
        <f>Лист4!A982</f>
        <v xml:space="preserve">Шаумяна ул. д.1 </v>
      </c>
      <c r="B984" s="185" t="str">
        <f>Лист4!C982</f>
        <v>г. Астрахань</v>
      </c>
      <c r="C984" s="41">
        <f t="shared" si="30"/>
        <v>71.302054999999996</v>
      </c>
      <c r="D984" s="41">
        <f t="shared" si="31"/>
        <v>4.5511949999999999</v>
      </c>
      <c r="E984" s="30">
        <v>0</v>
      </c>
      <c r="F984" s="31">
        <v>4.5511949999999999</v>
      </c>
      <c r="G984" s="32">
        <v>0</v>
      </c>
      <c r="H984" s="32">
        <v>0</v>
      </c>
      <c r="I984" s="32">
        <v>0</v>
      </c>
      <c r="J984" s="32">
        <v>0</v>
      </c>
      <c r="K984" s="29">
        <f>Лист4!E982/1000</f>
        <v>75.853250000000003</v>
      </c>
      <c r="L984" s="33"/>
      <c r="M984" s="33"/>
    </row>
    <row r="985" spans="1:13" s="34" customFormat="1" ht="19.5" customHeight="1" x14ac:dyDescent="0.25">
      <c r="A985" s="23" t="str">
        <f>Лист4!A983</f>
        <v xml:space="preserve">Шаумяна ул. д.10 </v>
      </c>
      <c r="B985" s="185" t="str">
        <f>Лист4!C983</f>
        <v>г. Астрахань</v>
      </c>
      <c r="C985" s="41">
        <f t="shared" si="30"/>
        <v>0</v>
      </c>
      <c r="D985" s="41">
        <f t="shared" si="31"/>
        <v>0</v>
      </c>
      <c r="E985" s="30">
        <v>0</v>
      </c>
      <c r="F985" s="31">
        <v>0</v>
      </c>
      <c r="G985" s="32">
        <v>0</v>
      </c>
      <c r="H985" s="32">
        <v>0</v>
      </c>
      <c r="I985" s="32">
        <v>0</v>
      </c>
      <c r="J985" s="32">
        <v>0</v>
      </c>
      <c r="K985" s="29">
        <f>Лист4!E983/1000</f>
        <v>0</v>
      </c>
      <c r="L985" s="33"/>
      <c r="M985" s="33"/>
    </row>
    <row r="986" spans="1:13" s="34" customFormat="1" ht="19.5" customHeight="1" x14ac:dyDescent="0.25">
      <c r="A986" s="23" t="str">
        <f>Лист4!A984</f>
        <v xml:space="preserve">Шаумяна ул. д.12 </v>
      </c>
      <c r="B986" s="185" t="str">
        <f>Лист4!C984</f>
        <v>г. Астрахань</v>
      </c>
      <c r="C986" s="41">
        <f t="shared" si="30"/>
        <v>0</v>
      </c>
      <c r="D986" s="41">
        <f t="shared" si="31"/>
        <v>0</v>
      </c>
      <c r="E986" s="30">
        <v>0</v>
      </c>
      <c r="F986" s="31">
        <v>0</v>
      </c>
      <c r="G986" s="32">
        <v>0</v>
      </c>
      <c r="H986" s="32">
        <v>0</v>
      </c>
      <c r="I986" s="32">
        <v>0</v>
      </c>
      <c r="J986" s="32">
        <v>0</v>
      </c>
      <c r="K986" s="29">
        <f>Лист4!E984/1000</f>
        <v>0</v>
      </c>
      <c r="L986" s="33"/>
      <c r="M986" s="33"/>
    </row>
    <row r="987" spans="1:13" s="34" customFormat="1" ht="19.5" customHeight="1" x14ac:dyDescent="0.25">
      <c r="A987" s="23" t="str">
        <f>Лист4!A985</f>
        <v xml:space="preserve">Шаумяна ул. д.18 </v>
      </c>
      <c r="B987" s="185" t="str">
        <f>Лист4!C985</f>
        <v>г. Астрахань</v>
      </c>
      <c r="C987" s="41">
        <f t="shared" si="30"/>
        <v>41.973350000000003</v>
      </c>
      <c r="D987" s="41">
        <f t="shared" si="31"/>
        <v>2.6791500000000004</v>
      </c>
      <c r="E987" s="30">
        <v>0</v>
      </c>
      <c r="F987" s="31">
        <v>2.6791500000000004</v>
      </c>
      <c r="G987" s="32">
        <v>0</v>
      </c>
      <c r="H987" s="32">
        <v>0</v>
      </c>
      <c r="I987" s="32">
        <v>0</v>
      </c>
      <c r="J987" s="32">
        <v>0</v>
      </c>
      <c r="K987" s="29">
        <f>Лист4!E985/1000</f>
        <v>44.652500000000003</v>
      </c>
      <c r="L987" s="33"/>
      <c r="M987" s="33"/>
    </row>
    <row r="988" spans="1:13" s="34" customFormat="1" ht="19.5" customHeight="1" x14ac:dyDescent="0.25">
      <c r="A988" s="23" t="str">
        <f>Лист4!A986</f>
        <v xml:space="preserve">Шаумяна ул. д.19 </v>
      </c>
      <c r="B988" s="185" t="str">
        <f>Лист4!C986</f>
        <v>г. Астрахань</v>
      </c>
      <c r="C988" s="41">
        <f t="shared" si="30"/>
        <v>42.81794</v>
      </c>
      <c r="D988" s="41">
        <f t="shared" si="31"/>
        <v>2.73306</v>
      </c>
      <c r="E988" s="30">
        <v>0</v>
      </c>
      <c r="F988" s="31">
        <v>2.73306</v>
      </c>
      <c r="G988" s="32">
        <v>0</v>
      </c>
      <c r="H988" s="32">
        <v>0</v>
      </c>
      <c r="I988" s="32">
        <v>0</v>
      </c>
      <c r="J988" s="32">
        <v>0</v>
      </c>
      <c r="K988" s="29">
        <f>Лист4!E986/1000</f>
        <v>45.551000000000002</v>
      </c>
      <c r="L988" s="33"/>
      <c r="M988" s="33"/>
    </row>
    <row r="989" spans="1:13" s="34" customFormat="1" ht="19.5" customHeight="1" x14ac:dyDescent="0.25">
      <c r="A989" s="23" t="str">
        <f>Лист4!A987</f>
        <v xml:space="preserve">Шаумяна ул. д.2 </v>
      </c>
      <c r="B989" s="185" t="str">
        <f>Лист4!C987</f>
        <v>г. Астрахань</v>
      </c>
      <c r="C989" s="41">
        <f t="shared" si="30"/>
        <v>21.686834000000001</v>
      </c>
      <c r="D989" s="41">
        <f t="shared" si="31"/>
        <v>1.384266</v>
      </c>
      <c r="E989" s="30">
        <v>0</v>
      </c>
      <c r="F989" s="31">
        <v>1.384266</v>
      </c>
      <c r="G989" s="32">
        <v>0</v>
      </c>
      <c r="H989" s="32">
        <v>0</v>
      </c>
      <c r="I989" s="32">
        <v>0</v>
      </c>
      <c r="J989" s="32">
        <v>0</v>
      </c>
      <c r="K989" s="29">
        <f>Лист4!E987/1000</f>
        <v>23.071100000000001</v>
      </c>
      <c r="L989" s="33"/>
      <c r="M989" s="33"/>
    </row>
    <row r="990" spans="1:13" s="34" customFormat="1" ht="19.5" customHeight="1" x14ac:dyDescent="0.25">
      <c r="A990" s="23" t="str">
        <f>Лист4!A988</f>
        <v xml:space="preserve">Шаумяна ул. д.22 </v>
      </c>
      <c r="B990" s="185" t="str">
        <f>Лист4!C988</f>
        <v>г. Астрахань</v>
      </c>
      <c r="C990" s="41">
        <f t="shared" si="30"/>
        <v>65.84596599999999</v>
      </c>
      <c r="D990" s="41">
        <f t="shared" si="31"/>
        <v>4.2029339999999991</v>
      </c>
      <c r="E990" s="30">
        <v>0</v>
      </c>
      <c r="F990" s="31">
        <v>4.2029339999999991</v>
      </c>
      <c r="G990" s="32">
        <v>0</v>
      </c>
      <c r="H990" s="32">
        <v>0</v>
      </c>
      <c r="I990" s="32">
        <v>0</v>
      </c>
      <c r="J990" s="32">
        <v>0</v>
      </c>
      <c r="K990" s="29">
        <f>Лист4!E988/1000</f>
        <v>70.048899999999989</v>
      </c>
      <c r="L990" s="33"/>
      <c r="M990" s="33"/>
    </row>
    <row r="991" spans="1:13" s="34" customFormat="1" ht="19.5" customHeight="1" x14ac:dyDescent="0.25">
      <c r="A991" s="23" t="str">
        <f>Лист4!A989</f>
        <v xml:space="preserve">Шаумяна ул. д.26 </v>
      </c>
      <c r="B991" s="185" t="str">
        <f>Лист4!C989</f>
        <v>г. Астрахань</v>
      </c>
      <c r="C991" s="41">
        <f t="shared" si="30"/>
        <v>24.425523999999996</v>
      </c>
      <c r="D991" s="41">
        <f t="shared" si="31"/>
        <v>1.5590759999999997</v>
      </c>
      <c r="E991" s="30">
        <v>0</v>
      </c>
      <c r="F991" s="31">
        <v>1.5590759999999997</v>
      </c>
      <c r="G991" s="32">
        <v>0</v>
      </c>
      <c r="H991" s="32">
        <v>0</v>
      </c>
      <c r="I991" s="32">
        <v>0</v>
      </c>
      <c r="J991" s="32">
        <v>0</v>
      </c>
      <c r="K991" s="29">
        <f>Лист4!E989/1000</f>
        <v>25.984599999999997</v>
      </c>
      <c r="L991" s="33"/>
      <c r="M991" s="33"/>
    </row>
    <row r="992" spans="1:13" s="34" customFormat="1" ht="19.5" customHeight="1" x14ac:dyDescent="0.25">
      <c r="A992" s="23" t="str">
        <f>Лист4!A990</f>
        <v xml:space="preserve">Шаумяна ул. д.27 </v>
      </c>
      <c r="B992" s="185" t="str">
        <f>Лист4!C990</f>
        <v>г. Астрахань</v>
      </c>
      <c r="C992" s="41">
        <f t="shared" si="30"/>
        <v>7.1564079999999999</v>
      </c>
      <c r="D992" s="41">
        <f t="shared" si="31"/>
        <v>0.45679200000000003</v>
      </c>
      <c r="E992" s="30">
        <v>0</v>
      </c>
      <c r="F992" s="31">
        <v>0.45679200000000003</v>
      </c>
      <c r="G992" s="32">
        <v>0</v>
      </c>
      <c r="H992" s="32">
        <v>0</v>
      </c>
      <c r="I992" s="32">
        <v>0</v>
      </c>
      <c r="J992" s="32">
        <v>0</v>
      </c>
      <c r="K992" s="29">
        <f>Лист4!E990/1000</f>
        <v>7.6132</v>
      </c>
      <c r="L992" s="33"/>
      <c r="M992" s="33"/>
    </row>
    <row r="993" spans="1:13" s="34" customFormat="1" ht="19.5" customHeight="1" x14ac:dyDescent="0.25">
      <c r="A993" s="23" t="str">
        <f>Лист4!A991</f>
        <v xml:space="preserve">Шаумяна ул. д.29 </v>
      </c>
      <c r="B993" s="185" t="str">
        <f>Лист4!C991</f>
        <v>г. Астрахань</v>
      </c>
      <c r="C993" s="41">
        <f t="shared" si="30"/>
        <v>6.7316219999999998</v>
      </c>
      <c r="D993" s="41">
        <f t="shared" si="31"/>
        <v>0.429678</v>
      </c>
      <c r="E993" s="30">
        <v>0</v>
      </c>
      <c r="F993" s="31">
        <v>0.429678</v>
      </c>
      <c r="G993" s="32">
        <v>0</v>
      </c>
      <c r="H993" s="32">
        <v>0</v>
      </c>
      <c r="I993" s="32">
        <v>0</v>
      </c>
      <c r="J993" s="32">
        <v>0</v>
      </c>
      <c r="K993" s="29">
        <f>Лист4!E991/1000</f>
        <v>7.1612999999999998</v>
      </c>
      <c r="L993" s="33"/>
      <c r="M993" s="33"/>
    </row>
    <row r="994" spans="1:13" s="34" customFormat="1" ht="19.5" customHeight="1" x14ac:dyDescent="0.25">
      <c r="A994" s="23" t="str">
        <f>Лист4!A992</f>
        <v xml:space="preserve">Шаумяна ул. д.35 </v>
      </c>
      <c r="B994" s="185" t="str">
        <f>Лист4!C992</f>
        <v>г. Астрахань</v>
      </c>
      <c r="C994" s="41">
        <f t="shared" si="30"/>
        <v>0</v>
      </c>
      <c r="D994" s="41">
        <f t="shared" si="31"/>
        <v>0</v>
      </c>
      <c r="E994" s="30">
        <v>0</v>
      </c>
      <c r="F994" s="31">
        <v>0</v>
      </c>
      <c r="G994" s="32">
        <v>0</v>
      </c>
      <c r="H994" s="32">
        <v>0</v>
      </c>
      <c r="I994" s="32">
        <v>0</v>
      </c>
      <c r="J994" s="32">
        <v>0</v>
      </c>
      <c r="K994" s="29">
        <f>Лист4!E992/1000</f>
        <v>0</v>
      </c>
      <c r="L994" s="33"/>
      <c r="M994" s="33"/>
    </row>
    <row r="995" spans="1:13" s="34" customFormat="1" ht="19.5" customHeight="1" x14ac:dyDescent="0.25">
      <c r="A995" s="23" t="str">
        <f>Лист4!A993</f>
        <v xml:space="preserve">Шаумяна ул. д.37 </v>
      </c>
      <c r="B995" s="185" t="str">
        <f>Лист4!C993</f>
        <v>г. Астрахань</v>
      </c>
      <c r="C995" s="41">
        <f t="shared" si="30"/>
        <v>0.249664</v>
      </c>
      <c r="D995" s="41">
        <f t="shared" si="31"/>
        <v>1.5935999999999999E-2</v>
      </c>
      <c r="E995" s="30">
        <v>0</v>
      </c>
      <c r="F995" s="31">
        <v>1.5935999999999999E-2</v>
      </c>
      <c r="G995" s="32">
        <v>0</v>
      </c>
      <c r="H995" s="32">
        <v>0</v>
      </c>
      <c r="I995" s="32">
        <v>0</v>
      </c>
      <c r="J995" s="32">
        <v>0</v>
      </c>
      <c r="K995" s="29">
        <f>Лист4!E993/1000</f>
        <v>0.2656</v>
      </c>
      <c r="L995" s="33"/>
      <c r="M995" s="33"/>
    </row>
    <row r="996" spans="1:13" s="34" customFormat="1" ht="19.5" customHeight="1" x14ac:dyDescent="0.25">
      <c r="A996" s="23" t="str">
        <f>Лист4!A994</f>
        <v xml:space="preserve">Шаумяна ул. д.41 </v>
      </c>
      <c r="B996" s="185" t="str">
        <f>Лист4!C994</f>
        <v>г. Астрахань</v>
      </c>
      <c r="C996" s="41">
        <f t="shared" si="30"/>
        <v>17.950991999999999</v>
      </c>
      <c r="D996" s="41">
        <f t="shared" si="31"/>
        <v>1.1458079999999997</v>
      </c>
      <c r="E996" s="30">
        <v>0</v>
      </c>
      <c r="F996" s="31">
        <v>1.1458079999999997</v>
      </c>
      <c r="G996" s="32">
        <v>0</v>
      </c>
      <c r="H996" s="32">
        <v>0</v>
      </c>
      <c r="I996" s="32">
        <v>0</v>
      </c>
      <c r="J996" s="32">
        <v>0</v>
      </c>
      <c r="K996" s="29">
        <f>Лист4!E994/1000</f>
        <v>19.096799999999998</v>
      </c>
      <c r="L996" s="33"/>
      <c r="M996" s="33"/>
    </row>
    <row r="997" spans="1:13" s="34" customFormat="1" ht="19.5" customHeight="1" x14ac:dyDescent="0.25">
      <c r="A997" s="23" t="str">
        <f>Лист4!A995</f>
        <v xml:space="preserve">Шаумяна ул. д.42 </v>
      </c>
      <c r="B997" s="185" t="str">
        <f>Лист4!C995</f>
        <v>г. Астрахань</v>
      </c>
      <c r="C997" s="41">
        <f t="shared" si="30"/>
        <v>0.37656400000000001</v>
      </c>
      <c r="D997" s="41">
        <f t="shared" si="31"/>
        <v>2.4036000000000002E-2</v>
      </c>
      <c r="E997" s="30">
        <v>0</v>
      </c>
      <c r="F997" s="31">
        <v>2.4036000000000002E-2</v>
      </c>
      <c r="G997" s="32">
        <v>0</v>
      </c>
      <c r="H997" s="32">
        <v>0</v>
      </c>
      <c r="I997" s="32">
        <v>0</v>
      </c>
      <c r="J997" s="32">
        <v>0</v>
      </c>
      <c r="K997" s="29">
        <f>Лист4!E995/1000</f>
        <v>0.40060000000000001</v>
      </c>
      <c r="L997" s="33"/>
      <c r="M997" s="33"/>
    </row>
    <row r="998" spans="1:13" s="34" customFormat="1" ht="19.5" customHeight="1" x14ac:dyDescent="0.25">
      <c r="A998" s="23" t="str">
        <f>Лист4!A996</f>
        <v xml:space="preserve">Шаумяна ул. д.59 </v>
      </c>
      <c r="B998" s="185" t="str">
        <f>Лист4!C996</f>
        <v>г. Астрахань</v>
      </c>
      <c r="C998" s="41">
        <f t="shared" si="30"/>
        <v>35.688791999999992</v>
      </c>
      <c r="D998" s="41">
        <f t="shared" si="31"/>
        <v>2.2780079999999994</v>
      </c>
      <c r="E998" s="30">
        <v>0</v>
      </c>
      <c r="F998" s="31">
        <v>2.2780079999999994</v>
      </c>
      <c r="G998" s="32">
        <v>0</v>
      </c>
      <c r="H998" s="32">
        <v>0</v>
      </c>
      <c r="I998" s="32">
        <v>0</v>
      </c>
      <c r="J998" s="32">
        <v>0</v>
      </c>
      <c r="K998" s="29">
        <f>Лист4!E996/1000</f>
        <v>37.966799999999992</v>
      </c>
      <c r="L998" s="33"/>
      <c r="M998" s="33"/>
    </row>
    <row r="999" spans="1:13" s="34" customFormat="1" ht="19.5" customHeight="1" x14ac:dyDescent="0.25">
      <c r="A999" s="23" t="str">
        <f>Лист4!A997</f>
        <v xml:space="preserve">Шаумяна ул. д.6 </v>
      </c>
      <c r="B999" s="185" t="str">
        <f>Лист4!C997</f>
        <v>г. Астрахань</v>
      </c>
      <c r="C999" s="41">
        <f t="shared" si="30"/>
        <v>5.73447</v>
      </c>
      <c r="D999" s="41">
        <f t="shared" si="31"/>
        <v>0.36603000000000002</v>
      </c>
      <c r="E999" s="30">
        <v>0</v>
      </c>
      <c r="F999" s="31">
        <v>0.36603000000000002</v>
      </c>
      <c r="G999" s="32">
        <v>0</v>
      </c>
      <c r="H999" s="32">
        <v>0</v>
      </c>
      <c r="I999" s="32">
        <v>0</v>
      </c>
      <c r="J999" s="32">
        <v>0</v>
      </c>
      <c r="K999" s="29">
        <f>Лист4!E997/1000</f>
        <v>6.1005000000000003</v>
      </c>
      <c r="L999" s="33"/>
      <c r="M999" s="33"/>
    </row>
    <row r="1000" spans="1:13" s="34" customFormat="1" ht="19.5" customHeight="1" x14ac:dyDescent="0.25">
      <c r="A1000" s="23" t="str">
        <f>Лист4!A998</f>
        <v xml:space="preserve">Шаумяна ул. д.73 </v>
      </c>
      <c r="B1000" s="185" t="str">
        <f>Лист4!C998</f>
        <v>г. Астрахань</v>
      </c>
      <c r="C1000" s="41">
        <f t="shared" si="30"/>
        <v>260.50125999999995</v>
      </c>
      <c r="D1000" s="41">
        <f t="shared" si="31"/>
        <v>16.627739999999996</v>
      </c>
      <c r="E1000" s="30">
        <v>0</v>
      </c>
      <c r="F1000" s="31">
        <v>16.627739999999996</v>
      </c>
      <c r="G1000" s="32">
        <v>0</v>
      </c>
      <c r="H1000" s="32">
        <v>0</v>
      </c>
      <c r="I1000" s="32">
        <v>0</v>
      </c>
      <c r="J1000" s="32">
        <v>0</v>
      </c>
      <c r="K1000" s="29">
        <f>Лист4!E998/1000</f>
        <v>277.12899999999996</v>
      </c>
      <c r="L1000" s="33"/>
      <c r="M1000" s="33"/>
    </row>
    <row r="1001" spans="1:13" s="34" customFormat="1" ht="19.5" customHeight="1" x14ac:dyDescent="0.25">
      <c r="A1001" s="23" t="str">
        <f>Лист4!A999</f>
        <v xml:space="preserve">Шаумяна ул. д.8 </v>
      </c>
      <c r="B1001" s="185" t="str">
        <f>Лист4!C999</f>
        <v>г. Астрахань</v>
      </c>
      <c r="C1001" s="41">
        <f t="shared" si="30"/>
        <v>7.6785779999999999</v>
      </c>
      <c r="D1001" s="41">
        <f t="shared" si="31"/>
        <v>0.49012199999999995</v>
      </c>
      <c r="E1001" s="30">
        <v>0</v>
      </c>
      <c r="F1001" s="31">
        <v>0.49012199999999995</v>
      </c>
      <c r="G1001" s="32">
        <v>0</v>
      </c>
      <c r="H1001" s="32">
        <v>0</v>
      </c>
      <c r="I1001" s="32">
        <v>0</v>
      </c>
      <c r="J1001" s="32">
        <v>0</v>
      </c>
      <c r="K1001" s="29">
        <f>Лист4!E999/1000</f>
        <v>8.1686999999999994</v>
      </c>
      <c r="L1001" s="33"/>
      <c r="M1001" s="33"/>
    </row>
    <row r="1002" spans="1:13" s="34" customFormat="1" ht="19.5" customHeight="1" x14ac:dyDescent="0.25">
      <c r="A1002" s="23" t="str">
        <f>Лист4!A1000</f>
        <v xml:space="preserve">Шаумяна ул. д.87/8 </v>
      </c>
      <c r="B1002" s="185" t="str">
        <f>Лист4!C1000</f>
        <v>г. Астрахань</v>
      </c>
      <c r="C1002" s="41">
        <f t="shared" si="30"/>
        <v>278.91350999999997</v>
      </c>
      <c r="D1002" s="41">
        <f t="shared" si="31"/>
        <v>17.802990000000001</v>
      </c>
      <c r="E1002" s="30">
        <v>0</v>
      </c>
      <c r="F1002" s="31">
        <v>17.802990000000001</v>
      </c>
      <c r="G1002" s="32">
        <v>0</v>
      </c>
      <c r="H1002" s="32">
        <v>0</v>
      </c>
      <c r="I1002" s="32">
        <v>0</v>
      </c>
      <c r="J1002" s="32">
        <v>0</v>
      </c>
      <c r="K1002" s="29">
        <f>Лист4!E1000/1000</f>
        <v>296.7165</v>
      </c>
      <c r="L1002" s="33"/>
      <c r="M1002" s="33"/>
    </row>
    <row r="1003" spans="1:13" s="34" customFormat="1" ht="19.5" customHeight="1" x14ac:dyDescent="0.25">
      <c r="A1003" s="23" t="str">
        <f>Лист4!A1001</f>
        <v xml:space="preserve">Шелгунова ул. д.10 </v>
      </c>
      <c r="B1003" s="185" t="str">
        <f>Лист4!C1001</f>
        <v>г. Астрахань</v>
      </c>
      <c r="C1003" s="41">
        <f t="shared" si="30"/>
        <v>115.80818799999999</v>
      </c>
      <c r="D1003" s="41">
        <f t="shared" si="31"/>
        <v>7.3920119999999994</v>
      </c>
      <c r="E1003" s="30">
        <v>0</v>
      </c>
      <c r="F1003" s="31">
        <v>7.3920119999999994</v>
      </c>
      <c r="G1003" s="32">
        <v>0</v>
      </c>
      <c r="H1003" s="32">
        <v>0</v>
      </c>
      <c r="I1003" s="32">
        <v>0</v>
      </c>
      <c r="J1003" s="32">
        <v>0</v>
      </c>
      <c r="K1003" s="29">
        <f>Лист4!E1001/1000</f>
        <v>123.20019999999998</v>
      </c>
      <c r="L1003" s="33"/>
      <c r="M1003" s="33"/>
    </row>
    <row r="1004" spans="1:13" s="34" customFormat="1" ht="19.5" customHeight="1" x14ac:dyDescent="0.25">
      <c r="A1004" s="23" t="str">
        <f>Лист4!A1002</f>
        <v xml:space="preserve">Шелгунова ул. д.9 </v>
      </c>
      <c r="B1004" s="185" t="str">
        <f>Лист4!C1002</f>
        <v>г. Астрахань</v>
      </c>
      <c r="C1004" s="41">
        <f t="shared" si="30"/>
        <v>0</v>
      </c>
      <c r="D1004" s="41">
        <f t="shared" si="31"/>
        <v>0</v>
      </c>
      <c r="E1004" s="30">
        <v>0</v>
      </c>
      <c r="F1004" s="31">
        <v>0</v>
      </c>
      <c r="G1004" s="32">
        <v>0</v>
      </c>
      <c r="H1004" s="32">
        <v>0</v>
      </c>
      <c r="I1004" s="32">
        <v>0</v>
      </c>
      <c r="J1004" s="32">
        <v>0</v>
      </c>
      <c r="K1004" s="29">
        <f>Лист4!E1002/1000</f>
        <v>0</v>
      </c>
      <c r="L1004" s="33"/>
      <c r="M1004" s="33"/>
    </row>
    <row r="1005" spans="1:13" s="34" customFormat="1" ht="19.5" customHeight="1" x14ac:dyDescent="0.25">
      <c r="A1005" s="23" t="str">
        <f>Лист4!A1003</f>
        <v>Щекина пер. д.10 пом.032</v>
      </c>
      <c r="B1005" s="185" t="str">
        <f>Лист4!C1003</f>
        <v>г. Астрахань</v>
      </c>
      <c r="C1005" s="41">
        <f t="shared" si="30"/>
        <v>369.67568</v>
      </c>
      <c r="D1005" s="41">
        <f t="shared" si="31"/>
        <v>23.596319999999999</v>
      </c>
      <c r="E1005" s="30">
        <v>0</v>
      </c>
      <c r="F1005" s="31">
        <v>23.596319999999999</v>
      </c>
      <c r="G1005" s="32">
        <v>0</v>
      </c>
      <c r="H1005" s="32">
        <v>0</v>
      </c>
      <c r="I1005" s="32">
        <v>0</v>
      </c>
      <c r="J1005" s="32">
        <v>0</v>
      </c>
      <c r="K1005" s="29">
        <f>Лист4!E1003/1000</f>
        <v>393.27199999999999</v>
      </c>
      <c r="L1005" s="33"/>
      <c r="M1005" s="33"/>
    </row>
    <row r="1006" spans="1:13" s="34" customFormat="1" ht="19.5" customHeight="1" x14ac:dyDescent="0.25">
      <c r="A1006" s="23" t="str">
        <f>Лист4!A1004</f>
        <v xml:space="preserve">Щепной пер. д.7 </v>
      </c>
      <c r="B1006" s="185" t="str">
        <f>Лист4!C1004</f>
        <v>г. Астрахань</v>
      </c>
      <c r="C1006" s="41">
        <f t="shared" si="30"/>
        <v>0</v>
      </c>
      <c r="D1006" s="41">
        <f t="shared" si="31"/>
        <v>0</v>
      </c>
      <c r="E1006" s="30">
        <v>0</v>
      </c>
      <c r="F1006" s="31">
        <v>0</v>
      </c>
      <c r="G1006" s="32">
        <v>0</v>
      </c>
      <c r="H1006" s="32">
        <v>0</v>
      </c>
      <c r="I1006" s="32">
        <v>0</v>
      </c>
      <c r="J1006" s="32">
        <v>0</v>
      </c>
      <c r="K1006" s="29">
        <f>Лист4!E1004/1000</f>
        <v>0</v>
      </c>
      <c r="L1006" s="33"/>
      <c r="M1006" s="33"/>
    </row>
    <row r="1007" spans="1:13" s="34" customFormat="1" ht="19.5" customHeight="1" x14ac:dyDescent="0.25">
      <c r="A1007" s="23" t="str">
        <f>Лист4!A1005</f>
        <v xml:space="preserve">Энзелийская ул. д.4 </v>
      </c>
      <c r="B1007" s="185" t="str">
        <f>Лист4!C1005</f>
        <v>г. Астрахань</v>
      </c>
      <c r="C1007" s="41">
        <f t="shared" si="30"/>
        <v>24.040499999999998</v>
      </c>
      <c r="D1007" s="41">
        <f t="shared" si="31"/>
        <v>1.5345</v>
      </c>
      <c r="E1007" s="30">
        <v>0</v>
      </c>
      <c r="F1007" s="31">
        <v>1.5345</v>
      </c>
      <c r="G1007" s="32">
        <v>0</v>
      </c>
      <c r="H1007" s="32">
        <v>0</v>
      </c>
      <c r="I1007" s="32">
        <v>0</v>
      </c>
      <c r="J1007" s="32">
        <v>0</v>
      </c>
      <c r="K1007" s="29">
        <f>Лист4!E1005/1000</f>
        <v>25.574999999999999</v>
      </c>
      <c r="L1007" s="33"/>
      <c r="M1007" s="33"/>
    </row>
    <row r="1008" spans="1:13" s="34" customFormat="1" ht="19.5" customHeight="1" x14ac:dyDescent="0.25">
      <c r="A1008" s="23" t="str">
        <f>Лист4!A1006</f>
        <v xml:space="preserve">Эспланадная ул. д.1 </v>
      </c>
      <c r="B1008" s="185" t="str">
        <f>Лист4!C1006</f>
        <v>г. Астрахань</v>
      </c>
      <c r="C1008" s="41">
        <f t="shared" si="30"/>
        <v>18.625254000000002</v>
      </c>
      <c r="D1008" s="41">
        <f t="shared" si="31"/>
        <v>1.1888460000000003</v>
      </c>
      <c r="E1008" s="30">
        <v>0</v>
      </c>
      <c r="F1008" s="31">
        <v>1.1888460000000003</v>
      </c>
      <c r="G1008" s="32">
        <v>0</v>
      </c>
      <c r="H1008" s="32">
        <v>0</v>
      </c>
      <c r="I1008" s="32">
        <v>0</v>
      </c>
      <c r="J1008" s="32">
        <v>0</v>
      </c>
      <c r="K1008" s="29">
        <f>Лист4!E1006/1000</f>
        <v>19.814100000000003</v>
      </c>
      <c r="L1008" s="33"/>
      <c r="M1008" s="33"/>
    </row>
    <row r="1009" spans="1:13" s="34" customFormat="1" ht="19.5" customHeight="1" x14ac:dyDescent="0.25">
      <c r="A1009" s="23" t="str">
        <f>Лист4!A1007</f>
        <v xml:space="preserve">Эспланадная ул. д.16 </v>
      </c>
      <c r="B1009" s="185" t="str">
        <f>Лист4!C1007</f>
        <v>г. Астрахань</v>
      </c>
      <c r="C1009" s="41">
        <f t="shared" si="30"/>
        <v>51.738229799999999</v>
      </c>
      <c r="D1009" s="41">
        <f t="shared" si="31"/>
        <v>3.3024402000000004</v>
      </c>
      <c r="E1009" s="30">
        <v>0</v>
      </c>
      <c r="F1009" s="31">
        <v>3.3024402000000004</v>
      </c>
      <c r="G1009" s="32">
        <v>0</v>
      </c>
      <c r="H1009" s="32">
        <v>0</v>
      </c>
      <c r="I1009" s="32">
        <v>0</v>
      </c>
      <c r="J1009" s="32">
        <v>0</v>
      </c>
      <c r="K1009" s="29">
        <f>Лист4!E1007/1000</f>
        <v>55.040669999999999</v>
      </c>
      <c r="L1009" s="33"/>
      <c r="M1009" s="33"/>
    </row>
    <row r="1010" spans="1:13" s="34" customFormat="1" ht="19.5" customHeight="1" x14ac:dyDescent="0.25">
      <c r="A1010" s="23" t="str">
        <f>Лист4!A1008</f>
        <v xml:space="preserve">Эспланадная ул. д.23 </v>
      </c>
      <c r="B1010" s="185" t="str">
        <f>Лист4!C1008</f>
        <v>г. Астрахань</v>
      </c>
      <c r="C1010" s="41">
        <f t="shared" si="30"/>
        <v>0</v>
      </c>
      <c r="D1010" s="41">
        <f t="shared" si="31"/>
        <v>0</v>
      </c>
      <c r="E1010" s="30">
        <v>0</v>
      </c>
      <c r="F1010" s="31">
        <v>0</v>
      </c>
      <c r="G1010" s="32">
        <v>0</v>
      </c>
      <c r="H1010" s="32">
        <v>0</v>
      </c>
      <c r="I1010" s="32">
        <v>0</v>
      </c>
      <c r="J1010" s="32">
        <v>0</v>
      </c>
      <c r="K1010" s="29">
        <f>Лист4!E1008/1000</f>
        <v>0</v>
      </c>
      <c r="L1010" s="33"/>
      <c r="M1010" s="33"/>
    </row>
    <row r="1011" spans="1:13" s="34" customFormat="1" ht="19.5" customHeight="1" x14ac:dyDescent="0.25">
      <c r="A1011" s="23" t="str">
        <f>Лист4!A1009</f>
        <v xml:space="preserve">Эспланадная ул. д.25 </v>
      </c>
      <c r="B1011" s="185" t="str">
        <f>Лист4!C1009</f>
        <v>г. Астрахань</v>
      </c>
      <c r="C1011" s="41">
        <f t="shared" si="30"/>
        <v>53.109013000000004</v>
      </c>
      <c r="D1011" s="41">
        <f t="shared" si="31"/>
        <v>3.3899370000000002</v>
      </c>
      <c r="E1011" s="30">
        <v>0</v>
      </c>
      <c r="F1011" s="31">
        <v>3.3899370000000002</v>
      </c>
      <c r="G1011" s="32">
        <v>0</v>
      </c>
      <c r="H1011" s="32">
        <v>0</v>
      </c>
      <c r="I1011" s="32">
        <v>0</v>
      </c>
      <c r="J1011" s="32">
        <v>0</v>
      </c>
      <c r="K1011" s="29">
        <f>Лист4!E1009/1000</f>
        <v>56.498950000000008</v>
      </c>
      <c r="L1011" s="33"/>
      <c r="M1011" s="33"/>
    </row>
    <row r="1012" spans="1:13" s="34" customFormat="1" ht="19.5" customHeight="1" x14ac:dyDescent="0.25">
      <c r="A1012" s="23" t="str">
        <f>Лист4!A1010</f>
        <v xml:space="preserve">Эспланадная ул. д.26 </v>
      </c>
      <c r="B1012" s="185" t="str">
        <f>Лист4!C1010</f>
        <v>г. Астрахань</v>
      </c>
      <c r="C1012" s="41">
        <f t="shared" si="30"/>
        <v>59.816617999999998</v>
      </c>
      <c r="D1012" s="41">
        <f t="shared" si="31"/>
        <v>3.818082</v>
      </c>
      <c r="E1012" s="30">
        <v>0</v>
      </c>
      <c r="F1012" s="31">
        <v>3.818082</v>
      </c>
      <c r="G1012" s="32">
        <v>0</v>
      </c>
      <c r="H1012" s="32">
        <v>0</v>
      </c>
      <c r="I1012" s="32">
        <v>0</v>
      </c>
      <c r="J1012" s="32">
        <v>0</v>
      </c>
      <c r="K1012" s="29">
        <f>Лист4!E1010/1000</f>
        <v>63.634699999999995</v>
      </c>
      <c r="L1012" s="33"/>
      <c r="M1012" s="33"/>
    </row>
    <row r="1013" spans="1:13" s="34" customFormat="1" ht="19.5" customHeight="1" x14ac:dyDescent="0.25">
      <c r="A1013" s="23" t="str">
        <f>Лист4!A1011</f>
        <v xml:space="preserve">Эспланадная ул. д.29 </v>
      </c>
      <c r="B1013" s="185" t="str">
        <f>Лист4!C1011</f>
        <v>г. Астрахань</v>
      </c>
      <c r="C1013" s="41">
        <f t="shared" si="30"/>
        <v>13.602176</v>
      </c>
      <c r="D1013" s="41">
        <f t="shared" si="31"/>
        <v>0.868224</v>
      </c>
      <c r="E1013" s="30">
        <v>0</v>
      </c>
      <c r="F1013" s="31">
        <v>0.868224</v>
      </c>
      <c r="G1013" s="32">
        <v>0</v>
      </c>
      <c r="H1013" s="32">
        <v>0</v>
      </c>
      <c r="I1013" s="32">
        <v>0</v>
      </c>
      <c r="J1013" s="32">
        <v>0</v>
      </c>
      <c r="K1013" s="29">
        <f>Лист4!E1011/1000</f>
        <v>14.4704</v>
      </c>
      <c r="L1013" s="33"/>
      <c r="M1013" s="33"/>
    </row>
    <row r="1014" spans="1:13" s="34" customFormat="1" ht="19.5" customHeight="1" x14ac:dyDescent="0.25">
      <c r="A1014" s="23" t="str">
        <f>Лист4!A1012</f>
        <v xml:space="preserve">Эспланадная ул. д.34 </v>
      </c>
      <c r="B1014" s="185" t="str">
        <f>Лист4!C1012</f>
        <v>г. Астрахань</v>
      </c>
      <c r="C1014" s="41">
        <f t="shared" si="30"/>
        <v>0</v>
      </c>
      <c r="D1014" s="41">
        <f t="shared" si="31"/>
        <v>0</v>
      </c>
      <c r="E1014" s="30">
        <v>0</v>
      </c>
      <c r="F1014" s="31">
        <v>0</v>
      </c>
      <c r="G1014" s="32">
        <v>0</v>
      </c>
      <c r="H1014" s="32">
        <v>0</v>
      </c>
      <c r="I1014" s="32">
        <v>0</v>
      </c>
      <c r="J1014" s="32">
        <v>0</v>
      </c>
      <c r="K1014" s="29">
        <f>Лист4!E1012/1000</f>
        <v>0</v>
      </c>
      <c r="L1014" s="33"/>
      <c r="M1014" s="33"/>
    </row>
    <row r="1015" spans="1:13" s="34" customFormat="1" ht="19.5" customHeight="1" x14ac:dyDescent="0.25">
      <c r="A1015" s="23" t="str">
        <f>Лист4!A1013</f>
        <v xml:space="preserve">Эспланадная ул. д.35 </v>
      </c>
      <c r="B1015" s="185" t="str">
        <f>Лист4!C1013</f>
        <v>г. Астрахань</v>
      </c>
      <c r="C1015" s="41">
        <f t="shared" si="30"/>
        <v>0</v>
      </c>
      <c r="D1015" s="41">
        <f t="shared" si="31"/>
        <v>0</v>
      </c>
      <c r="E1015" s="30">
        <v>0</v>
      </c>
      <c r="F1015" s="31">
        <v>0</v>
      </c>
      <c r="G1015" s="32">
        <v>0</v>
      </c>
      <c r="H1015" s="32">
        <v>0</v>
      </c>
      <c r="I1015" s="32">
        <v>0</v>
      </c>
      <c r="J1015" s="32">
        <v>0</v>
      </c>
      <c r="K1015" s="29">
        <f>Лист4!E1013/1000</f>
        <v>0</v>
      </c>
      <c r="L1015" s="33"/>
      <c r="M1015" s="33"/>
    </row>
    <row r="1016" spans="1:13" s="34" customFormat="1" ht="19.5" customHeight="1" x14ac:dyDescent="0.25">
      <c r="A1016" s="23" t="str">
        <f>Лист4!A1014</f>
        <v xml:space="preserve">Эспланадная ул. д.38 </v>
      </c>
      <c r="B1016" s="185" t="str">
        <f>Лист4!C1014</f>
        <v>г. Астрахань</v>
      </c>
      <c r="C1016" s="41">
        <f t="shared" si="30"/>
        <v>386.46398600000009</v>
      </c>
      <c r="D1016" s="41">
        <f t="shared" si="31"/>
        <v>24.667914</v>
      </c>
      <c r="E1016" s="30">
        <v>0</v>
      </c>
      <c r="F1016" s="31">
        <v>24.667914</v>
      </c>
      <c r="G1016" s="32">
        <v>0</v>
      </c>
      <c r="H1016" s="32">
        <v>0</v>
      </c>
      <c r="I1016" s="32">
        <v>0</v>
      </c>
      <c r="J1016" s="32">
        <v>1769.97</v>
      </c>
      <c r="K1016" s="29">
        <f>Лист4!E1014/1000-J1016</f>
        <v>-1358.8380999999999</v>
      </c>
      <c r="L1016" s="33"/>
      <c r="M1016" s="33"/>
    </row>
    <row r="1017" spans="1:13" s="34" customFormat="1" ht="19.5" customHeight="1" x14ac:dyDescent="0.25">
      <c r="A1017" s="23" t="str">
        <f>Лист4!A1015</f>
        <v xml:space="preserve">Эспланадная ул. д.47 </v>
      </c>
      <c r="B1017" s="185" t="str">
        <f>Лист4!C1015</f>
        <v>г. Астрахань</v>
      </c>
      <c r="C1017" s="41">
        <f t="shared" si="30"/>
        <v>69.077122000000003</v>
      </c>
      <c r="D1017" s="41">
        <f t="shared" si="31"/>
        <v>4.4091780000000007</v>
      </c>
      <c r="E1017" s="30">
        <v>0</v>
      </c>
      <c r="F1017" s="31">
        <v>4.4091780000000007</v>
      </c>
      <c r="G1017" s="32">
        <v>0</v>
      </c>
      <c r="H1017" s="32">
        <v>0</v>
      </c>
      <c r="I1017" s="32">
        <v>0</v>
      </c>
      <c r="J1017" s="32">
        <v>0</v>
      </c>
      <c r="K1017" s="29">
        <f>Лист4!E1015/1000</f>
        <v>73.4863</v>
      </c>
      <c r="L1017" s="33"/>
      <c r="M1017" s="33"/>
    </row>
    <row r="1018" spans="1:13" s="34" customFormat="1" ht="19.5" customHeight="1" x14ac:dyDescent="0.25">
      <c r="A1018" s="23" t="str">
        <f>Лист4!A1016</f>
        <v xml:space="preserve">Эспланадная ул. д.7 </v>
      </c>
      <c r="B1018" s="185" t="str">
        <f>Лист4!C1016</f>
        <v>г. Астрахань</v>
      </c>
      <c r="C1018" s="41">
        <f t="shared" si="30"/>
        <v>0</v>
      </c>
      <c r="D1018" s="41">
        <f t="shared" si="31"/>
        <v>0</v>
      </c>
      <c r="E1018" s="30">
        <v>0</v>
      </c>
      <c r="F1018" s="31">
        <v>0</v>
      </c>
      <c r="G1018" s="32">
        <v>0</v>
      </c>
      <c r="H1018" s="32">
        <v>0</v>
      </c>
      <c r="I1018" s="32">
        <v>0</v>
      </c>
      <c r="J1018" s="32">
        <v>0</v>
      </c>
      <c r="K1018" s="29">
        <f>Лист4!E1016/1000</f>
        <v>0</v>
      </c>
      <c r="L1018" s="33"/>
      <c r="M1018" s="33"/>
    </row>
    <row r="1019" spans="1:13" s="34" customFormat="1" ht="19.5" customHeight="1" x14ac:dyDescent="0.25">
      <c r="A1019" s="23" t="str">
        <f>Лист4!A1017</f>
        <v xml:space="preserve">Ярославская ул. д.16 </v>
      </c>
      <c r="B1019" s="185" t="str">
        <f>Лист4!C1017</f>
        <v>г. Астрахань</v>
      </c>
      <c r="C1019" s="41">
        <f t="shared" si="30"/>
        <v>11.55448</v>
      </c>
      <c r="D1019" s="41">
        <f t="shared" si="31"/>
        <v>0.73751999999999995</v>
      </c>
      <c r="E1019" s="30">
        <v>0</v>
      </c>
      <c r="F1019" s="31">
        <v>0.73751999999999995</v>
      </c>
      <c r="G1019" s="32">
        <v>0</v>
      </c>
      <c r="H1019" s="32">
        <v>0</v>
      </c>
      <c r="I1019" s="32">
        <v>0</v>
      </c>
      <c r="J1019" s="32">
        <v>0</v>
      </c>
      <c r="K1019" s="29">
        <f>Лист4!E1017/1000-J1019</f>
        <v>12.292</v>
      </c>
      <c r="L1019" s="33"/>
      <c r="M1019" s="33"/>
    </row>
    <row r="1020" spans="1:13" s="34" customFormat="1" ht="19.5" customHeight="1" x14ac:dyDescent="0.25">
      <c r="A1020" s="23" t="str">
        <f>Лист4!A1018</f>
        <v xml:space="preserve">9-й пер. д.13 </v>
      </c>
      <c r="B1020" s="185" t="str">
        <f>Лист4!C1018</f>
        <v>г. Астрахань</v>
      </c>
      <c r="C1020" s="41">
        <f t="shared" si="30"/>
        <v>49.383078599999997</v>
      </c>
      <c r="D1020" s="41">
        <f t="shared" si="31"/>
        <v>3.1521113999999999</v>
      </c>
      <c r="E1020" s="30">
        <v>0</v>
      </c>
      <c r="F1020" s="31">
        <v>3.1521113999999999</v>
      </c>
      <c r="G1020" s="32">
        <v>0</v>
      </c>
      <c r="H1020" s="32">
        <v>0</v>
      </c>
      <c r="I1020" s="32">
        <v>0</v>
      </c>
      <c r="J1020" s="32">
        <v>0</v>
      </c>
      <c r="K1020" s="29">
        <f>Лист4!E1018/1000</f>
        <v>52.53519</v>
      </c>
      <c r="L1020" s="33"/>
      <c r="M1020" s="33"/>
    </row>
    <row r="1021" spans="1:13" s="34" customFormat="1" ht="19.5" customHeight="1" x14ac:dyDescent="0.25">
      <c r="A1021" s="23" t="str">
        <f>Лист4!A1019</f>
        <v xml:space="preserve">Адмирала Макарова ул. д.4 </v>
      </c>
      <c r="B1021" s="185" t="str">
        <f>Лист4!C1019</f>
        <v>г. Астрахань</v>
      </c>
      <c r="C1021" s="41">
        <f t="shared" si="30"/>
        <v>26.516083999999996</v>
      </c>
      <c r="D1021" s="41">
        <f t="shared" si="31"/>
        <v>1.6925159999999997</v>
      </c>
      <c r="E1021" s="30">
        <v>0</v>
      </c>
      <c r="F1021" s="31">
        <v>1.6925159999999997</v>
      </c>
      <c r="G1021" s="32">
        <v>0</v>
      </c>
      <c r="H1021" s="32">
        <v>0</v>
      </c>
      <c r="I1021" s="32">
        <v>0</v>
      </c>
      <c r="J1021" s="32">
        <v>0</v>
      </c>
      <c r="K1021" s="29">
        <f>Лист4!E1019/1000</f>
        <v>28.208599999999997</v>
      </c>
      <c r="L1021" s="33"/>
      <c r="M1021" s="33"/>
    </row>
    <row r="1022" spans="1:13" s="34" customFormat="1" ht="19.5" customHeight="1" x14ac:dyDescent="0.25">
      <c r="A1022" s="23" t="str">
        <f>Лист4!A1020</f>
        <v xml:space="preserve">Адмирала Макарова ул. д.6 </v>
      </c>
      <c r="B1022" s="185" t="str">
        <f>Лист4!C1020</f>
        <v>г. Астрахань</v>
      </c>
      <c r="C1022" s="41">
        <f t="shared" si="30"/>
        <v>43.096367999999991</v>
      </c>
      <c r="D1022" s="41">
        <f t="shared" si="31"/>
        <v>2.7508319999999995</v>
      </c>
      <c r="E1022" s="30">
        <v>0</v>
      </c>
      <c r="F1022" s="31">
        <v>2.7508319999999995</v>
      </c>
      <c r="G1022" s="32">
        <v>0</v>
      </c>
      <c r="H1022" s="32">
        <v>0</v>
      </c>
      <c r="I1022" s="32">
        <v>0</v>
      </c>
      <c r="J1022" s="32">
        <v>0</v>
      </c>
      <c r="K1022" s="29">
        <f>Лист4!E1020/1000</f>
        <v>45.847199999999994</v>
      </c>
      <c r="L1022" s="33"/>
      <c r="M1022" s="33"/>
    </row>
    <row r="1023" spans="1:13" s="34" customFormat="1" ht="19.5" customHeight="1" x14ac:dyDescent="0.25">
      <c r="A1023" s="23" t="str">
        <f>Лист4!A1021</f>
        <v xml:space="preserve">Адмирала Нахимова ул. д.107А </v>
      </c>
      <c r="B1023" s="185" t="str">
        <f>Лист4!C1021</f>
        <v>г. Астрахань</v>
      </c>
      <c r="C1023" s="41">
        <f t="shared" si="30"/>
        <v>744.47025219999989</v>
      </c>
      <c r="D1023" s="41">
        <f t="shared" si="31"/>
        <v>47.519377800000001</v>
      </c>
      <c r="E1023" s="30">
        <v>0</v>
      </c>
      <c r="F1023" s="31">
        <v>47.519377800000001</v>
      </c>
      <c r="G1023" s="32">
        <v>0</v>
      </c>
      <c r="H1023" s="32">
        <v>0</v>
      </c>
      <c r="I1023" s="32">
        <v>0</v>
      </c>
      <c r="J1023" s="32">
        <v>0</v>
      </c>
      <c r="K1023" s="29">
        <f>Лист4!E1021/1000</f>
        <v>791.98962999999992</v>
      </c>
      <c r="L1023" s="33"/>
      <c r="M1023" s="33"/>
    </row>
    <row r="1024" spans="1:13" s="34" customFormat="1" ht="19.5" customHeight="1" x14ac:dyDescent="0.25">
      <c r="A1024" s="23" t="str">
        <f>Лист4!A1022</f>
        <v xml:space="preserve">Адмирала Нахимова ул. д.109А </v>
      </c>
      <c r="B1024" s="185" t="str">
        <f>Лист4!C1022</f>
        <v>г. Астрахань</v>
      </c>
      <c r="C1024" s="41">
        <f t="shared" si="30"/>
        <v>677.89754400000027</v>
      </c>
      <c r="D1024" s="41">
        <f t="shared" si="31"/>
        <v>43.270056000000018</v>
      </c>
      <c r="E1024" s="30">
        <v>0</v>
      </c>
      <c r="F1024" s="31">
        <v>43.270056000000018</v>
      </c>
      <c r="G1024" s="32">
        <v>0</v>
      </c>
      <c r="H1024" s="32">
        <v>0</v>
      </c>
      <c r="I1024" s="32">
        <v>0</v>
      </c>
      <c r="J1024" s="32">
        <v>0</v>
      </c>
      <c r="K1024" s="29">
        <f>Лист4!E1022/1000</f>
        <v>721.16760000000033</v>
      </c>
      <c r="L1024" s="33"/>
      <c r="M1024" s="33"/>
    </row>
    <row r="1025" spans="1:13" s="34" customFormat="1" ht="19.5" customHeight="1" x14ac:dyDescent="0.25">
      <c r="A1025" s="23" t="str">
        <f>Лист4!A1023</f>
        <v xml:space="preserve">Адмирала Нахимова ул. д.111 </v>
      </c>
      <c r="B1025" s="185" t="str">
        <f>Лист4!C1023</f>
        <v>г. Астрахань</v>
      </c>
      <c r="C1025" s="41">
        <f t="shared" si="30"/>
        <v>525.66971399999989</v>
      </c>
      <c r="D1025" s="41">
        <f t="shared" si="31"/>
        <v>33.553385999999989</v>
      </c>
      <c r="E1025" s="30">
        <v>0</v>
      </c>
      <c r="F1025" s="31">
        <v>33.553385999999989</v>
      </c>
      <c r="G1025" s="32">
        <v>0</v>
      </c>
      <c r="H1025" s="32">
        <v>0</v>
      </c>
      <c r="I1025" s="32">
        <v>0</v>
      </c>
      <c r="J1025" s="32">
        <v>0</v>
      </c>
      <c r="K1025" s="29">
        <f>Лист4!E1023/1000</f>
        <v>559.22309999999982</v>
      </c>
      <c r="L1025" s="33"/>
      <c r="M1025" s="33"/>
    </row>
    <row r="1026" spans="1:13" s="34" customFormat="1" ht="19.5" customHeight="1" x14ac:dyDescent="0.25">
      <c r="A1026" s="23" t="str">
        <f>Лист4!A1024</f>
        <v xml:space="preserve">Адмирала Нахимова ул. д.113 </v>
      </c>
      <c r="B1026" s="185" t="str">
        <f>Лист4!C1024</f>
        <v>г. Астрахань</v>
      </c>
      <c r="C1026" s="41">
        <f t="shared" si="30"/>
        <v>238.95471160000002</v>
      </c>
      <c r="D1026" s="41">
        <f t="shared" si="31"/>
        <v>15.252428400000001</v>
      </c>
      <c r="E1026" s="30">
        <v>0</v>
      </c>
      <c r="F1026" s="31">
        <v>15.252428400000001</v>
      </c>
      <c r="G1026" s="32">
        <v>0</v>
      </c>
      <c r="H1026" s="32">
        <v>0</v>
      </c>
      <c r="I1026" s="32">
        <v>0</v>
      </c>
      <c r="J1026" s="32">
        <v>0</v>
      </c>
      <c r="K1026" s="29">
        <f>Лист4!E1024/1000</f>
        <v>254.20714000000004</v>
      </c>
      <c r="L1026" s="33"/>
      <c r="M1026" s="33"/>
    </row>
    <row r="1027" spans="1:13" s="34" customFormat="1" ht="19.5" customHeight="1" x14ac:dyDescent="0.25">
      <c r="A1027" s="23" t="str">
        <f>Лист4!A1025</f>
        <v xml:space="preserve">Адмирала Нахимова ул. д.117 </v>
      </c>
      <c r="B1027" s="185" t="str">
        <f>Лист4!C1025</f>
        <v>г. Астрахань</v>
      </c>
      <c r="C1027" s="41">
        <f t="shared" si="30"/>
        <v>138.06973800000003</v>
      </c>
      <c r="D1027" s="41">
        <f t="shared" si="31"/>
        <v>8.8129620000000024</v>
      </c>
      <c r="E1027" s="30">
        <v>0</v>
      </c>
      <c r="F1027" s="31">
        <v>8.8129620000000024</v>
      </c>
      <c r="G1027" s="32">
        <v>0</v>
      </c>
      <c r="H1027" s="32">
        <v>0</v>
      </c>
      <c r="I1027" s="32">
        <v>0</v>
      </c>
      <c r="J1027" s="32">
        <v>0</v>
      </c>
      <c r="K1027" s="29">
        <f>Лист4!E1025/1000</f>
        <v>146.88270000000003</v>
      </c>
      <c r="L1027" s="33"/>
      <c r="M1027" s="33"/>
    </row>
    <row r="1028" spans="1:13" s="34" customFormat="1" ht="19.5" customHeight="1" x14ac:dyDescent="0.25">
      <c r="A1028" s="23" t="str">
        <f>Лист4!A1026</f>
        <v xml:space="preserve">Адмирала Нахимова ул. д.125 </v>
      </c>
      <c r="B1028" s="185" t="str">
        <f>Лист4!C1026</f>
        <v>г. Астрахань</v>
      </c>
      <c r="C1028" s="41">
        <f t="shared" si="30"/>
        <v>1143.9449192000002</v>
      </c>
      <c r="D1028" s="41">
        <f t="shared" si="31"/>
        <v>73.017760800000019</v>
      </c>
      <c r="E1028" s="30">
        <v>0</v>
      </c>
      <c r="F1028" s="31">
        <v>73.017760800000019</v>
      </c>
      <c r="G1028" s="32">
        <v>0</v>
      </c>
      <c r="H1028" s="32">
        <v>0</v>
      </c>
      <c r="I1028" s="32">
        <v>0</v>
      </c>
      <c r="J1028" s="32">
        <v>0</v>
      </c>
      <c r="K1028" s="29">
        <f>Лист4!E1026/1000</f>
        <v>1216.9626800000003</v>
      </c>
      <c r="L1028" s="33"/>
      <c r="M1028" s="33"/>
    </row>
    <row r="1029" spans="1:13" s="34" customFormat="1" ht="19.5" customHeight="1" x14ac:dyDescent="0.25">
      <c r="A1029" s="23" t="str">
        <f>Лист4!A1027</f>
        <v xml:space="preserve">Адмирала Нахимова ул. д.127 </v>
      </c>
      <c r="B1029" s="185" t="str">
        <f>Лист4!C1027</f>
        <v>г. Астрахань</v>
      </c>
      <c r="C1029" s="41">
        <f t="shared" si="30"/>
        <v>270.13381599999997</v>
      </c>
      <c r="D1029" s="41">
        <f t="shared" si="31"/>
        <v>17.242584000000001</v>
      </c>
      <c r="E1029" s="30">
        <v>0</v>
      </c>
      <c r="F1029" s="31">
        <v>17.242584000000001</v>
      </c>
      <c r="G1029" s="32">
        <v>0</v>
      </c>
      <c r="H1029" s="32">
        <v>0</v>
      </c>
      <c r="I1029" s="32">
        <v>0</v>
      </c>
      <c r="J1029" s="32">
        <v>0</v>
      </c>
      <c r="K1029" s="29">
        <f>Лист4!E1027/1000</f>
        <v>287.37639999999999</v>
      </c>
      <c r="L1029" s="33"/>
      <c r="M1029" s="33"/>
    </row>
    <row r="1030" spans="1:13" s="34" customFormat="1" ht="19.5" customHeight="1" x14ac:dyDescent="0.25">
      <c r="A1030" s="23" t="str">
        <f>Лист4!A1028</f>
        <v xml:space="preserve">Адмирала Нахимова ул. д.129 </v>
      </c>
      <c r="B1030" s="185" t="str">
        <f>Лист4!C1028</f>
        <v>г. Астрахань</v>
      </c>
      <c r="C1030" s="41">
        <f t="shared" si="30"/>
        <v>186.33037199999998</v>
      </c>
      <c r="D1030" s="41">
        <f t="shared" si="31"/>
        <v>11.893427999999998</v>
      </c>
      <c r="E1030" s="30">
        <v>0</v>
      </c>
      <c r="F1030" s="31">
        <v>11.893427999999998</v>
      </c>
      <c r="G1030" s="32">
        <v>0</v>
      </c>
      <c r="H1030" s="32">
        <v>0</v>
      </c>
      <c r="I1030" s="32">
        <v>0</v>
      </c>
      <c r="J1030" s="32">
        <v>0</v>
      </c>
      <c r="K1030" s="29">
        <f>Лист4!E1028/1000</f>
        <v>198.22379999999998</v>
      </c>
      <c r="L1030" s="33"/>
      <c r="M1030" s="33"/>
    </row>
    <row r="1031" spans="1:13" s="34" customFormat="1" ht="19.5" customHeight="1" x14ac:dyDescent="0.25">
      <c r="A1031" s="23" t="str">
        <f>Лист4!A1029</f>
        <v xml:space="preserve">Адмирала Нахимова ул. д.131 </v>
      </c>
      <c r="B1031" s="185" t="str">
        <f>Лист4!C1029</f>
        <v>г. Астрахань</v>
      </c>
      <c r="C1031" s="41">
        <f t="shared" ref="C1031:C1092" si="32">K1031+J1031-F1031</f>
        <v>129.16023000000001</v>
      </c>
      <c r="D1031" s="41">
        <f t="shared" ref="D1031:D1092" si="33">F1031</f>
        <v>8.2442700000000002</v>
      </c>
      <c r="E1031" s="30">
        <v>0</v>
      </c>
      <c r="F1031" s="31">
        <v>8.2442700000000002</v>
      </c>
      <c r="G1031" s="32">
        <v>0</v>
      </c>
      <c r="H1031" s="32">
        <v>0</v>
      </c>
      <c r="I1031" s="32">
        <v>0</v>
      </c>
      <c r="J1031" s="32">
        <v>0</v>
      </c>
      <c r="K1031" s="29">
        <f>Лист4!E1029/1000</f>
        <v>137.40450000000001</v>
      </c>
      <c r="L1031" s="33"/>
      <c r="M1031" s="33"/>
    </row>
    <row r="1032" spans="1:13" s="34" customFormat="1" ht="19.5" customHeight="1" x14ac:dyDescent="0.25">
      <c r="A1032" s="23" t="str">
        <f>Лист4!A1030</f>
        <v xml:space="preserve">Адмирала Нахимова ул. д.137 </v>
      </c>
      <c r="B1032" s="185" t="str">
        <f>Лист4!C1030</f>
        <v>г. Астрахань</v>
      </c>
      <c r="C1032" s="41">
        <f t="shared" si="32"/>
        <v>977.34831500000018</v>
      </c>
      <c r="D1032" s="41">
        <f t="shared" si="33"/>
        <v>62.383935000000022</v>
      </c>
      <c r="E1032" s="30">
        <v>0</v>
      </c>
      <c r="F1032" s="31">
        <v>62.383935000000022</v>
      </c>
      <c r="G1032" s="32">
        <v>0</v>
      </c>
      <c r="H1032" s="32">
        <v>0</v>
      </c>
      <c r="I1032" s="32">
        <v>0</v>
      </c>
      <c r="J1032" s="32">
        <v>0</v>
      </c>
      <c r="K1032" s="29">
        <f>Лист4!E1030/1000</f>
        <v>1039.7322500000002</v>
      </c>
      <c r="L1032" s="33"/>
      <c r="M1032" s="33"/>
    </row>
    <row r="1033" spans="1:13" s="34" customFormat="1" ht="19.5" customHeight="1" x14ac:dyDescent="0.25">
      <c r="A1033" s="23" t="str">
        <f>Лист4!A1031</f>
        <v xml:space="preserve">Адмирала Нахимова ул. д.137 - корп. 1 </v>
      </c>
      <c r="B1033" s="185" t="str">
        <f>Лист4!C1031</f>
        <v>г. Астрахань</v>
      </c>
      <c r="C1033" s="41">
        <f t="shared" si="32"/>
        <v>954.08963180000001</v>
      </c>
      <c r="D1033" s="41">
        <f t="shared" si="33"/>
        <v>60.899338199999995</v>
      </c>
      <c r="E1033" s="30">
        <v>0</v>
      </c>
      <c r="F1033" s="31">
        <v>60.899338199999995</v>
      </c>
      <c r="G1033" s="32">
        <v>0</v>
      </c>
      <c r="H1033" s="32">
        <v>0</v>
      </c>
      <c r="I1033" s="32">
        <v>0</v>
      </c>
      <c r="J1033" s="32">
        <v>0</v>
      </c>
      <c r="K1033" s="29">
        <f>Лист4!E1031/1000</f>
        <v>1014.98897</v>
      </c>
      <c r="L1033" s="33"/>
      <c r="M1033" s="33"/>
    </row>
    <row r="1034" spans="1:13" s="34" customFormat="1" ht="19.5" customHeight="1" x14ac:dyDescent="0.25">
      <c r="A1034" s="23" t="str">
        <f>Лист4!A1032</f>
        <v xml:space="preserve">Адмирала Нахимова ул. д.139 </v>
      </c>
      <c r="B1034" s="185" t="str">
        <f>Лист4!C1032</f>
        <v>г. Астрахань</v>
      </c>
      <c r="C1034" s="41">
        <f t="shared" si="32"/>
        <v>30.716549200000006</v>
      </c>
      <c r="D1034" s="41">
        <f t="shared" si="33"/>
        <v>1.9606308000000003</v>
      </c>
      <c r="E1034" s="30">
        <v>0</v>
      </c>
      <c r="F1034" s="31">
        <v>1.9606308000000003</v>
      </c>
      <c r="G1034" s="32">
        <v>0</v>
      </c>
      <c r="H1034" s="32">
        <v>0</v>
      </c>
      <c r="I1034" s="32">
        <v>0</v>
      </c>
      <c r="J1034" s="32">
        <v>0</v>
      </c>
      <c r="K1034" s="29">
        <f>Лист4!E1032/1000</f>
        <v>32.677180000000007</v>
      </c>
      <c r="L1034" s="33"/>
      <c r="M1034" s="33"/>
    </row>
    <row r="1035" spans="1:13" s="34" customFormat="1" ht="19.5" customHeight="1" x14ac:dyDescent="0.25">
      <c r="A1035" s="23" t="str">
        <f>Лист4!A1033</f>
        <v xml:space="preserve">Адмирала Нахимова ул. д.139 - корп. 1 </v>
      </c>
      <c r="B1035" s="185" t="str">
        <f>Лист4!C1033</f>
        <v>г. Астрахань</v>
      </c>
      <c r="C1035" s="41">
        <f t="shared" si="32"/>
        <v>191.77776600000004</v>
      </c>
      <c r="D1035" s="41">
        <f t="shared" si="33"/>
        <v>12.241134000000002</v>
      </c>
      <c r="E1035" s="30">
        <v>0</v>
      </c>
      <c r="F1035" s="31">
        <v>12.241134000000002</v>
      </c>
      <c r="G1035" s="32">
        <v>0</v>
      </c>
      <c r="H1035" s="32">
        <v>0</v>
      </c>
      <c r="I1035" s="32">
        <v>0</v>
      </c>
      <c r="J1035" s="32">
        <v>0</v>
      </c>
      <c r="K1035" s="29">
        <f>Лист4!E1033/1000-J1035</f>
        <v>204.01890000000003</v>
      </c>
      <c r="L1035" s="33"/>
      <c r="M1035" s="33"/>
    </row>
    <row r="1036" spans="1:13" s="34" customFormat="1" ht="19.5" customHeight="1" x14ac:dyDescent="0.25">
      <c r="A1036" s="23" t="str">
        <f>Лист4!A1034</f>
        <v xml:space="preserve">Адмирала Нахимова ул. д.141 </v>
      </c>
      <c r="B1036" s="185" t="str">
        <f>Лист4!C1034</f>
        <v>г. Астрахань</v>
      </c>
      <c r="C1036" s="41">
        <f t="shared" si="32"/>
        <v>988.76555499999972</v>
      </c>
      <c r="D1036" s="41">
        <f t="shared" si="33"/>
        <v>63.112694999999981</v>
      </c>
      <c r="E1036" s="30">
        <v>0</v>
      </c>
      <c r="F1036" s="31">
        <v>63.112694999999981</v>
      </c>
      <c r="G1036" s="32">
        <v>0</v>
      </c>
      <c r="H1036" s="32">
        <v>0</v>
      </c>
      <c r="I1036" s="32">
        <v>0</v>
      </c>
      <c r="J1036" s="32">
        <v>3364.64</v>
      </c>
      <c r="K1036" s="29">
        <f>Лист4!E1034/1000-J1036</f>
        <v>-2312.7617500000001</v>
      </c>
      <c r="L1036" s="33"/>
      <c r="M1036" s="33"/>
    </row>
    <row r="1037" spans="1:13" s="34" customFormat="1" ht="19.5" customHeight="1" x14ac:dyDescent="0.25">
      <c r="A1037" s="23" t="str">
        <f>Лист4!A1035</f>
        <v xml:space="preserve">Адмирала Нахимова ул. д.147 </v>
      </c>
      <c r="B1037" s="185" t="str">
        <f>Лист4!C1035</f>
        <v>г. Астрахань</v>
      </c>
      <c r="C1037" s="41">
        <f t="shared" si="32"/>
        <v>40.738190000000003</v>
      </c>
      <c r="D1037" s="41">
        <f t="shared" si="33"/>
        <v>2.6003100000000003</v>
      </c>
      <c r="E1037" s="30">
        <v>0</v>
      </c>
      <c r="F1037" s="31">
        <v>2.6003100000000003</v>
      </c>
      <c r="G1037" s="32">
        <v>0</v>
      </c>
      <c r="H1037" s="32">
        <v>0</v>
      </c>
      <c r="I1037" s="32">
        <v>0</v>
      </c>
      <c r="J1037" s="32">
        <v>0</v>
      </c>
      <c r="K1037" s="29">
        <f>Лист4!E1035/1000</f>
        <v>43.338500000000003</v>
      </c>
      <c r="L1037" s="33"/>
      <c r="M1037" s="33"/>
    </row>
    <row r="1038" spans="1:13" s="34" customFormat="1" ht="22.5" customHeight="1" x14ac:dyDescent="0.25">
      <c r="A1038" s="23" t="str">
        <f>Лист4!A1036</f>
        <v xml:space="preserve">Адмирала Нахимова ул. д.16 </v>
      </c>
      <c r="B1038" s="185" t="str">
        <f>Лист4!C1036</f>
        <v>г. Астрахань</v>
      </c>
      <c r="C1038" s="41">
        <f t="shared" si="32"/>
        <v>6.2787300000000004</v>
      </c>
      <c r="D1038" s="41">
        <f t="shared" si="33"/>
        <v>0.40076999999999996</v>
      </c>
      <c r="E1038" s="30">
        <v>0</v>
      </c>
      <c r="F1038" s="31">
        <v>0.40076999999999996</v>
      </c>
      <c r="G1038" s="32">
        <v>0</v>
      </c>
      <c r="H1038" s="32">
        <v>0</v>
      </c>
      <c r="I1038" s="32">
        <v>0</v>
      </c>
      <c r="J1038" s="32">
        <v>0</v>
      </c>
      <c r="K1038" s="29">
        <f>Лист4!E1036/1000</f>
        <v>6.6795</v>
      </c>
      <c r="L1038" s="33"/>
      <c r="M1038" s="33"/>
    </row>
    <row r="1039" spans="1:13" s="34" customFormat="1" ht="22.5" customHeight="1" x14ac:dyDescent="0.25">
      <c r="A1039" s="23" t="str">
        <f>Лист4!A1037</f>
        <v xml:space="preserve">Адмирала Нахимова ул. д.187 </v>
      </c>
      <c r="B1039" s="185" t="str">
        <f>Лист4!C1037</f>
        <v>г. Астрахань</v>
      </c>
      <c r="C1039" s="41">
        <f t="shared" si="32"/>
        <v>40.134239999999991</v>
      </c>
      <c r="D1039" s="41">
        <f t="shared" si="33"/>
        <v>2.5617599999999996</v>
      </c>
      <c r="E1039" s="30">
        <v>0</v>
      </c>
      <c r="F1039" s="31">
        <v>2.5617599999999996</v>
      </c>
      <c r="G1039" s="32">
        <v>0</v>
      </c>
      <c r="H1039" s="32">
        <v>0</v>
      </c>
      <c r="I1039" s="32">
        <v>0</v>
      </c>
      <c r="J1039" s="32">
        <v>0</v>
      </c>
      <c r="K1039" s="29">
        <f>Лист4!E1037/1000-J1039</f>
        <v>42.695999999999991</v>
      </c>
      <c r="L1039" s="33"/>
      <c r="M1039" s="33"/>
    </row>
    <row r="1040" spans="1:13" s="34" customFormat="1" ht="22.5" customHeight="1" x14ac:dyDescent="0.25">
      <c r="A1040" s="23" t="str">
        <f>Лист4!A1038</f>
        <v xml:space="preserve">Адмирала Нахимова ул. д.191 </v>
      </c>
      <c r="B1040" s="185" t="str">
        <f>Лист4!C1038</f>
        <v>г. Астрахань</v>
      </c>
      <c r="C1040" s="41">
        <f t="shared" si="32"/>
        <v>45.312323999999997</v>
      </c>
      <c r="D1040" s="41">
        <f t="shared" si="33"/>
        <v>2.8922759999999998</v>
      </c>
      <c r="E1040" s="30">
        <v>0</v>
      </c>
      <c r="F1040" s="31">
        <v>2.8922759999999998</v>
      </c>
      <c r="G1040" s="32">
        <v>0</v>
      </c>
      <c r="H1040" s="32">
        <v>0</v>
      </c>
      <c r="I1040" s="32">
        <v>0</v>
      </c>
      <c r="J1040" s="32">
        <v>0</v>
      </c>
      <c r="K1040" s="29">
        <f>Лист4!E1038/1000</f>
        <v>48.204599999999999</v>
      </c>
      <c r="L1040" s="33"/>
      <c r="M1040" s="33"/>
    </row>
    <row r="1041" spans="1:13" s="34" customFormat="1" ht="22.5" customHeight="1" x14ac:dyDescent="0.25">
      <c r="A1041" s="23" t="str">
        <f>Лист4!A1039</f>
        <v xml:space="preserve">Адмирала Нахимова ул. д.201 </v>
      </c>
      <c r="B1041" s="185" t="str">
        <f>Лист4!C1039</f>
        <v>г. Астрахань</v>
      </c>
      <c r="C1041" s="41">
        <f t="shared" si="32"/>
        <v>50.159180200000002</v>
      </c>
      <c r="D1041" s="41">
        <f t="shared" si="33"/>
        <v>3.2016498000000002</v>
      </c>
      <c r="E1041" s="30">
        <v>0</v>
      </c>
      <c r="F1041" s="31">
        <v>3.2016498000000002</v>
      </c>
      <c r="G1041" s="32">
        <v>0</v>
      </c>
      <c r="H1041" s="32">
        <v>0</v>
      </c>
      <c r="I1041" s="32">
        <v>0</v>
      </c>
      <c r="J1041" s="32">
        <v>0</v>
      </c>
      <c r="K1041" s="29">
        <f>Лист4!E1039/1000</f>
        <v>53.36083</v>
      </c>
      <c r="L1041" s="33"/>
      <c r="M1041" s="33"/>
    </row>
    <row r="1042" spans="1:13" s="34" customFormat="1" ht="22.5" customHeight="1" x14ac:dyDescent="0.25">
      <c r="A1042" s="23" t="str">
        <f>Лист4!A1040</f>
        <v xml:space="preserve">Адмирала Нахимова ул. д.265 </v>
      </c>
      <c r="B1042" s="185" t="str">
        <f>Лист4!C1040</f>
        <v>г. Астрахань</v>
      </c>
      <c r="C1042" s="41">
        <f t="shared" si="32"/>
        <v>885.03331200000002</v>
      </c>
      <c r="D1042" s="41">
        <f t="shared" si="33"/>
        <v>56.491488000000004</v>
      </c>
      <c r="E1042" s="30">
        <v>0</v>
      </c>
      <c r="F1042" s="31">
        <v>56.491488000000004</v>
      </c>
      <c r="G1042" s="32">
        <v>0</v>
      </c>
      <c r="H1042" s="32">
        <v>0</v>
      </c>
      <c r="I1042" s="32">
        <v>0</v>
      </c>
      <c r="J1042" s="32">
        <v>0</v>
      </c>
      <c r="K1042" s="29">
        <f>Лист4!E1040/1000</f>
        <v>941.52480000000003</v>
      </c>
      <c r="L1042" s="33"/>
      <c r="M1042" s="33"/>
    </row>
    <row r="1043" spans="1:13" s="34" customFormat="1" ht="22.5" customHeight="1" x14ac:dyDescent="0.25">
      <c r="A1043" s="23" t="str">
        <f>Лист4!A1041</f>
        <v xml:space="preserve">Адмирала Нахимова ул. д.38А </v>
      </c>
      <c r="B1043" s="185" t="str">
        <f>Лист4!C1041</f>
        <v>г. Астрахань</v>
      </c>
      <c r="C1043" s="41">
        <f t="shared" si="32"/>
        <v>987.38948900000025</v>
      </c>
      <c r="D1043" s="41">
        <f t="shared" si="33"/>
        <v>63.024861000000016</v>
      </c>
      <c r="E1043" s="30">
        <v>0</v>
      </c>
      <c r="F1043" s="31">
        <v>63.024861000000016</v>
      </c>
      <c r="G1043" s="32">
        <v>0</v>
      </c>
      <c r="H1043" s="32">
        <v>0</v>
      </c>
      <c r="I1043" s="32">
        <v>0</v>
      </c>
      <c r="J1043" s="32">
        <v>0</v>
      </c>
      <c r="K1043" s="29">
        <f>Лист4!E1041/1000</f>
        <v>1050.4143500000002</v>
      </c>
      <c r="L1043" s="33"/>
      <c r="M1043" s="33"/>
    </row>
    <row r="1044" spans="1:13" s="34" customFormat="1" ht="22.5" customHeight="1" x14ac:dyDescent="0.25">
      <c r="A1044" s="23" t="str">
        <f>Лист4!A1042</f>
        <v xml:space="preserve">Адмирала Нахимова ул. д.38Б </v>
      </c>
      <c r="B1044" s="185" t="str">
        <f>Лист4!C1042</f>
        <v>г. Астрахань</v>
      </c>
      <c r="C1044" s="41">
        <f t="shared" si="32"/>
        <v>376.71994600000005</v>
      </c>
      <c r="D1044" s="41">
        <f t="shared" si="33"/>
        <v>24.045954000000002</v>
      </c>
      <c r="E1044" s="30">
        <v>0</v>
      </c>
      <c r="F1044" s="31">
        <v>24.045954000000002</v>
      </c>
      <c r="G1044" s="32">
        <v>0</v>
      </c>
      <c r="H1044" s="32">
        <v>0</v>
      </c>
      <c r="I1044" s="32">
        <v>0</v>
      </c>
      <c r="J1044" s="32">
        <v>0</v>
      </c>
      <c r="K1044" s="29">
        <f>Лист4!E1042/1000</f>
        <v>400.76590000000004</v>
      </c>
      <c r="L1044" s="33"/>
      <c r="M1044" s="33"/>
    </row>
    <row r="1045" spans="1:13" s="34" customFormat="1" ht="22.5" customHeight="1" x14ac:dyDescent="0.25">
      <c r="A1045" s="23" t="str">
        <f>Лист4!A1043</f>
        <v xml:space="preserve">Адмирала Нахимова ул. д.40 </v>
      </c>
      <c r="B1045" s="185" t="str">
        <f>Лист4!C1043</f>
        <v>г. Астрахань</v>
      </c>
      <c r="C1045" s="41">
        <f t="shared" si="32"/>
        <v>165.83927440000002</v>
      </c>
      <c r="D1045" s="41">
        <f t="shared" si="33"/>
        <v>10.585485600000002</v>
      </c>
      <c r="E1045" s="30">
        <v>0</v>
      </c>
      <c r="F1045" s="31">
        <v>10.585485600000002</v>
      </c>
      <c r="G1045" s="32">
        <v>0</v>
      </c>
      <c r="H1045" s="32">
        <v>0</v>
      </c>
      <c r="I1045" s="32">
        <v>0</v>
      </c>
      <c r="J1045" s="32">
        <v>0</v>
      </c>
      <c r="K1045" s="29">
        <f>Лист4!E1043/1000</f>
        <v>176.42476000000002</v>
      </c>
      <c r="L1045" s="33"/>
      <c r="M1045" s="33"/>
    </row>
    <row r="1046" spans="1:13" s="34" customFormat="1" ht="22.5" customHeight="1" x14ac:dyDescent="0.25">
      <c r="A1046" s="23" t="str">
        <f>Лист4!A1044</f>
        <v xml:space="preserve">Адмирала Нахимова ул. д.44 - корп. 1 </v>
      </c>
      <c r="B1046" s="185" t="str">
        <f>Лист4!C1044</f>
        <v>г. Астрахань</v>
      </c>
      <c r="C1046" s="41">
        <f t="shared" si="32"/>
        <v>812.95550320000007</v>
      </c>
      <c r="D1046" s="41">
        <f t="shared" si="33"/>
        <v>51.890776800000005</v>
      </c>
      <c r="E1046" s="30">
        <v>0</v>
      </c>
      <c r="F1046" s="31">
        <v>51.890776800000005</v>
      </c>
      <c r="G1046" s="32">
        <v>0</v>
      </c>
      <c r="H1046" s="32">
        <v>0</v>
      </c>
      <c r="I1046" s="32">
        <v>0</v>
      </c>
      <c r="J1046" s="32">
        <v>0</v>
      </c>
      <c r="K1046" s="29">
        <f>Лист4!E1044/1000</f>
        <v>864.84628000000009</v>
      </c>
      <c r="L1046" s="33"/>
      <c r="M1046" s="33"/>
    </row>
    <row r="1047" spans="1:13" s="34" customFormat="1" ht="22.5" customHeight="1" x14ac:dyDescent="0.25">
      <c r="A1047" s="23" t="str">
        <f>Лист4!A1045</f>
        <v xml:space="preserve">Адмирала Нахимова ул. д.46 </v>
      </c>
      <c r="B1047" s="185" t="str">
        <f>Лист4!C1045</f>
        <v>г. Астрахань</v>
      </c>
      <c r="C1047" s="41">
        <f t="shared" si="32"/>
        <v>152.52838560000004</v>
      </c>
      <c r="D1047" s="41">
        <f t="shared" si="33"/>
        <v>9.7358544000000027</v>
      </c>
      <c r="E1047" s="30">
        <v>0</v>
      </c>
      <c r="F1047" s="31">
        <v>9.7358544000000027</v>
      </c>
      <c r="G1047" s="32">
        <v>0</v>
      </c>
      <c r="H1047" s="32">
        <v>0</v>
      </c>
      <c r="I1047" s="32">
        <v>0</v>
      </c>
      <c r="J1047" s="32">
        <v>0</v>
      </c>
      <c r="K1047" s="29">
        <f>Лист4!E1045/1000</f>
        <v>162.26424000000003</v>
      </c>
      <c r="L1047" s="33"/>
      <c r="M1047" s="33"/>
    </row>
    <row r="1048" spans="1:13" s="34" customFormat="1" ht="22.5" customHeight="1" x14ac:dyDescent="0.25">
      <c r="A1048" s="23" t="str">
        <f>Лист4!A1046</f>
        <v xml:space="preserve">Адмирала Нахимова ул. д.46 - корп. 1 </v>
      </c>
      <c r="B1048" s="185" t="str">
        <f>Лист4!C1046</f>
        <v>г. Астрахань</v>
      </c>
      <c r="C1048" s="41">
        <f t="shared" si="32"/>
        <v>769.05960879999975</v>
      </c>
      <c r="D1048" s="41">
        <f t="shared" si="33"/>
        <v>49.088911199999984</v>
      </c>
      <c r="E1048" s="30">
        <v>0</v>
      </c>
      <c r="F1048" s="31">
        <v>49.088911199999984</v>
      </c>
      <c r="G1048" s="32">
        <v>0</v>
      </c>
      <c r="H1048" s="32">
        <v>0</v>
      </c>
      <c r="I1048" s="32">
        <v>0</v>
      </c>
      <c r="J1048" s="32">
        <v>0</v>
      </c>
      <c r="K1048" s="29">
        <f>Лист4!E1046/1000</f>
        <v>818.14851999999973</v>
      </c>
      <c r="L1048" s="33"/>
      <c r="M1048" s="33"/>
    </row>
    <row r="1049" spans="1:13" s="34" customFormat="1" ht="22.5" customHeight="1" x14ac:dyDescent="0.25">
      <c r="A1049" s="23" t="str">
        <f>Лист4!A1047</f>
        <v xml:space="preserve">Адмирала Нахимова ул. д.48 </v>
      </c>
      <c r="B1049" s="185" t="str">
        <f>Лист4!C1047</f>
        <v>г. Астрахань</v>
      </c>
      <c r="C1049" s="41">
        <f t="shared" si="32"/>
        <v>199.13298399999996</v>
      </c>
      <c r="D1049" s="41">
        <f t="shared" si="33"/>
        <v>12.710615999999998</v>
      </c>
      <c r="E1049" s="30">
        <v>0</v>
      </c>
      <c r="F1049" s="31">
        <v>12.710615999999998</v>
      </c>
      <c r="G1049" s="32">
        <v>0</v>
      </c>
      <c r="H1049" s="32">
        <v>0</v>
      </c>
      <c r="I1049" s="32">
        <v>0</v>
      </c>
      <c r="J1049" s="32">
        <v>0</v>
      </c>
      <c r="K1049" s="29">
        <f>Лист4!E1047/1000</f>
        <v>211.84359999999995</v>
      </c>
      <c r="L1049" s="33"/>
      <c r="M1049" s="33"/>
    </row>
    <row r="1050" spans="1:13" s="34" customFormat="1" ht="22.5" customHeight="1" x14ac:dyDescent="0.25">
      <c r="A1050" s="23" t="str">
        <f>Лист4!A1048</f>
        <v xml:space="preserve">Адмирала Нахимова ул. д.48 А </v>
      </c>
      <c r="B1050" s="185" t="str">
        <f>Лист4!C1048</f>
        <v>г. Астрахань</v>
      </c>
      <c r="C1050" s="41">
        <f t="shared" si="32"/>
        <v>329.50581399999993</v>
      </c>
      <c r="D1050" s="41">
        <f t="shared" si="33"/>
        <v>21.032285999999996</v>
      </c>
      <c r="E1050" s="30">
        <v>0</v>
      </c>
      <c r="F1050" s="31">
        <v>21.032285999999996</v>
      </c>
      <c r="G1050" s="32">
        <v>0</v>
      </c>
      <c r="H1050" s="32">
        <v>0</v>
      </c>
      <c r="I1050" s="32">
        <v>0</v>
      </c>
      <c r="J1050" s="32">
        <v>0</v>
      </c>
      <c r="K1050" s="29">
        <f>Лист4!E1048/1000</f>
        <v>350.53809999999993</v>
      </c>
      <c r="L1050" s="33"/>
      <c r="M1050" s="33"/>
    </row>
    <row r="1051" spans="1:13" s="34" customFormat="1" ht="22.5" customHeight="1" x14ac:dyDescent="0.25">
      <c r="A1051" s="23" t="str">
        <f>Лист4!A1049</f>
        <v>Адмирала Нахимова ул. д.50 пом.007</v>
      </c>
      <c r="B1051" s="185" t="str">
        <f>Лист4!C1049</f>
        <v>г. Астрахань</v>
      </c>
      <c r="C1051" s="41">
        <f t="shared" si="32"/>
        <v>164.38804600000012</v>
      </c>
      <c r="D1051" s="41">
        <f t="shared" si="33"/>
        <v>10.492854000000001</v>
      </c>
      <c r="E1051" s="30">
        <v>0</v>
      </c>
      <c r="F1051" s="31">
        <v>10.492854000000001</v>
      </c>
      <c r="G1051" s="32">
        <v>0</v>
      </c>
      <c r="H1051" s="32">
        <v>0</v>
      </c>
      <c r="I1051" s="32">
        <v>0</v>
      </c>
      <c r="J1051" s="32">
        <v>1912.54</v>
      </c>
      <c r="K1051" s="29">
        <f>Лист4!E1049/1000-J1051</f>
        <v>-1737.6590999999999</v>
      </c>
      <c r="L1051" s="33"/>
      <c r="M1051" s="33"/>
    </row>
    <row r="1052" spans="1:13" s="34" customFormat="1" ht="22.5" customHeight="1" x14ac:dyDescent="0.25">
      <c r="A1052" s="23" t="str">
        <f>Лист4!A1050</f>
        <v xml:space="preserve">Адмирала Нахимова ул. д.52 </v>
      </c>
      <c r="B1052" s="185" t="str">
        <f>Лист4!C1050</f>
        <v>г. Астрахань</v>
      </c>
      <c r="C1052" s="41">
        <f t="shared" si="32"/>
        <v>184.68012679999998</v>
      </c>
      <c r="D1052" s="41">
        <f t="shared" si="33"/>
        <v>11.788093199999999</v>
      </c>
      <c r="E1052" s="30">
        <v>0</v>
      </c>
      <c r="F1052" s="31">
        <v>11.788093199999999</v>
      </c>
      <c r="G1052" s="32">
        <v>0</v>
      </c>
      <c r="H1052" s="32">
        <v>0</v>
      </c>
      <c r="I1052" s="32">
        <v>0</v>
      </c>
      <c r="J1052" s="32">
        <v>1840.37</v>
      </c>
      <c r="K1052" s="29">
        <f>Лист4!E1050/1000-J1052</f>
        <v>-1643.9017799999999</v>
      </c>
      <c r="L1052" s="33"/>
      <c r="M1052" s="33"/>
    </row>
    <row r="1053" spans="1:13" s="34" customFormat="1" ht="22.5" customHeight="1" x14ac:dyDescent="0.25">
      <c r="A1053" s="23" t="str">
        <f>Лист4!A1051</f>
        <v xml:space="preserve">Александрова ул. д.1 </v>
      </c>
      <c r="B1053" s="185" t="str">
        <f>Лист4!C1051</f>
        <v>г. Астрахань</v>
      </c>
      <c r="C1053" s="41">
        <f t="shared" si="32"/>
        <v>445.14704860000001</v>
      </c>
      <c r="D1053" s="41">
        <f t="shared" si="33"/>
        <v>28.413641400000003</v>
      </c>
      <c r="E1053" s="30">
        <v>0</v>
      </c>
      <c r="F1053" s="31">
        <v>28.413641400000003</v>
      </c>
      <c r="G1053" s="32">
        <v>0</v>
      </c>
      <c r="H1053" s="32">
        <v>0</v>
      </c>
      <c r="I1053" s="32">
        <v>0</v>
      </c>
      <c r="J1053" s="32">
        <v>0</v>
      </c>
      <c r="K1053" s="29">
        <f>Лист4!E1051/1000</f>
        <v>473.56069000000002</v>
      </c>
      <c r="L1053" s="33"/>
      <c r="M1053" s="33"/>
    </row>
    <row r="1054" spans="1:13" s="34" customFormat="1" ht="22.5" customHeight="1" x14ac:dyDescent="0.25">
      <c r="A1054" s="23" t="str">
        <f>Лист4!A1052</f>
        <v xml:space="preserve">Александрова ул. д.11 </v>
      </c>
      <c r="B1054" s="185" t="str">
        <f>Лист4!C1052</f>
        <v>г. Астрахань</v>
      </c>
      <c r="C1054" s="41">
        <f t="shared" si="32"/>
        <v>453.46243899999985</v>
      </c>
      <c r="D1054" s="41">
        <f t="shared" si="33"/>
        <v>28.944410999999988</v>
      </c>
      <c r="E1054" s="30">
        <v>0</v>
      </c>
      <c r="F1054" s="31">
        <v>28.944410999999988</v>
      </c>
      <c r="G1054" s="32">
        <v>0</v>
      </c>
      <c r="H1054" s="32">
        <v>0</v>
      </c>
      <c r="I1054" s="32">
        <v>0</v>
      </c>
      <c r="J1054" s="32">
        <v>0</v>
      </c>
      <c r="K1054" s="29">
        <f>Лист4!E1052/1000-J1054</f>
        <v>482.40684999999985</v>
      </c>
      <c r="L1054" s="33"/>
      <c r="M1054" s="33"/>
    </row>
    <row r="1055" spans="1:13" s="34" customFormat="1" ht="22.5" customHeight="1" x14ac:dyDescent="0.25">
      <c r="A1055" s="23" t="str">
        <f>Лист4!A1053</f>
        <v xml:space="preserve">Александрова ул. д.17 </v>
      </c>
      <c r="B1055" s="185" t="str">
        <f>Лист4!C1053</f>
        <v>г. Астрахань</v>
      </c>
      <c r="C1055" s="41">
        <f t="shared" si="32"/>
        <v>474.32578599999999</v>
      </c>
      <c r="D1055" s="41">
        <f t="shared" si="33"/>
        <v>30.276114</v>
      </c>
      <c r="E1055" s="30">
        <v>0</v>
      </c>
      <c r="F1055" s="31">
        <v>30.276114</v>
      </c>
      <c r="G1055" s="32">
        <v>0</v>
      </c>
      <c r="H1055" s="32">
        <v>0</v>
      </c>
      <c r="I1055" s="32">
        <v>0</v>
      </c>
      <c r="J1055" s="32">
        <v>0</v>
      </c>
      <c r="K1055" s="29">
        <f>Лист4!E1053/1000-J1055</f>
        <v>504.6019</v>
      </c>
      <c r="L1055" s="33"/>
      <c r="M1055" s="33"/>
    </row>
    <row r="1056" spans="1:13" s="34" customFormat="1" ht="22.5" customHeight="1" x14ac:dyDescent="0.25">
      <c r="A1056" s="23" t="str">
        <f>Лист4!A1054</f>
        <v xml:space="preserve">Александрова ул. д.3 </v>
      </c>
      <c r="B1056" s="185" t="str">
        <f>Лист4!C1054</f>
        <v>г. Астрахань</v>
      </c>
      <c r="C1056" s="41">
        <f t="shared" si="32"/>
        <v>600.81604000000027</v>
      </c>
      <c r="D1056" s="41">
        <f t="shared" si="33"/>
        <v>38.349960000000017</v>
      </c>
      <c r="E1056" s="30">
        <v>0</v>
      </c>
      <c r="F1056" s="31">
        <v>38.349960000000017</v>
      </c>
      <c r="G1056" s="32">
        <v>0</v>
      </c>
      <c r="H1056" s="32">
        <v>0</v>
      </c>
      <c r="I1056" s="32">
        <v>0</v>
      </c>
      <c r="J1056" s="32">
        <v>0</v>
      </c>
      <c r="K1056" s="29">
        <f>Лист4!E1054/1000</f>
        <v>639.16600000000028</v>
      </c>
      <c r="L1056" s="33"/>
      <c r="M1056" s="33"/>
    </row>
    <row r="1057" spans="1:13" s="34" customFormat="1" ht="22.5" customHeight="1" x14ac:dyDescent="0.25">
      <c r="A1057" s="23" t="str">
        <f>Лист4!A1055</f>
        <v xml:space="preserve">Александрова ул. д.6 </v>
      </c>
      <c r="B1057" s="185" t="str">
        <f>Лист4!C1055</f>
        <v>г. Астрахань</v>
      </c>
      <c r="C1057" s="41">
        <f t="shared" si="32"/>
        <v>639.23233600000003</v>
      </c>
      <c r="D1057" s="41">
        <f t="shared" si="33"/>
        <v>40.802064000000001</v>
      </c>
      <c r="E1057" s="30">
        <v>0</v>
      </c>
      <c r="F1057" s="31">
        <v>40.802064000000001</v>
      </c>
      <c r="G1057" s="32">
        <v>0</v>
      </c>
      <c r="H1057" s="32">
        <v>0</v>
      </c>
      <c r="I1057" s="32">
        <v>0</v>
      </c>
      <c r="J1057" s="32">
        <v>0</v>
      </c>
      <c r="K1057" s="29">
        <f>Лист4!E1055/1000</f>
        <v>680.03440000000001</v>
      </c>
      <c r="L1057" s="33"/>
      <c r="M1057" s="33"/>
    </row>
    <row r="1058" spans="1:13" s="34" customFormat="1" ht="22.5" customHeight="1" x14ac:dyDescent="0.25">
      <c r="A1058" s="23" t="str">
        <f>Лист4!A1056</f>
        <v xml:space="preserve">Александрова ул. д.7 </v>
      </c>
      <c r="B1058" s="185" t="str">
        <f>Лист4!C1056</f>
        <v>г. Астрахань</v>
      </c>
      <c r="C1058" s="41">
        <f t="shared" si="32"/>
        <v>786.47901200000013</v>
      </c>
      <c r="D1058" s="41">
        <f t="shared" si="33"/>
        <v>50.200788000000003</v>
      </c>
      <c r="E1058" s="30">
        <v>0</v>
      </c>
      <c r="F1058" s="31">
        <v>50.200788000000003</v>
      </c>
      <c r="G1058" s="32">
        <v>0</v>
      </c>
      <c r="H1058" s="32">
        <v>0</v>
      </c>
      <c r="I1058" s="32">
        <v>0</v>
      </c>
      <c r="J1058" s="32">
        <v>0</v>
      </c>
      <c r="K1058" s="29">
        <f>Лист4!E1056/1000</f>
        <v>836.67980000000011</v>
      </c>
      <c r="L1058" s="33"/>
      <c r="M1058" s="33"/>
    </row>
    <row r="1059" spans="1:13" s="34" customFormat="1" ht="22.5" customHeight="1" x14ac:dyDescent="0.25">
      <c r="A1059" s="23" t="str">
        <f>Лист4!A1057</f>
        <v xml:space="preserve">Александрова ул. д.9 </v>
      </c>
      <c r="B1059" s="185" t="str">
        <f>Лист4!C1057</f>
        <v>г. Астрахань</v>
      </c>
      <c r="C1059" s="41">
        <f t="shared" si="32"/>
        <v>678.32279059999985</v>
      </c>
      <c r="D1059" s="41">
        <f t="shared" si="33"/>
        <v>43.297199399999982</v>
      </c>
      <c r="E1059" s="30">
        <v>0</v>
      </c>
      <c r="F1059" s="31">
        <v>43.297199399999982</v>
      </c>
      <c r="G1059" s="32">
        <v>0</v>
      </c>
      <c r="H1059" s="32">
        <v>0</v>
      </c>
      <c r="I1059" s="32">
        <v>0</v>
      </c>
      <c r="J1059" s="32">
        <v>0</v>
      </c>
      <c r="K1059" s="29">
        <f>Лист4!E1057/1000</f>
        <v>721.6199899999998</v>
      </c>
      <c r="L1059" s="33"/>
      <c r="M1059" s="33"/>
    </row>
    <row r="1060" spans="1:13" s="34" customFormat="1" ht="22.5" customHeight="1" x14ac:dyDescent="0.25">
      <c r="A1060" s="23" t="str">
        <f>Лист4!A1058</f>
        <v xml:space="preserve">Астраханская (Осыпной бугор) ул. д.22Б </v>
      </c>
      <c r="B1060" s="185" t="str">
        <f>Лист4!C1058</f>
        <v>г. Астрахань</v>
      </c>
      <c r="C1060" s="41">
        <f t="shared" si="32"/>
        <v>6.3581599999999998</v>
      </c>
      <c r="D1060" s="41">
        <f t="shared" si="33"/>
        <v>0.40584000000000003</v>
      </c>
      <c r="E1060" s="30">
        <v>0</v>
      </c>
      <c r="F1060" s="31">
        <v>0.40584000000000003</v>
      </c>
      <c r="G1060" s="32">
        <v>0</v>
      </c>
      <c r="H1060" s="32">
        <v>0</v>
      </c>
      <c r="I1060" s="32">
        <v>0</v>
      </c>
      <c r="J1060" s="32">
        <v>0</v>
      </c>
      <c r="K1060" s="29">
        <f>Лист4!E1058/1000</f>
        <v>6.7640000000000002</v>
      </c>
      <c r="L1060" s="33"/>
      <c r="M1060" s="33"/>
    </row>
    <row r="1061" spans="1:13" s="34" customFormat="1" ht="22.5" customHeight="1" x14ac:dyDescent="0.25">
      <c r="A1061" s="23" t="str">
        <f>Лист4!A1059</f>
        <v xml:space="preserve">Ахшарумова ул. д.2/41 </v>
      </c>
      <c r="B1061" s="185" t="str">
        <f>Лист4!C1059</f>
        <v>г. Астрахань</v>
      </c>
      <c r="C1061" s="41">
        <f t="shared" si="32"/>
        <v>709.98989599999993</v>
      </c>
      <c r="D1061" s="41">
        <f t="shared" si="33"/>
        <v>45.318503999999997</v>
      </c>
      <c r="E1061" s="30">
        <v>0</v>
      </c>
      <c r="F1061" s="31">
        <v>45.318503999999997</v>
      </c>
      <c r="G1061" s="32">
        <v>0</v>
      </c>
      <c r="H1061" s="32">
        <v>0</v>
      </c>
      <c r="I1061" s="32">
        <v>0</v>
      </c>
      <c r="J1061" s="32">
        <v>0</v>
      </c>
      <c r="K1061" s="29">
        <f>Лист4!E1059/1000</f>
        <v>755.30839999999989</v>
      </c>
      <c r="L1061" s="33"/>
      <c r="M1061" s="33"/>
    </row>
    <row r="1062" spans="1:13" s="34" customFormat="1" ht="22.5" customHeight="1" x14ac:dyDescent="0.25">
      <c r="A1062" s="23" t="str">
        <f>Лист4!A1060</f>
        <v xml:space="preserve">Ахшарумова ул. д.34 </v>
      </c>
      <c r="B1062" s="185" t="str">
        <f>Лист4!C1060</f>
        <v>г. Астрахань</v>
      </c>
      <c r="C1062" s="41">
        <f t="shared" si="32"/>
        <v>85.093969999999999</v>
      </c>
      <c r="D1062" s="41">
        <f t="shared" si="33"/>
        <v>5.4315299999999995</v>
      </c>
      <c r="E1062" s="30">
        <v>0</v>
      </c>
      <c r="F1062" s="31">
        <v>5.4315299999999995</v>
      </c>
      <c r="G1062" s="32">
        <v>0</v>
      </c>
      <c r="H1062" s="32">
        <v>0</v>
      </c>
      <c r="I1062" s="32">
        <v>0</v>
      </c>
      <c r="J1062" s="32">
        <v>0</v>
      </c>
      <c r="K1062" s="29">
        <f>Лист4!E1060/1000</f>
        <v>90.525499999999994</v>
      </c>
      <c r="L1062" s="33"/>
      <c r="M1062" s="33"/>
    </row>
    <row r="1063" spans="1:13" s="34" customFormat="1" ht="22.5" customHeight="1" x14ac:dyDescent="0.25">
      <c r="A1063" s="23" t="str">
        <f>Лист4!A1061</f>
        <v xml:space="preserve">Ахшарумова ул. д.54 </v>
      </c>
      <c r="B1063" s="185" t="str">
        <f>Лист4!C1061</f>
        <v>г. Астрахань</v>
      </c>
      <c r="C1063" s="41">
        <f t="shared" si="32"/>
        <v>288.67353000000003</v>
      </c>
      <c r="D1063" s="41">
        <f t="shared" si="33"/>
        <v>18.425970000000003</v>
      </c>
      <c r="E1063" s="30">
        <v>0</v>
      </c>
      <c r="F1063" s="31">
        <v>18.425970000000003</v>
      </c>
      <c r="G1063" s="32">
        <v>0</v>
      </c>
      <c r="H1063" s="32">
        <v>0</v>
      </c>
      <c r="I1063" s="32">
        <v>0</v>
      </c>
      <c r="J1063" s="32">
        <v>1787.68</v>
      </c>
      <c r="K1063" s="29">
        <f>Лист4!E1061/1000-J1063</f>
        <v>-1480.5805</v>
      </c>
      <c r="L1063" s="33"/>
      <c r="M1063" s="33"/>
    </row>
    <row r="1064" spans="1:13" s="34" customFormat="1" ht="22.5" customHeight="1" x14ac:dyDescent="0.25">
      <c r="A1064" s="23" t="str">
        <f>Лист4!A1062</f>
        <v xml:space="preserve">Ахшарумова ул. д.56 </v>
      </c>
      <c r="B1064" s="185" t="str">
        <f>Лист4!C1062</f>
        <v>г. Астрахань</v>
      </c>
      <c r="C1064" s="41">
        <f t="shared" si="32"/>
        <v>73.315300000000008</v>
      </c>
      <c r="D1064" s="41">
        <f t="shared" si="33"/>
        <v>4.6797000000000004</v>
      </c>
      <c r="E1064" s="30">
        <v>0</v>
      </c>
      <c r="F1064" s="31">
        <v>4.6797000000000004</v>
      </c>
      <c r="G1064" s="32">
        <v>0</v>
      </c>
      <c r="H1064" s="32">
        <v>0</v>
      </c>
      <c r="I1064" s="32">
        <v>0</v>
      </c>
      <c r="J1064" s="32">
        <v>0</v>
      </c>
      <c r="K1064" s="29">
        <f>Лист4!E1062/1000</f>
        <v>77.995000000000005</v>
      </c>
      <c r="L1064" s="33"/>
      <c r="M1064" s="33"/>
    </row>
    <row r="1065" spans="1:13" s="34" customFormat="1" ht="22.5" customHeight="1" x14ac:dyDescent="0.25">
      <c r="A1065" s="23" t="str">
        <f>Лист4!A1063</f>
        <v xml:space="preserve">Ахшарумова ул. д.58 </v>
      </c>
      <c r="B1065" s="185" t="str">
        <f>Лист4!C1063</f>
        <v>г. Астрахань</v>
      </c>
      <c r="C1065" s="41">
        <f t="shared" si="32"/>
        <v>26.631609999999995</v>
      </c>
      <c r="D1065" s="41">
        <f t="shared" si="33"/>
        <v>1.6998899999999995</v>
      </c>
      <c r="E1065" s="30">
        <v>0</v>
      </c>
      <c r="F1065" s="31">
        <v>1.6998899999999995</v>
      </c>
      <c r="G1065" s="32">
        <v>0</v>
      </c>
      <c r="H1065" s="32">
        <v>0</v>
      </c>
      <c r="I1065" s="32">
        <v>0</v>
      </c>
      <c r="J1065" s="32">
        <v>0</v>
      </c>
      <c r="K1065" s="29">
        <f>Лист4!E1063/1000</f>
        <v>28.331499999999995</v>
      </c>
      <c r="L1065" s="33"/>
      <c r="M1065" s="33"/>
    </row>
    <row r="1066" spans="1:13" s="34" customFormat="1" ht="22.5" customHeight="1" x14ac:dyDescent="0.25">
      <c r="A1066" s="23" t="str">
        <f>Лист4!A1064</f>
        <v xml:space="preserve">Ахшарумова ул. д.6 </v>
      </c>
      <c r="B1066" s="185" t="str">
        <f>Лист4!C1064</f>
        <v>г. Астрахань</v>
      </c>
      <c r="C1066" s="41">
        <f t="shared" si="32"/>
        <v>893.10344699999985</v>
      </c>
      <c r="D1066" s="41">
        <f t="shared" si="33"/>
        <v>57.006602999999998</v>
      </c>
      <c r="E1066" s="30">
        <v>0</v>
      </c>
      <c r="F1066" s="31">
        <v>57.006602999999998</v>
      </c>
      <c r="G1066" s="32">
        <v>0</v>
      </c>
      <c r="H1066" s="32">
        <v>0</v>
      </c>
      <c r="I1066" s="32">
        <v>0</v>
      </c>
      <c r="J1066" s="32">
        <v>0</v>
      </c>
      <c r="K1066" s="29">
        <f>Лист4!E1064/1000-J1066</f>
        <v>950.11004999999989</v>
      </c>
      <c r="L1066" s="33"/>
      <c r="M1066" s="33"/>
    </row>
    <row r="1067" spans="1:13" s="34" customFormat="1" ht="22.5" customHeight="1" x14ac:dyDescent="0.25">
      <c r="A1067" s="23" t="str">
        <f>Лист4!A1065</f>
        <v xml:space="preserve">Ахшарумова ул. д.78 </v>
      </c>
      <c r="B1067" s="185" t="str">
        <f>Лист4!C1065</f>
        <v>г. Астрахань</v>
      </c>
      <c r="C1067" s="41">
        <f t="shared" si="32"/>
        <v>968.24459360000003</v>
      </c>
      <c r="D1067" s="41">
        <f t="shared" si="33"/>
        <v>61.802846400000007</v>
      </c>
      <c r="E1067" s="30">
        <v>0</v>
      </c>
      <c r="F1067" s="31">
        <v>61.802846400000007</v>
      </c>
      <c r="G1067" s="32">
        <v>0</v>
      </c>
      <c r="H1067" s="32">
        <v>0</v>
      </c>
      <c r="I1067" s="32">
        <v>0</v>
      </c>
      <c r="J1067" s="32">
        <v>0</v>
      </c>
      <c r="K1067" s="29">
        <f>Лист4!E1065/1000</f>
        <v>1030.0474400000001</v>
      </c>
      <c r="L1067" s="33"/>
      <c r="M1067" s="33"/>
    </row>
    <row r="1068" spans="1:13" s="34" customFormat="1" ht="22.5" customHeight="1" x14ac:dyDescent="0.25">
      <c r="A1068" s="23" t="str">
        <f>Лист4!A1066</f>
        <v xml:space="preserve">Бакинская ул. д.136 </v>
      </c>
      <c r="B1068" s="185" t="str">
        <f>Лист4!C1066</f>
        <v>г. Астрахань</v>
      </c>
      <c r="C1068" s="41">
        <f t="shared" si="32"/>
        <v>6.6256840000000006</v>
      </c>
      <c r="D1068" s="41">
        <f t="shared" si="33"/>
        <v>0.42291600000000007</v>
      </c>
      <c r="E1068" s="30">
        <v>0</v>
      </c>
      <c r="F1068" s="31">
        <v>0.42291600000000007</v>
      </c>
      <c r="G1068" s="32">
        <v>0</v>
      </c>
      <c r="H1068" s="32">
        <v>0</v>
      </c>
      <c r="I1068" s="32">
        <v>0</v>
      </c>
      <c r="J1068" s="32">
        <v>0</v>
      </c>
      <c r="K1068" s="29">
        <f>Лист4!E1066/1000</f>
        <v>7.0486000000000004</v>
      </c>
      <c r="L1068" s="33"/>
      <c r="M1068" s="33"/>
    </row>
    <row r="1069" spans="1:13" s="34" customFormat="1" ht="22.5" customHeight="1" x14ac:dyDescent="0.25">
      <c r="A1069" s="23" t="str">
        <f>Лист4!A1067</f>
        <v xml:space="preserve">Бакинская ул. д.208 </v>
      </c>
      <c r="B1069" s="185" t="str">
        <f>Лист4!C1067</f>
        <v>г. Астрахань</v>
      </c>
      <c r="C1069" s="41">
        <f t="shared" si="32"/>
        <v>2.5410079999999997</v>
      </c>
      <c r="D1069" s="41">
        <f t="shared" si="33"/>
        <v>0.16219199999999998</v>
      </c>
      <c r="E1069" s="30">
        <v>0</v>
      </c>
      <c r="F1069" s="31">
        <v>0.16219199999999998</v>
      </c>
      <c r="G1069" s="32">
        <v>0</v>
      </c>
      <c r="H1069" s="32">
        <v>0</v>
      </c>
      <c r="I1069" s="32">
        <v>0</v>
      </c>
      <c r="J1069" s="32">
        <v>0</v>
      </c>
      <c r="K1069" s="29">
        <f>Лист4!E1067/1000-J1069</f>
        <v>2.7031999999999998</v>
      </c>
      <c r="L1069" s="33"/>
      <c r="M1069" s="33"/>
    </row>
    <row r="1070" spans="1:13" s="34" customFormat="1" ht="22.5" customHeight="1" x14ac:dyDescent="0.25">
      <c r="A1070" s="23" t="str">
        <f>Лист4!A1068</f>
        <v xml:space="preserve">Бакинская ул. д.4 - корп. 2 </v>
      </c>
      <c r="B1070" s="185" t="str">
        <f>Лист4!C1068</f>
        <v>г. Астрахань</v>
      </c>
      <c r="C1070" s="41">
        <f t="shared" si="32"/>
        <v>211.76122599999999</v>
      </c>
      <c r="D1070" s="41">
        <f t="shared" si="33"/>
        <v>13.516673999999998</v>
      </c>
      <c r="E1070" s="30">
        <v>0</v>
      </c>
      <c r="F1070" s="31">
        <v>13.516673999999998</v>
      </c>
      <c r="G1070" s="32">
        <v>0</v>
      </c>
      <c r="H1070" s="32">
        <v>0</v>
      </c>
      <c r="I1070" s="32">
        <v>0</v>
      </c>
      <c r="J1070" s="32">
        <v>0</v>
      </c>
      <c r="K1070" s="29">
        <f>Лист4!E1068/1000-J1070</f>
        <v>225.27789999999999</v>
      </c>
      <c r="L1070" s="33"/>
      <c r="M1070" s="33"/>
    </row>
    <row r="1071" spans="1:13" s="34" customFormat="1" ht="22.5" customHeight="1" x14ac:dyDescent="0.25">
      <c r="A1071" s="23" t="str">
        <f>Лист4!A1069</f>
        <v xml:space="preserve">Батайская ул. д.18 </v>
      </c>
      <c r="B1071" s="185" t="str">
        <f>Лист4!C1069</f>
        <v>г. Астрахань</v>
      </c>
      <c r="C1071" s="41">
        <f t="shared" si="32"/>
        <v>13.402237999999999</v>
      </c>
      <c r="D1071" s="41">
        <f t="shared" si="33"/>
        <v>0.85546199999999994</v>
      </c>
      <c r="E1071" s="30">
        <v>0</v>
      </c>
      <c r="F1071" s="31">
        <v>0.85546199999999994</v>
      </c>
      <c r="G1071" s="32">
        <v>0</v>
      </c>
      <c r="H1071" s="32">
        <v>0</v>
      </c>
      <c r="I1071" s="32">
        <v>0</v>
      </c>
      <c r="J1071" s="32">
        <v>0</v>
      </c>
      <c r="K1071" s="29">
        <f>Лист4!E1069/1000</f>
        <v>14.257699999999998</v>
      </c>
      <c r="L1071" s="33"/>
      <c r="M1071" s="33"/>
    </row>
    <row r="1072" spans="1:13" s="34" customFormat="1" ht="22.5" customHeight="1" x14ac:dyDescent="0.25">
      <c r="A1072" s="23" t="str">
        <f>Лист4!A1070</f>
        <v xml:space="preserve">Батайская ул. д.23 </v>
      </c>
      <c r="B1072" s="185" t="str">
        <f>Лист4!C1070</f>
        <v>г. Астрахань</v>
      </c>
      <c r="C1072" s="41">
        <f t="shared" si="32"/>
        <v>1192.3655694000004</v>
      </c>
      <c r="D1072" s="41">
        <f t="shared" si="33"/>
        <v>76.108440600000023</v>
      </c>
      <c r="E1072" s="30">
        <v>0</v>
      </c>
      <c r="F1072" s="31">
        <v>76.108440600000023</v>
      </c>
      <c r="G1072" s="32">
        <v>0</v>
      </c>
      <c r="H1072" s="32">
        <v>0</v>
      </c>
      <c r="I1072" s="32">
        <v>0</v>
      </c>
      <c r="J1072" s="32">
        <v>0</v>
      </c>
      <c r="K1072" s="29">
        <f>Лист4!E1070/1000</f>
        <v>1268.4740100000004</v>
      </c>
      <c r="L1072" s="33"/>
      <c r="M1072" s="33"/>
    </row>
    <row r="1073" spans="1:13" s="34" customFormat="1" ht="22.5" customHeight="1" x14ac:dyDescent="0.25">
      <c r="A1073" s="23" t="str">
        <f>Лист4!A1071</f>
        <v xml:space="preserve">Бежецкая ул. д.10 </v>
      </c>
      <c r="B1073" s="185" t="str">
        <f>Лист4!C1071</f>
        <v>г. Астрахань</v>
      </c>
      <c r="C1073" s="41">
        <f t="shared" si="32"/>
        <v>60.958623999999993</v>
      </c>
      <c r="D1073" s="41">
        <f t="shared" si="33"/>
        <v>3.8909759999999998</v>
      </c>
      <c r="E1073" s="30">
        <v>0</v>
      </c>
      <c r="F1073" s="31">
        <v>3.8909759999999998</v>
      </c>
      <c r="G1073" s="32">
        <v>0</v>
      </c>
      <c r="H1073" s="32">
        <v>0</v>
      </c>
      <c r="I1073" s="32">
        <v>0</v>
      </c>
      <c r="J1073" s="32">
        <v>0</v>
      </c>
      <c r="K1073" s="29">
        <f>Лист4!E1071/1000</f>
        <v>64.849599999999995</v>
      </c>
      <c r="L1073" s="33"/>
      <c r="M1073" s="33"/>
    </row>
    <row r="1074" spans="1:13" s="34" customFormat="1" ht="22.5" customHeight="1" x14ac:dyDescent="0.25">
      <c r="A1074" s="23" t="str">
        <f>Лист4!A1072</f>
        <v xml:space="preserve">Бежецкая ул. д.12 </v>
      </c>
      <c r="B1074" s="185" t="str">
        <f>Лист4!C1072</f>
        <v>г. Астрахань</v>
      </c>
      <c r="C1074" s="41">
        <f t="shared" si="32"/>
        <v>39.512618000000003</v>
      </c>
      <c r="D1074" s="41">
        <f t="shared" si="33"/>
        <v>2.5220820000000002</v>
      </c>
      <c r="E1074" s="30">
        <v>0</v>
      </c>
      <c r="F1074" s="31">
        <v>2.5220820000000002</v>
      </c>
      <c r="G1074" s="32">
        <v>0</v>
      </c>
      <c r="H1074" s="32">
        <v>0</v>
      </c>
      <c r="I1074" s="32">
        <v>0</v>
      </c>
      <c r="J1074" s="32">
        <v>0</v>
      </c>
      <c r="K1074" s="29">
        <f>Лист4!E1072/1000</f>
        <v>42.034700000000001</v>
      </c>
      <c r="L1074" s="33"/>
      <c r="M1074" s="33"/>
    </row>
    <row r="1075" spans="1:13" s="34" customFormat="1" ht="22.5" customHeight="1" x14ac:dyDescent="0.25">
      <c r="A1075" s="23" t="str">
        <f>Лист4!A1073</f>
        <v xml:space="preserve">Бежецкая ул. д.14 </v>
      </c>
      <c r="B1075" s="185" t="str">
        <f>Лист4!C1073</f>
        <v>г. Астрахань</v>
      </c>
      <c r="C1075" s="41">
        <f t="shared" si="32"/>
        <v>70.519082000000012</v>
      </c>
      <c r="D1075" s="41">
        <f t="shared" si="33"/>
        <v>4.5012180000000006</v>
      </c>
      <c r="E1075" s="30">
        <v>0</v>
      </c>
      <c r="F1075" s="31">
        <v>4.5012180000000006</v>
      </c>
      <c r="G1075" s="32">
        <v>0</v>
      </c>
      <c r="H1075" s="32">
        <v>0</v>
      </c>
      <c r="I1075" s="32">
        <v>0</v>
      </c>
      <c r="J1075" s="32">
        <v>0</v>
      </c>
      <c r="K1075" s="29">
        <f>Лист4!E1073/1000</f>
        <v>75.020300000000006</v>
      </c>
      <c r="L1075" s="33"/>
      <c r="M1075" s="33"/>
    </row>
    <row r="1076" spans="1:13" s="34" customFormat="1" ht="22.5" customHeight="1" x14ac:dyDescent="0.25">
      <c r="A1076" s="23" t="str">
        <f>Лист4!A1074</f>
        <v xml:space="preserve">Бежецкая ул. д.16 </v>
      </c>
      <c r="B1076" s="185" t="str">
        <f>Лист4!C1074</f>
        <v>г. Астрахань</v>
      </c>
      <c r="C1076" s="41">
        <f t="shared" si="32"/>
        <v>61.912254000000004</v>
      </c>
      <c r="D1076" s="41">
        <f t="shared" si="33"/>
        <v>3.9518460000000002</v>
      </c>
      <c r="E1076" s="30">
        <v>0</v>
      </c>
      <c r="F1076" s="31">
        <v>3.9518460000000002</v>
      </c>
      <c r="G1076" s="32">
        <v>0</v>
      </c>
      <c r="H1076" s="32">
        <v>0</v>
      </c>
      <c r="I1076" s="32">
        <v>0</v>
      </c>
      <c r="J1076" s="32">
        <v>0</v>
      </c>
      <c r="K1076" s="29">
        <f>Лист4!E1074/1000</f>
        <v>65.864100000000008</v>
      </c>
      <c r="L1076" s="33"/>
      <c r="M1076" s="33"/>
    </row>
    <row r="1077" spans="1:13" s="34" customFormat="1" ht="22.5" customHeight="1" x14ac:dyDescent="0.25">
      <c r="A1077" s="23" t="str">
        <f>Лист4!A1075</f>
        <v xml:space="preserve">Безжонова ул. д.155 </v>
      </c>
      <c r="B1077" s="185" t="str">
        <f>Лист4!C1075</f>
        <v>г. Астрахань</v>
      </c>
      <c r="C1077" s="41">
        <f t="shared" si="32"/>
        <v>12.786453400000001</v>
      </c>
      <c r="D1077" s="41">
        <f t="shared" si="33"/>
        <v>0.81615660000000001</v>
      </c>
      <c r="E1077" s="30">
        <v>0</v>
      </c>
      <c r="F1077" s="31">
        <v>0.81615660000000001</v>
      </c>
      <c r="G1077" s="32">
        <v>0</v>
      </c>
      <c r="H1077" s="32">
        <v>0</v>
      </c>
      <c r="I1077" s="32">
        <v>0</v>
      </c>
      <c r="J1077" s="32">
        <v>0</v>
      </c>
      <c r="K1077" s="29">
        <f>Лист4!E1075/1000</f>
        <v>13.60261</v>
      </c>
      <c r="L1077" s="33"/>
      <c r="M1077" s="33"/>
    </row>
    <row r="1078" spans="1:13" s="34" customFormat="1" ht="22.5" customHeight="1" x14ac:dyDescent="0.25">
      <c r="A1078" s="23" t="str">
        <f>Лист4!A1076</f>
        <v xml:space="preserve">Безжонова ул. д.157 </v>
      </c>
      <c r="B1078" s="185" t="str">
        <f>Лист4!C1076</f>
        <v>г. Астрахань</v>
      </c>
      <c r="C1078" s="41">
        <f t="shared" si="32"/>
        <v>21.355014000000004</v>
      </c>
      <c r="D1078" s="41">
        <f t="shared" si="33"/>
        <v>1.363086</v>
      </c>
      <c r="E1078" s="30">
        <v>0</v>
      </c>
      <c r="F1078" s="31">
        <v>1.363086</v>
      </c>
      <c r="G1078" s="32">
        <v>0</v>
      </c>
      <c r="H1078" s="32">
        <v>0</v>
      </c>
      <c r="I1078" s="32">
        <v>0</v>
      </c>
      <c r="J1078" s="32">
        <v>0</v>
      </c>
      <c r="K1078" s="29">
        <f>Лист4!E1076/1000</f>
        <v>22.718100000000003</v>
      </c>
      <c r="L1078" s="33"/>
      <c r="M1078" s="33"/>
    </row>
    <row r="1079" spans="1:13" s="34" customFormat="1" ht="22.5" customHeight="1" x14ac:dyDescent="0.25">
      <c r="A1079" s="23" t="str">
        <f>Лист4!A1077</f>
        <v xml:space="preserve">Безжонова ул. д.2 </v>
      </c>
      <c r="B1079" s="185" t="str">
        <f>Лист4!C1077</f>
        <v>г. Астрахань</v>
      </c>
      <c r="C1079" s="41">
        <f t="shared" si="32"/>
        <v>513.59300759999985</v>
      </c>
      <c r="D1079" s="41">
        <f t="shared" si="33"/>
        <v>32.782532399999994</v>
      </c>
      <c r="E1079" s="30">
        <v>0</v>
      </c>
      <c r="F1079" s="31">
        <v>32.782532399999994</v>
      </c>
      <c r="G1079" s="32">
        <v>0</v>
      </c>
      <c r="H1079" s="32">
        <v>0</v>
      </c>
      <c r="I1079" s="32">
        <v>0</v>
      </c>
      <c r="J1079" s="32">
        <v>0</v>
      </c>
      <c r="K1079" s="29">
        <f>Лист4!E1077/1000</f>
        <v>546.37553999999989</v>
      </c>
      <c r="L1079" s="33"/>
      <c r="M1079" s="33"/>
    </row>
    <row r="1080" spans="1:13" s="34" customFormat="1" ht="22.5" customHeight="1" x14ac:dyDescent="0.25">
      <c r="A1080" s="23" t="str">
        <f>Лист4!A1078</f>
        <v xml:space="preserve">Безжонова ул. д.4 </v>
      </c>
      <c r="B1080" s="185" t="str">
        <f>Лист4!C1078</f>
        <v>г. Астрахань</v>
      </c>
      <c r="C1080" s="41">
        <f t="shared" si="32"/>
        <v>501.39764500000001</v>
      </c>
      <c r="D1080" s="41">
        <f t="shared" si="33"/>
        <v>32.004104999999996</v>
      </c>
      <c r="E1080" s="30">
        <v>0</v>
      </c>
      <c r="F1080" s="31">
        <v>32.004104999999996</v>
      </c>
      <c r="G1080" s="32">
        <v>0</v>
      </c>
      <c r="H1080" s="32">
        <v>0</v>
      </c>
      <c r="I1080" s="32">
        <v>0</v>
      </c>
      <c r="J1080" s="32">
        <v>0</v>
      </c>
      <c r="K1080" s="29">
        <f>Лист4!E1078/1000</f>
        <v>533.40174999999999</v>
      </c>
      <c r="L1080" s="33"/>
      <c r="M1080" s="33"/>
    </row>
    <row r="1081" spans="1:13" s="34" customFormat="1" ht="22.5" customHeight="1" x14ac:dyDescent="0.25">
      <c r="A1081" s="23" t="str">
        <f>Лист4!A1079</f>
        <v xml:space="preserve">Безжонова ул. д.76 </v>
      </c>
      <c r="B1081" s="185" t="str">
        <f>Лист4!C1079</f>
        <v>г. Астрахань</v>
      </c>
      <c r="C1081" s="41">
        <f t="shared" si="32"/>
        <v>702.24950359999991</v>
      </c>
      <c r="D1081" s="41">
        <f t="shared" si="33"/>
        <v>44.824436399999989</v>
      </c>
      <c r="E1081" s="30">
        <v>0</v>
      </c>
      <c r="F1081" s="31">
        <v>44.824436399999989</v>
      </c>
      <c r="G1081" s="32">
        <v>0</v>
      </c>
      <c r="H1081" s="32">
        <v>0</v>
      </c>
      <c r="I1081" s="32">
        <v>0</v>
      </c>
      <c r="J1081" s="32">
        <v>0</v>
      </c>
      <c r="K1081" s="29">
        <f>Лист4!E1079/1000</f>
        <v>747.07393999999988</v>
      </c>
      <c r="L1081" s="33"/>
      <c r="M1081" s="33"/>
    </row>
    <row r="1082" spans="1:13" s="34" customFormat="1" ht="22.5" customHeight="1" x14ac:dyDescent="0.25">
      <c r="A1082" s="23" t="str">
        <f>Лист4!A1080</f>
        <v xml:space="preserve">Безжонова ул. д.80 </v>
      </c>
      <c r="B1082" s="185" t="str">
        <f>Лист4!C1080</f>
        <v>г. Астрахань</v>
      </c>
      <c r="C1082" s="41">
        <f t="shared" si="32"/>
        <v>820.83394399999975</v>
      </c>
      <c r="D1082" s="41">
        <f t="shared" si="33"/>
        <v>52.393655999999979</v>
      </c>
      <c r="E1082" s="30">
        <v>0</v>
      </c>
      <c r="F1082" s="31">
        <v>52.393655999999979</v>
      </c>
      <c r="G1082" s="32">
        <v>0</v>
      </c>
      <c r="H1082" s="32">
        <v>0</v>
      </c>
      <c r="I1082" s="32">
        <v>0</v>
      </c>
      <c r="J1082" s="32">
        <v>0</v>
      </c>
      <c r="K1082" s="29">
        <f>Лист4!E1080/1000</f>
        <v>873.22759999999971</v>
      </c>
      <c r="L1082" s="33"/>
      <c r="M1082" s="33"/>
    </row>
    <row r="1083" spans="1:13" s="34" customFormat="1" ht="22.5" customHeight="1" x14ac:dyDescent="0.25">
      <c r="A1083" s="23" t="str">
        <f>Лист4!A1081</f>
        <v xml:space="preserve">Безжонова ул. д.84 </v>
      </c>
      <c r="B1083" s="185" t="str">
        <f>Лист4!C1081</f>
        <v>г. Астрахань</v>
      </c>
      <c r="C1083" s="41">
        <f t="shared" si="32"/>
        <v>723.90165159999992</v>
      </c>
      <c r="D1083" s="41">
        <f t="shared" si="33"/>
        <v>46.206488399999998</v>
      </c>
      <c r="E1083" s="30">
        <v>0</v>
      </c>
      <c r="F1083" s="31">
        <v>46.206488399999998</v>
      </c>
      <c r="G1083" s="32">
        <v>0</v>
      </c>
      <c r="H1083" s="32">
        <v>0</v>
      </c>
      <c r="I1083" s="32">
        <v>0</v>
      </c>
      <c r="J1083" s="32">
        <v>0</v>
      </c>
      <c r="K1083" s="29">
        <f>Лист4!E1081/1000</f>
        <v>770.10813999999993</v>
      </c>
      <c r="L1083" s="33"/>
      <c r="M1083" s="33"/>
    </row>
    <row r="1084" spans="1:13" s="34" customFormat="1" ht="22.5" customHeight="1" x14ac:dyDescent="0.25">
      <c r="A1084" s="23" t="str">
        <f>Лист4!A1082</f>
        <v xml:space="preserve">Безжонова ул. д.86 </v>
      </c>
      <c r="B1084" s="185" t="str">
        <f>Лист4!C1082</f>
        <v>г. Астрахань</v>
      </c>
      <c r="C1084" s="41">
        <f t="shared" si="32"/>
        <v>693.88982980000037</v>
      </c>
      <c r="D1084" s="41">
        <f t="shared" si="33"/>
        <v>44.290840200000019</v>
      </c>
      <c r="E1084" s="30">
        <v>0</v>
      </c>
      <c r="F1084" s="31">
        <v>44.290840200000019</v>
      </c>
      <c r="G1084" s="32">
        <v>0</v>
      </c>
      <c r="H1084" s="32">
        <v>0</v>
      </c>
      <c r="I1084" s="32">
        <v>0</v>
      </c>
      <c r="J1084" s="32">
        <v>0</v>
      </c>
      <c r="K1084" s="29">
        <f>Лист4!E1082/1000</f>
        <v>738.18067000000042</v>
      </c>
      <c r="L1084" s="33"/>
      <c r="M1084" s="33"/>
    </row>
    <row r="1085" spans="1:13" s="34" customFormat="1" ht="22.5" customHeight="1" x14ac:dyDescent="0.25">
      <c r="A1085" s="23" t="str">
        <f>Лист4!A1083</f>
        <v xml:space="preserve">Безжонова ул. д.88 </v>
      </c>
      <c r="B1085" s="185" t="str">
        <f>Лист4!C1083</f>
        <v>г. Астрахань</v>
      </c>
      <c r="C1085" s="41">
        <f t="shared" si="32"/>
        <v>819.74947539999994</v>
      </c>
      <c r="D1085" s="41">
        <f t="shared" si="33"/>
        <v>52.324434599999996</v>
      </c>
      <c r="E1085" s="30">
        <v>0</v>
      </c>
      <c r="F1085" s="31">
        <v>52.324434599999996</v>
      </c>
      <c r="G1085" s="32">
        <v>0</v>
      </c>
      <c r="H1085" s="32">
        <v>0</v>
      </c>
      <c r="I1085" s="32">
        <v>0</v>
      </c>
      <c r="J1085" s="32">
        <v>0</v>
      </c>
      <c r="K1085" s="29">
        <f>Лист4!E1083/1000</f>
        <v>872.07390999999996</v>
      </c>
      <c r="L1085" s="33"/>
      <c r="M1085" s="33"/>
    </row>
    <row r="1086" spans="1:13" s="34" customFormat="1" ht="22.5" customHeight="1" x14ac:dyDescent="0.25">
      <c r="A1086" s="23" t="str">
        <f>Лист4!A1084</f>
        <v xml:space="preserve">Безжонова ул. д.90 </v>
      </c>
      <c r="B1086" s="185" t="str">
        <f>Лист4!C1084</f>
        <v>г. Астрахань</v>
      </c>
      <c r="C1086" s="41">
        <f t="shared" si="32"/>
        <v>451.45982539999994</v>
      </c>
      <c r="D1086" s="41">
        <f t="shared" si="33"/>
        <v>28.816584599999995</v>
      </c>
      <c r="E1086" s="30">
        <v>0</v>
      </c>
      <c r="F1086" s="31">
        <v>28.816584599999995</v>
      </c>
      <c r="G1086" s="32">
        <v>0</v>
      </c>
      <c r="H1086" s="32">
        <v>0</v>
      </c>
      <c r="I1086" s="32">
        <v>0</v>
      </c>
      <c r="J1086" s="32">
        <v>0</v>
      </c>
      <c r="K1086" s="29">
        <f>Лист4!E1084/1000</f>
        <v>480.27640999999994</v>
      </c>
      <c r="L1086" s="33"/>
      <c r="M1086" s="33"/>
    </row>
    <row r="1087" spans="1:13" s="34" customFormat="1" ht="22.5" customHeight="1" x14ac:dyDescent="0.25">
      <c r="A1087" s="23" t="str">
        <f>Лист4!A1085</f>
        <v xml:space="preserve">Безжонова ул. д.92 </v>
      </c>
      <c r="B1087" s="185" t="str">
        <f>Лист4!C1085</f>
        <v>г. Астрахань</v>
      </c>
      <c r="C1087" s="41">
        <f t="shared" si="32"/>
        <v>724.31267600000012</v>
      </c>
      <c r="D1087" s="41">
        <f t="shared" si="33"/>
        <v>46.232724000000005</v>
      </c>
      <c r="E1087" s="30">
        <v>0</v>
      </c>
      <c r="F1087" s="31">
        <v>46.232724000000005</v>
      </c>
      <c r="G1087" s="32">
        <v>0</v>
      </c>
      <c r="H1087" s="32">
        <v>0</v>
      </c>
      <c r="I1087" s="32">
        <v>0</v>
      </c>
      <c r="J1087" s="32">
        <v>0</v>
      </c>
      <c r="K1087" s="29">
        <f>Лист4!E1085/1000</f>
        <v>770.54540000000009</v>
      </c>
      <c r="L1087" s="33"/>
      <c r="M1087" s="33"/>
    </row>
    <row r="1088" spans="1:13" s="34" customFormat="1" ht="22.5" customHeight="1" x14ac:dyDescent="0.25">
      <c r="A1088" s="23" t="str">
        <f>Лист4!A1086</f>
        <v>Богдана Хмельницкого ул. д.10 пом.001</v>
      </c>
      <c r="B1088" s="185" t="str">
        <f>Лист4!C1086</f>
        <v>г. Астрахань</v>
      </c>
      <c r="C1088" s="41">
        <f t="shared" si="32"/>
        <v>314.87913200000003</v>
      </c>
      <c r="D1088" s="41">
        <f t="shared" si="33"/>
        <v>20.098668000000004</v>
      </c>
      <c r="E1088" s="30">
        <v>0</v>
      </c>
      <c r="F1088" s="31">
        <v>20.098668000000004</v>
      </c>
      <c r="G1088" s="32">
        <v>0</v>
      </c>
      <c r="H1088" s="32">
        <v>0</v>
      </c>
      <c r="I1088" s="32">
        <v>0</v>
      </c>
      <c r="J1088" s="32">
        <v>0</v>
      </c>
      <c r="K1088" s="29">
        <f>Лист4!E1086/1000</f>
        <v>334.97780000000006</v>
      </c>
      <c r="L1088" s="33"/>
      <c r="M1088" s="33"/>
    </row>
    <row r="1089" spans="1:13" s="34" customFormat="1" ht="22.5" customHeight="1" x14ac:dyDescent="0.25">
      <c r="A1089" s="23" t="str">
        <f>Лист4!A1087</f>
        <v xml:space="preserve">Богдана Хмельницкого ул. д.11 - корп. 1 </v>
      </c>
      <c r="B1089" s="185" t="str">
        <f>Лист4!C1087</f>
        <v>г. Астрахань</v>
      </c>
      <c r="C1089" s="41">
        <f t="shared" si="32"/>
        <v>56.041173799999996</v>
      </c>
      <c r="D1089" s="41">
        <f t="shared" si="33"/>
        <v>3.5770961999999997</v>
      </c>
      <c r="E1089" s="30">
        <v>0</v>
      </c>
      <c r="F1089" s="31">
        <v>3.5770961999999997</v>
      </c>
      <c r="G1089" s="32">
        <v>0</v>
      </c>
      <c r="H1089" s="32">
        <v>0</v>
      </c>
      <c r="I1089" s="32">
        <v>0</v>
      </c>
      <c r="J1089" s="32">
        <v>0</v>
      </c>
      <c r="K1089" s="29">
        <f>Лист4!E1087/1000</f>
        <v>59.618269999999995</v>
      </c>
      <c r="L1089" s="33"/>
      <c r="M1089" s="33"/>
    </row>
    <row r="1090" spans="1:13" s="34" customFormat="1" ht="22.5" customHeight="1" x14ac:dyDescent="0.25">
      <c r="A1090" s="23" t="str">
        <f>Лист4!A1088</f>
        <v xml:space="preserve">Богдана Хмельницкого ул. д.11 - корп. 2 </v>
      </c>
      <c r="B1090" s="185" t="str">
        <f>Лист4!C1088</f>
        <v>г. Астрахань</v>
      </c>
      <c r="C1090" s="41">
        <f t="shared" si="32"/>
        <v>64.547167999999999</v>
      </c>
      <c r="D1090" s="41">
        <f t="shared" si="33"/>
        <v>4.1200320000000001</v>
      </c>
      <c r="E1090" s="30">
        <v>0</v>
      </c>
      <c r="F1090" s="31">
        <v>4.1200320000000001</v>
      </c>
      <c r="G1090" s="32">
        <v>0</v>
      </c>
      <c r="H1090" s="32">
        <v>0</v>
      </c>
      <c r="I1090" s="32">
        <v>0</v>
      </c>
      <c r="J1090" s="32">
        <v>0</v>
      </c>
      <c r="K1090" s="29">
        <f>Лист4!E1088/1000</f>
        <v>68.667199999999994</v>
      </c>
      <c r="L1090" s="33"/>
      <c r="M1090" s="33"/>
    </row>
    <row r="1091" spans="1:13" s="34" customFormat="1" ht="22.5" customHeight="1" x14ac:dyDescent="0.25">
      <c r="A1091" s="23" t="str">
        <f>Лист4!A1089</f>
        <v xml:space="preserve">Богдана Хмельницкого ул. д.11 - корп. 3 </v>
      </c>
      <c r="B1091" s="185" t="str">
        <f>Лист4!C1089</f>
        <v>г. Астрахань</v>
      </c>
      <c r="C1091" s="41">
        <f t="shared" si="32"/>
        <v>64.236122000000009</v>
      </c>
      <c r="D1091" s="41">
        <f t="shared" si="33"/>
        <v>4.1001780000000005</v>
      </c>
      <c r="E1091" s="30">
        <v>0</v>
      </c>
      <c r="F1091" s="31">
        <v>4.1001780000000005</v>
      </c>
      <c r="G1091" s="32">
        <v>0</v>
      </c>
      <c r="H1091" s="32">
        <v>0</v>
      </c>
      <c r="I1091" s="32">
        <v>0</v>
      </c>
      <c r="J1091" s="32">
        <v>0</v>
      </c>
      <c r="K1091" s="29">
        <f>Лист4!E1089/1000</f>
        <v>68.336300000000008</v>
      </c>
      <c r="L1091" s="33"/>
      <c r="M1091" s="33"/>
    </row>
    <row r="1092" spans="1:13" s="34" customFormat="1" ht="22.5" customHeight="1" x14ac:dyDescent="0.25">
      <c r="A1092" s="23" t="str">
        <f>Лист4!A1090</f>
        <v xml:space="preserve">Богдана Хмельницкого ул. д.11 - корп. 4 </v>
      </c>
      <c r="B1092" s="185" t="str">
        <f>Лист4!C1090</f>
        <v>г. Астрахань</v>
      </c>
      <c r="C1092" s="41">
        <f t="shared" si="32"/>
        <v>64.133098000000004</v>
      </c>
      <c r="D1092" s="41">
        <f t="shared" si="33"/>
        <v>4.0936020000000006</v>
      </c>
      <c r="E1092" s="30">
        <v>0</v>
      </c>
      <c r="F1092" s="31">
        <v>4.0936020000000006</v>
      </c>
      <c r="G1092" s="32">
        <v>0</v>
      </c>
      <c r="H1092" s="32">
        <v>0</v>
      </c>
      <c r="I1092" s="32">
        <v>0</v>
      </c>
      <c r="J1092" s="32">
        <v>0</v>
      </c>
      <c r="K1092" s="29">
        <f>Лист4!E1090/1000</f>
        <v>68.226700000000008</v>
      </c>
      <c r="L1092" s="33"/>
      <c r="M1092" s="33"/>
    </row>
    <row r="1093" spans="1:13" s="34" customFormat="1" ht="22.5" customHeight="1" x14ac:dyDescent="0.25">
      <c r="A1093" s="23" t="str">
        <f>Лист4!A1091</f>
        <v>Богдана Хмельницкого ул. д.11 пом.16</v>
      </c>
      <c r="B1093" s="185" t="str">
        <f>Лист4!C1091</f>
        <v>г. Астрахань</v>
      </c>
      <c r="C1093" s="41">
        <f t="shared" ref="C1093:C1156" si="34">K1093+J1093-F1093</f>
        <v>212.57667599999996</v>
      </c>
      <c r="D1093" s="41">
        <f t="shared" ref="D1093:D1156" si="35">F1093</f>
        <v>13.568723999999998</v>
      </c>
      <c r="E1093" s="30">
        <v>0</v>
      </c>
      <c r="F1093" s="31">
        <v>13.568723999999998</v>
      </c>
      <c r="G1093" s="32">
        <v>0</v>
      </c>
      <c r="H1093" s="32">
        <v>0</v>
      </c>
      <c r="I1093" s="32">
        <v>0</v>
      </c>
      <c r="J1093" s="32">
        <v>0</v>
      </c>
      <c r="K1093" s="29">
        <f>Лист4!E1091/1000</f>
        <v>226.14539999999997</v>
      </c>
      <c r="L1093" s="33"/>
      <c r="M1093" s="33"/>
    </row>
    <row r="1094" spans="1:13" s="34" customFormat="1" ht="22.5" customHeight="1" x14ac:dyDescent="0.25">
      <c r="A1094" s="23" t="str">
        <f>Лист4!A1092</f>
        <v xml:space="preserve">Богдана Хмельницкого ул. д.12 </v>
      </c>
      <c r="B1094" s="185" t="str">
        <f>Лист4!C1092</f>
        <v>г. Астрахань</v>
      </c>
      <c r="C1094" s="41">
        <f t="shared" si="34"/>
        <v>414.87595599999997</v>
      </c>
      <c r="D1094" s="41">
        <f t="shared" si="35"/>
        <v>26.481443999999996</v>
      </c>
      <c r="E1094" s="30">
        <v>0</v>
      </c>
      <c r="F1094" s="31">
        <v>26.481443999999996</v>
      </c>
      <c r="G1094" s="32">
        <v>0</v>
      </c>
      <c r="H1094" s="32">
        <v>0</v>
      </c>
      <c r="I1094" s="32">
        <v>0</v>
      </c>
      <c r="J1094" s="32">
        <v>0</v>
      </c>
      <c r="K1094" s="29">
        <f>Лист4!E1092/1000</f>
        <v>441.35739999999998</v>
      </c>
      <c r="L1094" s="33"/>
      <c r="M1094" s="33"/>
    </row>
    <row r="1095" spans="1:13" s="34" customFormat="1" ht="22.5" customHeight="1" x14ac:dyDescent="0.25">
      <c r="A1095" s="23" t="str">
        <f>Лист4!A1093</f>
        <v xml:space="preserve">Богдана Хмельницкого ул. д.13 </v>
      </c>
      <c r="B1095" s="185" t="str">
        <f>Лист4!C1093</f>
        <v>г. Астрахань</v>
      </c>
      <c r="C1095" s="41">
        <f t="shared" si="34"/>
        <v>244.58846999999992</v>
      </c>
      <c r="D1095" s="41">
        <f t="shared" si="35"/>
        <v>15.612029999999997</v>
      </c>
      <c r="E1095" s="30">
        <v>0</v>
      </c>
      <c r="F1095" s="31">
        <v>15.612029999999997</v>
      </c>
      <c r="G1095" s="32">
        <v>0</v>
      </c>
      <c r="H1095" s="32">
        <v>0</v>
      </c>
      <c r="I1095" s="32">
        <v>0</v>
      </c>
      <c r="J1095" s="32">
        <v>1172.92</v>
      </c>
      <c r="K1095" s="29">
        <f>Лист4!E1093/1000-J1095</f>
        <v>-912.71950000000015</v>
      </c>
      <c r="L1095" s="33"/>
      <c r="M1095" s="33"/>
    </row>
    <row r="1096" spans="1:13" s="34" customFormat="1" ht="22.5" customHeight="1" x14ac:dyDescent="0.25">
      <c r="A1096" s="23" t="str">
        <f>Лист4!A1094</f>
        <v xml:space="preserve">Богдана Хмельницкого ул. д.13 - корп. 1 </v>
      </c>
      <c r="B1096" s="185" t="str">
        <f>Лист4!C1094</f>
        <v>г. Астрахань</v>
      </c>
      <c r="C1096" s="41">
        <f t="shared" si="34"/>
        <v>48.343823999999998</v>
      </c>
      <c r="D1096" s="41">
        <f t="shared" si="35"/>
        <v>3.0857760000000001</v>
      </c>
      <c r="E1096" s="30">
        <v>0</v>
      </c>
      <c r="F1096" s="31">
        <v>3.0857760000000001</v>
      </c>
      <c r="G1096" s="32">
        <v>0</v>
      </c>
      <c r="H1096" s="32">
        <v>0</v>
      </c>
      <c r="I1096" s="32">
        <v>0</v>
      </c>
      <c r="J1096" s="32">
        <v>0</v>
      </c>
      <c r="K1096" s="29">
        <f>Лист4!E1094/1000</f>
        <v>51.429600000000001</v>
      </c>
      <c r="L1096" s="33"/>
      <c r="M1096" s="33"/>
    </row>
    <row r="1097" spans="1:13" s="40" customFormat="1" ht="22.5" customHeight="1" x14ac:dyDescent="0.25">
      <c r="A1097" s="23" t="str">
        <f>Лист4!A1095</f>
        <v xml:space="preserve">Богдана Хмельницкого ул. д.13 - корп. 3 </v>
      </c>
      <c r="B1097" s="185" t="str">
        <f>Лист4!C1095</f>
        <v>г. Астрахань</v>
      </c>
      <c r="C1097" s="41">
        <f t="shared" si="34"/>
        <v>62.754775999999993</v>
      </c>
      <c r="D1097" s="41">
        <f t="shared" si="35"/>
        <v>4.0056239999999992</v>
      </c>
      <c r="E1097" s="30">
        <v>0</v>
      </c>
      <c r="F1097" s="31">
        <v>4.0056239999999992</v>
      </c>
      <c r="G1097" s="32">
        <v>0</v>
      </c>
      <c r="H1097" s="32">
        <v>0</v>
      </c>
      <c r="I1097" s="32">
        <v>0</v>
      </c>
      <c r="J1097" s="32">
        <v>0</v>
      </c>
      <c r="K1097" s="29">
        <f>Лист4!E1095/1000-J1097</f>
        <v>66.76039999999999</v>
      </c>
      <c r="L1097" s="33"/>
      <c r="M1097" s="33"/>
    </row>
    <row r="1098" spans="1:13" s="34" customFormat="1" ht="22.5" customHeight="1" x14ac:dyDescent="0.25">
      <c r="A1098" s="23" t="str">
        <f>Лист4!A1096</f>
        <v xml:space="preserve">Богдана Хмельницкого ул. д.14 </v>
      </c>
      <c r="B1098" s="185" t="str">
        <f>Лист4!C1096</f>
        <v>г. Астрахань</v>
      </c>
      <c r="C1098" s="41">
        <f t="shared" si="34"/>
        <v>225.59107</v>
      </c>
      <c r="D1098" s="41">
        <f t="shared" si="35"/>
        <v>14.399429999999999</v>
      </c>
      <c r="E1098" s="30">
        <v>0</v>
      </c>
      <c r="F1098" s="31">
        <v>14.399429999999999</v>
      </c>
      <c r="G1098" s="32">
        <v>0</v>
      </c>
      <c r="H1098" s="32">
        <v>0</v>
      </c>
      <c r="I1098" s="32">
        <v>0</v>
      </c>
      <c r="J1098" s="32">
        <v>0</v>
      </c>
      <c r="K1098" s="29">
        <f>Лист4!E1096/1000</f>
        <v>239.9905</v>
      </c>
      <c r="L1098" s="33"/>
      <c r="M1098" s="33"/>
    </row>
    <row r="1099" spans="1:13" s="34" customFormat="1" ht="22.5" customHeight="1" x14ac:dyDescent="0.25">
      <c r="A1099" s="23" t="str">
        <f>Лист4!A1097</f>
        <v xml:space="preserve">Богдана Хмельницкого ул. д.15 </v>
      </c>
      <c r="B1099" s="185" t="str">
        <f>Лист4!C1097</f>
        <v>г. Астрахань</v>
      </c>
      <c r="C1099" s="41">
        <f t="shared" si="34"/>
        <v>180.80129199999996</v>
      </c>
      <c r="D1099" s="41">
        <f t="shared" si="35"/>
        <v>11.540507999999996</v>
      </c>
      <c r="E1099" s="30">
        <v>0</v>
      </c>
      <c r="F1099" s="31">
        <v>11.540507999999996</v>
      </c>
      <c r="G1099" s="32">
        <v>0</v>
      </c>
      <c r="H1099" s="32">
        <v>0</v>
      </c>
      <c r="I1099" s="32">
        <v>0</v>
      </c>
      <c r="J1099" s="32">
        <v>0</v>
      </c>
      <c r="K1099" s="29">
        <f>Лист4!E1097/1000</f>
        <v>192.34179999999995</v>
      </c>
      <c r="L1099" s="33"/>
      <c r="M1099" s="33"/>
    </row>
    <row r="1100" spans="1:13" s="34" customFormat="1" ht="22.5" customHeight="1" x14ac:dyDescent="0.25">
      <c r="A1100" s="23" t="str">
        <f>Лист4!A1098</f>
        <v xml:space="preserve">Богдана Хмельницкого ул. д.17/47 </v>
      </c>
      <c r="B1100" s="185" t="str">
        <f>Лист4!C1098</f>
        <v>г. Астрахань</v>
      </c>
      <c r="C1100" s="41">
        <f t="shared" si="34"/>
        <v>216.81363200000001</v>
      </c>
      <c r="D1100" s="41">
        <f t="shared" si="35"/>
        <v>13.839168000000001</v>
      </c>
      <c r="E1100" s="30">
        <v>0</v>
      </c>
      <c r="F1100" s="31">
        <v>13.839168000000001</v>
      </c>
      <c r="G1100" s="32">
        <v>0</v>
      </c>
      <c r="H1100" s="32">
        <v>0</v>
      </c>
      <c r="I1100" s="32">
        <v>0</v>
      </c>
      <c r="J1100" s="32">
        <v>0</v>
      </c>
      <c r="K1100" s="29">
        <f>Лист4!E1098/1000</f>
        <v>230.65280000000001</v>
      </c>
      <c r="L1100" s="33"/>
      <c r="M1100" s="33"/>
    </row>
    <row r="1101" spans="1:13" s="34" customFormat="1" ht="22.5" customHeight="1" x14ac:dyDescent="0.25">
      <c r="A1101" s="23" t="str">
        <f>Лист4!A1099</f>
        <v xml:space="preserve">Богдана Хмельницкого ул. д.18 </v>
      </c>
      <c r="B1101" s="185" t="str">
        <f>Лист4!C1099</f>
        <v>г. Астрахань</v>
      </c>
      <c r="C1101" s="41">
        <f t="shared" si="34"/>
        <v>161.756328</v>
      </c>
      <c r="D1101" s="41">
        <f t="shared" si="35"/>
        <v>10.324871999999999</v>
      </c>
      <c r="E1101" s="30">
        <v>0</v>
      </c>
      <c r="F1101" s="31">
        <v>10.324871999999999</v>
      </c>
      <c r="G1101" s="32">
        <v>0</v>
      </c>
      <c r="H1101" s="32">
        <v>0</v>
      </c>
      <c r="I1101" s="32">
        <v>0</v>
      </c>
      <c r="J1101" s="32">
        <v>0</v>
      </c>
      <c r="K1101" s="29">
        <f>Лист4!E1099/1000</f>
        <v>172.0812</v>
      </c>
      <c r="L1101" s="33"/>
      <c r="M1101" s="33"/>
    </row>
    <row r="1102" spans="1:13" s="34" customFormat="1" ht="22.5" customHeight="1" x14ac:dyDescent="0.25">
      <c r="A1102" s="23" t="str">
        <f>Лист4!A1100</f>
        <v xml:space="preserve">Богдана Хмельницкого ул. д.19 </v>
      </c>
      <c r="B1102" s="185" t="str">
        <f>Лист4!C1100</f>
        <v>г. Астрахань</v>
      </c>
      <c r="C1102" s="41">
        <f t="shared" si="34"/>
        <v>117.20512200000007</v>
      </c>
      <c r="D1102" s="41">
        <f t="shared" si="35"/>
        <v>7.4811779999999999</v>
      </c>
      <c r="E1102" s="30">
        <v>0</v>
      </c>
      <c r="F1102" s="31">
        <v>7.4811779999999999</v>
      </c>
      <c r="G1102" s="32">
        <v>0</v>
      </c>
      <c r="H1102" s="32">
        <v>0</v>
      </c>
      <c r="I1102" s="32">
        <v>0</v>
      </c>
      <c r="J1102" s="32">
        <v>1522.11</v>
      </c>
      <c r="K1102" s="29">
        <f>Лист4!E1100/1000-J1102</f>
        <v>-1397.4236999999998</v>
      </c>
      <c r="L1102" s="33"/>
      <c r="M1102" s="33"/>
    </row>
    <row r="1103" spans="1:13" s="34" customFormat="1" ht="22.5" customHeight="1" x14ac:dyDescent="0.25">
      <c r="A1103" s="23" t="str">
        <f>Лист4!A1101</f>
        <v xml:space="preserve">Богдана Хмельницкого ул. д.2 </v>
      </c>
      <c r="B1103" s="185" t="str">
        <f>Лист4!C1101</f>
        <v>г. Астрахань</v>
      </c>
      <c r="C1103" s="41">
        <f t="shared" si="34"/>
        <v>347.21319560000018</v>
      </c>
      <c r="D1103" s="41">
        <f t="shared" si="35"/>
        <v>22.162544400000009</v>
      </c>
      <c r="E1103" s="30">
        <v>0</v>
      </c>
      <c r="F1103" s="31">
        <v>22.162544400000009</v>
      </c>
      <c r="G1103" s="32">
        <v>0</v>
      </c>
      <c r="H1103" s="32">
        <v>0</v>
      </c>
      <c r="I1103" s="32">
        <v>0</v>
      </c>
      <c r="J1103" s="32">
        <v>1309.58</v>
      </c>
      <c r="K1103" s="29">
        <f>Лист4!E1101/1000-J1103</f>
        <v>-940.20425999999975</v>
      </c>
      <c r="L1103" s="33"/>
      <c r="M1103" s="33"/>
    </row>
    <row r="1104" spans="1:13" s="34" customFormat="1" ht="22.5" customHeight="1" x14ac:dyDescent="0.25">
      <c r="A1104" s="23" t="str">
        <f>Лист4!A1102</f>
        <v xml:space="preserve">Богдана Хмельницкого ул. д.2 - корп. 1 </v>
      </c>
      <c r="B1104" s="185" t="str">
        <f>Лист4!C1102</f>
        <v>г. Астрахань</v>
      </c>
      <c r="C1104" s="41">
        <f t="shared" si="34"/>
        <v>291.95046400000001</v>
      </c>
      <c r="D1104" s="41">
        <f t="shared" si="35"/>
        <v>18.635136000000003</v>
      </c>
      <c r="E1104" s="30">
        <v>0</v>
      </c>
      <c r="F1104" s="31">
        <v>18.635136000000003</v>
      </c>
      <c r="G1104" s="32">
        <v>0</v>
      </c>
      <c r="H1104" s="32">
        <v>0</v>
      </c>
      <c r="I1104" s="32">
        <v>0</v>
      </c>
      <c r="J1104" s="32">
        <v>928.96</v>
      </c>
      <c r="K1104" s="29">
        <f>Лист4!E1102/1000-J1104</f>
        <v>-618.37440000000004</v>
      </c>
      <c r="L1104" s="33"/>
      <c r="M1104" s="33"/>
    </row>
    <row r="1105" spans="1:13" s="34" customFormat="1" ht="22.5" customHeight="1" x14ac:dyDescent="0.25">
      <c r="A1105" s="23" t="str">
        <f>Лист4!A1103</f>
        <v xml:space="preserve">Богдана Хмельницкого ул. д.2 - корп. 2 </v>
      </c>
      <c r="B1105" s="185" t="str">
        <f>Лист4!C1103</f>
        <v>г. Астрахань</v>
      </c>
      <c r="C1105" s="41">
        <f t="shared" si="34"/>
        <v>282.20867999999996</v>
      </c>
      <c r="D1105" s="41">
        <f t="shared" si="35"/>
        <v>18.01332</v>
      </c>
      <c r="E1105" s="30">
        <v>0</v>
      </c>
      <c r="F1105" s="31">
        <v>18.01332</v>
      </c>
      <c r="G1105" s="32">
        <v>0</v>
      </c>
      <c r="H1105" s="32">
        <v>0</v>
      </c>
      <c r="I1105" s="32">
        <v>0</v>
      </c>
      <c r="J1105" s="32">
        <v>0</v>
      </c>
      <c r="K1105" s="29">
        <f>Лист4!E1103/1000-J1105</f>
        <v>300.22199999999998</v>
      </c>
      <c r="L1105" s="33"/>
      <c r="M1105" s="33"/>
    </row>
    <row r="1106" spans="1:13" s="34" customFormat="1" ht="22.5" customHeight="1" x14ac:dyDescent="0.25">
      <c r="A1106" s="23" t="str">
        <f>Лист4!A1104</f>
        <v xml:space="preserve">Богдана Хмельницкого ул. д.2 - корп. 5 </v>
      </c>
      <c r="B1106" s="185" t="str">
        <f>Лист4!C1104</f>
        <v>г. Астрахань</v>
      </c>
      <c r="C1106" s="41">
        <f t="shared" si="34"/>
        <v>237.122896</v>
      </c>
      <c r="D1106" s="41">
        <f t="shared" si="35"/>
        <v>15.135504000000001</v>
      </c>
      <c r="E1106" s="30">
        <v>0</v>
      </c>
      <c r="F1106" s="31">
        <v>15.135504000000001</v>
      </c>
      <c r="G1106" s="32">
        <v>0</v>
      </c>
      <c r="H1106" s="32">
        <v>0</v>
      </c>
      <c r="I1106" s="32">
        <v>0</v>
      </c>
      <c r="J1106" s="32">
        <v>0</v>
      </c>
      <c r="K1106" s="29">
        <f>Лист4!E1104/1000-J1106</f>
        <v>252.25839999999999</v>
      </c>
      <c r="L1106" s="33"/>
      <c r="M1106" s="33"/>
    </row>
    <row r="1107" spans="1:13" s="34" customFormat="1" ht="22.5" customHeight="1" x14ac:dyDescent="0.25">
      <c r="A1107" s="23" t="str">
        <f>Лист4!A1105</f>
        <v xml:space="preserve">Богдана Хмельницкого ул. д.21 </v>
      </c>
      <c r="B1107" s="185" t="str">
        <f>Лист4!C1105</f>
        <v>г. Астрахань</v>
      </c>
      <c r="C1107" s="41">
        <f t="shared" si="34"/>
        <v>90.642602000000011</v>
      </c>
      <c r="D1107" s="41">
        <f t="shared" si="35"/>
        <v>5.7856980000000009</v>
      </c>
      <c r="E1107" s="30">
        <v>0</v>
      </c>
      <c r="F1107" s="31">
        <v>5.7856980000000009</v>
      </c>
      <c r="G1107" s="32">
        <v>0</v>
      </c>
      <c r="H1107" s="32">
        <v>0</v>
      </c>
      <c r="I1107" s="32">
        <v>0</v>
      </c>
      <c r="J1107" s="32">
        <v>0</v>
      </c>
      <c r="K1107" s="29">
        <f>Лист4!E1105/1000-J1107</f>
        <v>96.428300000000007</v>
      </c>
      <c r="L1107" s="33"/>
      <c r="M1107" s="33"/>
    </row>
    <row r="1108" spans="1:13" s="34" customFormat="1" ht="22.5" customHeight="1" x14ac:dyDescent="0.25">
      <c r="A1108" s="23" t="str">
        <f>Лист4!A1106</f>
        <v xml:space="preserve">Богдана Хмельницкого ул. д.21 - корп. 1 </v>
      </c>
      <c r="B1108" s="185" t="str">
        <f>Лист4!C1106</f>
        <v>г. Астрахань</v>
      </c>
      <c r="C1108" s="41">
        <f t="shared" si="34"/>
        <v>119.93591600000002</v>
      </c>
      <c r="D1108" s="41">
        <f t="shared" si="35"/>
        <v>7.6554839999999995</v>
      </c>
      <c r="E1108" s="30">
        <v>0</v>
      </c>
      <c r="F1108" s="31">
        <v>7.6554839999999995</v>
      </c>
      <c r="G1108" s="32">
        <v>0</v>
      </c>
      <c r="H1108" s="32">
        <v>0</v>
      </c>
      <c r="I1108" s="32">
        <v>0</v>
      </c>
      <c r="J1108" s="32">
        <v>1243.03</v>
      </c>
      <c r="K1108" s="29">
        <f>Лист4!E1106/1000-J1108</f>
        <v>-1115.4386</v>
      </c>
      <c r="L1108" s="33"/>
      <c r="M1108" s="33"/>
    </row>
    <row r="1109" spans="1:13" s="34" customFormat="1" ht="22.5" customHeight="1" x14ac:dyDescent="0.25">
      <c r="A1109" s="23" t="str">
        <f>Лист4!A1107</f>
        <v>Богдана Хмельницкого ул. д.22 пом.025</v>
      </c>
      <c r="B1109" s="185" t="str">
        <f>Лист4!C1107</f>
        <v>г. Астрахань</v>
      </c>
      <c r="C1109" s="41">
        <f t="shared" si="34"/>
        <v>270.16793799999999</v>
      </c>
      <c r="D1109" s="41">
        <f t="shared" si="35"/>
        <v>17.244761999999998</v>
      </c>
      <c r="E1109" s="30">
        <v>0</v>
      </c>
      <c r="F1109" s="31">
        <v>17.244761999999998</v>
      </c>
      <c r="G1109" s="32">
        <v>0</v>
      </c>
      <c r="H1109" s="32">
        <v>0</v>
      </c>
      <c r="I1109" s="32">
        <v>0</v>
      </c>
      <c r="J1109" s="32">
        <v>0</v>
      </c>
      <c r="K1109" s="29">
        <f>Лист4!E1107/1000</f>
        <v>287.41269999999997</v>
      </c>
      <c r="L1109" s="33"/>
      <c r="M1109" s="33"/>
    </row>
    <row r="1110" spans="1:13" s="34" customFormat="1" ht="22.5" customHeight="1" x14ac:dyDescent="0.25">
      <c r="A1110" s="23" t="str">
        <f>Лист4!A1108</f>
        <v xml:space="preserve">Богдана Хмельницкого ул. д.23 </v>
      </c>
      <c r="B1110" s="185" t="str">
        <f>Лист4!C1108</f>
        <v>г. Астрахань</v>
      </c>
      <c r="C1110" s="41">
        <f t="shared" si="34"/>
        <v>100.93579000000003</v>
      </c>
      <c r="D1110" s="41">
        <f t="shared" si="35"/>
        <v>6.4427099999999999</v>
      </c>
      <c r="E1110" s="30">
        <v>0</v>
      </c>
      <c r="F1110" s="31">
        <v>6.4427099999999999</v>
      </c>
      <c r="G1110" s="32">
        <v>0</v>
      </c>
      <c r="H1110" s="32">
        <v>0</v>
      </c>
      <c r="I1110" s="32">
        <v>0</v>
      </c>
      <c r="J1110" s="32">
        <v>1248.22</v>
      </c>
      <c r="K1110" s="29">
        <f>Лист4!E1108/1000-J1110</f>
        <v>-1140.8415</v>
      </c>
      <c r="L1110" s="33"/>
      <c r="M1110" s="33"/>
    </row>
    <row r="1111" spans="1:13" s="34" customFormat="1" ht="22.5" customHeight="1" x14ac:dyDescent="0.25">
      <c r="A1111" s="23" t="str">
        <f>Лист4!A1109</f>
        <v xml:space="preserve">Богдана Хмельницкого ул. д.23 - корп. 1 </v>
      </c>
      <c r="B1111" s="185" t="str">
        <f>Лист4!C1109</f>
        <v>г. Астрахань</v>
      </c>
      <c r="C1111" s="41">
        <f t="shared" si="34"/>
        <v>80.242272799999995</v>
      </c>
      <c r="D1111" s="41">
        <f t="shared" si="35"/>
        <v>5.1218471999999995</v>
      </c>
      <c r="E1111" s="30">
        <v>0</v>
      </c>
      <c r="F1111" s="31">
        <v>5.1218471999999995</v>
      </c>
      <c r="G1111" s="32">
        <v>0</v>
      </c>
      <c r="H1111" s="32">
        <v>0</v>
      </c>
      <c r="I1111" s="32">
        <v>0</v>
      </c>
      <c r="J1111" s="32">
        <v>0</v>
      </c>
      <c r="K1111" s="29">
        <f>Лист4!E1109/1000-J1111</f>
        <v>85.36412</v>
      </c>
      <c r="L1111" s="33"/>
      <c r="M1111" s="33"/>
    </row>
    <row r="1112" spans="1:13" s="34" customFormat="1" ht="22.5" customHeight="1" x14ac:dyDescent="0.25">
      <c r="A1112" s="23" t="str">
        <f>Лист4!A1110</f>
        <v xml:space="preserve">Богдана Хмельницкого ул. д.24/45 </v>
      </c>
      <c r="B1112" s="185" t="str">
        <f>Лист4!C1110</f>
        <v>г. Астрахань</v>
      </c>
      <c r="C1112" s="41">
        <f t="shared" si="34"/>
        <v>254.85900400000006</v>
      </c>
      <c r="D1112" s="41">
        <f t="shared" si="35"/>
        <v>16.267596000000005</v>
      </c>
      <c r="E1112" s="30">
        <v>0</v>
      </c>
      <c r="F1112" s="31">
        <v>16.267596000000005</v>
      </c>
      <c r="G1112" s="32">
        <v>0</v>
      </c>
      <c r="H1112" s="32">
        <v>0</v>
      </c>
      <c r="I1112" s="32">
        <v>0</v>
      </c>
      <c r="J1112" s="32">
        <v>0</v>
      </c>
      <c r="K1112" s="29">
        <f>Лист4!E1110/1000-J1112</f>
        <v>271.12660000000005</v>
      </c>
      <c r="L1112" s="33"/>
      <c r="M1112" s="33"/>
    </row>
    <row r="1113" spans="1:13" s="34" customFormat="1" ht="22.5" customHeight="1" x14ac:dyDescent="0.25">
      <c r="A1113" s="23" t="str">
        <f>Лист4!A1111</f>
        <v xml:space="preserve">Богдана Хмельницкого ул. д.25 </v>
      </c>
      <c r="B1113" s="185" t="str">
        <f>Лист4!C1111</f>
        <v>г. Астрахань</v>
      </c>
      <c r="C1113" s="41">
        <f t="shared" si="34"/>
        <v>143.30798200000007</v>
      </c>
      <c r="D1113" s="41">
        <f t="shared" si="35"/>
        <v>9.1473180000000021</v>
      </c>
      <c r="E1113" s="30">
        <v>0</v>
      </c>
      <c r="F1113" s="31">
        <v>9.1473180000000021</v>
      </c>
      <c r="G1113" s="32">
        <v>0</v>
      </c>
      <c r="H1113" s="32">
        <v>0</v>
      </c>
      <c r="I1113" s="32">
        <v>0</v>
      </c>
      <c r="J1113" s="32">
        <v>1555.08</v>
      </c>
      <c r="K1113" s="29">
        <f>Лист4!E1111/1000-J1113</f>
        <v>-1402.6246999999998</v>
      </c>
      <c r="L1113" s="33"/>
      <c r="M1113" s="33"/>
    </row>
    <row r="1114" spans="1:13" s="34" customFormat="1" ht="22.5" customHeight="1" x14ac:dyDescent="0.25">
      <c r="A1114" s="23" t="str">
        <f>Лист4!A1112</f>
        <v xml:space="preserve">Богдана Хмельницкого ул. д.26 </v>
      </c>
      <c r="B1114" s="185" t="str">
        <f>Лист4!C1112</f>
        <v>г. Астрахань</v>
      </c>
      <c r="C1114" s="41">
        <f t="shared" si="34"/>
        <v>253.49772419999994</v>
      </c>
      <c r="D1114" s="41">
        <f t="shared" si="35"/>
        <v>16.180705799999995</v>
      </c>
      <c r="E1114" s="30">
        <v>0</v>
      </c>
      <c r="F1114" s="31">
        <v>16.180705799999995</v>
      </c>
      <c r="G1114" s="32">
        <v>0</v>
      </c>
      <c r="H1114" s="32">
        <v>0</v>
      </c>
      <c r="I1114" s="32">
        <v>0</v>
      </c>
      <c r="J1114" s="32">
        <v>0</v>
      </c>
      <c r="K1114" s="29">
        <f>Лист4!E1112/1000</f>
        <v>269.67842999999993</v>
      </c>
      <c r="L1114" s="33"/>
      <c r="M1114" s="33"/>
    </row>
    <row r="1115" spans="1:13" s="34" customFormat="1" ht="22.5" customHeight="1" x14ac:dyDescent="0.25">
      <c r="A1115" s="23" t="str">
        <f>Лист4!A1113</f>
        <v xml:space="preserve">Богдана Хмельницкого ул. д.27/48 </v>
      </c>
      <c r="B1115" s="185" t="str">
        <f>Лист4!C1113</f>
        <v>г. Астрахань</v>
      </c>
      <c r="C1115" s="41">
        <f t="shared" si="34"/>
        <v>241.67287200000004</v>
      </c>
      <c r="D1115" s="41">
        <f t="shared" si="35"/>
        <v>15.425928000000003</v>
      </c>
      <c r="E1115" s="30">
        <v>0</v>
      </c>
      <c r="F1115" s="31">
        <v>15.425928000000003</v>
      </c>
      <c r="G1115" s="32">
        <v>0</v>
      </c>
      <c r="H1115" s="32">
        <v>0</v>
      </c>
      <c r="I1115" s="32">
        <v>0</v>
      </c>
      <c r="J1115" s="32">
        <v>0</v>
      </c>
      <c r="K1115" s="29">
        <f>Лист4!E1113/1000-J1115</f>
        <v>257.09880000000004</v>
      </c>
      <c r="L1115" s="33"/>
      <c r="M1115" s="33"/>
    </row>
    <row r="1116" spans="1:13" s="34" customFormat="1" ht="22.5" customHeight="1" x14ac:dyDescent="0.25">
      <c r="A1116" s="23" t="str">
        <f>Лист4!A1114</f>
        <v xml:space="preserve">Богдана Хмельницкого ул. д.28 </v>
      </c>
      <c r="B1116" s="185" t="str">
        <f>Лист4!C1114</f>
        <v>г. Астрахань</v>
      </c>
      <c r="C1116" s="41">
        <f t="shared" si="34"/>
        <v>217.02409800000004</v>
      </c>
      <c r="D1116" s="41">
        <f t="shared" si="35"/>
        <v>13.852602000000001</v>
      </c>
      <c r="E1116" s="30">
        <v>0</v>
      </c>
      <c r="F1116" s="31">
        <v>13.852602000000001</v>
      </c>
      <c r="G1116" s="32">
        <v>0</v>
      </c>
      <c r="H1116" s="32">
        <v>0</v>
      </c>
      <c r="I1116" s="32">
        <v>0</v>
      </c>
      <c r="J1116" s="32">
        <v>1687.15</v>
      </c>
      <c r="K1116" s="29">
        <f>Лист4!E1114/1000-J1116</f>
        <v>-1456.2733000000001</v>
      </c>
      <c r="L1116" s="33"/>
      <c r="M1116" s="33"/>
    </row>
    <row r="1117" spans="1:13" s="34" customFormat="1" ht="22.5" customHeight="1" x14ac:dyDescent="0.25">
      <c r="A1117" s="23" t="str">
        <f>Лист4!A1115</f>
        <v xml:space="preserve">Богдана Хмельницкого ул. д.30 </v>
      </c>
      <c r="B1117" s="185" t="str">
        <f>Лист4!C1115</f>
        <v>г. Астрахань</v>
      </c>
      <c r="C1117" s="41">
        <f t="shared" si="34"/>
        <v>275.83435199999997</v>
      </c>
      <c r="D1117" s="41">
        <f t="shared" si="35"/>
        <v>17.606447999999997</v>
      </c>
      <c r="E1117" s="30">
        <v>0</v>
      </c>
      <c r="F1117" s="31">
        <v>17.606447999999997</v>
      </c>
      <c r="G1117" s="32">
        <v>0</v>
      </c>
      <c r="H1117" s="32">
        <v>0</v>
      </c>
      <c r="I1117" s="32">
        <v>0</v>
      </c>
      <c r="J1117" s="32">
        <v>0</v>
      </c>
      <c r="K1117" s="29">
        <f>Лист4!E1115/1000</f>
        <v>293.44079999999997</v>
      </c>
      <c r="L1117" s="33"/>
      <c r="M1117" s="33"/>
    </row>
    <row r="1118" spans="1:13" s="34" customFormat="1" ht="22.5" customHeight="1" x14ac:dyDescent="0.25">
      <c r="A1118" s="23" t="str">
        <f>Лист4!A1116</f>
        <v xml:space="preserve">Богдана Хмельницкого ул. д.31 </v>
      </c>
      <c r="B1118" s="185" t="str">
        <f>Лист4!C1116</f>
        <v>г. Астрахань</v>
      </c>
      <c r="C1118" s="41">
        <f t="shared" si="34"/>
        <v>227.59806400000008</v>
      </c>
      <c r="D1118" s="41">
        <f t="shared" si="35"/>
        <v>14.527536000000001</v>
      </c>
      <c r="E1118" s="30">
        <v>0</v>
      </c>
      <c r="F1118" s="31">
        <v>14.527536000000001</v>
      </c>
      <c r="G1118" s="32">
        <v>0</v>
      </c>
      <c r="H1118" s="32">
        <v>0</v>
      </c>
      <c r="I1118" s="32">
        <v>0</v>
      </c>
      <c r="J1118" s="32">
        <v>1512.77</v>
      </c>
      <c r="K1118" s="29">
        <f>Лист4!E1116/1000-J1118</f>
        <v>-1270.6443999999999</v>
      </c>
      <c r="L1118" s="33"/>
      <c r="M1118" s="33"/>
    </row>
    <row r="1119" spans="1:13" s="34" customFormat="1" ht="22.5" customHeight="1" x14ac:dyDescent="0.25">
      <c r="A1119" s="23" t="str">
        <f>Лист4!A1117</f>
        <v xml:space="preserve">Богдана Хмельницкого ул. д.32/46 </v>
      </c>
      <c r="B1119" s="185" t="str">
        <f>Лист4!C1117</f>
        <v>г. Астрахань</v>
      </c>
      <c r="C1119" s="41">
        <f t="shared" si="34"/>
        <v>230.66422179999998</v>
      </c>
      <c r="D1119" s="41">
        <f t="shared" si="35"/>
        <v>14.723248199999997</v>
      </c>
      <c r="E1119" s="30">
        <v>0</v>
      </c>
      <c r="F1119" s="31">
        <v>14.723248199999997</v>
      </c>
      <c r="G1119" s="32">
        <v>0</v>
      </c>
      <c r="H1119" s="32">
        <v>0</v>
      </c>
      <c r="I1119" s="32">
        <v>0</v>
      </c>
      <c r="J1119" s="32">
        <v>0</v>
      </c>
      <c r="K1119" s="29">
        <f>Лист4!E1117/1000</f>
        <v>245.38746999999998</v>
      </c>
      <c r="L1119" s="33"/>
      <c r="M1119" s="33"/>
    </row>
    <row r="1120" spans="1:13" s="34" customFormat="1" ht="22.5" customHeight="1" x14ac:dyDescent="0.25">
      <c r="A1120" s="23" t="str">
        <f>Лист4!A1118</f>
        <v xml:space="preserve">Богдана Хмельницкого ул. д.33 </v>
      </c>
      <c r="B1120" s="185" t="str">
        <f>Лист4!C1118</f>
        <v>г. Астрахань</v>
      </c>
      <c r="C1120" s="41">
        <f t="shared" si="34"/>
        <v>236.9960524</v>
      </c>
      <c r="D1120" s="41">
        <f t="shared" si="35"/>
        <v>15.127407600000002</v>
      </c>
      <c r="E1120" s="30">
        <v>0</v>
      </c>
      <c r="F1120" s="31">
        <v>15.127407600000002</v>
      </c>
      <c r="G1120" s="32">
        <v>0</v>
      </c>
      <c r="H1120" s="32">
        <v>0</v>
      </c>
      <c r="I1120" s="32">
        <v>0</v>
      </c>
      <c r="J1120" s="32">
        <v>0</v>
      </c>
      <c r="K1120" s="29">
        <f>Лист4!E1118/1000-J1120</f>
        <v>252.12345999999999</v>
      </c>
      <c r="L1120" s="33"/>
      <c r="M1120" s="33"/>
    </row>
    <row r="1121" spans="1:13" s="34" customFormat="1" ht="22.5" customHeight="1" x14ac:dyDescent="0.25">
      <c r="A1121" s="23" t="str">
        <f>Лист4!A1119</f>
        <v xml:space="preserve">Богдана Хмельницкого ул. д.35 </v>
      </c>
      <c r="B1121" s="185" t="str">
        <f>Лист4!C1119</f>
        <v>г. Астрахань</v>
      </c>
      <c r="C1121" s="41">
        <f t="shared" si="34"/>
        <v>254.51308399999999</v>
      </c>
      <c r="D1121" s="41">
        <f t="shared" si="35"/>
        <v>16.245516000000002</v>
      </c>
      <c r="E1121" s="30">
        <v>0</v>
      </c>
      <c r="F1121" s="31">
        <v>16.245516000000002</v>
      </c>
      <c r="G1121" s="32">
        <v>0</v>
      </c>
      <c r="H1121" s="32">
        <v>0</v>
      </c>
      <c r="I1121" s="32">
        <v>0</v>
      </c>
      <c r="J1121" s="32">
        <v>0</v>
      </c>
      <c r="K1121" s="29">
        <f>Лист4!E1119/1000</f>
        <v>270.7586</v>
      </c>
      <c r="L1121" s="33"/>
      <c r="M1121" s="33"/>
    </row>
    <row r="1122" spans="1:13" s="34" customFormat="1" ht="22.5" customHeight="1" x14ac:dyDescent="0.25">
      <c r="A1122" s="23" t="str">
        <f>Лист4!A1120</f>
        <v xml:space="preserve">Богдана Хмельницкого ул. д.36 </v>
      </c>
      <c r="B1122" s="185" t="str">
        <f>Лист4!C1120</f>
        <v>г. Астрахань</v>
      </c>
      <c r="C1122" s="41">
        <f t="shared" si="34"/>
        <v>180.86793800000004</v>
      </c>
      <c r="D1122" s="41">
        <f t="shared" si="35"/>
        <v>11.544762000000002</v>
      </c>
      <c r="E1122" s="30">
        <v>0</v>
      </c>
      <c r="F1122" s="31">
        <v>11.544762000000002</v>
      </c>
      <c r="G1122" s="32">
        <v>0</v>
      </c>
      <c r="H1122" s="32">
        <v>0</v>
      </c>
      <c r="I1122" s="32">
        <v>0</v>
      </c>
      <c r="J1122" s="32">
        <v>0</v>
      </c>
      <c r="K1122" s="29">
        <f>Лист4!E1120/1000</f>
        <v>192.41270000000003</v>
      </c>
      <c r="L1122" s="33"/>
      <c r="M1122" s="33"/>
    </row>
    <row r="1123" spans="1:13" s="34" customFormat="1" ht="22.5" customHeight="1" x14ac:dyDescent="0.25">
      <c r="A1123" s="23" t="str">
        <f>Лист4!A1121</f>
        <v xml:space="preserve">Богдана Хмельницкого ул. д.37 </v>
      </c>
      <c r="B1123" s="185" t="str">
        <f>Лист4!C1121</f>
        <v>г. Астрахань</v>
      </c>
      <c r="C1123" s="41">
        <f t="shared" si="34"/>
        <v>180.46552399999999</v>
      </c>
      <c r="D1123" s="41">
        <f t="shared" si="35"/>
        <v>11.519076</v>
      </c>
      <c r="E1123" s="30">
        <v>0</v>
      </c>
      <c r="F1123" s="31">
        <v>11.519076</v>
      </c>
      <c r="G1123" s="32">
        <v>0</v>
      </c>
      <c r="H1123" s="32">
        <v>0</v>
      </c>
      <c r="I1123" s="32">
        <v>0</v>
      </c>
      <c r="J1123" s="32">
        <v>0</v>
      </c>
      <c r="K1123" s="29">
        <f>Лист4!E1121/1000</f>
        <v>191.9846</v>
      </c>
      <c r="L1123" s="33"/>
      <c r="M1123" s="33"/>
    </row>
    <row r="1124" spans="1:13" s="34" customFormat="1" ht="22.5" customHeight="1" x14ac:dyDescent="0.25">
      <c r="A1124" s="23" t="str">
        <f>Лист4!A1122</f>
        <v xml:space="preserve">Богдана Хмельницкого ул. д.38 </v>
      </c>
      <c r="B1124" s="185" t="str">
        <f>Лист4!C1122</f>
        <v>г. Астрахань</v>
      </c>
      <c r="C1124" s="41">
        <f t="shared" si="34"/>
        <v>399.60029799999995</v>
      </c>
      <c r="D1124" s="41">
        <f t="shared" si="35"/>
        <v>25.506401999999994</v>
      </c>
      <c r="E1124" s="30">
        <v>0</v>
      </c>
      <c r="F1124" s="31">
        <v>25.506401999999994</v>
      </c>
      <c r="G1124" s="32">
        <v>0</v>
      </c>
      <c r="H1124" s="32">
        <v>0</v>
      </c>
      <c r="I1124" s="32">
        <v>0</v>
      </c>
      <c r="J1124" s="32">
        <v>0</v>
      </c>
      <c r="K1124" s="29">
        <f>Лист4!E1122/1000</f>
        <v>425.10669999999993</v>
      </c>
      <c r="L1124" s="33"/>
      <c r="M1124" s="33"/>
    </row>
    <row r="1125" spans="1:13" s="34" customFormat="1" ht="22.5" customHeight="1" x14ac:dyDescent="0.25">
      <c r="A1125" s="23" t="str">
        <f>Лист4!A1123</f>
        <v xml:space="preserve">Богдана Хмельницкого ул. д.38 - корп. 1 </v>
      </c>
      <c r="B1125" s="185" t="str">
        <f>Лист4!C1123</f>
        <v>г. Астрахань</v>
      </c>
      <c r="C1125" s="41">
        <f t="shared" si="34"/>
        <v>650.42961600000012</v>
      </c>
      <c r="D1125" s="41">
        <f t="shared" si="35"/>
        <v>41.516784000000008</v>
      </c>
      <c r="E1125" s="30">
        <v>0</v>
      </c>
      <c r="F1125" s="31">
        <v>41.516784000000008</v>
      </c>
      <c r="G1125" s="32">
        <v>0</v>
      </c>
      <c r="H1125" s="32">
        <v>0</v>
      </c>
      <c r="I1125" s="32">
        <v>0</v>
      </c>
      <c r="J1125" s="32">
        <v>0</v>
      </c>
      <c r="K1125" s="29">
        <f>Лист4!E1123/1000</f>
        <v>691.94640000000015</v>
      </c>
      <c r="L1125" s="33"/>
      <c r="M1125" s="33"/>
    </row>
    <row r="1126" spans="1:13" s="34" customFormat="1" ht="22.5" customHeight="1" x14ac:dyDescent="0.25">
      <c r="A1126" s="23" t="str">
        <f>Лист4!A1124</f>
        <v xml:space="preserve">Богдана Хмельницкого ул. д.39 </v>
      </c>
      <c r="B1126" s="185" t="str">
        <f>Лист4!C1124</f>
        <v>г. Астрахань</v>
      </c>
      <c r="C1126" s="41">
        <f t="shared" si="34"/>
        <v>254.29537999999994</v>
      </c>
      <c r="D1126" s="41">
        <f t="shared" si="35"/>
        <v>16.231619999999996</v>
      </c>
      <c r="E1126" s="30">
        <v>0</v>
      </c>
      <c r="F1126" s="31">
        <v>16.231619999999996</v>
      </c>
      <c r="G1126" s="32">
        <v>0</v>
      </c>
      <c r="H1126" s="32">
        <v>0</v>
      </c>
      <c r="I1126" s="32">
        <v>0</v>
      </c>
      <c r="J1126" s="32">
        <v>0</v>
      </c>
      <c r="K1126" s="29">
        <f>Лист4!E1124/1000</f>
        <v>270.52699999999993</v>
      </c>
      <c r="L1126" s="33"/>
      <c r="M1126" s="33"/>
    </row>
    <row r="1127" spans="1:13" s="34" customFormat="1" ht="22.5" customHeight="1" x14ac:dyDescent="0.25">
      <c r="A1127" s="23" t="str">
        <f>Лист4!A1125</f>
        <v xml:space="preserve">Богдана Хмельницкого ул. д.4 </v>
      </c>
      <c r="B1127" s="185" t="str">
        <f>Лист4!C1125</f>
        <v>г. Астрахань</v>
      </c>
      <c r="C1127" s="41">
        <f t="shared" si="34"/>
        <v>377.92901160000014</v>
      </c>
      <c r="D1127" s="41">
        <f t="shared" si="35"/>
        <v>24.123128400000009</v>
      </c>
      <c r="E1127" s="30">
        <v>0</v>
      </c>
      <c r="F1127" s="31">
        <v>24.123128400000009</v>
      </c>
      <c r="G1127" s="32">
        <v>0</v>
      </c>
      <c r="H1127" s="32">
        <v>0</v>
      </c>
      <c r="I1127" s="32">
        <v>0</v>
      </c>
      <c r="J1127" s="32">
        <v>0</v>
      </c>
      <c r="K1127" s="29">
        <f>Лист4!E1125/1000</f>
        <v>402.05214000000012</v>
      </c>
      <c r="L1127" s="33"/>
      <c r="M1127" s="33"/>
    </row>
    <row r="1128" spans="1:13" s="34" customFormat="1" ht="22.5" customHeight="1" x14ac:dyDescent="0.25">
      <c r="A1128" s="23" t="str">
        <f>Лист4!A1126</f>
        <v xml:space="preserve">Богдана Хмельницкого ул. д.4 - корп. 1 </v>
      </c>
      <c r="B1128" s="185" t="str">
        <f>Лист4!C1126</f>
        <v>г. Астрахань</v>
      </c>
      <c r="C1128" s="41">
        <f t="shared" si="34"/>
        <v>96.450824400000016</v>
      </c>
      <c r="D1128" s="41">
        <f t="shared" si="35"/>
        <v>6.1564356</v>
      </c>
      <c r="E1128" s="30">
        <v>0</v>
      </c>
      <c r="F1128" s="31">
        <v>6.1564356</v>
      </c>
      <c r="G1128" s="32">
        <v>0</v>
      </c>
      <c r="H1128" s="32">
        <v>0</v>
      </c>
      <c r="I1128" s="32">
        <v>0</v>
      </c>
      <c r="J1128" s="32">
        <v>0</v>
      </c>
      <c r="K1128" s="29">
        <f>Лист4!E1126/1000</f>
        <v>102.60726000000001</v>
      </c>
      <c r="L1128" s="33"/>
      <c r="M1128" s="33"/>
    </row>
    <row r="1129" spans="1:13" s="34" customFormat="1" ht="22.5" customHeight="1" x14ac:dyDescent="0.25">
      <c r="A1129" s="23" t="str">
        <f>Лист4!A1127</f>
        <v xml:space="preserve">Богдана Хмельницкого ул. д.41 </v>
      </c>
      <c r="B1129" s="185" t="str">
        <f>Лист4!C1127</f>
        <v>г. Астрахань</v>
      </c>
      <c r="C1129" s="41">
        <f t="shared" si="34"/>
        <v>338.0403278</v>
      </c>
      <c r="D1129" s="41">
        <f t="shared" si="35"/>
        <v>21.577042200000001</v>
      </c>
      <c r="E1129" s="30">
        <v>0</v>
      </c>
      <c r="F1129" s="31">
        <v>21.577042200000001</v>
      </c>
      <c r="G1129" s="32">
        <v>0</v>
      </c>
      <c r="H1129" s="32">
        <v>0</v>
      </c>
      <c r="I1129" s="32">
        <v>0</v>
      </c>
      <c r="J1129" s="32">
        <v>0</v>
      </c>
      <c r="K1129" s="29">
        <f>Лист4!E1127/1000</f>
        <v>359.61736999999999</v>
      </c>
      <c r="L1129" s="33"/>
      <c r="M1129" s="33"/>
    </row>
    <row r="1130" spans="1:13" s="34" customFormat="1" ht="22.5" customHeight="1" x14ac:dyDescent="0.25">
      <c r="A1130" s="23" t="str">
        <f>Лист4!A1128</f>
        <v xml:space="preserve">Богдана Хмельницкого ул. д.41 - корп. 1 </v>
      </c>
      <c r="B1130" s="185" t="str">
        <f>Лист4!C1128</f>
        <v>г. Астрахань</v>
      </c>
      <c r="C1130" s="41">
        <f t="shared" si="34"/>
        <v>475.46045999999996</v>
      </c>
      <c r="D1130" s="41">
        <f t="shared" si="35"/>
        <v>30.34854</v>
      </c>
      <c r="E1130" s="30">
        <v>0</v>
      </c>
      <c r="F1130" s="31">
        <v>30.34854</v>
      </c>
      <c r="G1130" s="32">
        <v>0</v>
      </c>
      <c r="H1130" s="32">
        <v>0</v>
      </c>
      <c r="I1130" s="32">
        <v>0</v>
      </c>
      <c r="J1130" s="32">
        <v>0</v>
      </c>
      <c r="K1130" s="29">
        <f>Лист4!E1128/1000</f>
        <v>505.80899999999997</v>
      </c>
      <c r="L1130" s="33"/>
      <c r="M1130" s="33"/>
    </row>
    <row r="1131" spans="1:13" s="34" customFormat="1" ht="22.5" customHeight="1" x14ac:dyDescent="0.25">
      <c r="A1131" s="23" t="str">
        <f>Лист4!A1129</f>
        <v xml:space="preserve">Богдана Хмельницкого ул. д.42 </v>
      </c>
      <c r="B1131" s="185" t="str">
        <f>Лист4!C1129</f>
        <v>г. Астрахань</v>
      </c>
      <c r="C1131" s="41">
        <f t="shared" si="34"/>
        <v>232.4011538</v>
      </c>
      <c r="D1131" s="41">
        <f t="shared" si="35"/>
        <v>14.8341162</v>
      </c>
      <c r="E1131" s="30">
        <v>0</v>
      </c>
      <c r="F1131" s="31">
        <v>14.8341162</v>
      </c>
      <c r="G1131" s="32">
        <v>0</v>
      </c>
      <c r="H1131" s="32">
        <v>0</v>
      </c>
      <c r="I1131" s="32">
        <v>0</v>
      </c>
      <c r="J1131" s="32">
        <v>0</v>
      </c>
      <c r="K1131" s="29">
        <f>Лист4!E1129/1000</f>
        <v>247.23527000000001</v>
      </c>
      <c r="L1131" s="33"/>
      <c r="M1131" s="33"/>
    </row>
    <row r="1132" spans="1:13" s="34" customFormat="1" ht="22.5" customHeight="1" x14ac:dyDescent="0.25">
      <c r="A1132" s="23" t="str">
        <f>Лист4!A1130</f>
        <v xml:space="preserve">Богдана Хмельницкого ул. д.43 </v>
      </c>
      <c r="B1132" s="185" t="str">
        <f>Лист4!C1130</f>
        <v>г. Астрахань</v>
      </c>
      <c r="C1132" s="41">
        <f t="shared" si="34"/>
        <v>445.82028599999995</v>
      </c>
      <c r="D1132" s="41">
        <f t="shared" si="35"/>
        <v>28.456613999999995</v>
      </c>
      <c r="E1132" s="30">
        <v>0</v>
      </c>
      <c r="F1132" s="31">
        <v>28.456613999999995</v>
      </c>
      <c r="G1132" s="32">
        <v>0</v>
      </c>
      <c r="H1132" s="32">
        <v>0</v>
      </c>
      <c r="I1132" s="32">
        <v>0</v>
      </c>
      <c r="J1132" s="32">
        <v>0</v>
      </c>
      <c r="K1132" s="29">
        <f>Лист4!E1130/1000</f>
        <v>474.27689999999996</v>
      </c>
      <c r="L1132" s="33"/>
      <c r="M1132" s="33"/>
    </row>
    <row r="1133" spans="1:13" s="34" customFormat="1" ht="22.5" customHeight="1" x14ac:dyDescent="0.25">
      <c r="A1133" s="23" t="str">
        <f>Лист4!A1131</f>
        <v xml:space="preserve">Богдана Хмельницкого ул. д.44 - корп. 1 </v>
      </c>
      <c r="B1133" s="185" t="str">
        <f>Лист4!C1131</f>
        <v>г. Астрахань</v>
      </c>
      <c r="C1133" s="41">
        <f t="shared" si="34"/>
        <v>72.576647999999992</v>
      </c>
      <c r="D1133" s="41">
        <f t="shared" si="35"/>
        <v>4.6325520000000004</v>
      </c>
      <c r="E1133" s="30">
        <v>0</v>
      </c>
      <c r="F1133" s="31">
        <v>4.6325520000000004</v>
      </c>
      <c r="G1133" s="32">
        <v>0</v>
      </c>
      <c r="H1133" s="32">
        <v>0</v>
      </c>
      <c r="I1133" s="32">
        <v>0</v>
      </c>
      <c r="J1133" s="32">
        <v>0</v>
      </c>
      <c r="K1133" s="29">
        <f>Лист4!E1131/1000</f>
        <v>77.209199999999996</v>
      </c>
      <c r="L1133" s="33"/>
      <c r="M1133" s="33"/>
    </row>
    <row r="1134" spans="1:13" s="34" customFormat="1" ht="22.5" customHeight="1" x14ac:dyDescent="0.25">
      <c r="A1134" s="23" t="str">
        <f>Лист4!A1132</f>
        <v xml:space="preserve">Богдана Хмельницкого ул. д.44/45 </v>
      </c>
      <c r="B1134" s="185" t="str">
        <f>Лист4!C1132</f>
        <v>г. Астрахань</v>
      </c>
      <c r="C1134" s="41">
        <f t="shared" si="34"/>
        <v>230.47982200000004</v>
      </c>
      <c r="D1134" s="41">
        <f t="shared" si="35"/>
        <v>14.711478000000001</v>
      </c>
      <c r="E1134" s="30">
        <v>0</v>
      </c>
      <c r="F1134" s="31">
        <v>14.711478000000001</v>
      </c>
      <c r="G1134" s="32">
        <v>0</v>
      </c>
      <c r="H1134" s="32">
        <v>0</v>
      </c>
      <c r="I1134" s="32">
        <v>0</v>
      </c>
      <c r="J1134" s="32">
        <v>0</v>
      </c>
      <c r="K1134" s="29">
        <f>Лист4!E1132/1000</f>
        <v>245.19130000000004</v>
      </c>
      <c r="L1134" s="33"/>
      <c r="M1134" s="33"/>
    </row>
    <row r="1135" spans="1:13" s="34" customFormat="1" ht="22.5" customHeight="1" x14ac:dyDescent="0.25">
      <c r="A1135" s="23" t="str">
        <f>Лист4!A1133</f>
        <v xml:space="preserve">Богдана Хмельницкого ул. д.45 - корп. 2 </v>
      </c>
      <c r="B1135" s="185" t="str">
        <f>Лист4!C1133</f>
        <v>г. Астрахань</v>
      </c>
      <c r="C1135" s="41">
        <f t="shared" si="34"/>
        <v>392.29698679999996</v>
      </c>
      <c r="D1135" s="41">
        <f t="shared" si="35"/>
        <v>25.040233199999996</v>
      </c>
      <c r="E1135" s="30">
        <v>0</v>
      </c>
      <c r="F1135" s="31">
        <v>25.040233199999996</v>
      </c>
      <c r="G1135" s="32">
        <v>0</v>
      </c>
      <c r="H1135" s="32">
        <v>0</v>
      </c>
      <c r="I1135" s="32">
        <v>0</v>
      </c>
      <c r="J1135" s="32">
        <v>0</v>
      </c>
      <c r="K1135" s="29">
        <f>Лист4!E1133/1000</f>
        <v>417.33721999999995</v>
      </c>
      <c r="L1135" s="33"/>
      <c r="M1135" s="33"/>
    </row>
    <row r="1136" spans="1:13" s="34" customFormat="1" ht="22.5" customHeight="1" x14ac:dyDescent="0.25">
      <c r="A1136" s="23" t="str">
        <f>Лист4!A1134</f>
        <v xml:space="preserve">Богдана Хмельницкого ул. д.46 </v>
      </c>
      <c r="B1136" s="185" t="str">
        <f>Лист4!C1134</f>
        <v>г. Астрахань</v>
      </c>
      <c r="C1136" s="41">
        <f t="shared" si="34"/>
        <v>134.578014</v>
      </c>
      <c r="D1136" s="41">
        <f t="shared" si="35"/>
        <v>8.5900859999999994</v>
      </c>
      <c r="E1136" s="30">
        <v>0</v>
      </c>
      <c r="F1136" s="31">
        <v>8.5900859999999994</v>
      </c>
      <c r="G1136" s="32">
        <v>0</v>
      </c>
      <c r="H1136" s="32">
        <v>0</v>
      </c>
      <c r="I1136" s="32">
        <v>0</v>
      </c>
      <c r="J1136" s="32">
        <v>0</v>
      </c>
      <c r="K1136" s="29">
        <f>Лист4!E1134/1000</f>
        <v>143.16809999999998</v>
      </c>
      <c r="L1136" s="33"/>
      <c r="M1136" s="33"/>
    </row>
    <row r="1137" spans="1:13" s="34" customFormat="1" ht="22.5" customHeight="1" x14ac:dyDescent="0.25">
      <c r="A1137" s="23" t="str">
        <f>Лист4!A1135</f>
        <v xml:space="preserve">Богдана Хмельницкого ул. д.47 </v>
      </c>
      <c r="B1137" s="185" t="str">
        <f>Лист4!C1135</f>
        <v>г. Астрахань</v>
      </c>
      <c r="C1137" s="41">
        <f t="shared" si="34"/>
        <v>574.02397199999984</v>
      </c>
      <c r="D1137" s="41">
        <f t="shared" si="35"/>
        <v>36.639827999999994</v>
      </c>
      <c r="E1137" s="30">
        <v>0</v>
      </c>
      <c r="F1137" s="31">
        <v>36.639827999999994</v>
      </c>
      <c r="G1137" s="32">
        <v>0</v>
      </c>
      <c r="H1137" s="32">
        <v>0</v>
      </c>
      <c r="I1137" s="32">
        <v>0</v>
      </c>
      <c r="J1137" s="32">
        <v>0</v>
      </c>
      <c r="K1137" s="29">
        <f>Лист4!E1135/1000</f>
        <v>610.66379999999981</v>
      </c>
      <c r="L1137" s="33"/>
      <c r="M1137" s="33"/>
    </row>
    <row r="1138" spans="1:13" s="34" customFormat="1" ht="22.5" customHeight="1" x14ac:dyDescent="0.25">
      <c r="A1138" s="23" t="str">
        <f>Лист4!A1136</f>
        <v xml:space="preserve">Богдана Хмельницкого ул. д.48 </v>
      </c>
      <c r="B1138" s="185" t="str">
        <f>Лист4!C1136</f>
        <v>г. Астрахань</v>
      </c>
      <c r="C1138" s="41">
        <f t="shared" si="34"/>
        <v>280.91270200000008</v>
      </c>
      <c r="D1138" s="41">
        <f t="shared" si="35"/>
        <v>17.930598000000003</v>
      </c>
      <c r="E1138" s="30">
        <v>0</v>
      </c>
      <c r="F1138" s="31">
        <v>17.930598000000003</v>
      </c>
      <c r="G1138" s="32">
        <v>0</v>
      </c>
      <c r="H1138" s="32">
        <v>0</v>
      </c>
      <c r="I1138" s="32">
        <v>0</v>
      </c>
      <c r="J1138" s="32">
        <v>0</v>
      </c>
      <c r="K1138" s="29">
        <f>Лист4!E1136/1000</f>
        <v>298.84330000000006</v>
      </c>
      <c r="L1138" s="33"/>
      <c r="M1138" s="33"/>
    </row>
    <row r="1139" spans="1:13" s="34" customFormat="1" ht="22.5" customHeight="1" x14ac:dyDescent="0.25">
      <c r="A1139" s="23" t="str">
        <f>Лист4!A1137</f>
        <v xml:space="preserve">Богдана Хмельницкого ул. д.5 </v>
      </c>
      <c r="B1139" s="185" t="str">
        <f>Лист4!C1137</f>
        <v>г. Астрахань</v>
      </c>
      <c r="C1139" s="41">
        <f t="shared" si="34"/>
        <v>286.28878759999992</v>
      </c>
      <c r="D1139" s="41">
        <f t="shared" si="35"/>
        <v>18.273752399999999</v>
      </c>
      <c r="E1139" s="30">
        <v>0</v>
      </c>
      <c r="F1139" s="31">
        <v>18.273752399999999</v>
      </c>
      <c r="G1139" s="32">
        <v>0</v>
      </c>
      <c r="H1139" s="32">
        <v>0</v>
      </c>
      <c r="I1139" s="32">
        <v>0</v>
      </c>
      <c r="J1139" s="32">
        <v>1367.71</v>
      </c>
      <c r="K1139" s="29">
        <f>Лист4!E1137/1000-J1139</f>
        <v>-1063.1474600000001</v>
      </c>
      <c r="L1139" s="33"/>
      <c r="M1139" s="33"/>
    </row>
    <row r="1140" spans="1:13" s="34" customFormat="1" ht="22.5" customHeight="1" x14ac:dyDescent="0.25">
      <c r="A1140" s="23" t="str">
        <f>Лист4!A1138</f>
        <v xml:space="preserve">Богдана Хмельницкого ул. д.5 - корп. 2 </v>
      </c>
      <c r="B1140" s="185" t="str">
        <f>Лист4!C1138</f>
        <v>г. Астрахань</v>
      </c>
      <c r="C1140" s="41">
        <f t="shared" si="34"/>
        <v>54.453870999999992</v>
      </c>
      <c r="D1140" s="41">
        <f t="shared" si="35"/>
        <v>3.4757790000000002</v>
      </c>
      <c r="E1140" s="30">
        <v>0</v>
      </c>
      <c r="F1140" s="31">
        <v>3.4757790000000002</v>
      </c>
      <c r="G1140" s="32">
        <v>0</v>
      </c>
      <c r="H1140" s="32">
        <v>0</v>
      </c>
      <c r="I1140" s="32">
        <v>0</v>
      </c>
      <c r="J1140" s="32">
        <v>0</v>
      </c>
      <c r="K1140" s="29">
        <f>Лист4!E1138/1000</f>
        <v>57.929649999999995</v>
      </c>
      <c r="L1140" s="33"/>
      <c r="M1140" s="33"/>
    </row>
    <row r="1141" spans="1:13" s="34" customFormat="1" ht="22.5" customHeight="1" x14ac:dyDescent="0.25">
      <c r="A1141" s="23" t="str">
        <f>Лист4!A1139</f>
        <v xml:space="preserve">Богдана Хмельницкого ул. д.50 </v>
      </c>
      <c r="B1141" s="185" t="str">
        <f>Лист4!C1139</f>
        <v>г. Астрахань</v>
      </c>
      <c r="C1141" s="41">
        <f t="shared" si="34"/>
        <v>206.69500200000007</v>
      </c>
      <c r="D1141" s="41">
        <f t="shared" si="35"/>
        <v>13.193298000000002</v>
      </c>
      <c r="E1141" s="30">
        <v>0</v>
      </c>
      <c r="F1141" s="31">
        <v>13.193298000000002</v>
      </c>
      <c r="G1141" s="32">
        <v>0</v>
      </c>
      <c r="H1141" s="32">
        <v>0</v>
      </c>
      <c r="I1141" s="32">
        <v>0</v>
      </c>
      <c r="J1141" s="32">
        <v>862.58</v>
      </c>
      <c r="K1141" s="29">
        <f>Лист4!E1139/1000-J1141</f>
        <v>-642.69169999999997</v>
      </c>
      <c r="L1141" s="33"/>
      <c r="M1141" s="33"/>
    </row>
    <row r="1142" spans="1:13" s="34" customFormat="1" ht="22.5" customHeight="1" x14ac:dyDescent="0.25">
      <c r="A1142" s="23" t="str">
        <f>Лист4!A1140</f>
        <v xml:space="preserve">Богдана Хмельницкого ул. д.52 </v>
      </c>
      <c r="B1142" s="185" t="str">
        <f>Лист4!C1140</f>
        <v>г. Астрахань</v>
      </c>
      <c r="C1142" s="41">
        <f t="shared" si="34"/>
        <v>258.14717099999996</v>
      </c>
      <c r="D1142" s="41">
        <f t="shared" si="35"/>
        <v>16.477479000000002</v>
      </c>
      <c r="E1142" s="30">
        <v>0</v>
      </c>
      <c r="F1142" s="31">
        <v>16.477479000000002</v>
      </c>
      <c r="G1142" s="32">
        <v>0</v>
      </c>
      <c r="H1142" s="32">
        <v>0</v>
      </c>
      <c r="I1142" s="32">
        <v>0</v>
      </c>
      <c r="J1142" s="32">
        <f>217.3+1045.42</f>
        <v>1262.72</v>
      </c>
      <c r="K1142" s="29">
        <f>Лист4!E1140/1000-J1142</f>
        <v>-988.09535000000005</v>
      </c>
      <c r="L1142" s="33"/>
      <c r="M1142" s="33"/>
    </row>
    <row r="1143" spans="1:13" s="34" customFormat="1" ht="22.5" customHeight="1" x14ac:dyDescent="0.25">
      <c r="A1143" s="23" t="str">
        <f>Лист4!A1141</f>
        <v xml:space="preserve">Богдана Хмельницкого ул. д.52 - корп. 1 </v>
      </c>
      <c r="B1143" s="185" t="str">
        <f>Лист4!C1141</f>
        <v>г. Астрахань</v>
      </c>
      <c r="C1143" s="41">
        <f t="shared" si="34"/>
        <v>99.019703400000012</v>
      </c>
      <c r="D1143" s="41">
        <f t="shared" si="35"/>
        <v>6.3204066000000001</v>
      </c>
      <c r="E1143" s="30">
        <v>0</v>
      </c>
      <c r="F1143" s="31">
        <v>6.3204066000000001</v>
      </c>
      <c r="G1143" s="32">
        <v>0</v>
      </c>
      <c r="H1143" s="32">
        <v>0</v>
      </c>
      <c r="I1143" s="32">
        <v>0</v>
      </c>
      <c r="J1143" s="32">
        <v>0</v>
      </c>
      <c r="K1143" s="29">
        <f>Лист4!E1141/1000-J1143</f>
        <v>105.34011000000001</v>
      </c>
      <c r="L1143" s="33"/>
      <c r="M1143" s="33"/>
    </row>
    <row r="1144" spans="1:13" s="34" customFormat="1" ht="22.5" customHeight="1" x14ac:dyDescent="0.25">
      <c r="A1144" s="23" t="str">
        <f>Лист4!A1142</f>
        <v xml:space="preserve">Богдана Хмельницкого ул. д.56 </v>
      </c>
      <c r="B1144" s="185" t="str">
        <f>Лист4!C1142</f>
        <v>г. Астрахань</v>
      </c>
      <c r="C1144" s="41">
        <f t="shared" si="34"/>
        <v>443.14664400000009</v>
      </c>
      <c r="D1144" s="41">
        <f t="shared" si="35"/>
        <v>28.285956000000006</v>
      </c>
      <c r="E1144" s="30">
        <v>0</v>
      </c>
      <c r="F1144" s="31">
        <v>28.285956000000006</v>
      </c>
      <c r="G1144" s="32">
        <v>0</v>
      </c>
      <c r="H1144" s="32">
        <v>0</v>
      </c>
      <c r="I1144" s="32">
        <v>0</v>
      </c>
      <c r="J1144" s="32">
        <v>1201.04</v>
      </c>
      <c r="K1144" s="29">
        <f>Лист4!E1142/1000-J1144</f>
        <v>-729.60739999999987</v>
      </c>
      <c r="L1144" s="33"/>
      <c r="M1144" s="33"/>
    </row>
    <row r="1145" spans="1:13" s="34" customFormat="1" ht="22.5" customHeight="1" x14ac:dyDescent="0.25">
      <c r="A1145" s="23" t="str">
        <f>Лист4!A1143</f>
        <v xml:space="preserve">Богдана Хмельницкого ул. д.57 </v>
      </c>
      <c r="B1145" s="185" t="str">
        <f>Лист4!C1143</f>
        <v>г. Астрахань</v>
      </c>
      <c r="C1145" s="41">
        <f t="shared" si="34"/>
        <v>1468.5791832000002</v>
      </c>
      <c r="D1145" s="41">
        <f t="shared" si="35"/>
        <v>93.739096800000013</v>
      </c>
      <c r="E1145" s="30">
        <v>0</v>
      </c>
      <c r="F1145" s="31">
        <v>93.739096800000013</v>
      </c>
      <c r="G1145" s="32">
        <v>0</v>
      </c>
      <c r="H1145" s="32">
        <v>0</v>
      </c>
      <c r="I1145" s="32">
        <v>0</v>
      </c>
      <c r="J1145" s="32">
        <v>0</v>
      </c>
      <c r="K1145" s="29">
        <f>Лист4!E1143/1000-J1145</f>
        <v>1562.3182800000002</v>
      </c>
      <c r="L1145" s="33"/>
      <c r="M1145" s="33"/>
    </row>
    <row r="1146" spans="1:13" s="34" customFormat="1" ht="22.5" customHeight="1" x14ac:dyDescent="0.25">
      <c r="A1146" s="23" t="str">
        <f>Лист4!A1144</f>
        <v xml:space="preserve">Богдана Хмельницкого ул. д.7 </v>
      </c>
      <c r="B1146" s="185" t="str">
        <f>Лист4!C1144</f>
        <v>г. Астрахань</v>
      </c>
      <c r="C1146" s="41">
        <f t="shared" si="34"/>
        <v>182.799544</v>
      </c>
      <c r="D1146" s="41">
        <f t="shared" si="35"/>
        <v>11.668056</v>
      </c>
      <c r="E1146" s="30">
        <v>0</v>
      </c>
      <c r="F1146" s="31">
        <v>11.668056</v>
      </c>
      <c r="G1146" s="32">
        <v>0</v>
      </c>
      <c r="H1146" s="32">
        <v>0</v>
      </c>
      <c r="I1146" s="32">
        <v>0</v>
      </c>
      <c r="J1146" s="32">
        <v>298.99</v>
      </c>
      <c r="K1146" s="29">
        <f>Лист4!E1144/1000-J1146</f>
        <v>-104.5224</v>
      </c>
      <c r="L1146" s="33"/>
      <c r="M1146" s="33"/>
    </row>
    <row r="1147" spans="1:13" s="34" customFormat="1" ht="22.5" customHeight="1" x14ac:dyDescent="0.25">
      <c r="A1147" s="23" t="str">
        <f>Лист4!A1145</f>
        <v xml:space="preserve">Богдана Хмельницкого ул. д.7 - корп. 1 </v>
      </c>
      <c r="B1147" s="185" t="str">
        <f>Лист4!C1145</f>
        <v>г. Астрахань</v>
      </c>
      <c r="C1147" s="41">
        <f t="shared" si="34"/>
        <v>39.488742000000052</v>
      </c>
      <c r="D1147" s="41">
        <f t="shared" si="35"/>
        <v>2.5205580000000003</v>
      </c>
      <c r="E1147" s="30">
        <v>0</v>
      </c>
      <c r="F1147" s="31">
        <v>2.5205580000000003</v>
      </c>
      <c r="G1147" s="32">
        <v>0</v>
      </c>
      <c r="H1147" s="32">
        <v>0</v>
      </c>
      <c r="I1147" s="32">
        <v>0</v>
      </c>
      <c r="J1147" s="32">
        <v>1047.95</v>
      </c>
      <c r="K1147" s="29">
        <f>Лист4!E1145/1000-J1147</f>
        <v>-1005.9407</v>
      </c>
      <c r="L1147" s="33"/>
      <c r="M1147" s="33"/>
    </row>
    <row r="1148" spans="1:13" s="34" customFormat="1" ht="22.5" customHeight="1" x14ac:dyDescent="0.25">
      <c r="A1148" s="23" t="str">
        <f>Лист4!A1146</f>
        <v xml:space="preserve">Богдана Хмельницкого ул. д.8 </v>
      </c>
      <c r="B1148" s="185" t="str">
        <f>Лист4!C1146</f>
        <v>г. Астрахань</v>
      </c>
      <c r="C1148" s="41">
        <f t="shared" si="34"/>
        <v>234.54522799999998</v>
      </c>
      <c r="D1148" s="41">
        <f t="shared" si="35"/>
        <v>14.970971999999998</v>
      </c>
      <c r="E1148" s="30">
        <v>0</v>
      </c>
      <c r="F1148" s="31">
        <v>14.970971999999998</v>
      </c>
      <c r="G1148" s="32">
        <v>0</v>
      </c>
      <c r="H1148" s="32">
        <v>0</v>
      </c>
      <c r="I1148" s="32">
        <v>0</v>
      </c>
      <c r="J1148" s="32">
        <v>0</v>
      </c>
      <c r="K1148" s="29">
        <f>Лист4!E1146/1000-J1148</f>
        <v>249.51619999999997</v>
      </c>
      <c r="L1148" s="33"/>
      <c r="M1148" s="33"/>
    </row>
    <row r="1149" spans="1:13" s="34" customFormat="1" ht="22.5" customHeight="1" x14ac:dyDescent="0.25">
      <c r="A1149" s="23" t="str">
        <f>Лист4!A1147</f>
        <v xml:space="preserve">Богдана Хмельницкого ул. д.9 </v>
      </c>
      <c r="B1149" s="185" t="str">
        <f>Лист4!C1147</f>
        <v>г. Астрахань</v>
      </c>
      <c r="C1149" s="41">
        <f t="shared" si="34"/>
        <v>204.49605999999997</v>
      </c>
      <c r="D1149" s="41">
        <f t="shared" si="35"/>
        <v>13.05294</v>
      </c>
      <c r="E1149" s="30">
        <v>0</v>
      </c>
      <c r="F1149" s="31">
        <v>13.05294</v>
      </c>
      <c r="G1149" s="32">
        <v>0</v>
      </c>
      <c r="H1149" s="32">
        <v>0</v>
      </c>
      <c r="I1149" s="32">
        <v>0</v>
      </c>
      <c r="J1149" s="32">
        <v>0</v>
      </c>
      <c r="K1149" s="29">
        <f>Лист4!E1147/1000</f>
        <v>217.54899999999998</v>
      </c>
      <c r="L1149" s="33"/>
      <c r="M1149" s="33"/>
    </row>
    <row r="1150" spans="1:13" s="34" customFormat="1" ht="22.5" customHeight="1" x14ac:dyDescent="0.25">
      <c r="A1150" s="23" t="str">
        <f>Лист4!A1148</f>
        <v xml:space="preserve">Богдана Хмельницкого ул. д.9 - корп. 1 </v>
      </c>
      <c r="B1150" s="185" t="str">
        <f>Лист4!C1148</f>
        <v>г. Астрахань</v>
      </c>
      <c r="C1150" s="41">
        <f t="shared" si="34"/>
        <v>64.187335999999988</v>
      </c>
      <c r="D1150" s="41">
        <f t="shared" si="35"/>
        <v>4.0970639999999996</v>
      </c>
      <c r="E1150" s="30">
        <v>0</v>
      </c>
      <c r="F1150" s="31">
        <v>4.0970639999999996</v>
      </c>
      <c r="G1150" s="32">
        <v>0</v>
      </c>
      <c r="H1150" s="32">
        <v>0</v>
      </c>
      <c r="I1150" s="32">
        <v>0</v>
      </c>
      <c r="J1150" s="32">
        <v>0</v>
      </c>
      <c r="K1150" s="29">
        <f>Лист4!E1148/1000</f>
        <v>68.284399999999991</v>
      </c>
      <c r="L1150" s="33"/>
      <c r="M1150" s="33"/>
    </row>
    <row r="1151" spans="1:13" s="34" customFormat="1" ht="22.5" customHeight="1" x14ac:dyDescent="0.25">
      <c r="A1151" s="23" t="str">
        <f>Лист4!A1149</f>
        <v xml:space="preserve">Богдана Хмельницкого ул. д.9 - корп. 2 </v>
      </c>
      <c r="B1151" s="185" t="str">
        <f>Лист4!C1149</f>
        <v>г. Астрахань</v>
      </c>
      <c r="C1151" s="41">
        <f t="shared" si="34"/>
        <v>68.391297999999992</v>
      </c>
      <c r="D1151" s="41">
        <f t="shared" si="35"/>
        <v>4.3654019999999996</v>
      </c>
      <c r="E1151" s="30">
        <v>0</v>
      </c>
      <c r="F1151" s="31">
        <v>4.3654019999999996</v>
      </c>
      <c r="G1151" s="32">
        <v>0</v>
      </c>
      <c r="H1151" s="32">
        <v>0</v>
      </c>
      <c r="I1151" s="32">
        <v>0</v>
      </c>
      <c r="J1151" s="32">
        <v>0</v>
      </c>
      <c r="K1151" s="29">
        <f>Лист4!E1149/1000</f>
        <v>72.756699999999995</v>
      </c>
      <c r="L1151" s="33"/>
      <c r="M1151" s="33"/>
    </row>
    <row r="1152" spans="1:13" s="34" customFormat="1" ht="22.5" customHeight="1" x14ac:dyDescent="0.25">
      <c r="A1152" s="23" t="str">
        <f>Лист4!A1150</f>
        <v xml:space="preserve">Боевая ул. д.126/87 - корп. 1 </v>
      </c>
      <c r="B1152" s="185" t="str">
        <f>Лист4!C1150</f>
        <v>г. Астрахань</v>
      </c>
      <c r="C1152" s="41">
        <f t="shared" si="34"/>
        <v>337.6395399999999</v>
      </c>
      <c r="D1152" s="41">
        <f t="shared" si="35"/>
        <v>21.551459999999995</v>
      </c>
      <c r="E1152" s="30">
        <v>0</v>
      </c>
      <c r="F1152" s="31">
        <v>21.551459999999995</v>
      </c>
      <c r="G1152" s="32">
        <v>0</v>
      </c>
      <c r="H1152" s="32">
        <v>0</v>
      </c>
      <c r="I1152" s="32">
        <v>0</v>
      </c>
      <c r="J1152" s="32">
        <v>0</v>
      </c>
      <c r="K1152" s="29">
        <f>Лист4!E1150/1000</f>
        <v>359.19099999999992</v>
      </c>
      <c r="L1152" s="33"/>
      <c r="M1152" s="33"/>
    </row>
    <row r="1153" spans="1:13" s="34" customFormat="1" ht="22.5" customHeight="1" x14ac:dyDescent="0.25">
      <c r="A1153" s="23" t="str">
        <f>Лист4!A1151</f>
        <v xml:space="preserve">Боевая ул. д.126/87 - корп. 2 </v>
      </c>
      <c r="B1153" s="185" t="str">
        <f>Лист4!C1151</f>
        <v>г. Астрахань</v>
      </c>
      <c r="C1153" s="41">
        <f t="shared" si="34"/>
        <v>464.54912799999994</v>
      </c>
      <c r="D1153" s="41">
        <f t="shared" si="35"/>
        <v>29.652071999999997</v>
      </c>
      <c r="E1153" s="30">
        <v>0</v>
      </c>
      <c r="F1153" s="31">
        <v>29.652071999999997</v>
      </c>
      <c r="G1153" s="32">
        <v>0</v>
      </c>
      <c r="H1153" s="32">
        <v>0</v>
      </c>
      <c r="I1153" s="32">
        <v>0</v>
      </c>
      <c r="J1153" s="32">
        <v>0</v>
      </c>
      <c r="K1153" s="29">
        <f>Лист4!E1151/1000</f>
        <v>494.20119999999991</v>
      </c>
      <c r="L1153" s="33"/>
      <c r="M1153" s="33"/>
    </row>
    <row r="1154" spans="1:13" s="34" customFormat="1" ht="22.5" customHeight="1" x14ac:dyDescent="0.25">
      <c r="A1154" s="23" t="str">
        <f>Лист4!A1152</f>
        <v xml:space="preserve">Боевая ул. д.126/87 - корп. 3 </v>
      </c>
      <c r="B1154" s="185" t="str">
        <f>Лист4!C1152</f>
        <v>г. Астрахань</v>
      </c>
      <c r="C1154" s="41">
        <f t="shared" si="34"/>
        <v>403.63534199999992</v>
      </c>
      <c r="D1154" s="41">
        <f t="shared" si="35"/>
        <v>25.763957999999995</v>
      </c>
      <c r="E1154" s="30">
        <v>0</v>
      </c>
      <c r="F1154" s="31">
        <v>25.763957999999995</v>
      </c>
      <c r="G1154" s="32">
        <v>0</v>
      </c>
      <c r="H1154" s="32">
        <v>0</v>
      </c>
      <c r="I1154" s="32">
        <v>0</v>
      </c>
      <c r="J1154" s="32">
        <v>0</v>
      </c>
      <c r="K1154" s="29">
        <f>Лист4!E1152/1000</f>
        <v>429.39929999999993</v>
      </c>
      <c r="L1154" s="33"/>
      <c r="M1154" s="33"/>
    </row>
    <row r="1155" spans="1:13" s="34" customFormat="1" ht="22.5" customHeight="1" x14ac:dyDescent="0.25">
      <c r="A1155" s="23" t="str">
        <f>Лист4!A1153</f>
        <v xml:space="preserve">Боевая ул. д.126/87 - корп. 4 </v>
      </c>
      <c r="B1155" s="185" t="str">
        <f>Лист4!C1153</f>
        <v>г. Астрахань</v>
      </c>
      <c r="C1155" s="41">
        <f t="shared" si="34"/>
        <v>440.87720199999995</v>
      </c>
      <c r="D1155" s="41">
        <f t="shared" si="35"/>
        <v>28.141097999999996</v>
      </c>
      <c r="E1155" s="30">
        <v>0</v>
      </c>
      <c r="F1155" s="31">
        <v>28.141097999999996</v>
      </c>
      <c r="G1155" s="32">
        <v>0</v>
      </c>
      <c r="H1155" s="32">
        <v>0</v>
      </c>
      <c r="I1155" s="32">
        <v>0</v>
      </c>
      <c r="J1155" s="32">
        <v>0</v>
      </c>
      <c r="K1155" s="29">
        <f>Лист4!E1153/1000</f>
        <v>469.01829999999995</v>
      </c>
      <c r="L1155" s="33"/>
      <c r="M1155" s="33"/>
    </row>
    <row r="1156" spans="1:13" s="34" customFormat="1" ht="22.5" customHeight="1" x14ac:dyDescent="0.25">
      <c r="A1156" s="23" t="str">
        <f>Лист4!A1154</f>
        <v xml:space="preserve">Боевая ул. д.126/87 - корп. 5 </v>
      </c>
      <c r="B1156" s="185" t="str">
        <f>Лист4!C1154</f>
        <v>г. Астрахань</v>
      </c>
      <c r="C1156" s="41">
        <f t="shared" si="34"/>
        <v>624.36539000000039</v>
      </c>
      <c r="D1156" s="41">
        <f t="shared" si="35"/>
        <v>39.853110000000022</v>
      </c>
      <c r="E1156" s="30">
        <v>0</v>
      </c>
      <c r="F1156" s="31">
        <v>39.853110000000022</v>
      </c>
      <c r="G1156" s="32">
        <v>0</v>
      </c>
      <c r="H1156" s="32">
        <v>0</v>
      </c>
      <c r="I1156" s="32">
        <v>0</v>
      </c>
      <c r="J1156" s="32">
        <v>0</v>
      </c>
      <c r="K1156" s="29">
        <f>Лист4!E1154/1000</f>
        <v>664.2185000000004</v>
      </c>
      <c r="L1156" s="33"/>
      <c r="M1156" s="33"/>
    </row>
    <row r="1157" spans="1:13" s="34" customFormat="1" ht="22.5" customHeight="1" x14ac:dyDescent="0.25">
      <c r="A1157" s="23" t="str">
        <f>Лист4!A1155</f>
        <v xml:space="preserve">Боевая ул. д.126/87 - корп. 6 </v>
      </c>
      <c r="B1157" s="185" t="str">
        <f>Лист4!C1155</f>
        <v>г. Астрахань</v>
      </c>
      <c r="C1157" s="41">
        <f t="shared" ref="C1157:C1219" si="36">K1157+J1157-F1157</f>
        <v>703.30184299999996</v>
      </c>
      <c r="D1157" s="41">
        <f t="shared" ref="D1157:D1219" si="37">F1157</f>
        <v>44.891606999999993</v>
      </c>
      <c r="E1157" s="30">
        <v>0</v>
      </c>
      <c r="F1157" s="31">
        <v>44.891606999999993</v>
      </c>
      <c r="G1157" s="32">
        <v>0</v>
      </c>
      <c r="H1157" s="32">
        <v>0</v>
      </c>
      <c r="I1157" s="32">
        <v>0</v>
      </c>
      <c r="J1157" s="32">
        <v>0</v>
      </c>
      <c r="K1157" s="29">
        <f>Лист4!E1155/1000</f>
        <v>748.19344999999998</v>
      </c>
      <c r="L1157" s="33"/>
      <c r="M1157" s="33"/>
    </row>
    <row r="1158" spans="1:13" s="34" customFormat="1" ht="22.5" customHeight="1" x14ac:dyDescent="0.25">
      <c r="A1158" s="23" t="str">
        <f>Лист4!A1156</f>
        <v xml:space="preserve">Боевая ул. д.126/87 - корп. 7 </v>
      </c>
      <c r="B1158" s="185" t="str">
        <f>Лист4!C1156</f>
        <v>г. Астрахань</v>
      </c>
      <c r="C1158" s="41">
        <f t="shared" si="36"/>
        <v>938.757743</v>
      </c>
      <c r="D1158" s="41">
        <f t="shared" si="37"/>
        <v>59.920707000000007</v>
      </c>
      <c r="E1158" s="30">
        <v>0</v>
      </c>
      <c r="F1158" s="31">
        <v>59.920707000000007</v>
      </c>
      <c r="G1158" s="32">
        <v>0</v>
      </c>
      <c r="H1158" s="32">
        <v>0</v>
      </c>
      <c r="I1158" s="32">
        <v>0</v>
      </c>
      <c r="J1158" s="32">
        <v>0</v>
      </c>
      <c r="K1158" s="29">
        <f>Лист4!E1156/1000-J1158</f>
        <v>998.67845</v>
      </c>
      <c r="L1158" s="33"/>
      <c r="M1158" s="33"/>
    </row>
    <row r="1159" spans="1:13" s="34" customFormat="1" ht="22.5" customHeight="1" x14ac:dyDescent="0.25">
      <c r="A1159" s="23" t="str">
        <f>Лист4!A1157</f>
        <v xml:space="preserve">Боевая ул. д.126/87 - корп. 8 </v>
      </c>
      <c r="B1159" s="185" t="str">
        <f>Лист4!C1157</f>
        <v>г. Астрахань</v>
      </c>
      <c r="C1159" s="41">
        <f t="shared" si="36"/>
        <v>700.43335779999995</v>
      </c>
      <c r="D1159" s="41">
        <f t="shared" si="37"/>
        <v>44.708512200000001</v>
      </c>
      <c r="E1159" s="30">
        <v>0</v>
      </c>
      <c r="F1159" s="31">
        <v>44.708512200000001</v>
      </c>
      <c r="G1159" s="32">
        <v>0</v>
      </c>
      <c r="H1159" s="32">
        <v>0</v>
      </c>
      <c r="I1159" s="32">
        <v>0</v>
      </c>
      <c r="J1159" s="32">
        <v>0</v>
      </c>
      <c r="K1159" s="29">
        <f>Лист4!E1157/1000-J1159</f>
        <v>745.14186999999993</v>
      </c>
      <c r="L1159" s="33"/>
      <c r="M1159" s="33"/>
    </row>
    <row r="1160" spans="1:13" s="34" customFormat="1" ht="22.5" customHeight="1" x14ac:dyDescent="0.25">
      <c r="A1160" s="23" t="str">
        <f>Лист4!A1158</f>
        <v xml:space="preserve">Боевая ул. д.36 </v>
      </c>
      <c r="B1160" s="185" t="str">
        <f>Лист4!C1158</f>
        <v>г. Астрахань</v>
      </c>
      <c r="C1160" s="41">
        <f t="shared" si="36"/>
        <v>189.36488000000003</v>
      </c>
      <c r="D1160" s="41">
        <f t="shared" si="37"/>
        <v>12.087120000000001</v>
      </c>
      <c r="E1160" s="30">
        <v>0</v>
      </c>
      <c r="F1160" s="31">
        <v>12.087120000000001</v>
      </c>
      <c r="G1160" s="32">
        <v>0</v>
      </c>
      <c r="H1160" s="32">
        <v>0</v>
      </c>
      <c r="I1160" s="32">
        <v>0</v>
      </c>
      <c r="J1160" s="32">
        <v>0</v>
      </c>
      <c r="K1160" s="29">
        <f>Лист4!E1158/1000</f>
        <v>201.45200000000003</v>
      </c>
      <c r="L1160" s="33"/>
      <c r="M1160" s="33"/>
    </row>
    <row r="1161" spans="1:13" s="34" customFormat="1" ht="22.5" customHeight="1" x14ac:dyDescent="0.25">
      <c r="A1161" s="23" t="str">
        <f>Лист4!A1159</f>
        <v xml:space="preserve">Боевая ул. д.36 - корп. 1 </v>
      </c>
      <c r="B1161" s="185" t="str">
        <f>Лист4!C1159</f>
        <v>г. Астрахань</v>
      </c>
      <c r="C1161" s="41">
        <f t="shared" si="36"/>
        <v>313.81298399999997</v>
      </c>
      <c r="D1161" s="41">
        <f t="shared" si="37"/>
        <v>20.030615999999998</v>
      </c>
      <c r="E1161" s="30">
        <v>0</v>
      </c>
      <c r="F1161" s="31">
        <v>20.030615999999998</v>
      </c>
      <c r="G1161" s="32">
        <v>0</v>
      </c>
      <c r="H1161" s="32">
        <v>0</v>
      </c>
      <c r="I1161" s="32">
        <v>0</v>
      </c>
      <c r="J1161" s="32">
        <v>0</v>
      </c>
      <c r="K1161" s="29">
        <f>Лист4!E1159/1000</f>
        <v>333.84359999999998</v>
      </c>
      <c r="L1161" s="33"/>
      <c r="M1161" s="33"/>
    </row>
    <row r="1162" spans="1:13" s="34" customFormat="1" ht="22.5" customHeight="1" x14ac:dyDescent="0.25">
      <c r="A1162" s="23" t="str">
        <f>Лист4!A1160</f>
        <v xml:space="preserve">Боевая ул. д.40 </v>
      </c>
      <c r="B1162" s="185" t="str">
        <f>Лист4!C1160</f>
        <v>г. Астрахань</v>
      </c>
      <c r="C1162" s="41">
        <f t="shared" si="36"/>
        <v>681.20546980000017</v>
      </c>
      <c r="D1162" s="41">
        <f t="shared" si="37"/>
        <v>43.481200200000011</v>
      </c>
      <c r="E1162" s="30">
        <v>0</v>
      </c>
      <c r="F1162" s="31">
        <v>43.481200200000011</v>
      </c>
      <c r="G1162" s="32">
        <v>0</v>
      </c>
      <c r="H1162" s="32">
        <v>0</v>
      </c>
      <c r="I1162" s="32">
        <v>0</v>
      </c>
      <c r="J1162" s="32">
        <v>0</v>
      </c>
      <c r="K1162" s="29">
        <f>Лист4!E1160/1000</f>
        <v>724.68667000000016</v>
      </c>
      <c r="L1162" s="33"/>
      <c r="M1162" s="33"/>
    </row>
    <row r="1163" spans="1:13" s="34" customFormat="1" ht="22.5" customHeight="1" x14ac:dyDescent="0.25">
      <c r="A1163" s="23" t="str">
        <f>Лист4!A1161</f>
        <v xml:space="preserve">Боевая ул. д.50 </v>
      </c>
      <c r="B1163" s="185" t="str">
        <f>Лист4!C1161</f>
        <v>г. Астрахань</v>
      </c>
      <c r="C1163" s="41">
        <f t="shared" si="36"/>
        <v>230.5514312</v>
      </c>
      <c r="D1163" s="41">
        <f t="shared" si="37"/>
        <v>14.716048799999999</v>
      </c>
      <c r="E1163" s="30">
        <v>0</v>
      </c>
      <c r="F1163" s="31">
        <v>14.716048799999999</v>
      </c>
      <c r="G1163" s="32">
        <v>0</v>
      </c>
      <c r="H1163" s="32">
        <v>0</v>
      </c>
      <c r="I1163" s="32">
        <v>0</v>
      </c>
      <c r="J1163" s="32">
        <v>0</v>
      </c>
      <c r="K1163" s="29">
        <f>Лист4!E1161/1000</f>
        <v>245.26748000000001</v>
      </c>
      <c r="L1163" s="33"/>
      <c r="M1163" s="33"/>
    </row>
    <row r="1164" spans="1:13" s="34" customFormat="1" ht="22.5" customHeight="1" x14ac:dyDescent="0.25">
      <c r="A1164" s="23" t="str">
        <f>Лист4!A1162</f>
        <v xml:space="preserve">Боевая ул. д.52 </v>
      </c>
      <c r="B1164" s="185" t="str">
        <f>Лист4!C1162</f>
        <v>г. Астрахань</v>
      </c>
      <c r="C1164" s="41">
        <f t="shared" si="36"/>
        <v>213.60663400000001</v>
      </c>
      <c r="D1164" s="41">
        <f t="shared" si="37"/>
        <v>13.634466</v>
      </c>
      <c r="E1164" s="30">
        <v>0</v>
      </c>
      <c r="F1164" s="31">
        <v>13.634466</v>
      </c>
      <c r="G1164" s="32">
        <v>0</v>
      </c>
      <c r="H1164" s="32">
        <v>0</v>
      </c>
      <c r="I1164" s="32">
        <v>0</v>
      </c>
      <c r="J1164" s="32">
        <v>0</v>
      </c>
      <c r="K1164" s="29">
        <f>Лист4!E1162/1000</f>
        <v>227.24110000000002</v>
      </c>
      <c r="L1164" s="33"/>
      <c r="M1164" s="33"/>
    </row>
    <row r="1165" spans="1:13" s="34" customFormat="1" ht="22.5" customHeight="1" x14ac:dyDescent="0.25">
      <c r="A1165" s="23" t="str">
        <f>Лист4!A1163</f>
        <v xml:space="preserve">Боевая ул. д.54 </v>
      </c>
      <c r="B1165" s="185" t="str">
        <f>Лист4!C1163</f>
        <v>г. Астрахань</v>
      </c>
      <c r="C1165" s="41">
        <f t="shared" si="36"/>
        <v>203.27189799999996</v>
      </c>
      <c r="D1165" s="41">
        <f t="shared" si="37"/>
        <v>12.974802</v>
      </c>
      <c r="E1165" s="30">
        <v>0</v>
      </c>
      <c r="F1165" s="31">
        <v>12.974802</v>
      </c>
      <c r="G1165" s="32">
        <v>0</v>
      </c>
      <c r="H1165" s="32">
        <v>0</v>
      </c>
      <c r="I1165" s="32">
        <v>0</v>
      </c>
      <c r="J1165" s="32">
        <v>0</v>
      </c>
      <c r="K1165" s="29">
        <f>Лист4!E1163/1000</f>
        <v>216.24669999999998</v>
      </c>
      <c r="L1165" s="33"/>
      <c r="M1165" s="33"/>
    </row>
    <row r="1166" spans="1:13" s="34" customFormat="1" ht="22.5" customHeight="1" x14ac:dyDescent="0.25">
      <c r="A1166" s="23" t="str">
        <f>Лист4!A1164</f>
        <v xml:space="preserve">Боевая ул. д.55 </v>
      </c>
      <c r="B1166" s="185" t="str">
        <f>Лист4!C1164</f>
        <v>г. Астрахань</v>
      </c>
      <c r="C1166" s="41">
        <f t="shared" si="36"/>
        <v>258.62095919999996</v>
      </c>
      <c r="D1166" s="41">
        <f t="shared" si="37"/>
        <v>16.507720800000001</v>
      </c>
      <c r="E1166" s="30">
        <v>0</v>
      </c>
      <c r="F1166" s="31">
        <v>16.507720800000001</v>
      </c>
      <c r="G1166" s="32">
        <v>0</v>
      </c>
      <c r="H1166" s="32">
        <v>0</v>
      </c>
      <c r="I1166" s="32">
        <v>0</v>
      </c>
      <c r="J1166" s="32">
        <v>0</v>
      </c>
      <c r="K1166" s="29">
        <f>Лист4!E1164/1000</f>
        <v>275.12867999999997</v>
      </c>
      <c r="L1166" s="33"/>
      <c r="M1166" s="33"/>
    </row>
    <row r="1167" spans="1:13" s="34" customFormat="1" ht="22.5" customHeight="1" x14ac:dyDescent="0.25">
      <c r="A1167" s="23" t="str">
        <f>Лист4!A1165</f>
        <v xml:space="preserve">Боевая ул. д.56 </v>
      </c>
      <c r="B1167" s="185" t="str">
        <f>Лист4!C1165</f>
        <v>г. Астрахань</v>
      </c>
      <c r="C1167" s="41">
        <f t="shared" si="36"/>
        <v>83.549644000000015</v>
      </c>
      <c r="D1167" s="41">
        <f t="shared" si="37"/>
        <v>5.3329560000000011</v>
      </c>
      <c r="E1167" s="30">
        <v>0</v>
      </c>
      <c r="F1167" s="31">
        <v>5.3329560000000011</v>
      </c>
      <c r="G1167" s="32">
        <v>0</v>
      </c>
      <c r="H1167" s="32">
        <v>0</v>
      </c>
      <c r="I1167" s="32">
        <v>0</v>
      </c>
      <c r="J1167" s="32">
        <v>0</v>
      </c>
      <c r="K1167" s="29">
        <f>Лист4!E1165/1000</f>
        <v>88.882600000000011</v>
      </c>
      <c r="L1167" s="33"/>
      <c r="M1167" s="33"/>
    </row>
    <row r="1168" spans="1:13" s="34" customFormat="1" ht="22.5" customHeight="1" x14ac:dyDescent="0.25">
      <c r="A1168" s="23" t="str">
        <f>Лист4!A1166</f>
        <v xml:space="preserve">Боевая ул. д.57 </v>
      </c>
      <c r="B1168" s="185" t="str">
        <f>Лист4!C1166</f>
        <v>г. Астрахань</v>
      </c>
      <c r="C1168" s="41">
        <f t="shared" si="36"/>
        <v>420.88979400000005</v>
      </c>
      <c r="D1168" s="41">
        <f t="shared" si="37"/>
        <v>26.865306000000004</v>
      </c>
      <c r="E1168" s="30">
        <v>0</v>
      </c>
      <c r="F1168" s="31">
        <v>26.865306000000004</v>
      </c>
      <c r="G1168" s="32">
        <v>0</v>
      </c>
      <c r="H1168" s="32">
        <v>0</v>
      </c>
      <c r="I1168" s="32">
        <v>0</v>
      </c>
      <c r="J1168" s="32">
        <v>0</v>
      </c>
      <c r="K1168" s="29">
        <f>Лист4!E1166/1000</f>
        <v>447.75510000000008</v>
      </c>
      <c r="L1168" s="33"/>
      <c r="M1168" s="33"/>
    </row>
    <row r="1169" spans="1:13" s="34" customFormat="1" ht="22.5" customHeight="1" x14ac:dyDescent="0.25">
      <c r="A1169" s="23" t="str">
        <f>Лист4!A1167</f>
        <v xml:space="preserve">Боевая ул. д.58 </v>
      </c>
      <c r="B1169" s="185" t="str">
        <f>Лист4!C1167</f>
        <v>г. Астрахань</v>
      </c>
      <c r="C1169" s="41">
        <f t="shared" si="36"/>
        <v>151.32354999999998</v>
      </c>
      <c r="D1169" s="41">
        <f t="shared" si="37"/>
        <v>9.658949999999999</v>
      </c>
      <c r="E1169" s="30">
        <v>0</v>
      </c>
      <c r="F1169" s="31">
        <v>9.658949999999999</v>
      </c>
      <c r="G1169" s="32">
        <v>0</v>
      </c>
      <c r="H1169" s="32">
        <v>0</v>
      </c>
      <c r="I1169" s="32">
        <v>0</v>
      </c>
      <c r="J1169" s="32">
        <v>0</v>
      </c>
      <c r="K1169" s="29">
        <f>Лист4!E1167/1000</f>
        <v>160.98249999999999</v>
      </c>
      <c r="L1169" s="33"/>
      <c r="M1169" s="33"/>
    </row>
    <row r="1170" spans="1:13" s="34" customFormat="1" ht="22.5" customHeight="1" x14ac:dyDescent="0.25">
      <c r="A1170" s="23" t="str">
        <f>Лист4!A1168</f>
        <v xml:space="preserve">Боевая ул. д.59 </v>
      </c>
      <c r="B1170" s="185" t="str">
        <f>Лист4!C1168</f>
        <v>г. Астрахань</v>
      </c>
      <c r="C1170" s="41">
        <f t="shared" si="36"/>
        <v>561.76822379999999</v>
      </c>
      <c r="D1170" s="41">
        <f t="shared" si="37"/>
        <v>35.857546200000002</v>
      </c>
      <c r="E1170" s="30">
        <v>0</v>
      </c>
      <c r="F1170" s="31">
        <v>35.857546200000002</v>
      </c>
      <c r="G1170" s="32">
        <v>0</v>
      </c>
      <c r="H1170" s="32">
        <v>0</v>
      </c>
      <c r="I1170" s="32">
        <v>0</v>
      </c>
      <c r="J1170" s="32">
        <v>0</v>
      </c>
      <c r="K1170" s="29">
        <f>Лист4!E1168/1000</f>
        <v>597.62576999999999</v>
      </c>
      <c r="L1170" s="33"/>
      <c r="M1170" s="33"/>
    </row>
    <row r="1171" spans="1:13" s="34" customFormat="1" ht="22.5" customHeight="1" x14ac:dyDescent="0.25">
      <c r="A1171" s="23" t="str">
        <f>Лист4!A1169</f>
        <v xml:space="preserve">Боевая ул. д.60 </v>
      </c>
      <c r="B1171" s="185" t="str">
        <f>Лист4!C1169</f>
        <v>г. Астрахань</v>
      </c>
      <c r="C1171" s="41">
        <f t="shared" si="36"/>
        <v>350.9307639999999</v>
      </c>
      <c r="D1171" s="41">
        <f t="shared" si="37"/>
        <v>22.399835999999993</v>
      </c>
      <c r="E1171" s="30">
        <v>0</v>
      </c>
      <c r="F1171" s="31">
        <v>22.399835999999993</v>
      </c>
      <c r="G1171" s="32">
        <v>0</v>
      </c>
      <c r="H1171" s="32">
        <v>0</v>
      </c>
      <c r="I1171" s="32">
        <v>0</v>
      </c>
      <c r="J1171" s="32">
        <v>412.44</v>
      </c>
      <c r="K1171" s="29">
        <f>Лист4!E1169/1000-J1171</f>
        <v>-39.109400000000107</v>
      </c>
      <c r="L1171" s="33"/>
      <c r="M1171" s="33"/>
    </row>
    <row r="1172" spans="1:13" s="34" customFormat="1" ht="22.5" customHeight="1" x14ac:dyDescent="0.25">
      <c r="A1172" s="23" t="str">
        <f>Лист4!A1170</f>
        <v xml:space="preserve">Боевая ул. д.61 </v>
      </c>
      <c r="B1172" s="185" t="str">
        <f>Лист4!C1170</f>
        <v>г. Астрахань</v>
      </c>
      <c r="C1172" s="41">
        <f t="shared" si="36"/>
        <v>458.4574955999999</v>
      </c>
      <c r="D1172" s="41">
        <f t="shared" si="37"/>
        <v>29.263244399999998</v>
      </c>
      <c r="E1172" s="30">
        <v>0</v>
      </c>
      <c r="F1172" s="31">
        <v>29.263244399999998</v>
      </c>
      <c r="G1172" s="32">
        <v>0</v>
      </c>
      <c r="H1172" s="32">
        <v>0</v>
      </c>
      <c r="I1172" s="32">
        <v>0</v>
      </c>
      <c r="J1172" s="32">
        <v>0</v>
      </c>
      <c r="K1172" s="29">
        <f>Лист4!E1170/1000-J1172</f>
        <v>487.72073999999992</v>
      </c>
      <c r="L1172" s="33"/>
      <c r="M1172" s="33"/>
    </row>
    <row r="1173" spans="1:13" s="34" customFormat="1" ht="22.5" customHeight="1" x14ac:dyDescent="0.25">
      <c r="A1173" s="23" t="str">
        <f>Лист4!A1171</f>
        <v xml:space="preserve">Боевая ул. д.62 </v>
      </c>
      <c r="B1173" s="185" t="str">
        <f>Лист4!C1171</f>
        <v>г. Астрахань</v>
      </c>
      <c r="C1173" s="41">
        <f t="shared" si="36"/>
        <v>187.53855399999998</v>
      </c>
      <c r="D1173" s="41">
        <f t="shared" si="37"/>
        <v>11.970545999999999</v>
      </c>
      <c r="E1173" s="30">
        <v>0</v>
      </c>
      <c r="F1173" s="31">
        <v>11.970545999999999</v>
      </c>
      <c r="G1173" s="32">
        <v>0</v>
      </c>
      <c r="H1173" s="32">
        <v>0</v>
      </c>
      <c r="I1173" s="32">
        <v>0</v>
      </c>
      <c r="J1173" s="32">
        <v>0</v>
      </c>
      <c r="K1173" s="29">
        <f>Лист4!E1171/1000</f>
        <v>199.50909999999999</v>
      </c>
      <c r="L1173" s="33"/>
      <c r="M1173" s="33"/>
    </row>
    <row r="1174" spans="1:13" s="34" customFormat="1" ht="22.5" customHeight="1" x14ac:dyDescent="0.25">
      <c r="A1174" s="23" t="str">
        <f>Лист4!A1172</f>
        <v xml:space="preserve">Боевая ул. д.65 - корп. 1 </v>
      </c>
      <c r="B1174" s="185" t="str">
        <f>Лист4!C1172</f>
        <v>г. Астрахань</v>
      </c>
      <c r="C1174" s="41">
        <f t="shared" si="36"/>
        <v>354.38977599999987</v>
      </c>
      <c r="D1174" s="41">
        <f t="shared" si="37"/>
        <v>22.620623999999992</v>
      </c>
      <c r="E1174" s="30">
        <v>0</v>
      </c>
      <c r="F1174" s="31">
        <v>22.620623999999992</v>
      </c>
      <c r="G1174" s="32">
        <v>0</v>
      </c>
      <c r="H1174" s="32">
        <v>0</v>
      </c>
      <c r="I1174" s="32">
        <v>0</v>
      </c>
      <c r="J1174" s="32">
        <v>0</v>
      </c>
      <c r="K1174" s="29">
        <f>Лист4!E1172/1000</f>
        <v>377.01039999999989</v>
      </c>
      <c r="L1174" s="33"/>
      <c r="M1174" s="33"/>
    </row>
    <row r="1175" spans="1:13" s="34" customFormat="1" ht="22.5" customHeight="1" x14ac:dyDescent="0.25">
      <c r="A1175" s="23" t="str">
        <f>Лист4!A1173</f>
        <v xml:space="preserve">Боевая ул. д.65 - корп. 2 </v>
      </c>
      <c r="B1175" s="185" t="str">
        <f>Лист4!C1173</f>
        <v>г. Астрахань</v>
      </c>
      <c r="C1175" s="41">
        <f t="shared" si="36"/>
        <v>397.66859799999992</v>
      </c>
      <c r="D1175" s="41">
        <f t="shared" si="37"/>
        <v>25.383101999999994</v>
      </c>
      <c r="E1175" s="30">
        <v>0</v>
      </c>
      <c r="F1175" s="31">
        <v>25.383101999999994</v>
      </c>
      <c r="G1175" s="32">
        <v>0</v>
      </c>
      <c r="H1175" s="32">
        <v>0</v>
      </c>
      <c r="I1175" s="32">
        <v>0</v>
      </c>
      <c r="J1175" s="32">
        <v>0</v>
      </c>
      <c r="K1175" s="29">
        <f>Лист4!E1173/1000</f>
        <v>423.05169999999993</v>
      </c>
      <c r="L1175" s="33"/>
      <c r="M1175" s="33"/>
    </row>
    <row r="1176" spans="1:13" s="34" customFormat="1" ht="22.5" customHeight="1" x14ac:dyDescent="0.25">
      <c r="A1176" s="23" t="str">
        <f>Лист4!A1174</f>
        <v xml:space="preserve">Боевая ул. д.66А </v>
      </c>
      <c r="B1176" s="185" t="str">
        <f>Лист4!C1174</f>
        <v>г. Астрахань</v>
      </c>
      <c r="C1176" s="41">
        <f t="shared" si="36"/>
        <v>239.03087040000005</v>
      </c>
      <c r="D1176" s="41">
        <f t="shared" si="37"/>
        <v>15.257289600000004</v>
      </c>
      <c r="E1176" s="30">
        <v>0</v>
      </c>
      <c r="F1176" s="31">
        <v>15.257289600000004</v>
      </c>
      <c r="G1176" s="32">
        <v>0</v>
      </c>
      <c r="H1176" s="32">
        <v>0</v>
      </c>
      <c r="I1176" s="32">
        <v>0</v>
      </c>
      <c r="J1176" s="32">
        <v>0</v>
      </c>
      <c r="K1176" s="29">
        <f>Лист4!E1174/1000</f>
        <v>254.28816000000006</v>
      </c>
      <c r="L1176" s="33"/>
      <c r="M1176" s="33"/>
    </row>
    <row r="1177" spans="1:13" s="34" customFormat="1" ht="22.5" customHeight="1" x14ac:dyDescent="0.25">
      <c r="A1177" s="23" t="str">
        <f>Лист4!A1175</f>
        <v xml:space="preserve">Боевая ул. д.66Б </v>
      </c>
      <c r="B1177" s="185" t="str">
        <f>Лист4!C1175</f>
        <v>г. Астрахань</v>
      </c>
      <c r="C1177" s="41">
        <f t="shared" si="36"/>
        <v>224.80372599999995</v>
      </c>
      <c r="D1177" s="41">
        <f t="shared" si="37"/>
        <v>14.349173999999998</v>
      </c>
      <c r="E1177" s="30">
        <v>0</v>
      </c>
      <c r="F1177" s="31">
        <v>14.349173999999998</v>
      </c>
      <c r="G1177" s="32">
        <v>0</v>
      </c>
      <c r="H1177" s="32">
        <v>0</v>
      </c>
      <c r="I1177" s="32">
        <v>0</v>
      </c>
      <c r="J1177" s="32">
        <v>0</v>
      </c>
      <c r="K1177" s="29">
        <f>Лист4!E1175/1000</f>
        <v>239.15289999999996</v>
      </c>
      <c r="L1177" s="33"/>
      <c r="M1177" s="33"/>
    </row>
    <row r="1178" spans="1:13" s="34" customFormat="1" ht="22.5" customHeight="1" x14ac:dyDescent="0.25">
      <c r="A1178" s="23" t="str">
        <f>Лист4!A1176</f>
        <v xml:space="preserve">Боевая ул. д.66В </v>
      </c>
      <c r="B1178" s="185" t="str">
        <f>Лист4!C1176</f>
        <v>г. Астрахань</v>
      </c>
      <c r="C1178" s="41">
        <f t="shared" si="36"/>
        <v>469.0209900000001</v>
      </c>
      <c r="D1178" s="41">
        <f t="shared" si="37"/>
        <v>29.937510000000003</v>
      </c>
      <c r="E1178" s="30">
        <v>0</v>
      </c>
      <c r="F1178" s="31">
        <v>29.937510000000003</v>
      </c>
      <c r="G1178" s="32">
        <v>0</v>
      </c>
      <c r="H1178" s="32">
        <v>0</v>
      </c>
      <c r="I1178" s="32">
        <v>0</v>
      </c>
      <c r="J1178" s="32">
        <v>0</v>
      </c>
      <c r="K1178" s="29">
        <f>Лист4!E1176/1000</f>
        <v>498.95850000000007</v>
      </c>
      <c r="L1178" s="33"/>
      <c r="M1178" s="33"/>
    </row>
    <row r="1179" spans="1:13" s="34" customFormat="1" ht="22.5" customHeight="1" x14ac:dyDescent="0.25">
      <c r="A1179" s="23" t="str">
        <f>Лист4!A1177</f>
        <v xml:space="preserve">Боевая ул. д.67 </v>
      </c>
      <c r="B1179" s="185" t="str">
        <f>Лист4!C1177</f>
        <v>г. Астрахань</v>
      </c>
      <c r="C1179" s="41">
        <f t="shared" si="36"/>
        <v>414.02970220000009</v>
      </c>
      <c r="D1179" s="41">
        <f t="shared" si="37"/>
        <v>26.427427800000011</v>
      </c>
      <c r="E1179" s="30">
        <v>0</v>
      </c>
      <c r="F1179" s="31">
        <v>26.427427800000011</v>
      </c>
      <c r="G1179" s="32">
        <v>0</v>
      </c>
      <c r="H1179" s="32">
        <v>0</v>
      </c>
      <c r="I1179" s="32">
        <v>0</v>
      </c>
      <c r="J1179" s="32">
        <v>0</v>
      </c>
      <c r="K1179" s="29">
        <f>Лист4!E1177/1000</f>
        <v>440.45713000000012</v>
      </c>
      <c r="L1179" s="33"/>
      <c r="M1179" s="33"/>
    </row>
    <row r="1180" spans="1:13" s="34" customFormat="1" ht="22.5" customHeight="1" x14ac:dyDescent="0.25">
      <c r="A1180" s="23" t="str">
        <f>Лист4!A1178</f>
        <v xml:space="preserve">Боевая ул. д.67 - корп. 1 </v>
      </c>
      <c r="B1180" s="185" t="str">
        <f>Лист4!C1178</f>
        <v>г. Астрахань</v>
      </c>
      <c r="C1180" s="41">
        <f t="shared" si="36"/>
        <v>258.41803199999993</v>
      </c>
      <c r="D1180" s="41">
        <f t="shared" si="37"/>
        <v>16.494767999999997</v>
      </c>
      <c r="E1180" s="30">
        <v>0</v>
      </c>
      <c r="F1180" s="31">
        <v>16.494767999999997</v>
      </c>
      <c r="G1180" s="32">
        <v>0</v>
      </c>
      <c r="H1180" s="32">
        <v>0</v>
      </c>
      <c r="I1180" s="32">
        <v>0</v>
      </c>
      <c r="J1180" s="32">
        <v>0</v>
      </c>
      <c r="K1180" s="29">
        <f>Лист4!E1178/1000</f>
        <v>274.91279999999995</v>
      </c>
      <c r="L1180" s="33"/>
      <c r="M1180" s="33"/>
    </row>
    <row r="1181" spans="1:13" s="34" customFormat="1" ht="22.5" customHeight="1" x14ac:dyDescent="0.25">
      <c r="A1181" s="23" t="str">
        <f>Лист4!A1179</f>
        <v xml:space="preserve">Боевая ул. д.67 - корп. 2 </v>
      </c>
      <c r="B1181" s="185" t="str">
        <f>Лист4!C1179</f>
        <v>г. Астрахань</v>
      </c>
      <c r="C1181" s="41">
        <f t="shared" si="36"/>
        <v>76.172899999999998</v>
      </c>
      <c r="D1181" s="41">
        <f t="shared" si="37"/>
        <v>4.8620999999999999</v>
      </c>
      <c r="E1181" s="30">
        <v>0</v>
      </c>
      <c r="F1181" s="31">
        <v>4.8620999999999999</v>
      </c>
      <c r="G1181" s="32">
        <v>0</v>
      </c>
      <c r="H1181" s="32">
        <v>0</v>
      </c>
      <c r="I1181" s="32">
        <v>0</v>
      </c>
      <c r="J1181" s="32">
        <v>0</v>
      </c>
      <c r="K1181" s="29">
        <f>Лист4!E1179/1000</f>
        <v>81.034999999999997</v>
      </c>
      <c r="L1181" s="33"/>
      <c r="M1181" s="33"/>
    </row>
    <row r="1182" spans="1:13" s="34" customFormat="1" ht="22.5" customHeight="1" x14ac:dyDescent="0.25">
      <c r="A1182" s="23" t="str">
        <f>Лист4!A1180</f>
        <v xml:space="preserve">Боевая ул. д.67 - корп. 3 </v>
      </c>
      <c r="B1182" s="185" t="str">
        <f>Лист4!C1180</f>
        <v>г. Астрахань</v>
      </c>
      <c r="C1182" s="41">
        <f t="shared" si="36"/>
        <v>34.765993999999999</v>
      </c>
      <c r="D1182" s="41">
        <f t="shared" si="37"/>
        <v>2.2191059999999996</v>
      </c>
      <c r="E1182" s="30">
        <v>0</v>
      </c>
      <c r="F1182" s="31">
        <v>2.2191059999999996</v>
      </c>
      <c r="G1182" s="32">
        <v>0</v>
      </c>
      <c r="H1182" s="32">
        <v>0</v>
      </c>
      <c r="I1182" s="32">
        <v>0</v>
      </c>
      <c r="J1182" s="32">
        <v>0</v>
      </c>
      <c r="K1182" s="29">
        <f>Лист4!E1180/1000</f>
        <v>36.985099999999996</v>
      </c>
      <c r="L1182" s="33"/>
      <c r="M1182" s="33"/>
    </row>
    <row r="1183" spans="1:13" s="34" customFormat="1" ht="22.5" customHeight="1" x14ac:dyDescent="0.25">
      <c r="A1183" s="23" t="str">
        <f>Лист4!A1181</f>
        <v xml:space="preserve">Боевая ул. д.68 </v>
      </c>
      <c r="B1183" s="185" t="str">
        <f>Лист4!C1181</f>
        <v>г. Астрахань</v>
      </c>
      <c r="C1183" s="41">
        <f t="shared" si="36"/>
        <v>963.56346880000001</v>
      </c>
      <c r="D1183" s="41">
        <f t="shared" si="37"/>
        <v>61.504051199999999</v>
      </c>
      <c r="E1183" s="30">
        <v>0</v>
      </c>
      <c r="F1183" s="31">
        <v>61.504051199999999</v>
      </c>
      <c r="G1183" s="32">
        <v>0</v>
      </c>
      <c r="H1183" s="32">
        <v>0</v>
      </c>
      <c r="I1183" s="32">
        <v>0</v>
      </c>
      <c r="J1183" s="32">
        <v>0</v>
      </c>
      <c r="K1183" s="29">
        <f>Лист4!E1181/1000</f>
        <v>1025.0675200000001</v>
      </c>
      <c r="L1183" s="33"/>
      <c r="M1183" s="33"/>
    </row>
    <row r="1184" spans="1:13" s="34" customFormat="1" ht="22.5" customHeight="1" x14ac:dyDescent="0.25">
      <c r="A1184" s="23" t="str">
        <f>Лист4!A1182</f>
        <v xml:space="preserve">Боевая ул. д.69/70 </v>
      </c>
      <c r="B1184" s="185" t="str">
        <f>Лист4!C1182</f>
        <v>г. Астрахань</v>
      </c>
      <c r="C1184" s="41">
        <f t="shared" si="36"/>
        <v>441.23637600000018</v>
      </c>
      <c r="D1184" s="41">
        <f t="shared" si="37"/>
        <v>28.164024000000008</v>
      </c>
      <c r="E1184" s="30">
        <v>0</v>
      </c>
      <c r="F1184" s="31">
        <v>28.164024000000008</v>
      </c>
      <c r="G1184" s="32">
        <v>0</v>
      </c>
      <c r="H1184" s="32">
        <v>0</v>
      </c>
      <c r="I1184" s="32">
        <v>0</v>
      </c>
      <c r="J1184" s="32">
        <v>0</v>
      </c>
      <c r="K1184" s="29">
        <f>Лист4!E1182/1000</f>
        <v>469.40040000000016</v>
      </c>
      <c r="L1184" s="33"/>
      <c r="M1184" s="33"/>
    </row>
    <row r="1185" spans="1:13" s="34" customFormat="1" ht="22.5" customHeight="1" x14ac:dyDescent="0.25">
      <c r="A1185" s="23" t="str">
        <f>Лист4!A1183</f>
        <v xml:space="preserve">Боевая ул. д.70 </v>
      </c>
      <c r="B1185" s="185" t="str">
        <f>Лист4!C1183</f>
        <v>г. Астрахань</v>
      </c>
      <c r="C1185" s="41">
        <f t="shared" si="36"/>
        <v>567.61110399999973</v>
      </c>
      <c r="D1185" s="41">
        <f t="shared" si="37"/>
        <v>36.230495999999981</v>
      </c>
      <c r="E1185" s="30">
        <v>0</v>
      </c>
      <c r="F1185" s="31">
        <v>36.230495999999981</v>
      </c>
      <c r="G1185" s="32">
        <v>0</v>
      </c>
      <c r="H1185" s="32">
        <v>0</v>
      </c>
      <c r="I1185" s="32">
        <v>0</v>
      </c>
      <c r="J1185" s="32">
        <v>0</v>
      </c>
      <c r="K1185" s="29">
        <f>Лист4!E1183/1000</f>
        <v>603.84159999999974</v>
      </c>
      <c r="L1185" s="33"/>
      <c r="M1185" s="33"/>
    </row>
    <row r="1186" spans="1:13" s="34" customFormat="1" ht="22.5" customHeight="1" x14ac:dyDescent="0.25">
      <c r="A1186" s="23" t="str">
        <f>Лист4!A1184</f>
        <v xml:space="preserve">Боевая ул. д.71/67 </v>
      </c>
      <c r="B1186" s="185" t="str">
        <f>Лист4!C1184</f>
        <v>г. Астрахань</v>
      </c>
      <c r="C1186" s="41">
        <f t="shared" si="36"/>
        <v>832.14218160000041</v>
      </c>
      <c r="D1186" s="41">
        <f t="shared" si="37"/>
        <v>53.115458400000023</v>
      </c>
      <c r="E1186" s="30">
        <v>0</v>
      </c>
      <c r="F1186" s="31">
        <v>53.115458400000023</v>
      </c>
      <c r="G1186" s="32">
        <v>0</v>
      </c>
      <c r="H1186" s="32">
        <v>0</v>
      </c>
      <c r="I1186" s="32">
        <v>0</v>
      </c>
      <c r="J1186" s="32">
        <v>0</v>
      </c>
      <c r="K1186" s="29">
        <f>Лист4!E1184/1000</f>
        <v>885.25764000000038</v>
      </c>
      <c r="L1186" s="33"/>
      <c r="M1186" s="33"/>
    </row>
    <row r="1187" spans="1:13" s="34" customFormat="1" ht="22.5" customHeight="1" x14ac:dyDescent="0.25">
      <c r="A1187" s="23" t="str">
        <f>Лист4!A1185</f>
        <v xml:space="preserve">Боевая ул. д.72А - корп. 1 </v>
      </c>
      <c r="B1187" s="185" t="str">
        <f>Лист4!C1185</f>
        <v>г. Астрахань</v>
      </c>
      <c r="C1187" s="41">
        <f t="shared" si="36"/>
        <v>300.08484800000008</v>
      </c>
      <c r="D1187" s="41">
        <f t="shared" si="37"/>
        <v>19.154352000000003</v>
      </c>
      <c r="E1187" s="30">
        <v>0</v>
      </c>
      <c r="F1187" s="31">
        <v>19.154352000000003</v>
      </c>
      <c r="G1187" s="32">
        <v>0</v>
      </c>
      <c r="H1187" s="32">
        <v>0</v>
      </c>
      <c r="I1187" s="32">
        <v>0</v>
      </c>
      <c r="J1187" s="32">
        <v>0</v>
      </c>
      <c r="K1187" s="29">
        <f>Лист4!E1185/1000</f>
        <v>319.2392000000001</v>
      </c>
      <c r="L1187" s="33"/>
      <c r="M1187" s="33"/>
    </row>
    <row r="1188" spans="1:13" s="34" customFormat="1" ht="22.5" customHeight="1" x14ac:dyDescent="0.25">
      <c r="A1188" s="23" t="str">
        <f>Лист4!A1186</f>
        <v xml:space="preserve">Боевая ул. д.72Б </v>
      </c>
      <c r="B1188" s="185" t="str">
        <f>Лист4!C1186</f>
        <v>г. Астрахань</v>
      </c>
      <c r="C1188" s="41">
        <f t="shared" si="36"/>
        <v>1114.0291184</v>
      </c>
      <c r="D1188" s="41">
        <f t="shared" si="37"/>
        <v>71.108241599999985</v>
      </c>
      <c r="E1188" s="30">
        <v>0</v>
      </c>
      <c r="F1188" s="31">
        <v>71.108241599999985</v>
      </c>
      <c r="G1188" s="32">
        <v>0</v>
      </c>
      <c r="H1188" s="32">
        <v>0</v>
      </c>
      <c r="I1188" s="32">
        <v>0</v>
      </c>
      <c r="J1188" s="32">
        <v>0</v>
      </c>
      <c r="K1188" s="29">
        <f>Лист4!E1186/1000</f>
        <v>1185.1373599999999</v>
      </c>
      <c r="L1188" s="33"/>
      <c r="M1188" s="33"/>
    </row>
    <row r="1189" spans="1:13" s="34" customFormat="1" ht="22.5" customHeight="1" x14ac:dyDescent="0.25">
      <c r="A1189" s="23" t="str">
        <f>Лист4!A1187</f>
        <v xml:space="preserve">Боевая ул. д.74 </v>
      </c>
      <c r="B1189" s="185" t="str">
        <f>Лист4!C1187</f>
        <v>г. Астрахань</v>
      </c>
      <c r="C1189" s="41">
        <f t="shared" si="36"/>
        <v>786.44079160000001</v>
      </c>
      <c r="D1189" s="41">
        <f t="shared" si="37"/>
        <v>50.198348400000008</v>
      </c>
      <c r="E1189" s="30">
        <v>0</v>
      </c>
      <c r="F1189" s="31">
        <v>50.198348400000008</v>
      </c>
      <c r="G1189" s="32">
        <v>0</v>
      </c>
      <c r="H1189" s="32">
        <v>0</v>
      </c>
      <c r="I1189" s="32">
        <v>0</v>
      </c>
      <c r="J1189" s="32">
        <v>1907.32</v>
      </c>
      <c r="K1189" s="29">
        <f>Лист4!E1187/1000-J1189</f>
        <v>-1070.6808599999999</v>
      </c>
      <c r="L1189" s="33"/>
      <c r="M1189" s="33"/>
    </row>
    <row r="1190" spans="1:13" s="34" customFormat="1" ht="22.5" customHeight="1" x14ac:dyDescent="0.25">
      <c r="A1190" s="23" t="str">
        <f>Лист4!A1188</f>
        <v xml:space="preserve">Боевая ул. д.75 </v>
      </c>
      <c r="B1190" s="185" t="str">
        <f>Лист4!C1188</f>
        <v>г. Астрахань</v>
      </c>
      <c r="C1190" s="41">
        <f t="shared" si="36"/>
        <v>796.26604760000009</v>
      </c>
      <c r="D1190" s="41">
        <f t="shared" si="37"/>
        <v>50.825492400000002</v>
      </c>
      <c r="E1190" s="30">
        <v>0</v>
      </c>
      <c r="F1190" s="31">
        <v>50.825492400000002</v>
      </c>
      <c r="G1190" s="32">
        <v>0</v>
      </c>
      <c r="H1190" s="32">
        <v>0</v>
      </c>
      <c r="I1190" s="32">
        <v>0</v>
      </c>
      <c r="J1190" s="32">
        <v>0</v>
      </c>
      <c r="K1190" s="29">
        <f>Лист4!E1188/1000-J1190</f>
        <v>847.09154000000012</v>
      </c>
      <c r="L1190" s="33"/>
      <c r="M1190" s="33"/>
    </row>
    <row r="1191" spans="1:13" s="34" customFormat="1" ht="22.5" customHeight="1" x14ac:dyDescent="0.25">
      <c r="A1191" s="23" t="str">
        <f>Лист4!A1189</f>
        <v xml:space="preserve">Боевая ул. д.77 </v>
      </c>
      <c r="B1191" s="185" t="str">
        <f>Лист4!C1189</f>
        <v>г. Астрахань</v>
      </c>
      <c r="C1191" s="41">
        <f t="shared" si="36"/>
        <v>326.89223799999996</v>
      </c>
      <c r="D1191" s="41">
        <f t="shared" si="37"/>
        <v>20.865461999999994</v>
      </c>
      <c r="E1191" s="30">
        <v>0</v>
      </c>
      <c r="F1191" s="31">
        <v>20.865461999999994</v>
      </c>
      <c r="G1191" s="32">
        <v>0</v>
      </c>
      <c r="H1191" s="32">
        <v>0</v>
      </c>
      <c r="I1191" s="32">
        <v>0</v>
      </c>
      <c r="J1191" s="32">
        <v>0</v>
      </c>
      <c r="K1191" s="29">
        <f>Лист4!E1189/1000</f>
        <v>347.75769999999994</v>
      </c>
      <c r="L1191" s="33"/>
      <c r="M1191" s="33"/>
    </row>
    <row r="1192" spans="1:13" s="34" customFormat="1" ht="22.5" customHeight="1" x14ac:dyDescent="0.25">
      <c r="A1192" s="23" t="str">
        <f>Лист4!A1190</f>
        <v xml:space="preserve">Боевая ул. д.79 </v>
      </c>
      <c r="B1192" s="185" t="str">
        <f>Лист4!C1190</f>
        <v>г. Астрахань</v>
      </c>
      <c r="C1192" s="41">
        <f t="shared" si="36"/>
        <v>336.38952800000004</v>
      </c>
      <c r="D1192" s="41">
        <f t="shared" si="37"/>
        <v>21.471672000000005</v>
      </c>
      <c r="E1192" s="30">
        <v>0</v>
      </c>
      <c r="F1192" s="31">
        <v>21.471672000000005</v>
      </c>
      <c r="G1192" s="32">
        <v>0</v>
      </c>
      <c r="H1192" s="32">
        <v>0</v>
      </c>
      <c r="I1192" s="32">
        <v>0</v>
      </c>
      <c r="J1192" s="32">
        <v>0</v>
      </c>
      <c r="K1192" s="29">
        <f>Лист4!E1190/1000</f>
        <v>357.86120000000005</v>
      </c>
      <c r="L1192" s="33"/>
      <c r="M1192" s="33"/>
    </row>
    <row r="1193" spans="1:13" s="34" customFormat="1" ht="22.5" customHeight="1" x14ac:dyDescent="0.25">
      <c r="A1193" s="23" t="str">
        <f>Лист4!A1191</f>
        <v xml:space="preserve">Боевая ул. д.80 </v>
      </c>
      <c r="B1193" s="185" t="str">
        <f>Лист4!C1191</f>
        <v>г. Астрахань</v>
      </c>
      <c r="C1193" s="41">
        <f t="shared" si="36"/>
        <v>826.18837199999984</v>
      </c>
      <c r="D1193" s="41">
        <f t="shared" si="37"/>
        <v>52.735427999999985</v>
      </c>
      <c r="E1193" s="30">
        <v>0</v>
      </c>
      <c r="F1193" s="31">
        <v>52.735427999999985</v>
      </c>
      <c r="G1193" s="32">
        <v>0</v>
      </c>
      <c r="H1193" s="32">
        <v>0</v>
      </c>
      <c r="I1193" s="32">
        <v>0</v>
      </c>
      <c r="J1193" s="32">
        <v>0</v>
      </c>
      <c r="K1193" s="29">
        <f>Лист4!E1191/1000</f>
        <v>878.9237999999998</v>
      </c>
      <c r="L1193" s="33"/>
      <c r="M1193" s="33"/>
    </row>
    <row r="1194" spans="1:13" s="34" customFormat="1" ht="22.5" customHeight="1" x14ac:dyDescent="0.25">
      <c r="A1194" s="23" t="str">
        <f>Лист4!A1192</f>
        <v xml:space="preserve">Боевая ул. д.81 </v>
      </c>
      <c r="B1194" s="185" t="str">
        <f>Лист4!C1192</f>
        <v>г. Астрахань</v>
      </c>
      <c r="C1194" s="41">
        <f t="shared" si="36"/>
        <v>349.94978000000003</v>
      </c>
      <c r="D1194" s="41">
        <f t="shared" si="37"/>
        <v>22.337220000000002</v>
      </c>
      <c r="E1194" s="30">
        <v>0</v>
      </c>
      <c r="F1194" s="31">
        <v>22.337220000000002</v>
      </c>
      <c r="G1194" s="32">
        <v>0</v>
      </c>
      <c r="H1194" s="32">
        <v>0</v>
      </c>
      <c r="I1194" s="32">
        <v>0</v>
      </c>
      <c r="J1194" s="32">
        <v>0</v>
      </c>
      <c r="K1194" s="29">
        <f>Лист4!E1192/1000</f>
        <v>372.28700000000003</v>
      </c>
      <c r="L1194" s="33"/>
      <c r="M1194" s="33"/>
    </row>
    <row r="1195" spans="1:13" s="34" customFormat="1" ht="22.5" customHeight="1" x14ac:dyDescent="0.25">
      <c r="A1195" s="23" t="str">
        <f>Лист4!A1193</f>
        <v xml:space="preserve">Боевая ул. д.83 </v>
      </c>
      <c r="B1195" s="185" t="str">
        <f>Лист4!C1193</f>
        <v>г. Астрахань</v>
      </c>
      <c r="C1195" s="41">
        <f t="shared" si="36"/>
        <v>309.11266440000003</v>
      </c>
      <c r="D1195" s="41">
        <f t="shared" si="37"/>
        <v>19.730595600000004</v>
      </c>
      <c r="E1195" s="30">
        <v>0</v>
      </c>
      <c r="F1195" s="31">
        <v>19.730595600000004</v>
      </c>
      <c r="G1195" s="32">
        <v>0</v>
      </c>
      <c r="H1195" s="32">
        <v>0</v>
      </c>
      <c r="I1195" s="32">
        <v>0</v>
      </c>
      <c r="J1195" s="32">
        <v>0</v>
      </c>
      <c r="K1195" s="29">
        <f>Лист4!E1193/1000</f>
        <v>328.84326000000004</v>
      </c>
      <c r="L1195" s="33"/>
      <c r="M1195" s="33"/>
    </row>
    <row r="1196" spans="1:13" s="34" customFormat="1" ht="22.5" customHeight="1" x14ac:dyDescent="0.25">
      <c r="A1196" s="23" t="str">
        <f>Лист4!A1194</f>
        <v xml:space="preserve">Боевая ул. д.83 - корп. 1 </v>
      </c>
      <c r="B1196" s="185" t="str">
        <f>Лист4!C1194</f>
        <v>г. Астрахань</v>
      </c>
      <c r="C1196" s="41">
        <f t="shared" si="36"/>
        <v>840.16129339999998</v>
      </c>
      <c r="D1196" s="41">
        <f t="shared" si="37"/>
        <v>53.6273166</v>
      </c>
      <c r="E1196" s="30">
        <v>0</v>
      </c>
      <c r="F1196" s="31">
        <v>53.6273166</v>
      </c>
      <c r="G1196" s="32">
        <v>0</v>
      </c>
      <c r="H1196" s="32">
        <v>0</v>
      </c>
      <c r="I1196" s="32">
        <v>0</v>
      </c>
      <c r="J1196" s="32">
        <v>0</v>
      </c>
      <c r="K1196" s="29">
        <f>Лист4!E1194/1000</f>
        <v>893.78860999999995</v>
      </c>
      <c r="L1196" s="33"/>
      <c r="M1196" s="33"/>
    </row>
    <row r="1197" spans="1:13" s="34" customFormat="1" ht="22.5" customHeight="1" x14ac:dyDescent="0.25">
      <c r="A1197" s="23" t="str">
        <f>Лист4!A1195</f>
        <v xml:space="preserve">Боевая ул. д.83 - корп. 2 </v>
      </c>
      <c r="B1197" s="185" t="str">
        <f>Лист4!C1195</f>
        <v>г. Астрахань</v>
      </c>
      <c r="C1197" s="41">
        <f t="shared" si="36"/>
        <v>638.85078999999985</v>
      </c>
      <c r="D1197" s="41">
        <f t="shared" si="37"/>
        <v>40.777709999999992</v>
      </c>
      <c r="E1197" s="30">
        <v>0</v>
      </c>
      <c r="F1197" s="31">
        <v>40.777709999999992</v>
      </c>
      <c r="G1197" s="32">
        <v>0</v>
      </c>
      <c r="H1197" s="32">
        <v>0</v>
      </c>
      <c r="I1197" s="32">
        <v>0</v>
      </c>
      <c r="J1197" s="32">
        <v>0</v>
      </c>
      <c r="K1197" s="29">
        <f>Лист4!E1195/1000</f>
        <v>679.6284999999998</v>
      </c>
      <c r="L1197" s="33"/>
      <c r="M1197" s="33"/>
    </row>
    <row r="1198" spans="1:13" s="34" customFormat="1" ht="22.5" customHeight="1" x14ac:dyDescent="0.25">
      <c r="A1198" s="23" t="str">
        <f>Лист4!A1196</f>
        <v xml:space="preserve">Боевая ул. д.85 - корп. 1 </v>
      </c>
      <c r="B1198" s="185" t="str">
        <f>Лист4!C1196</f>
        <v>г. Астрахань</v>
      </c>
      <c r="C1198" s="41">
        <f t="shared" si="36"/>
        <v>744.69648200000017</v>
      </c>
      <c r="D1198" s="41">
        <f t="shared" si="37"/>
        <v>47.533818000000011</v>
      </c>
      <c r="E1198" s="30">
        <v>0</v>
      </c>
      <c r="F1198" s="31">
        <v>47.533818000000011</v>
      </c>
      <c r="G1198" s="32">
        <v>0</v>
      </c>
      <c r="H1198" s="32">
        <v>0</v>
      </c>
      <c r="I1198" s="32">
        <v>0</v>
      </c>
      <c r="J1198" s="32">
        <v>0</v>
      </c>
      <c r="K1198" s="29">
        <f>Лист4!E1196/1000</f>
        <v>792.23030000000017</v>
      </c>
      <c r="L1198" s="33"/>
      <c r="M1198" s="33"/>
    </row>
    <row r="1199" spans="1:13" s="34" customFormat="1" ht="22.5" customHeight="1" x14ac:dyDescent="0.25">
      <c r="A1199" s="23" t="str">
        <f>Лист4!A1197</f>
        <v xml:space="preserve">Боевая ул. д.85 - корп. 2 </v>
      </c>
      <c r="B1199" s="185" t="str">
        <f>Лист4!C1197</f>
        <v>г. Астрахань</v>
      </c>
      <c r="C1199" s="41">
        <f t="shared" si="36"/>
        <v>344.05845220000003</v>
      </c>
      <c r="D1199" s="41">
        <f t="shared" si="37"/>
        <v>21.961177800000002</v>
      </c>
      <c r="E1199" s="30">
        <v>0</v>
      </c>
      <c r="F1199" s="31">
        <v>21.961177800000002</v>
      </c>
      <c r="G1199" s="32">
        <v>0</v>
      </c>
      <c r="H1199" s="32">
        <v>0</v>
      </c>
      <c r="I1199" s="32">
        <v>0</v>
      </c>
      <c r="J1199" s="32">
        <v>0</v>
      </c>
      <c r="K1199" s="29">
        <f>Лист4!E1197/1000</f>
        <v>366.01963000000001</v>
      </c>
      <c r="L1199" s="33"/>
      <c r="M1199" s="33"/>
    </row>
    <row r="1200" spans="1:13" s="34" customFormat="1" ht="22.5" customHeight="1" x14ac:dyDescent="0.25">
      <c r="A1200" s="23" t="str">
        <f>Лист4!A1198</f>
        <v xml:space="preserve">Боевая ул. д.85 - корп. 3 </v>
      </c>
      <c r="B1200" s="185" t="str">
        <f>Лист4!C1198</f>
        <v>г. Астрахань</v>
      </c>
      <c r="C1200" s="41">
        <f t="shared" si="36"/>
        <v>362.51708179999986</v>
      </c>
      <c r="D1200" s="41">
        <f t="shared" si="37"/>
        <v>23.139388199999992</v>
      </c>
      <c r="E1200" s="30">
        <v>0</v>
      </c>
      <c r="F1200" s="31">
        <v>23.139388199999992</v>
      </c>
      <c r="G1200" s="32">
        <v>0</v>
      </c>
      <c r="H1200" s="32">
        <v>0</v>
      </c>
      <c r="I1200" s="32">
        <v>0</v>
      </c>
      <c r="J1200" s="32">
        <v>0</v>
      </c>
      <c r="K1200" s="29">
        <f>Лист4!E1198/1000</f>
        <v>385.65646999999984</v>
      </c>
      <c r="L1200" s="33"/>
      <c r="M1200" s="33"/>
    </row>
    <row r="1201" spans="1:13" s="34" customFormat="1" ht="22.5" customHeight="1" x14ac:dyDescent="0.25">
      <c r="A1201" s="23" t="str">
        <f>Лист4!A1199</f>
        <v xml:space="preserve">Бэра ул. д.57 </v>
      </c>
      <c r="B1201" s="185" t="str">
        <f>Лист4!C1199</f>
        <v>г. Астрахань</v>
      </c>
      <c r="C1201" s="41">
        <f t="shared" si="36"/>
        <v>805.54321779999987</v>
      </c>
      <c r="D1201" s="41">
        <f t="shared" si="37"/>
        <v>51.417652199999992</v>
      </c>
      <c r="E1201" s="30">
        <v>0</v>
      </c>
      <c r="F1201" s="31">
        <v>51.417652199999992</v>
      </c>
      <c r="G1201" s="32">
        <v>0</v>
      </c>
      <c r="H1201" s="32">
        <v>0</v>
      </c>
      <c r="I1201" s="32">
        <v>0</v>
      </c>
      <c r="J1201" s="32">
        <v>0</v>
      </c>
      <c r="K1201" s="29">
        <f>Лист4!E1199/1000</f>
        <v>856.96086999999989</v>
      </c>
      <c r="L1201" s="33"/>
      <c r="M1201" s="33"/>
    </row>
    <row r="1202" spans="1:13" s="34" customFormat="1" ht="22.5" customHeight="1" x14ac:dyDescent="0.25">
      <c r="A1202" s="23" t="str">
        <f>Лист4!A1200</f>
        <v xml:space="preserve">Васильковая ул. д.17 </v>
      </c>
      <c r="B1202" s="185" t="str">
        <f>Лист4!C1200</f>
        <v>г. Астрахань</v>
      </c>
      <c r="C1202" s="41">
        <f t="shared" si="36"/>
        <v>993.60863239999969</v>
      </c>
      <c r="D1202" s="41">
        <f t="shared" si="37"/>
        <v>63.421827599999979</v>
      </c>
      <c r="E1202" s="30">
        <v>0</v>
      </c>
      <c r="F1202" s="31">
        <v>63.421827599999979</v>
      </c>
      <c r="G1202" s="32">
        <v>0</v>
      </c>
      <c r="H1202" s="32">
        <v>0</v>
      </c>
      <c r="I1202" s="32">
        <v>0</v>
      </c>
      <c r="J1202" s="32">
        <v>0</v>
      </c>
      <c r="K1202" s="29">
        <f>Лист4!E1200/1000</f>
        <v>1057.0304599999997</v>
      </c>
      <c r="L1202" s="33"/>
      <c r="M1202" s="33"/>
    </row>
    <row r="1203" spans="1:13" s="34" customFormat="1" ht="22.5" customHeight="1" x14ac:dyDescent="0.25">
      <c r="A1203" s="23" t="str">
        <f>Лист4!A1201</f>
        <v xml:space="preserve">Васильковая ул. д.19 </v>
      </c>
      <c r="B1203" s="185" t="str">
        <f>Лист4!C1201</f>
        <v>г. Астрахань</v>
      </c>
      <c r="C1203" s="41">
        <f t="shared" si="36"/>
        <v>739.98359459999995</v>
      </c>
      <c r="D1203" s="41">
        <f t="shared" si="37"/>
        <v>47.2329954</v>
      </c>
      <c r="E1203" s="30">
        <v>0</v>
      </c>
      <c r="F1203" s="31">
        <v>47.2329954</v>
      </c>
      <c r="G1203" s="32">
        <v>0</v>
      </c>
      <c r="H1203" s="32">
        <v>0</v>
      </c>
      <c r="I1203" s="32">
        <v>0</v>
      </c>
      <c r="J1203" s="32">
        <v>0</v>
      </c>
      <c r="K1203" s="29">
        <f>Лист4!E1201/1000</f>
        <v>787.21659</v>
      </c>
      <c r="L1203" s="33"/>
      <c r="M1203" s="33"/>
    </row>
    <row r="1204" spans="1:13" s="34" customFormat="1" ht="22.5" customHeight="1" x14ac:dyDescent="0.25">
      <c r="A1204" s="23" t="str">
        <f>Лист4!A1202</f>
        <v xml:space="preserve">Власова ул. д.2/18 </v>
      </c>
      <c r="B1204" s="185" t="str">
        <f>Лист4!C1202</f>
        <v>г. Астрахань</v>
      </c>
      <c r="C1204" s="41">
        <f t="shared" si="36"/>
        <v>1425.0418799999995</v>
      </c>
      <c r="D1204" s="41">
        <f t="shared" si="37"/>
        <v>90.960119999999975</v>
      </c>
      <c r="E1204" s="30">
        <v>0</v>
      </c>
      <c r="F1204" s="31">
        <v>90.960119999999975</v>
      </c>
      <c r="G1204" s="32">
        <v>0</v>
      </c>
      <c r="H1204" s="32">
        <v>0</v>
      </c>
      <c r="I1204" s="32">
        <v>0</v>
      </c>
      <c r="J1204" s="32">
        <v>0</v>
      </c>
      <c r="K1204" s="29">
        <f>Лист4!E1202/1000</f>
        <v>1516.0019999999995</v>
      </c>
      <c r="L1204" s="33"/>
      <c r="M1204" s="33"/>
    </row>
    <row r="1205" spans="1:13" s="34" customFormat="1" ht="22.5" customHeight="1" x14ac:dyDescent="0.25">
      <c r="A1205" s="23" t="str">
        <f>Лист4!A1203</f>
        <v xml:space="preserve">Власова ул. д.4 - корп. 1 </v>
      </c>
      <c r="B1205" s="185" t="str">
        <f>Лист4!C1203</f>
        <v>г. Астрахань</v>
      </c>
      <c r="C1205" s="41">
        <f t="shared" si="36"/>
        <v>889.622298</v>
      </c>
      <c r="D1205" s="41">
        <f t="shared" si="37"/>
        <v>56.784402</v>
      </c>
      <c r="E1205" s="30">
        <v>0</v>
      </c>
      <c r="F1205" s="31">
        <v>56.784402</v>
      </c>
      <c r="G1205" s="32">
        <v>0</v>
      </c>
      <c r="H1205" s="32">
        <v>0</v>
      </c>
      <c r="I1205" s="32">
        <v>0</v>
      </c>
      <c r="J1205" s="32">
        <v>0</v>
      </c>
      <c r="K1205" s="29">
        <f>Лист4!E1203/1000</f>
        <v>946.4067</v>
      </c>
      <c r="L1205" s="33"/>
      <c r="M1205" s="33"/>
    </row>
    <row r="1206" spans="1:13" s="34" customFormat="1" ht="22.5" customHeight="1" x14ac:dyDescent="0.25">
      <c r="A1206" s="23" t="str">
        <f>Лист4!A1204</f>
        <v>Власова ул. д.6 пом.06</v>
      </c>
      <c r="B1206" s="185" t="str">
        <f>Лист4!C1204</f>
        <v>г. Астрахань</v>
      </c>
      <c r="C1206" s="41">
        <f t="shared" si="36"/>
        <v>742.2277600000001</v>
      </c>
      <c r="D1206" s="41">
        <f t="shared" si="37"/>
        <v>47.37624000000001</v>
      </c>
      <c r="E1206" s="30">
        <v>0</v>
      </c>
      <c r="F1206" s="31">
        <v>47.37624000000001</v>
      </c>
      <c r="G1206" s="32">
        <v>0</v>
      </c>
      <c r="H1206" s="32">
        <v>0</v>
      </c>
      <c r="I1206" s="32">
        <v>0</v>
      </c>
      <c r="J1206" s="32">
        <v>0</v>
      </c>
      <c r="K1206" s="29">
        <f>Лист4!E1204/1000</f>
        <v>789.60400000000016</v>
      </c>
      <c r="L1206" s="33"/>
      <c r="M1206" s="33"/>
    </row>
    <row r="1207" spans="1:13" s="34" customFormat="1" ht="22.5" customHeight="1" x14ac:dyDescent="0.25">
      <c r="A1207" s="23" t="str">
        <f>Лист4!A1205</f>
        <v xml:space="preserve">Волжская ул. д.15 </v>
      </c>
      <c r="B1207" s="185" t="str">
        <f>Лист4!C1205</f>
        <v>г. Астрахань</v>
      </c>
      <c r="C1207" s="41">
        <f t="shared" si="36"/>
        <v>0</v>
      </c>
      <c r="D1207" s="41">
        <f t="shared" si="37"/>
        <v>0</v>
      </c>
      <c r="E1207" s="30">
        <v>0</v>
      </c>
      <c r="F1207" s="31">
        <v>0</v>
      </c>
      <c r="G1207" s="32">
        <v>0</v>
      </c>
      <c r="H1207" s="32">
        <v>0</v>
      </c>
      <c r="I1207" s="32">
        <v>0</v>
      </c>
      <c r="J1207" s="32">
        <v>0</v>
      </c>
      <c r="K1207" s="29">
        <f>Лист4!E1205/1000</f>
        <v>0</v>
      </c>
      <c r="L1207" s="33"/>
      <c r="M1207" s="33"/>
    </row>
    <row r="1208" spans="1:13" s="34" customFormat="1" ht="22.5" customHeight="1" x14ac:dyDescent="0.25">
      <c r="A1208" s="23" t="str">
        <f>Лист4!A1206</f>
        <v xml:space="preserve">Волжская ул. д.43 </v>
      </c>
      <c r="B1208" s="185" t="str">
        <f>Лист4!C1206</f>
        <v>г. Астрахань</v>
      </c>
      <c r="C1208" s="41">
        <f t="shared" si="36"/>
        <v>244.093278</v>
      </c>
      <c r="D1208" s="41">
        <f t="shared" si="37"/>
        <v>15.580422</v>
      </c>
      <c r="E1208" s="30">
        <v>0</v>
      </c>
      <c r="F1208" s="31">
        <v>15.580422</v>
      </c>
      <c r="G1208" s="32">
        <v>0</v>
      </c>
      <c r="H1208" s="32">
        <v>0</v>
      </c>
      <c r="I1208" s="32">
        <v>0</v>
      </c>
      <c r="J1208" s="32">
        <v>0</v>
      </c>
      <c r="K1208" s="29">
        <f>Лист4!E1206/1000</f>
        <v>259.6737</v>
      </c>
      <c r="L1208" s="33"/>
      <c r="M1208" s="33"/>
    </row>
    <row r="1209" spans="1:13" s="34" customFormat="1" ht="22.5" customHeight="1" x14ac:dyDescent="0.25">
      <c r="A1209" s="23" t="str">
        <f>Лист4!A1207</f>
        <v xml:space="preserve">Волжская ул. д.49 </v>
      </c>
      <c r="B1209" s="185" t="str">
        <f>Лист4!C1207</f>
        <v>г. Астрахань</v>
      </c>
      <c r="C1209" s="41">
        <f t="shared" si="36"/>
        <v>587.89094599999987</v>
      </c>
      <c r="D1209" s="41">
        <f t="shared" si="37"/>
        <v>37.524953999999994</v>
      </c>
      <c r="E1209" s="30">
        <v>0</v>
      </c>
      <c r="F1209" s="31">
        <v>37.524953999999994</v>
      </c>
      <c r="G1209" s="32">
        <v>0</v>
      </c>
      <c r="H1209" s="32">
        <v>0</v>
      </c>
      <c r="I1209" s="32">
        <v>0</v>
      </c>
      <c r="J1209" s="32">
        <v>0</v>
      </c>
      <c r="K1209" s="29">
        <f>Лист4!E1207/1000</f>
        <v>625.41589999999985</v>
      </c>
      <c r="L1209" s="33"/>
      <c r="M1209" s="33"/>
    </row>
    <row r="1210" spans="1:13" s="34" customFormat="1" ht="22.5" customHeight="1" x14ac:dyDescent="0.25">
      <c r="A1210" s="23" t="str">
        <f>Лист4!A1208</f>
        <v xml:space="preserve">Волжская ул. д.49А </v>
      </c>
      <c r="B1210" s="185" t="str">
        <f>Лист4!C1208</f>
        <v>г. Астрахань</v>
      </c>
      <c r="C1210" s="41">
        <f t="shared" si="36"/>
        <v>1198.2727881999999</v>
      </c>
      <c r="D1210" s="41">
        <f t="shared" si="37"/>
        <v>6.9212417999999998</v>
      </c>
      <c r="E1210" s="30">
        <v>0</v>
      </c>
      <c r="F1210" s="31">
        <v>6.9212417999999998</v>
      </c>
      <c r="G1210" s="32">
        <v>0</v>
      </c>
      <c r="H1210" s="32">
        <v>0</v>
      </c>
      <c r="I1210" s="32">
        <v>0</v>
      </c>
      <c r="J1210" s="32">
        <v>1089.8399999999999</v>
      </c>
      <c r="K1210" s="29">
        <f>Лист4!E1208/1000</f>
        <v>115.35402999999999</v>
      </c>
      <c r="L1210" s="33"/>
      <c r="M1210" s="33"/>
    </row>
    <row r="1211" spans="1:13" s="34" customFormat="1" ht="22.5" customHeight="1" x14ac:dyDescent="0.25">
      <c r="A1211" s="23" t="str">
        <f>Лист4!A1209</f>
        <v xml:space="preserve">Волжская ул. д.60 </v>
      </c>
      <c r="B1211" s="185" t="str">
        <f>Лист4!C1209</f>
        <v>г. Астрахань</v>
      </c>
      <c r="C1211" s="41">
        <f t="shared" si="36"/>
        <v>195.28377800000001</v>
      </c>
      <c r="D1211" s="41">
        <f t="shared" si="37"/>
        <v>12.464922000000001</v>
      </c>
      <c r="E1211" s="30">
        <v>0</v>
      </c>
      <c r="F1211" s="31">
        <v>12.464922000000001</v>
      </c>
      <c r="G1211" s="32">
        <v>0</v>
      </c>
      <c r="H1211" s="32">
        <v>0</v>
      </c>
      <c r="I1211" s="32">
        <v>0</v>
      </c>
      <c r="J1211" s="32">
        <v>0</v>
      </c>
      <c r="K1211" s="29">
        <f>Лист4!E1209/1000-J1211</f>
        <v>207.74870000000001</v>
      </c>
      <c r="L1211" s="33"/>
      <c r="M1211" s="33"/>
    </row>
    <row r="1212" spans="1:13" s="34" customFormat="1" ht="22.5" customHeight="1" x14ac:dyDescent="0.25">
      <c r="A1212" s="23" t="str">
        <f>Лист4!A1210</f>
        <v xml:space="preserve">Волжская ул. д.62 </v>
      </c>
      <c r="B1212" s="185" t="str">
        <f>Лист4!C1210</f>
        <v>г. Астрахань</v>
      </c>
      <c r="C1212" s="41">
        <f t="shared" si="36"/>
        <v>256.03983199999993</v>
      </c>
      <c r="D1212" s="41">
        <f t="shared" si="37"/>
        <v>16.342967999999995</v>
      </c>
      <c r="E1212" s="30">
        <v>0</v>
      </c>
      <c r="F1212" s="31">
        <v>16.342967999999995</v>
      </c>
      <c r="G1212" s="32">
        <v>0</v>
      </c>
      <c r="H1212" s="32">
        <v>0</v>
      </c>
      <c r="I1212" s="32">
        <v>0</v>
      </c>
      <c r="J1212" s="32">
        <v>0</v>
      </c>
      <c r="K1212" s="29">
        <f>Лист4!E1210/1000</f>
        <v>272.38279999999992</v>
      </c>
      <c r="L1212" s="33"/>
      <c r="M1212" s="33"/>
    </row>
    <row r="1213" spans="1:13" s="34" customFormat="1" ht="22.5" customHeight="1" x14ac:dyDescent="0.25">
      <c r="A1213" s="23" t="str">
        <f>Лист4!A1211</f>
        <v xml:space="preserve">Воробьева пр. д.14 - корп. 2 </v>
      </c>
      <c r="B1213" s="185" t="str">
        <f>Лист4!C1211</f>
        <v>г. Астрахань</v>
      </c>
      <c r="C1213" s="41">
        <f t="shared" si="36"/>
        <v>441.40003000000007</v>
      </c>
      <c r="D1213" s="41">
        <f t="shared" si="37"/>
        <v>28.174470000000003</v>
      </c>
      <c r="E1213" s="30">
        <v>0</v>
      </c>
      <c r="F1213" s="31">
        <v>28.174470000000003</v>
      </c>
      <c r="G1213" s="32">
        <v>0</v>
      </c>
      <c r="H1213" s="32">
        <v>0</v>
      </c>
      <c r="I1213" s="32">
        <v>0</v>
      </c>
      <c r="J1213" s="32">
        <v>0</v>
      </c>
      <c r="K1213" s="29">
        <f>Лист4!E1211/1000</f>
        <v>469.57450000000006</v>
      </c>
      <c r="L1213" s="33"/>
      <c r="M1213" s="33"/>
    </row>
    <row r="1214" spans="1:13" s="34" customFormat="1" ht="22.5" customHeight="1" x14ac:dyDescent="0.25">
      <c r="A1214" s="23" t="str">
        <f>Лист4!A1212</f>
        <v>Воробьева пр. д.3 пом 10</v>
      </c>
      <c r="B1214" s="185" t="str">
        <f>Лист4!C1212</f>
        <v>г. Астрахань</v>
      </c>
      <c r="C1214" s="41">
        <f t="shared" si="36"/>
        <v>691.6317524000001</v>
      </c>
      <c r="D1214" s="41">
        <f t="shared" si="37"/>
        <v>44.146707600000006</v>
      </c>
      <c r="E1214" s="30">
        <v>0</v>
      </c>
      <c r="F1214" s="31">
        <v>44.146707600000006</v>
      </c>
      <c r="G1214" s="32">
        <v>0</v>
      </c>
      <c r="H1214" s="32">
        <v>0</v>
      </c>
      <c r="I1214" s="32">
        <v>0</v>
      </c>
      <c r="J1214" s="32">
        <v>0</v>
      </c>
      <c r="K1214" s="29">
        <f>Лист4!E1212/1000</f>
        <v>735.77846000000011</v>
      </c>
      <c r="L1214" s="33"/>
      <c r="M1214" s="33"/>
    </row>
    <row r="1215" spans="1:13" s="34" customFormat="1" ht="22.5" customHeight="1" x14ac:dyDescent="0.25">
      <c r="A1215" s="23" t="str">
        <f>Лист4!A1213</f>
        <v xml:space="preserve">Воробьева ул. д.3 - корп. 1 </v>
      </c>
      <c r="B1215" s="185" t="str">
        <f>Лист4!C1213</f>
        <v>г. Астрахань</v>
      </c>
      <c r="C1215" s="41">
        <f t="shared" si="36"/>
        <v>0</v>
      </c>
      <c r="D1215" s="41">
        <f t="shared" si="37"/>
        <v>0</v>
      </c>
      <c r="E1215" s="30">
        <v>0</v>
      </c>
      <c r="F1215" s="31">
        <v>0</v>
      </c>
      <c r="G1215" s="32">
        <v>0</v>
      </c>
      <c r="H1215" s="32">
        <v>0</v>
      </c>
      <c r="I1215" s="32">
        <v>0</v>
      </c>
      <c r="J1215" s="32">
        <v>0</v>
      </c>
      <c r="K1215" s="29">
        <f>Лист4!E1213/1000</f>
        <v>0</v>
      </c>
      <c r="L1215" s="33"/>
      <c r="M1215" s="33"/>
    </row>
    <row r="1216" spans="1:13" s="34" customFormat="1" ht="22.5" customHeight="1" x14ac:dyDescent="0.25">
      <c r="A1216" s="23" t="str">
        <f>Лист4!A1214</f>
        <v xml:space="preserve">Воровского ул. д.19 </v>
      </c>
      <c r="B1216" s="185" t="str">
        <f>Лист4!C1214</f>
        <v>г. Астрахань</v>
      </c>
      <c r="C1216" s="41">
        <f t="shared" si="36"/>
        <v>0.84750400000000004</v>
      </c>
      <c r="D1216" s="41">
        <f t="shared" si="37"/>
        <v>5.4096000000000005E-2</v>
      </c>
      <c r="E1216" s="30">
        <v>0</v>
      </c>
      <c r="F1216" s="31">
        <v>5.4096000000000005E-2</v>
      </c>
      <c r="G1216" s="32">
        <v>0</v>
      </c>
      <c r="H1216" s="32">
        <v>0</v>
      </c>
      <c r="I1216" s="32">
        <v>0</v>
      </c>
      <c r="J1216" s="32">
        <v>0</v>
      </c>
      <c r="K1216" s="29">
        <f>Лист4!E1214/1000</f>
        <v>0.90160000000000007</v>
      </c>
      <c r="L1216" s="33"/>
      <c r="M1216" s="33"/>
    </row>
    <row r="1217" spans="1:13" s="34" customFormat="1" ht="22.5" customHeight="1" x14ac:dyDescent="0.25">
      <c r="A1217" s="23" t="str">
        <f>Лист4!A1215</f>
        <v xml:space="preserve">Генерала армии Епишева ул. д.16 </v>
      </c>
      <c r="B1217" s="185" t="str">
        <f>Лист4!C1215</f>
        <v>г. Астрахань</v>
      </c>
      <c r="C1217" s="41">
        <f t="shared" si="36"/>
        <v>1129.0648226000003</v>
      </c>
      <c r="D1217" s="41">
        <f t="shared" si="37"/>
        <v>72.067967400000015</v>
      </c>
      <c r="E1217" s="30">
        <v>0</v>
      </c>
      <c r="F1217" s="31">
        <v>72.067967400000015</v>
      </c>
      <c r="G1217" s="32">
        <v>0</v>
      </c>
      <c r="H1217" s="32">
        <v>0</v>
      </c>
      <c r="I1217" s="32">
        <v>0</v>
      </c>
      <c r="J1217" s="32">
        <v>0</v>
      </c>
      <c r="K1217" s="29">
        <f>Лист4!E1215/1000</f>
        <v>1201.1327900000003</v>
      </c>
      <c r="L1217" s="33"/>
      <c r="M1217" s="33"/>
    </row>
    <row r="1218" spans="1:13" s="34" customFormat="1" ht="22.5" customHeight="1" x14ac:dyDescent="0.25">
      <c r="A1218" s="23" t="str">
        <f>Лист4!A1216</f>
        <v xml:space="preserve">Генерала армии Епишева ул. д.24 </v>
      </c>
      <c r="B1218" s="185" t="str">
        <f>Лист4!C1216</f>
        <v>г. Астрахань</v>
      </c>
      <c r="C1218" s="41">
        <f t="shared" si="36"/>
        <v>78.508330000000001</v>
      </c>
      <c r="D1218" s="41">
        <f t="shared" si="37"/>
        <v>5.0111700000000008</v>
      </c>
      <c r="E1218" s="30">
        <v>0</v>
      </c>
      <c r="F1218" s="31">
        <v>5.0111700000000008</v>
      </c>
      <c r="G1218" s="32">
        <v>0</v>
      </c>
      <c r="H1218" s="32">
        <v>0</v>
      </c>
      <c r="I1218" s="32">
        <v>0</v>
      </c>
      <c r="J1218" s="32">
        <v>0</v>
      </c>
      <c r="K1218" s="29">
        <f>Лист4!E1216/1000</f>
        <v>83.519500000000008</v>
      </c>
      <c r="L1218" s="33"/>
      <c r="M1218" s="33"/>
    </row>
    <row r="1219" spans="1:13" s="34" customFormat="1" ht="22.5" customHeight="1" x14ac:dyDescent="0.25">
      <c r="A1219" s="23" t="str">
        <f>Лист4!A1217</f>
        <v xml:space="preserve">Генерала армии Епишева ул. д.26 </v>
      </c>
      <c r="B1219" s="185" t="str">
        <f>Лист4!C1217</f>
        <v>г. Астрахань</v>
      </c>
      <c r="C1219" s="41">
        <f t="shared" si="36"/>
        <v>29.078523999999998</v>
      </c>
      <c r="D1219" s="41">
        <f t="shared" si="37"/>
        <v>1.8560760000000001</v>
      </c>
      <c r="E1219" s="30">
        <v>0</v>
      </c>
      <c r="F1219" s="31">
        <v>1.8560760000000001</v>
      </c>
      <c r="G1219" s="32">
        <v>0</v>
      </c>
      <c r="H1219" s="32">
        <v>0</v>
      </c>
      <c r="I1219" s="32">
        <v>0</v>
      </c>
      <c r="J1219" s="32">
        <v>0</v>
      </c>
      <c r="K1219" s="29">
        <f>Лист4!E1217/1000</f>
        <v>30.9346</v>
      </c>
      <c r="L1219" s="33"/>
      <c r="M1219" s="33"/>
    </row>
    <row r="1220" spans="1:13" s="34" customFormat="1" ht="22.5" customHeight="1" x14ac:dyDescent="0.25">
      <c r="A1220" s="23" t="str">
        <f>Лист4!A1218</f>
        <v xml:space="preserve">Генерала армии Епишева ул. д.28 </v>
      </c>
      <c r="B1220" s="185" t="str">
        <f>Лист4!C1218</f>
        <v>г. Астрахань</v>
      </c>
      <c r="C1220" s="41">
        <f t="shared" ref="C1220:C1283" si="38">K1220+J1220-F1220</f>
        <v>62.025712000000006</v>
      </c>
      <c r="D1220" s="41">
        <f t="shared" ref="D1220:D1283" si="39">F1220</f>
        <v>3.9590880000000004</v>
      </c>
      <c r="E1220" s="30">
        <v>0</v>
      </c>
      <c r="F1220" s="31">
        <v>3.9590880000000004</v>
      </c>
      <c r="G1220" s="32">
        <v>0</v>
      </c>
      <c r="H1220" s="32">
        <v>0</v>
      </c>
      <c r="I1220" s="32">
        <v>0</v>
      </c>
      <c r="J1220" s="32">
        <v>0</v>
      </c>
      <c r="K1220" s="29">
        <f>Лист4!E1218/1000</f>
        <v>65.984800000000007</v>
      </c>
      <c r="L1220" s="33"/>
      <c r="M1220" s="33"/>
    </row>
    <row r="1221" spans="1:13" s="34" customFormat="1" ht="22.5" customHeight="1" x14ac:dyDescent="0.25">
      <c r="A1221" s="23" t="str">
        <f>Лист4!A1219</f>
        <v xml:space="preserve">Генерала армии Епишева ул. д.30/35 </v>
      </c>
      <c r="B1221" s="185" t="str">
        <f>Лист4!C1219</f>
        <v>г. Астрахань</v>
      </c>
      <c r="C1221" s="41">
        <f t="shared" si="38"/>
        <v>86.508106000000012</v>
      </c>
      <c r="D1221" s="41">
        <f t="shared" si="39"/>
        <v>5.5217940000000008</v>
      </c>
      <c r="E1221" s="30">
        <v>0</v>
      </c>
      <c r="F1221" s="31">
        <v>5.5217940000000008</v>
      </c>
      <c r="G1221" s="32">
        <v>0</v>
      </c>
      <c r="H1221" s="32">
        <v>0</v>
      </c>
      <c r="I1221" s="32">
        <v>0</v>
      </c>
      <c r="J1221" s="32">
        <v>0</v>
      </c>
      <c r="K1221" s="29">
        <f>Лист4!E1219/1000</f>
        <v>92.029900000000012</v>
      </c>
      <c r="L1221" s="33"/>
      <c r="M1221" s="33"/>
    </row>
    <row r="1222" spans="1:13" s="34" customFormat="1" ht="22.5" customHeight="1" x14ac:dyDescent="0.25">
      <c r="A1222" s="23" t="str">
        <f>Лист4!A1220</f>
        <v xml:space="preserve">Генерала армии Епишева ул. д.34 </v>
      </c>
      <c r="B1222" s="185" t="str">
        <f>Лист4!C1220</f>
        <v>г. Астрахань</v>
      </c>
      <c r="C1222" s="41">
        <f t="shared" si="38"/>
        <v>1091.9426339999995</v>
      </c>
      <c r="D1222" s="41">
        <f t="shared" si="39"/>
        <v>69.698465999999968</v>
      </c>
      <c r="E1222" s="30">
        <v>0</v>
      </c>
      <c r="F1222" s="31">
        <v>69.698465999999968</v>
      </c>
      <c r="G1222" s="32">
        <v>0</v>
      </c>
      <c r="H1222" s="32">
        <v>0</v>
      </c>
      <c r="I1222" s="32">
        <v>0</v>
      </c>
      <c r="J1222" s="32">
        <v>0</v>
      </c>
      <c r="K1222" s="29">
        <f>Лист4!E1220/1000</f>
        <v>1161.6410999999996</v>
      </c>
      <c r="L1222" s="33"/>
      <c r="M1222" s="33"/>
    </row>
    <row r="1223" spans="1:13" s="34" customFormat="1" ht="22.5" customHeight="1" x14ac:dyDescent="0.25">
      <c r="A1223" s="23" t="str">
        <f>Лист4!A1221</f>
        <v xml:space="preserve">Генерала армии Епишева ул. д.49 </v>
      </c>
      <c r="B1223" s="185" t="str">
        <f>Лист4!C1221</f>
        <v>г. Астрахань</v>
      </c>
      <c r="C1223" s="41">
        <f t="shared" si="38"/>
        <v>89.024674000000005</v>
      </c>
      <c r="D1223" s="41">
        <f t="shared" si="39"/>
        <v>5.6824259999999995</v>
      </c>
      <c r="E1223" s="30">
        <v>0</v>
      </c>
      <c r="F1223" s="31">
        <v>5.6824259999999995</v>
      </c>
      <c r="G1223" s="32">
        <v>0</v>
      </c>
      <c r="H1223" s="32">
        <v>0</v>
      </c>
      <c r="I1223" s="32">
        <v>0</v>
      </c>
      <c r="J1223" s="32">
        <v>0</v>
      </c>
      <c r="K1223" s="29">
        <f>Лист4!E1221/1000</f>
        <v>94.707099999999997</v>
      </c>
      <c r="L1223" s="33"/>
      <c r="M1223" s="33"/>
    </row>
    <row r="1224" spans="1:13" s="34" customFormat="1" ht="22.5" customHeight="1" x14ac:dyDescent="0.25">
      <c r="A1224" s="23" t="str">
        <f>Лист4!A1222</f>
        <v xml:space="preserve">Генерала армии Епишева ул. д.51 </v>
      </c>
      <c r="B1224" s="185" t="str">
        <f>Лист4!C1222</f>
        <v>г. Астрахань</v>
      </c>
      <c r="C1224" s="41">
        <f t="shared" si="38"/>
        <v>85.534717199999989</v>
      </c>
      <c r="D1224" s="41">
        <f t="shared" si="39"/>
        <v>5.4596628000000003</v>
      </c>
      <c r="E1224" s="30">
        <v>0</v>
      </c>
      <c r="F1224" s="31">
        <v>5.4596628000000003</v>
      </c>
      <c r="G1224" s="32">
        <v>0</v>
      </c>
      <c r="H1224" s="32">
        <v>0</v>
      </c>
      <c r="I1224" s="32">
        <v>0</v>
      </c>
      <c r="J1224" s="32">
        <v>0</v>
      </c>
      <c r="K1224" s="29">
        <f>Лист4!E1222/1000</f>
        <v>90.994379999999992</v>
      </c>
      <c r="L1224" s="33"/>
      <c r="M1224" s="33"/>
    </row>
    <row r="1225" spans="1:13" s="34" customFormat="1" ht="22.5" customHeight="1" x14ac:dyDescent="0.25">
      <c r="A1225" s="23" t="str">
        <f>Лист4!A1223</f>
        <v xml:space="preserve">Генерала армии Епишева ул. д.53 </v>
      </c>
      <c r="B1225" s="185" t="str">
        <f>Лист4!C1223</f>
        <v>г. Астрахань</v>
      </c>
      <c r="C1225" s="41">
        <f t="shared" si="38"/>
        <v>127.53976399999998</v>
      </c>
      <c r="D1225" s="41">
        <f t="shared" si="39"/>
        <v>8.1408359999999984</v>
      </c>
      <c r="E1225" s="30">
        <v>0</v>
      </c>
      <c r="F1225" s="31">
        <v>8.1408359999999984</v>
      </c>
      <c r="G1225" s="32">
        <v>0</v>
      </c>
      <c r="H1225" s="32">
        <v>0</v>
      </c>
      <c r="I1225" s="32">
        <v>0</v>
      </c>
      <c r="J1225" s="32">
        <v>0</v>
      </c>
      <c r="K1225" s="29">
        <f>Лист4!E1223/1000</f>
        <v>135.68059999999997</v>
      </c>
      <c r="L1225" s="33"/>
      <c r="M1225" s="33"/>
    </row>
    <row r="1226" spans="1:13" s="34" customFormat="1" ht="22.5" customHeight="1" x14ac:dyDescent="0.25">
      <c r="A1226" s="23" t="str">
        <f>Лист4!A1224</f>
        <v xml:space="preserve">Генерала армии Епишева ул. д.55 </v>
      </c>
      <c r="B1226" s="185" t="str">
        <f>Лист4!C1224</f>
        <v>г. Астрахань</v>
      </c>
      <c r="C1226" s="41">
        <f t="shared" si="38"/>
        <v>264.852802</v>
      </c>
      <c r="D1226" s="41">
        <f t="shared" si="39"/>
        <v>16.905498000000001</v>
      </c>
      <c r="E1226" s="30">
        <v>0</v>
      </c>
      <c r="F1226" s="31">
        <v>16.905498000000001</v>
      </c>
      <c r="G1226" s="32">
        <v>0</v>
      </c>
      <c r="H1226" s="32">
        <v>0</v>
      </c>
      <c r="I1226" s="32">
        <v>0</v>
      </c>
      <c r="J1226" s="32">
        <v>0</v>
      </c>
      <c r="K1226" s="29">
        <f>Лист4!E1224/1000</f>
        <v>281.75830000000002</v>
      </c>
      <c r="L1226" s="33"/>
      <c r="M1226" s="33"/>
    </row>
    <row r="1227" spans="1:13" s="34" customFormat="1" ht="20.25" customHeight="1" x14ac:dyDescent="0.25">
      <c r="A1227" s="23" t="str">
        <f>Лист4!A1225</f>
        <v xml:space="preserve">Генерала армии Епишева ул. д.61/12 </v>
      </c>
      <c r="B1227" s="185" t="str">
        <f>Лист4!C1225</f>
        <v>г. Астрахань</v>
      </c>
      <c r="C1227" s="41">
        <f t="shared" si="38"/>
        <v>177.37753000000004</v>
      </c>
      <c r="D1227" s="41">
        <f t="shared" si="39"/>
        <v>11.32197</v>
      </c>
      <c r="E1227" s="30">
        <v>0</v>
      </c>
      <c r="F1227" s="31">
        <v>11.32197</v>
      </c>
      <c r="G1227" s="32">
        <v>0</v>
      </c>
      <c r="H1227" s="32">
        <v>0</v>
      </c>
      <c r="I1227" s="32">
        <v>0</v>
      </c>
      <c r="J1227" s="32">
        <v>0</v>
      </c>
      <c r="K1227" s="29">
        <f>Лист4!E1225/1000</f>
        <v>188.69950000000003</v>
      </c>
      <c r="L1227" s="33"/>
      <c r="M1227" s="33"/>
    </row>
    <row r="1228" spans="1:13" s="34" customFormat="1" ht="20.25" customHeight="1" x14ac:dyDescent="0.25">
      <c r="A1228" s="23" t="str">
        <f>Лист4!A1226</f>
        <v xml:space="preserve">Гоголя ул. д.3 - корп. 2 </v>
      </c>
      <c r="B1228" s="185" t="str">
        <f>Лист4!C1226</f>
        <v>г. Астрахань</v>
      </c>
      <c r="C1228" s="41">
        <f t="shared" si="38"/>
        <v>231.14722200000008</v>
      </c>
      <c r="D1228" s="41">
        <f t="shared" si="39"/>
        <v>14.754078000000003</v>
      </c>
      <c r="E1228" s="30">
        <v>0</v>
      </c>
      <c r="F1228" s="31">
        <v>14.754078000000003</v>
      </c>
      <c r="G1228" s="32">
        <v>0</v>
      </c>
      <c r="H1228" s="32">
        <v>0</v>
      </c>
      <c r="I1228" s="32">
        <v>0</v>
      </c>
      <c r="J1228" s="32">
        <v>0</v>
      </c>
      <c r="K1228" s="29">
        <f>Лист4!E1226/1000</f>
        <v>245.90130000000008</v>
      </c>
      <c r="L1228" s="33"/>
      <c r="M1228" s="33"/>
    </row>
    <row r="1229" spans="1:13" s="34" customFormat="1" ht="20.25" customHeight="1" x14ac:dyDescent="0.25">
      <c r="A1229" s="23" t="str">
        <f>Лист4!A1227</f>
        <v xml:space="preserve">Городская ул. д.1А </v>
      </c>
      <c r="B1229" s="185" t="str">
        <f>Лист4!C1227</f>
        <v>г. Астрахань</v>
      </c>
      <c r="C1229" s="41">
        <f t="shared" si="38"/>
        <v>273.38489059999989</v>
      </c>
      <c r="D1229" s="41">
        <f t="shared" si="39"/>
        <v>17.450099399999992</v>
      </c>
      <c r="E1229" s="30">
        <v>0</v>
      </c>
      <c r="F1229" s="31">
        <v>17.450099399999992</v>
      </c>
      <c r="G1229" s="32">
        <v>0</v>
      </c>
      <c r="H1229" s="32">
        <v>0</v>
      </c>
      <c r="I1229" s="32">
        <v>0</v>
      </c>
      <c r="J1229" s="32">
        <v>0</v>
      </c>
      <c r="K1229" s="29">
        <f>Лист4!E1227/1000</f>
        <v>290.83498999999989</v>
      </c>
      <c r="L1229" s="33"/>
      <c r="M1229" s="33"/>
    </row>
    <row r="1230" spans="1:13" s="34" customFormat="1" ht="20.25" customHeight="1" x14ac:dyDescent="0.25">
      <c r="A1230" s="23" t="str">
        <f>Лист4!A1228</f>
        <v xml:space="preserve">Гурьевская ул. д.5 </v>
      </c>
      <c r="B1230" s="185" t="str">
        <f>Лист4!C1228</f>
        <v>г. Астрахань</v>
      </c>
      <c r="C1230" s="41">
        <f t="shared" si="38"/>
        <v>26.208703999999997</v>
      </c>
      <c r="D1230" s="41">
        <f t="shared" si="39"/>
        <v>1.6728960000000002</v>
      </c>
      <c r="E1230" s="30">
        <v>0</v>
      </c>
      <c r="F1230" s="31">
        <v>1.6728960000000002</v>
      </c>
      <c r="G1230" s="32">
        <v>0</v>
      </c>
      <c r="H1230" s="32">
        <v>0</v>
      </c>
      <c r="I1230" s="32">
        <v>0</v>
      </c>
      <c r="J1230" s="32">
        <v>0</v>
      </c>
      <c r="K1230" s="29">
        <f>Лист4!E1228/1000</f>
        <v>27.881599999999999</v>
      </c>
      <c r="L1230" s="33"/>
      <c r="M1230" s="33"/>
    </row>
    <row r="1231" spans="1:13" s="34" customFormat="1" ht="20.25" customHeight="1" x14ac:dyDescent="0.25">
      <c r="A1231" s="23" t="str">
        <f>Лист4!A1229</f>
        <v xml:space="preserve">Дальняя ул. д.3 </v>
      </c>
      <c r="B1231" s="185" t="str">
        <f>Лист4!C1229</f>
        <v>г. Астрахань</v>
      </c>
      <c r="C1231" s="41">
        <f t="shared" si="38"/>
        <v>1.0039200000000001</v>
      </c>
      <c r="D1231" s="41">
        <f t="shared" si="39"/>
        <v>6.4079999999999998E-2</v>
      </c>
      <c r="E1231" s="30">
        <v>0</v>
      </c>
      <c r="F1231" s="31">
        <v>6.4079999999999998E-2</v>
      </c>
      <c r="G1231" s="32">
        <v>0</v>
      </c>
      <c r="H1231" s="32">
        <v>0</v>
      </c>
      <c r="I1231" s="32">
        <v>0</v>
      </c>
      <c r="J1231" s="32">
        <v>0</v>
      </c>
      <c r="K1231" s="29">
        <f>Лист4!E1229/1000</f>
        <v>1.0680000000000001</v>
      </c>
      <c r="L1231" s="33"/>
      <c r="M1231" s="33"/>
    </row>
    <row r="1232" spans="1:13" s="34" customFormat="1" ht="20.25" customHeight="1" x14ac:dyDescent="0.25">
      <c r="A1232" s="23" t="str">
        <f>Лист4!A1230</f>
        <v xml:space="preserve">Декабристов пл д.21 </v>
      </c>
      <c r="B1232" s="185" t="str">
        <f>Лист4!C1230</f>
        <v>г. Астрахань</v>
      </c>
      <c r="C1232" s="41">
        <f t="shared" si="38"/>
        <v>103.58329999999999</v>
      </c>
      <c r="D1232" s="41">
        <f t="shared" si="39"/>
        <v>6.6116999999999999</v>
      </c>
      <c r="E1232" s="30">
        <v>0</v>
      </c>
      <c r="F1232" s="31">
        <v>6.6116999999999999</v>
      </c>
      <c r="G1232" s="32">
        <v>0</v>
      </c>
      <c r="H1232" s="32">
        <v>0</v>
      </c>
      <c r="I1232" s="32">
        <v>0</v>
      </c>
      <c r="J1232" s="32">
        <v>0</v>
      </c>
      <c r="K1232" s="29">
        <f>Лист4!E1230/1000</f>
        <v>110.19499999999999</v>
      </c>
      <c r="L1232" s="33"/>
      <c r="M1232" s="33"/>
    </row>
    <row r="1233" spans="1:13" s="34" customFormat="1" ht="20.25" customHeight="1" x14ac:dyDescent="0.25">
      <c r="A1233" s="23" t="str">
        <f>Лист4!A1231</f>
        <v xml:space="preserve">Декабристов пл д.8 </v>
      </c>
      <c r="B1233" s="185" t="str">
        <f>Лист4!C1231</f>
        <v>г. Астрахань</v>
      </c>
      <c r="C1233" s="41">
        <f t="shared" si="38"/>
        <v>82.489605999999995</v>
      </c>
      <c r="D1233" s="41">
        <f t="shared" si="39"/>
        <v>5.265293999999999</v>
      </c>
      <c r="E1233" s="30">
        <v>0</v>
      </c>
      <c r="F1233" s="31">
        <v>5.265293999999999</v>
      </c>
      <c r="G1233" s="32">
        <v>0</v>
      </c>
      <c r="H1233" s="32">
        <v>0</v>
      </c>
      <c r="I1233" s="32">
        <v>0</v>
      </c>
      <c r="J1233" s="32">
        <v>0</v>
      </c>
      <c r="K1233" s="29">
        <f>Лист4!E1231/1000</f>
        <v>87.754899999999992</v>
      </c>
      <c r="L1233" s="33"/>
      <c r="M1233" s="33"/>
    </row>
    <row r="1234" spans="1:13" s="34" customFormat="1" ht="20.25" customHeight="1" x14ac:dyDescent="0.25">
      <c r="A1234" s="23" t="str">
        <f>Лист4!A1232</f>
        <v xml:space="preserve">Дербентская 2-я ул. д.34 </v>
      </c>
      <c r="B1234" s="185" t="str">
        <f>Лист4!C1232</f>
        <v>г. Астрахань</v>
      </c>
      <c r="C1234" s="41">
        <f t="shared" si="38"/>
        <v>1627.2840079999996</v>
      </c>
      <c r="D1234" s="41">
        <f t="shared" si="39"/>
        <v>103.86919199999997</v>
      </c>
      <c r="E1234" s="30">
        <v>0</v>
      </c>
      <c r="F1234" s="31">
        <v>103.86919199999997</v>
      </c>
      <c r="G1234" s="32">
        <v>0</v>
      </c>
      <c r="H1234" s="32">
        <v>0</v>
      </c>
      <c r="I1234" s="32">
        <v>0</v>
      </c>
      <c r="J1234" s="32">
        <v>0</v>
      </c>
      <c r="K1234" s="29">
        <f>Лист4!E1232/1000</f>
        <v>1731.1531999999995</v>
      </c>
      <c r="L1234" s="33"/>
      <c r="M1234" s="33"/>
    </row>
    <row r="1235" spans="1:13" s="34" customFormat="1" ht="20.25" customHeight="1" x14ac:dyDescent="0.25">
      <c r="A1235" s="23" t="str">
        <f>Лист4!A1233</f>
        <v xml:space="preserve">Джона Рида пл д.7 - корп. 1 </v>
      </c>
      <c r="B1235" s="185" t="str">
        <f>Лист4!C1233</f>
        <v>г. Астрахань</v>
      </c>
      <c r="C1235" s="41">
        <f t="shared" si="38"/>
        <v>1212.9188574000002</v>
      </c>
      <c r="D1235" s="41">
        <f t="shared" si="39"/>
        <v>77.420352600000015</v>
      </c>
      <c r="E1235" s="30">
        <v>0</v>
      </c>
      <c r="F1235" s="31">
        <v>77.420352600000015</v>
      </c>
      <c r="G1235" s="32">
        <v>0</v>
      </c>
      <c r="H1235" s="32">
        <v>0</v>
      </c>
      <c r="I1235" s="32">
        <v>0</v>
      </c>
      <c r="J1235" s="32">
        <v>0</v>
      </c>
      <c r="K1235" s="29">
        <f>Лист4!E1233/1000</f>
        <v>1290.3392100000003</v>
      </c>
      <c r="L1235" s="33"/>
      <c r="M1235" s="33"/>
    </row>
    <row r="1236" spans="1:13" s="34" customFormat="1" ht="20.25" customHeight="1" x14ac:dyDescent="0.25">
      <c r="A1236" s="23" t="str">
        <f>Лист4!A1234</f>
        <v xml:space="preserve">Джона Рида ул. д.1 </v>
      </c>
      <c r="B1236" s="185" t="str">
        <f>Лист4!C1234</f>
        <v>г. Астрахань</v>
      </c>
      <c r="C1236" s="41">
        <f t="shared" si="38"/>
        <v>59.635197999999995</v>
      </c>
      <c r="D1236" s="41">
        <f t="shared" si="39"/>
        <v>3.8065020000000001</v>
      </c>
      <c r="E1236" s="30">
        <v>0</v>
      </c>
      <c r="F1236" s="31">
        <v>3.8065020000000001</v>
      </c>
      <c r="G1236" s="32">
        <v>0</v>
      </c>
      <c r="H1236" s="32">
        <v>0</v>
      </c>
      <c r="I1236" s="32">
        <v>0</v>
      </c>
      <c r="J1236" s="32">
        <v>0</v>
      </c>
      <c r="K1236" s="29">
        <f>Лист4!E1234/1000</f>
        <v>63.441699999999997</v>
      </c>
      <c r="L1236" s="33"/>
      <c r="M1236" s="33"/>
    </row>
    <row r="1237" spans="1:13" s="34" customFormat="1" ht="20.25" customHeight="1" x14ac:dyDescent="0.25">
      <c r="A1237" s="23" t="str">
        <f>Лист4!A1235</f>
        <v xml:space="preserve">Джона Рида ул. д.1А </v>
      </c>
      <c r="B1237" s="185" t="str">
        <f>Лист4!C1235</f>
        <v>г. Астрахань</v>
      </c>
      <c r="C1237" s="41">
        <f t="shared" si="38"/>
        <v>601.28530680000017</v>
      </c>
      <c r="D1237" s="41">
        <f t="shared" si="39"/>
        <v>38.379913200000011</v>
      </c>
      <c r="E1237" s="30">
        <v>0</v>
      </c>
      <c r="F1237" s="31">
        <v>38.379913200000011</v>
      </c>
      <c r="G1237" s="32">
        <v>0</v>
      </c>
      <c r="H1237" s="32">
        <v>0</v>
      </c>
      <c r="I1237" s="32">
        <v>0</v>
      </c>
      <c r="J1237" s="32">
        <v>0</v>
      </c>
      <c r="K1237" s="29">
        <f>Лист4!E1235/1000</f>
        <v>639.6652200000002</v>
      </c>
      <c r="L1237" s="33"/>
      <c r="M1237" s="33"/>
    </row>
    <row r="1238" spans="1:13" s="34" customFormat="1" ht="20.25" customHeight="1" x14ac:dyDescent="0.25">
      <c r="A1238" s="23" t="str">
        <f>Лист4!A1236</f>
        <v xml:space="preserve">Джона Рида ул. д.33 </v>
      </c>
      <c r="B1238" s="185" t="str">
        <f>Лист4!C1236</f>
        <v>г. Астрахань</v>
      </c>
      <c r="C1238" s="41">
        <f t="shared" si="38"/>
        <v>615.00900600000011</v>
      </c>
      <c r="D1238" s="41">
        <f t="shared" si="39"/>
        <v>39.255894000000005</v>
      </c>
      <c r="E1238" s="30">
        <v>0</v>
      </c>
      <c r="F1238" s="31">
        <v>39.255894000000005</v>
      </c>
      <c r="G1238" s="32">
        <v>0</v>
      </c>
      <c r="H1238" s="32">
        <v>0</v>
      </c>
      <c r="I1238" s="32">
        <v>0</v>
      </c>
      <c r="J1238" s="32">
        <v>0</v>
      </c>
      <c r="K1238" s="29">
        <f>Лист4!E1236/1000</f>
        <v>654.26490000000013</v>
      </c>
      <c r="L1238" s="33"/>
      <c r="M1238" s="33"/>
    </row>
    <row r="1239" spans="1:13" s="34" customFormat="1" ht="20.25" customHeight="1" x14ac:dyDescent="0.25">
      <c r="A1239" s="23" t="str">
        <f>Лист4!A1237</f>
        <v xml:space="preserve">Джона Рида ул. д.39 </v>
      </c>
      <c r="B1239" s="185" t="str">
        <f>Лист4!C1237</f>
        <v>г. Астрахань</v>
      </c>
      <c r="C1239" s="41">
        <f t="shared" si="38"/>
        <v>351.69642219999992</v>
      </c>
      <c r="D1239" s="41">
        <f t="shared" si="39"/>
        <v>22.448707799999994</v>
      </c>
      <c r="E1239" s="30">
        <v>0</v>
      </c>
      <c r="F1239" s="31">
        <v>22.448707799999994</v>
      </c>
      <c r="G1239" s="32">
        <v>0</v>
      </c>
      <c r="H1239" s="32">
        <v>0</v>
      </c>
      <c r="I1239" s="32">
        <v>0</v>
      </c>
      <c r="J1239" s="32">
        <v>0</v>
      </c>
      <c r="K1239" s="29">
        <f>Лист4!E1237/1000</f>
        <v>374.14512999999988</v>
      </c>
      <c r="L1239" s="33"/>
      <c r="M1239" s="33"/>
    </row>
    <row r="1240" spans="1:13" s="34" customFormat="1" ht="20.25" customHeight="1" x14ac:dyDescent="0.25">
      <c r="A1240" s="23" t="str">
        <f>Лист4!A1238</f>
        <v xml:space="preserve">Джона Рида ул. д.39/1 </v>
      </c>
      <c r="B1240" s="185" t="str">
        <f>Лист4!C1238</f>
        <v>г. Астрахань</v>
      </c>
      <c r="C1240" s="41">
        <f t="shared" si="38"/>
        <v>625.58693879999998</v>
      </c>
      <c r="D1240" s="41">
        <f t="shared" si="39"/>
        <v>39.931081200000001</v>
      </c>
      <c r="E1240" s="30">
        <v>0</v>
      </c>
      <c r="F1240" s="31">
        <v>39.931081200000001</v>
      </c>
      <c r="G1240" s="32">
        <v>0</v>
      </c>
      <c r="H1240" s="32">
        <v>0</v>
      </c>
      <c r="I1240" s="32">
        <v>0</v>
      </c>
      <c r="J1240" s="32">
        <v>0</v>
      </c>
      <c r="K1240" s="29">
        <f>Лист4!E1238/1000</f>
        <v>665.51801999999998</v>
      </c>
      <c r="L1240" s="33"/>
      <c r="M1240" s="33"/>
    </row>
    <row r="1241" spans="1:13" s="34" customFormat="1" ht="20.25" customHeight="1" x14ac:dyDescent="0.25">
      <c r="A1241" s="23" t="str">
        <f>Лист4!A1239</f>
        <v xml:space="preserve">Джона Рида ул. д.39/2 </v>
      </c>
      <c r="B1241" s="185" t="str">
        <f>Лист4!C1239</f>
        <v>г. Астрахань</v>
      </c>
      <c r="C1241" s="41">
        <f t="shared" si="38"/>
        <v>352.27638340000004</v>
      </c>
      <c r="D1241" s="41">
        <f t="shared" si="39"/>
        <v>22.485726600000007</v>
      </c>
      <c r="E1241" s="30">
        <v>0</v>
      </c>
      <c r="F1241" s="31">
        <v>22.485726600000007</v>
      </c>
      <c r="G1241" s="32">
        <v>0</v>
      </c>
      <c r="H1241" s="32">
        <v>0</v>
      </c>
      <c r="I1241" s="32">
        <v>0</v>
      </c>
      <c r="J1241" s="32">
        <v>0</v>
      </c>
      <c r="K1241" s="29">
        <f>Лист4!E1239/1000</f>
        <v>374.76211000000006</v>
      </c>
      <c r="L1241" s="33"/>
      <c r="M1241" s="33"/>
    </row>
    <row r="1242" spans="1:13" s="34" customFormat="1" ht="20.25" customHeight="1" x14ac:dyDescent="0.25">
      <c r="A1242" s="23" t="str">
        <f>Лист4!A1240</f>
        <v xml:space="preserve">Джона Рида ул. д.3900 </v>
      </c>
      <c r="B1242" s="185" t="str">
        <f>Лист4!C1240</f>
        <v>г. Астрахань</v>
      </c>
      <c r="C1242" s="41">
        <f t="shared" si="38"/>
        <v>9.7274960000000004</v>
      </c>
      <c r="D1242" s="41">
        <f t="shared" si="39"/>
        <v>0.6209039999999999</v>
      </c>
      <c r="E1242" s="30">
        <v>0</v>
      </c>
      <c r="F1242" s="31">
        <v>0.6209039999999999</v>
      </c>
      <c r="G1242" s="32">
        <v>0</v>
      </c>
      <c r="H1242" s="32">
        <v>0</v>
      </c>
      <c r="I1242" s="32">
        <v>0</v>
      </c>
      <c r="J1242" s="32">
        <v>0</v>
      </c>
      <c r="K1242" s="29">
        <f>Лист4!E1240/1000</f>
        <v>10.3484</v>
      </c>
      <c r="L1242" s="33"/>
      <c r="M1242" s="33"/>
    </row>
    <row r="1243" spans="1:13" s="34" customFormat="1" ht="20.25" customHeight="1" x14ac:dyDescent="0.25">
      <c r="A1243" s="23" t="str">
        <f>Лист4!A1241</f>
        <v xml:space="preserve">Джона Рида ул. д.39А </v>
      </c>
      <c r="B1243" s="185" t="str">
        <f>Лист4!C1241</f>
        <v>г. Астрахань</v>
      </c>
      <c r="C1243" s="41">
        <f t="shared" si="38"/>
        <v>0</v>
      </c>
      <c r="D1243" s="41">
        <f t="shared" si="39"/>
        <v>0</v>
      </c>
      <c r="E1243" s="30">
        <v>0</v>
      </c>
      <c r="F1243" s="31">
        <v>0</v>
      </c>
      <c r="G1243" s="32">
        <v>0</v>
      </c>
      <c r="H1243" s="32">
        <v>0</v>
      </c>
      <c r="I1243" s="32">
        <v>0</v>
      </c>
      <c r="J1243" s="32">
        <v>0</v>
      </c>
      <c r="K1243" s="29">
        <f>Лист4!E1241/1000</f>
        <v>0</v>
      </c>
      <c r="L1243" s="33"/>
      <c r="M1243" s="33"/>
    </row>
    <row r="1244" spans="1:13" s="34" customFormat="1" ht="20.25" customHeight="1" x14ac:dyDescent="0.25">
      <c r="A1244" s="23" t="str">
        <f>Лист4!A1242</f>
        <v xml:space="preserve">Дорожная 1-я ул. д.15 </v>
      </c>
      <c r="B1244" s="185" t="str">
        <f>Лист4!C1242</f>
        <v>г. Астрахань</v>
      </c>
      <c r="C1244" s="41">
        <f t="shared" si="38"/>
        <v>12.341353999999999</v>
      </c>
      <c r="D1244" s="41">
        <f t="shared" si="39"/>
        <v>0.78774599999999995</v>
      </c>
      <c r="E1244" s="30">
        <v>0</v>
      </c>
      <c r="F1244" s="31">
        <v>0.78774599999999995</v>
      </c>
      <c r="G1244" s="32">
        <v>0</v>
      </c>
      <c r="H1244" s="32">
        <v>0</v>
      </c>
      <c r="I1244" s="32">
        <v>0</v>
      </c>
      <c r="J1244" s="32">
        <v>0</v>
      </c>
      <c r="K1244" s="29">
        <f>Лист4!E1242/1000</f>
        <v>13.129099999999999</v>
      </c>
      <c r="L1244" s="33"/>
      <c r="M1244" s="33"/>
    </row>
    <row r="1245" spans="1:13" s="34" customFormat="1" ht="20.25" customHeight="1" x14ac:dyDescent="0.25">
      <c r="A1245" s="23" t="str">
        <f>Лист4!A1243</f>
        <v xml:space="preserve">Дорожная 2-я ул. д.34 </v>
      </c>
      <c r="B1245" s="185" t="str">
        <f>Лист4!C1243</f>
        <v>г. Астрахань</v>
      </c>
      <c r="C1245" s="41">
        <f t="shared" si="38"/>
        <v>17.657148000000003</v>
      </c>
      <c r="D1245" s="41">
        <f t="shared" si="39"/>
        <v>1.1270519999999999</v>
      </c>
      <c r="E1245" s="30">
        <v>0</v>
      </c>
      <c r="F1245" s="31">
        <v>1.1270519999999999</v>
      </c>
      <c r="G1245" s="32">
        <v>0</v>
      </c>
      <c r="H1245" s="32">
        <v>0</v>
      </c>
      <c r="I1245" s="32">
        <v>0</v>
      </c>
      <c r="J1245" s="32">
        <v>0</v>
      </c>
      <c r="K1245" s="29">
        <f>Лист4!E1243/1000</f>
        <v>18.784200000000002</v>
      </c>
      <c r="L1245" s="33"/>
      <c r="M1245" s="33"/>
    </row>
    <row r="1246" spans="1:13" s="34" customFormat="1" ht="20.25" customHeight="1" x14ac:dyDescent="0.25">
      <c r="A1246" s="23" t="str">
        <f>Лист4!A1244</f>
        <v xml:space="preserve">Дубровинского ул. д.52 - корп. 1 </v>
      </c>
      <c r="B1246" s="185" t="str">
        <f>Лист4!C1244</f>
        <v>г. Астрахань</v>
      </c>
      <c r="C1246" s="41">
        <f t="shared" si="38"/>
        <v>468.41694599999994</v>
      </c>
      <c r="D1246" s="41">
        <f t="shared" si="39"/>
        <v>29.898953999999996</v>
      </c>
      <c r="E1246" s="30">
        <v>0</v>
      </c>
      <c r="F1246" s="31">
        <v>29.898953999999996</v>
      </c>
      <c r="G1246" s="32">
        <v>0</v>
      </c>
      <c r="H1246" s="32">
        <v>0</v>
      </c>
      <c r="I1246" s="32">
        <v>0</v>
      </c>
      <c r="J1246" s="32">
        <v>0</v>
      </c>
      <c r="K1246" s="29">
        <f>Лист4!E1244/1000</f>
        <v>498.31589999999994</v>
      </c>
      <c r="L1246" s="33"/>
      <c r="M1246" s="33"/>
    </row>
    <row r="1247" spans="1:13" s="34" customFormat="1" ht="20.25" customHeight="1" x14ac:dyDescent="0.25">
      <c r="A1247" s="23" t="str">
        <f>Лист4!A1245</f>
        <v xml:space="preserve">Дубровинского ул. д.52 - корп. 2 </v>
      </c>
      <c r="B1247" s="185" t="str">
        <f>Лист4!C1245</f>
        <v>г. Астрахань</v>
      </c>
      <c r="C1247" s="41">
        <f t="shared" si="38"/>
        <v>420.35869400000007</v>
      </c>
      <c r="D1247" s="41">
        <f t="shared" si="39"/>
        <v>26.831406000000005</v>
      </c>
      <c r="E1247" s="30">
        <v>0</v>
      </c>
      <c r="F1247" s="31">
        <v>26.831406000000005</v>
      </c>
      <c r="G1247" s="32">
        <v>0</v>
      </c>
      <c r="H1247" s="32">
        <v>0</v>
      </c>
      <c r="I1247" s="32">
        <v>0</v>
      </c>
      <c r="J1247" s="32">
        <v>0</v>
      </c>
      <c r="K1247" s="29">
        <f>Лист4!E1245/1000</f>
        <v>447.19010000000009</v>
      </c>
      <c r="L1247" s="33"/>
      <c r="M1247" s="33"/>
    </row>
    <row r="1248" spans="1:13" s="34" customFormat="1" ht="20.25" customHeight="1" x14ac:dyDescent="0.25">
      <c r="A1248" s="23" t="str">
        <f>Лист4!A1246</f>
        <v xml:space="preserve">Дубровинского ул. д.54 </v>
      </c>
      <c r="B1248" s="185" t="str">
        <f>Лист4!C1246</f>
        <v>г. Астрахань</v>
      </c>
      <c r="C1248" s="41">
        <f t="shared" si="38"/>
        <v>0.40156799999999998</v>
      </c>
      <c r="D1248" s="41">
        <f t="shared" si="39"/>
        <v>2.5631999999999999E-2</v>
      </c>
      <c r="E1248" s="30">
        <v>0</v>
      </c>
      <c r="F1248" s="31">
        <v>2.5631999999999999E-2</v>
      </c>
      <c r="G1248" s="32">
        <v>0</v>
      </c>
      <c r="H1248" s="32">
        <v>0</v>
      </c>
      <c r="I1248" s="32">
        <v>0</v>
      </c>
      <c r="J1248" s="32">
        <v>0</v>
      </c>
      <c r="K1248" s="29">
        <f>Лист4!E1246/1000</f>
        <v>0.42719999999999997</v>
      </c>
      <c r="L1248" s="33"/>
      <c r="M1248" s="33"/>
    </row>
    <row r="1249" spans="1:13" s="34" customFormat="1" ht="20.25" customHeight="1" x14ac:dyDescent="0.25">
      <c r="A1249" s="23" t="str">
        <f>Лист4!A1247</f>
        <v xml:space="preserve">Дубровинского ул. д.58 </v>
      </c>
      <c r="B1249" s="185" t="str">
        <f>Лист4!C1247</f>
        <v>г. Астрахань</v>
      </c>
      <c r="C1249" s="41">
        <f t="shared" si="38"/>
        <v>590.40085879999981</v>
      </c>
      <c r="D1249" s="41">
        <f t="shared" si="39"/>
        <v>37.685161199999989</v>
      </c>
      <c r="E1249" s="30">
        <v>0</v>
      </c>
      <c r="F1249" s="31">
        <v>37.685161199999989</v>
      </c>
      <c r="G1249" s="32">
        <v>0</v>
      </c>
      <c r="H1249" s="32">
        <v>0</v>
      </c>
      <c r="I1249" s="32">
        <v>0</v>
      </c>
      <c r="J1249" s="32">
        <v>0</v>
      </c>
      <c r="K1249" s="29">
        <f>Лист4!E1247/1000</f>
        <v>628.08601999999985</v>
      </c>
      <c r="L1249" s="33"/>
      <c r="M1249" s="33"/>
    </row>
    <row r="1250" spans="1:13" s="34" customFormat="1" ht="20.25" customHeight="1" x14ac:dyDescent="0.25">
      <c r="A1250" s="23" t="str">
        <f>Лист4!A1248</f>
        <v xml:space="preserve">Дубровинского ул. д.60 </v>
      </c>
      <c r="B1250" s="185" t="str">
        <f>Лист4!C1248</f>
        <v>г. Астрахань</v>
      </c>
      <c r="C1250" s="41">
        <f t="shared" si="38"/>
        <v>584.06589799999983</v>
      </c>
      <c r="D1250" s="41">
        <f t="shared" si="39"/>
        <v>37.280801999999987</v>
      </c>
      <c r="E1250" s="30">
        <v>0</v>
      </c>
      <c r="F1250" s="31">
        <v>37.280801999999987</v>
      </c>
      <c r="G1250" s="32">
        <v>0</v>
      </c>
      <c r="H1250" s="32">
        <v>0</v>
      </c>
      <c r="I1250" s="32">
        <v>0</v>
      </c>
      <c r="J1250" s="32">
        <v>0</v>
      </c>
      <c r="K1250" s="29">
        <f>Лист4!E1248/1000</f>
        <v>621.34669999999983</v>
      </c>
      <c r="L1250" s="33"/>
      <c r="M1250" s="33"/>
    </row>
    <row r="1251" spans="1:13" s="34" customFormat="1" ht="20.25" customHeight="1" x14ac:dyDescent="0.25">
      <c r="A1251" s="23" t="str">
        <f>Лист4!A1249</f>
        <v xml:space="preserve">Дубровинского ул. д.64 - корп. 1 </v>
      </c>
      <c r="B1251" s="185" t="str">
        <f>Лист4!C1249</f>
        <v>г. Астрахань</v>
      </c>
      <c r="C1251" s="41">
        <f t="shared" si="38"/>
        <v>978.76556240000059</v>
      </c>
      <c r="D1251" s="41">
        <f t="shared" si="39"/>
        <v>62.474397600000032</v>
      </c>
      <c r="E1251" s="30">
        <v>0</v>
      </c>
      <c r="F1251" s="31">
        <v>62.474397600000032</v>
      </c>
      <c r="G1251" s="32">
        <v>0</v>
      </c>
      <c r="H1251" s="32">
        <v>0</v>
      </c>
      <c r="I1251" s="32">
        <v>0</v>
      </c>
      <c r="J1251" s="32">
        <v>0</v>
      </c>
      <c r="K1251" s="29">
        <f>Лист4!E1249/1000</f>
        <v>1041.2399600000006</v>
      </c>
      <c r="L1251" s="33"/>
      <c r="M1251" s="33"/>
    </row>
    <row r="1252" spans="1:13" s="34" customFormat="1" ht="20.25" customHeight="1" x14ac:dyDescent="0.25">
      <c r="A1252" s="23" t="str">
        <f>Лист4!A1250</f>
        <v xml:space="preserve">Дубровинского ул. д.68 - корп. 1 </v>
      </c>
      <c r="B1252" s="185" t="str">
        <f>Лист4!C1250</f>
        <v>г. Астрахань</v>
      </c>
      <c r="C1252" s="41">
        <f t="shared" si="38"/>
        <v>617.40534799999989</v>
      </c>
      <c r="D1252" s="41">
        <f t="shared" si="39"/>
        <v>39.408851999999996</v>
      </c>
      <c r="E1252" s="30">
        <v>0</v>
      </c>
      <c r="F1252" s="31">
        <v>39.408851999999996</v>
      </c>
      <c r="G1252" s="32">
        <v>0</v>
      </c>
      <c r="H1252" s="32">
        <v>0</v>
      </c>
      <c r="I1252" s="32">
        <v>0</v>
      </c>
      <c r="J1252" s="32">
        <v>0</v>
      </c>
      <c r="K1252" s="29">
        <f>Лист4!E1250/1000</f>
        <v>656.81419999999991</v>
      </c>
      <c r="L1252" s="33"/>
      <c r="M1252" s="33"/>
    </row>
    <row r="1253" spans="1:13" s="34" customFormat="1" ht="20.25" customHeight="1" x14ac:dyDescent="0.25">
      <c r="A1253" s="23" t="str">
        <f>Лист4!A1251</f>
        <v xml:space="preserve">Заводская ул. д.35 </v>
      </c>
      <c r="B1253" s="185" t="str">
        <f>Лист4!C1251</f>
        <v>г. Астрахань</v>
      </c>
      <c r="C1253" s="41">
        <f t="shared" si="38"/>
        <v>39.9437584</v>
      </c>
      <c r="D1253" s="41">
        <f t="shared" si="39"/>
        <v>2.5496015999999999</v>
      </c>
      <c r="E1253" s="30">
        <v>0</v>
      </c>
      <c r="F1253" s="31">
        <v>2.5496015999999999</v>
      </c>
      <c r="G1253" s="32">
        <v>0</v>
      </c>
      <c r="H1253" s="32">
        <v>0</v>
      </c>
      <c r="I1253" s="32">
        <v>0</v>
      </c>
      <c r="J1253" s="32">
        <v>0</v>
      </c>
      <c r="K1253" s="29">
        <f>Лист4!E1251/1000</f>
        <v>42.493360000000003</v>
      </c>
      <c r="L1253" s="33"/>
      <c r="M1253" s="33"/>
    </row>
    <row r="1254" spans="1:13" s="34" customFormat="1" ht="20.25" customHeight="1" x14ac:dyDescent="0.25">
      <c r="A1254" s="23" t="str">
        <f>Лист4!A1252</f>
        <v xml:space="preserve">Звездная ул. д.11 - корп. 1 </v>
      </c>
      <c r="B1254" s="185" t="str">
        <f>Лист4!C1252</f>
        <v>г. Астрахань</v>
      </c>
      <c r="C1254" s="41">
        <f t="shared" si="38"/>
        <v>512.12995399999977</v>
      </c>
      <c r="D1254" s="41">
        <f t="shared" si="39"/>
        <v>32.689145999999987</v>
      </c>
      <c r="E1254" s="30">
        <v>0</v>
      </c>
      <c r="F1254" s="31">
        <v>32.689145999999987</v>
      </c>
      <c r="G1254" s="32">
        <v>0</v>
      </c>
      <c r="H1254" s="32">
        <v>0</v>
      </c>
      <c r="I1254" s="32">
        <v>0</v>
      </c>
      <c r="J1254" s="32">
        <f>1927.5+411.34</f>
        <v>2338.84</v>
      </c>
      <c r="K1254" s="29">
        <f>Лист4!E1252/1000-J1254</f>
        <v>-1794.0209000000004</v>
      </c>
      <c r="L1254" s="33"/>
      <c r="M1254" s="33"/>
    </row>
    <row r="1255" spans="1:13" s="34" customFormat="1" ht="20.25" customHeight="1" x14ac:dyDescent="0.25">
      <c r="A1255" s="23" t="str">
        <f>Лист4!A1253</f>
        <v xml:space="preserve">Звездная ул. д.11/11 </v>
      </c>
      <c r="B1255" s="185" t="str">
        <f>Лист4!C1253</f>
        <v>г. Астрахань</v>
      </c>
      <c r="C1255" s="41">
        <f t="shared" si="38"/>
        <v>1894.6489600000004</v>
      </c>
      <c r="D1255" s="41">
        <f t="shared" si="39"/>
        <v>120.93504000000003</v>
      </c>
      <c r="E1255" s="30">
        <v>0</v>
      </c>
      <c r="F1255" s="31">
        <v>120.93504000000003</v>
      </c>
      <c r="G1255" s="32">
        <v>0</v>
      </c>
      <c r="H1255" s="32">
        <v>0</v>
      </c>
      <c r="I1255" s="32">
        <v>0</v>
      </c>
      <c r="J1255" s="32">
        <v>0</v>
      </c>
      <c r="K1255" s="29">
        <f>Лист4!E1253/1000</f>
        <v>2015.5840000000005</v>
      </c>
      <c r="L1255" s="33"/>
      <c r="M1255" s="33"/>
    </row>
    <row r="1256" spans="1:13" s="34" customFormat="1" ht="20.25" customHeight="1" x14ac:dyDescent="0.25">
      <c r="A1256" s="23" t="str">
        <f>Лист4!A1254</f>
        <v xml:space="preserve">Звездная ул. д.17 - корп. 2 </v>
      </c>
      <c r="B1256" s="185" t="str">
        <f>Лист4!C1254</f>
        <v>г. Астрахань</v>
      </c>
      <c r="C1256" s="41">
        <f t="shared" si="38"/>
        <v>668.72028640000019</v>
      </c>
      <c r="D1256" s="41">
        <f t="shared" si="39"/>
        <v>42.684273600000012</v>
      </c>
      <c r="E1256" s="30">
        <v>0</v>
      </c>
      <c r="F1256" s="31">
        <v>42.684273600000012</v>
      </c>
      <c r="G1256" s="32">
        <v>0</v>
      </c>
      <c r="H1256" s="32">
        <v>0</v>
      </c>
      <c r="I1256" s="32">
        <v>0</v>
      </c>
      <c r="J1256" s="32">
        <v>0</v>
      </c>
      <c r="K1256" s="29">
        <f>Лист4!E1254/1000</f>
        <v>711.40456000000017</v>
      </c>
      <c r="L1256" s="33"/>
      <c r="M1256" s="33"/>
    </row>
    <row r="1257" spans="1:13" s="34" customFormat="1" ht="20.25" customHeight="1" x14ac:dyDescent="0.25">
      <c r="A1257" s="23" t="str">
        <f>Лист4!A1255</f>
        <v xml:space="preserve">Звездная ул. д.29 </v>
      </c>
      <c r="B1257" s="185" t="str">
        <f>Лист4!C1255</f>
        <v>г. Астрахань</v>
      </c>
      <c r="C1257" s="41">
        <f t="shared" si="38"/>
        <v>1114.7506060000005</v>
      </c>
      <c r="D1257" s="41">
        <f t="shared" si="39"/>
        <v>71.154294000000021</v>
      </c>
      <c r="E1257" s="30">
        <v>0</v>
      </c>
      <c r="F1257" s="31">
        <v>71.154294000000021</v>
      </c>
      <c r="G1257" s="32">
        <v>0</v>
      </c>
      <c r="H1257" s="32">
        <v>0</v>
      </c>
      <c r="I1257" s="32">
        <v>0</v>
      </c>
      <c r="J1257" s="32">
        <v>0</v>
      </c>
      <c r="K1257" s="29">
        <f>Лист4!E1255/1000</f>
        <v>1185.9049000000005</v>
      </c>
      <c r="L1257" s="33"/>
      <c r="M1257" s="33"/>
    </row>
    <row r="1258" spans="1:13" s="34" customFormat="1" ht="20.25" customHeight="1" x14ac:dyDescent="0.25">
      <c r="A1258" s="23" t="str">
        <f>Лист4!A1256</f>
        <v xml:space="preserve">Звездная ул. д.33 </v>
      </c>
      <c r="B1258" s="185" t="str">
        <f>Лист4!C1256</f>
        <v>г. Астрахань</v>
      </c>
      <c r="C1258" s="41">
        <f t="shared" si="38"/>
        <v>836.50604699999997</v>
      </c>
      <c r="D1258" s="41">
        <f t="shared" si="39"/>
        <v>53.394002999999998</v>
      </c>
      <c r="E1258" s="30">
        <v>0</v>
      </c>
      <c r="F1258" s="31">
        <v>53.394002999999998</v>
      </c>
      <c r="G1258" s="32">
        <v>0</v>
      </c>
      <c r="H1258" s="32">
        <v>0</v>
      </c>
      <c r="I1258" s="32">
        <v>0</v>
      </c>
      <c r="J1258" s="32">
        <v>0</v>
      </c>
      <c r="K1258" s="29">
        <f>Лист4!E1256/1000</f>
        <v>889.90004999999996</v>
      </c>
      <c r="L1258" s="33"/>
      <c r="M1258" s="33"/>
    </row>
    <row r="1259" spans="1:13" s="34" customFormat="1" ht="20.25" customHeight="1" x14ac:dyDescent="0.25">
      <c r="A1259" s="23" t="str">
        <f>Лист4!A1257</f>
        <v xml:space="preserve">Звездная ул. д.41 </v>
      </c>
      <c r="B1259" s="185" t="str">
        <f>Лист4!C1257</f>
        <v>г. Астрахань</v>
      </c>
      <c r="C1259" s="41">
        <f t="shared" si="38"/>
        <v>1111.76197</v>
      </c>
      <c r="D1259" s="41">
        <f t="shared" si="39"/>
        <v>70.963530000000006</v>
      </c>
      <c r="E1259" s="30">
        <v>0</v>
      </c>
      <c r="F1259" s="31">
        <v>70.963530000000006</v>
      </c>
      <c r="G1259" s="32">
        <v>0</v>
      </c>
      <c r="H1259" s="32">
        <v>0</v>
      </c>
      <c r="I1259" s="32">
        <v>0</v>
      </c>
      <c r="J1259" s="32">
        <v>0</v>
      </c>
      <c r="K1259" s="29">
        <f>Лист4!E1257/1000</f>
        <v>1182.7255</v>
      </c>
      <c r="L1259" s="33"/>
      <c r="M1259" s="33"/>
    </row>
    <row r="1260" spans="1:13" s="34" customFormat="1" ht="20.25" customHeight="1" x14ac:dyDescent="0.25">
      <c r="A1260" s="23" t="str">
        <f>Лист4!A1258</f>
        <v xml:space="preserve">Звездная ул. д.41 - корп. 2 </v>
      </c>
      <c r="B1260" s="185" t="str">
        <f>Лист4!C1258</f>
        <v>г. Астрахань</v>
      </c>
      <c r="C1260" s="41">
        <f t="shared" si="38"/>
        <v>982.23307199999988</v>
      </c>
      <c r="D1260" s="41">
        <f t="shared" si="39"/>
        <v>62.695727999999995</v>
      </c>
      <c r="E1260" s="30">
        <v>0</v>
      </c>
      <c r="F1260" s="31">
        <v>62.695727999999995</v>
      </c>
      <c r="G1260" s="32">
        <v>0</v>
      </c>
      <c r="H1260" s="32">
        <v>0</v>
      </c>
      <c r="I1260" s="32">
        <v>0</v>
      </c>
      <c r="J1260" s="32">
        <v>0</v>
      </c>
      <c r="K1260" s="29">
        <f>Лист4!E1258/1000</f>
        <v>1044.9287999999999</v>
      </c>
      <c r="L1260" s="33"/>
      <c r="M1260" s="33"/>
    </row>
    <row r="1261" spans="1:13" s="34" customFormat="1" ht="20.25" customHeight="1" x14ac:dyDescent="0.25">
      <c r="A1261" s="23" t="str">
        <f>Лист4!A1259</f>
        <v xml:space="preserve">Звездная ул. д.43 </v>
      </c>
      <c r="B1261" s="185" t="str">
        <f>Лист4!C1259</f>
        <v>г. Астрахань</v>
      </c>
      <c r="C1261" s="41">
        <f t="shared" si="38"/>
        <v>953.23942999999997</v>
      </c>
      <c r="D1261" s="41">
        <f t="shared" si="39"/>
        <v>60.845069999999993</v>
      </c>
      <c r="E1261" s="30">
        <v>0</v>
      </c>
      <c r="F1261" s="31">
        <v>60.845069999999993</v>
      </c>
      <c r="G1261" s="32">
        <v>0</v>
      </c>
      <c r="H1261" s="32">
        <v>0</v>
      </c>
      <c r="I1261" s="32">
        <v>0</v>
      </c>
      <c r="J1261" s="32">
        <v>0</v>
      </c>
      <c r="K1261" s="29">
        <f>Лист4!E1259/1000</f>
        <v>1014.0844999999999</v>
      </c>
      <c r="L1261" s="33"/>
      <c r="M1261" s="33"/>
    </row>
    <row r="1262" spans="1:13" s="34" customFormat="1" ht="20.25" customHeight="1" x14ac:dyDescent="0.25">
      <c r="A1262" s="23" t="str">
        <f>Лист4!A1260</f>
        <v xml:space="preserve">Звездная ул. д.43 - корп. 1 </v>
      </c>
      <c r="B1262" s="185" t="str">
        <f>Лист4!C1260</f>
        <v>г. Астрахань</v>
      </c>
      <c r="C1262" s="41">
        <f t="shared" si="38"/>
        <v>965.28496600000051</v>
      </c>
      <c r="D1262" s="41">
        <f t="shared" si="39"/>
        <v>61.613934000000043</v>
      </c>
      <c r="E1262" s="30">
        <v>0</v>
      </c>
      <c r="F1262" s="31">
        <v>61.613934000000043</v>
      </c>
      <c r="G1262" s="32">
        <v>0</v>
      </c>
      <c r="H1262" s="32">
        <v>0</v>
      </c>
      <c r="I1262" s="32">
        <v>0</v>
      </c>
      <c r="J1262" s="32">
        <v>788.77</v>
      </c>
      <c r="K1262" s="29">
        <f>Лист4!E1260/1000-J1262</f>
        <v>238.12890000000061</v>
      </c>
      <c r="L1262" s="33"/>
      <c r="M1262" s="33"/>
    </row>
    <row r="1263" spans="1:13" s="34" customFormat="1" ht="20.25" customHeight="1" x14ac:dyDescent="0.25">
      <c r="A1263" s="23" t="str">
        <f>Лист4!A1261</f>
        <v xml:space="preserve">Звездная ул. д.45 </v>
      </c>
      <c r="B1263" s="185" t="str">
        <f>Лист4!C1261</f>
        <v>г. Астрахань</v>
      </c>
      <c r="C1263" s="41">
        <f t="shared" si="38"/>
        <v>1046.8587018000001</v>
      </c>
      <c r="D1263" s="41">
        <f t="shared" si="39"/>
        <v>66.820768200000003</v>
      </c>
      <c r="E1263" s="30">
        <v>0</v>
      </c>
      <c r="F1263" s="31">
        <v>66.820768200000003</v>
      </c>
      <c r="G1263" s="32">
        <v>0</v>
      </c>
      <c r="H1263" s="32">
        <v>0</v>
      </c>
      <c r="I1263" s="32">
        <v>0</v>
      </c>
      <c r="J1263" s="32">
        <v>0</v>
      </c>
      <c r="K1263" s="29">
        <f>Лист4!E1261/1000</f>
        <v>1113.67947</v>
      </c>
      <c r="L1263" s="33"/>
      <c r="M1263" s="33"/>
    </row>
    <row r="1264" spans="1:13" s="34" customFormat="1" ht="20.25" customHeight="1" x14ac:dyDescent="0.25">
      <c r="A1264" s="23" t="str">
        <f>Лист4!A1262</f>
        <v xml:space="preserve">Звездная ул. д.45 - корп. 1 </v>
      </c>
      <c r="B1264" s="185" t="str">
        <f>Лист4!C1262</f>
        <v>г. Астрахань</v>
      </c>
      <c r="C1264" s="41">
        <f t="shared" si="38"/>
        <v>1341.0496933999998</v>
      </c>
      <c r="D1264" s="41">
        <f t="shared" si="39"/>
        <v>85.598916599999995</v>
      </c>
      <c r="E1264" s="30">
        <v>0</v>
      </c>
      <c r="F1264" s="31">
        <v>85.598916599999995</v>
      </c>
      <c r="G1264" s="32">
        <v>0</v>
      </c>
      <c r="H1264" s="32">
        <v>0</v>
      </c>
      <c r="I1264" s="32">
        <v>0</v>
      </c>
      <c r="J1264" s="32">
        <v>0</v>
      </c>
      <c r="K1264" s="29">
        <f>Лист4!E1262/1000</f>
        <v>1426.6486099999997</v>
      </c>
      <c r="L1264" s="33"/>
      <c r="M1264" s="33"/>
    </row>
    <row r="1265" spans="1:13" s="34" customFormat="1" ht="20.25" customHeight="1" x14ac:dyDescent="0.25">
      <c r="A1265" s="23" t="str">
        <f>Лист4!A1263</f>
        <v xml:space="preserve">Звездная ул. д.47 </v>
      </c>
      <c r="B1265" s="185" t="str">
        <f>Лист4!C1263</f>
        <v>г. Астрахань</v>
      </c>
      <c r="C1265" s="41">
        <f t="shared" si="38"/>
        <v>950.33890960000008</v>
      </c>
      <c r="D1265" s="41">
        <f t="shared" si="39"/>
        <v>60.659930400000007</v>
      </c>
      <c r="E1265" s="30">
        <v>0</v>
      </c>
      <c r="F1265" s="31">
        <v>60.659930400000007</v>
      </c>
      <c r="G1265" s="32">
        <v>0</v>
      </c>
      <c r="H1265" s="32">
        <v>0</v>
      </c>
      <c r="I1265" s="32">
        <v>0</v>
      </c>
      <c r="J1265" s="32">
        <v>0</v>
      </c>
      <c r="K1265" s="29">
        <f>Лист4!E1263/1000</f>
        <v>1010.9988400000001</v>
      </c>
      <c r="L1265" s="33"/>
      <c r="M1265" s="33"/>
    </row>
    <row r="1266" spans="1:13" s="34" customFormat="1" ht="20.25" customHeight="1" x14ac:dyDescent="0.25">
      <c r="A1266" s="23" t="str">
        <f>Лист4!A1264</f>
        <v xml:space="preserve">Звездная ул. д.47 - корп. 1 </v>
      </c>
      <c r="B1266" s="185" t="str">
        <f>Лист4!C1264</f>
        <v>г. Астрахань</v>
      </c>
      <c r="C1266" s="41">
        <f t="shared" si="38"/>
        <v>1290.5353530000002</v>
      </c>
      <c r="D1266" s="41">
        <f t="shared" si="39"/>
        <v>82.374597000000009</v>
      </c>
      <c r="E1266" s="30">
        <v>0</v>
      </c>
      <c r="F1266" s="31">
        <v>82.374597000000009</v>
      </c>
      <c r="G1266" s="32">
        <v>0</v>
      </c>
      <c r="H1266" s="32">
        <v>0</v>
      </c>
      <c r="I1266" s="32">
        <v>0</v>
      </c>
      <c r="J1266" s="32">
        <v>0</v>
      </c>
      <c r="K1266" s="29">
        <f>Лист4!E1264/1000</f>
        <v>1372.9099500000002</v>
      </c>
      <c r="L1266" s="33"/>
      <c r="M1266" s="33"/>
    </row>
    <row r="1267" spans="1:13" s="34" customFormat="1" ht="20.25" customHeight="1" x14ac:dyDescent="0.25">
      <c r="A1267" s="23" t="str">
        <f>Лист4!A1265</f>
        <v xml:space="preserve">Звездная ул. д.47 - корп. 2 </v>
      </c>
      <c r="B1267" s="185" t="str">
        <f>Лист4!C1265</f>
        <v>г. Астрахань</v>
      </c>
      <c r="C1267" s="41">
        <f t="shared" si="38"/>
        <v>642.47486599999991</v>
      </c>
      <c r="D1267" s="41">
        <f t="shared" si="39"/>
        <v>41.009034</v>
      </c>
      <c r="E1267" s="30">
        <v>0</v>
      </c>
      <c r="F1267" s="31">
        <v>41.009034</v>
      </c>
      <c r="G1267" s="32">
        <v>0</v>
      </c>
      <c r="H1267" s="32">
        <v>0</v>
      </c>
      <c r="I1267" s="32">
        <v>0</v>
      </c>
      <c r="J1267" s="32">
        <v>0</v>
      </c>
      <c r="K1267" s="29">
        <f>Лист4!E1265/1000</f>
        <v>683.48389999999995</v>
      </c>
      <c r="L1267" s="33"/>
      <c r="M1267" s="33"/>
    </row>
    <row r="1268" spans="1:13" s="34" customFormat="1" ht="20.25" customHeight="1" x14ac:dyDescent="0.25">
      <c r="A1268" s="23" t="str">
        <f>Лист4!A1266</f>
        <v xml:space="preserve">Звездная ул. д.47 - корп. 3 </v>
      </c>
      <c r="B1268" s="185" t="str">
        <f>Лист4!C1266</f>
        <v>г. Астрахань</v>
      </c>
      <c r="C1268" s="41">
        <f t="shared" si="38"/>
        <v>685.9633080000001</v>
      </c>
      <c r="D1268" s="41">
        <f t="shared" si="39"/>
        <v>43.784892000000006</v>
      </c>
      <c r="E1268" s="30">
        <v>0</v>
      </c>
      <c r="F1268" s="31">
        <v>43.784892000000006</v>
      </c>
      <c r="G1268" s="32">
        <v>0</v>
      </c>
      <c r="H1268" s="32">
        <v>0</v>
      </c>
      <c r="I1268" s="32">
        <v>0</v>
      </c>
      <c r="J1268" s="32">
        <v>0</v>
      </c>
      <c r="K1268" s="29">
        <f>Лист4!E1266/1000</f>
        <v>729.74820000000011</v>
      </c>
      <c r="L1268" s="33"/>
      <c r="M1268" s="33"/>
    </row>
    <row r="1269" spans="1:13" s="34" customFormat="1" ht="20.25" customHeight="1" x14ac:dyDescent="0.25">
      <c r="A1269" s="23" t="str">
        <f>Лист4!A1267</f>
        <v xml:space="preserve">Звездная ул. д.47 - корп. 4 </v>
      </c>
      <c r="B1269" s="185" t="str">
        <f>Лист4!C1267</f>
        <v>г. Астрахань</v>
      </c>
      <c r="C1269" s="41">
        <f t="shared" si="38"/>
        <v>984.26302080000028</v>
      </c>
      <c r="D1269" s="41">
        <f t="shared" si="39"/>
        <v>62.825299200000018</v>
      </c>
      <c r="E1269" s="30">
        <v>0</v>
      </c>
      <c r="F1269" s="31">
        <v>62.825299200000018</v>
      </c>
      <c r="G1269" s="32">
        <v>0</v>
      </c>
      <c r="H1269" s="32">
        <v>0</v>
      </c>
      <c r="I1269" s="32">
        <v>0</v>
      </c>
      <c r="J1269" s="32">
        <v>0</v>
      </c>
      <c r="K1269" s="29">
        <f>Лист4!E1267/1000</f>
        <v>1047.0883200000003</v>
      </c>
      <c r="L1269" s="33"/>
      <c r="M1269" s="33"/>
    </row>
    <row r="1270" spans="1:13" s="34" customFormat="1" ht="20.25" customHeight="1" x14ac:dyDescent="0.25">
      <c r="A1270" s="23" t="str">
        <f>Лист4!A1268</f>
        <v xml:space="preserve">Звездная ул. д.47 - корп. 5 </v>
      </c>
      <c r="B1270" s="185" t="str">
        <f>Лист4!C1268</f>
        <v>г. Астрахань</v>
      </c>
      <c r="C1270" s="41">
        <f t="shared" si="38"/>
        <v>555.53438820000019</v>
      </c>
      <c r="D1270" s="41">
        <f t="shared" si="39"/>
        <v>35.459641800000007</v>
      </c>
      <c r="E1270" s="30">
        <v>0</v>
      </c>
      <c r="F1270" s="31">
        <v>35.459641800000007</v>
      </c>
      <c r="G1270" s="32">
        <v>0</v>
      </c>
      <c r="H1270" s="32">
        <v>0</v>
      </c>
      <c r="I1270" s="32">
        <v>0</v>
      </c>
      <c r="J1270" s="32">
        <v>0</v>
      </c>
      <c r="K1270" s="29">
        <f>Лист4!E1268/1000</f>
        <v>590.99403000000018</v>
      </c>
      <c r="L1270" s="33"/>
      <c r="M1270" s="33"/>
    </row>
    <row r="1271" spans="1:13" s="34" customFormat="1" ht="20.25" customHeight="1" x14ac:dyDescent="0.25">
      <c r="A1271" s="23" t="str">
        <f>Лист4!A1269</f>
        <v xml:space="preserve">Звездная ул. д.49 </v>
      </c>
      <c r="B1271" s="185" t="str">
        <f>Лист4!C1269</f>
        <v>г. Астрахань</v>
      </c>
      <c r="C1271" s="41">
        <f t="shared" si="38"/>
        <v>1333.7735199999995</v>
      </c>
      <c r="D1271" s="41">
        <f t="shared" si="39"/>
        <v>85.134479999999996</v>
      </c>
      <c r="E1271" s="30">
        <v>0</v>
      </c>
      <c r="F1271" s="31">
        <v>85.134479999999996</v>
      </c>
      <c r="G1271" s="32">
        <v>0</v>
      </c>
      <c r="H1271" s="32">
        <v>0</v>
      </c>
      <c r="I1271" s="32">
        <v>0</v>
      </c>
      <c r="J1271" s="32">
        <v>6959.48</v>
      </c>
      <c r="K1271" s="29">
        <f>Лист4!E1269/1000-J1271</f>
        <v>-5540.5720000000001</v>
      </c>
      <c r="L1271" s="33"/>
      <c r="M1271" s="33"/>
    </row>
    <row r="1272" spans="1:13" s="34" customFormat="1" ht="20.25" customHeight="1" x14ac:dyDescent="0.25">
      <c r="A1272" s="23" t="str">
        <f>Лист4!A1270</f>
        <v xml:space="preserve">Звездная ул. д.49 - корп. 2 </v>
      </c>
      <c r="B1272" s="185" t="str">
        <f>Лист4!C1270</f>
        <v>г. Астрахань</v>
      </c>
      <c r="C1272" s="41">
        <f t="shared" si="38"/>
        <v>1376.5742862000009</v>
      </c>
      <c r="D1272" s="41">
        <f t="shared" si="39"/>
        <v>87.866443800000056</v>
      </c>
      <c r="E1272" s="30">
        <v>0</v>
      </c>
      <c r="F1272" s="31">
        <v>87.866443800000056</v>
      </c>
      <c r="G1272" s="32">
        <v>0</v>
      </c>
      <c r="H1272" s="32">
        <v>0</v>
      </c>
      <c r="I1272" s="32">
        <v>0</v>
      </c>
      <c r="J1272" s="32">
        <v>0</v>
      </c>
      <c r="K1272" s="29">
        <f>Лист4!E1270/1000</f>
        <v>1464.4407300000009</v>
      </c>
      <c r="L1272" s="33"/>
      <c r="M1272" s="33"/>
    </row>
    <row r="1273" spans="1:13" s="34" customFormat="1" ht="20.25" customHeight="1" x14ac:dyDescent="0.25">
      <c r="A1273" s="23" t="str">
        <f>Лист4!A1271</f>
        <v xml:space="preserve">Звездная ул. д.49 - корп. 3 </v>
      </c>
      <c r="B1273" s="185" t="str">
        <f>Лист4!C1271</f>
        <v>г. Астрахань</v>
      </c>
      <c r="C1273" s="41">
        <f t="shared" si="38"/>
        <v>45.512732</v>
      </c>
      <c r="D1273" s="41">
        <f t="shared" si="39"/>
        <v>2.905068</v>
      </c>
      <c r="E1273" s="30">
        <v>0</v>
      </c>
      <c r="F1273" s="31">
        <v>2.905068</v>
      </c>
      <c r="G1273" s="32">
        <v>0</v>
      </c>
      <c r="H1273" s="32">
        <v>0</v>
      </c>
      <c r="I1273" s="32">
        <v>0</v>
      </c>
      <c r="J1273" s="32">
        <v>0</v>
      </c>
      <c r="K1273" s="29">
        <f>Лист4!E1271/1000</f>
        <v>48.4178</v>
      </c>
      <c r="L1273" s="33"/>
      <c r="M1273" s="33"/>
    </row>
    <row r="1274" spans="1:13" s="34" customFormat="1" ht="20.25" customHeight="1" x14ac:dyDescent="0.25">
      <c r="A1274" s="23" t="str">
        <f>Лист4!A1272</f>
        <v xml:space="preserve">Звездная ул. д.5 </v>
      </c>
      <c r="B1274" s="185" t="str">
        <f>Лист4!C1272</f>
        <v>г. Астрахань</v>
      </c>
      <c r="C1274" s="41">
        <f t="shared" si="38"/>
        <v>1089.2948044000002</v>
      </c>
      <c r="D1274" s="41">
        <f t="shared" si="39"/>
        <v>69.52945560000002</v>
      </c>
      <c r="E1274" s="30">
        <v>0</v>
      </c>
      <c r="F1274" s="31">
        <v>69.52945560000002</v>
      </c>
      <c r="G1274" s="32">
        <v>0</v>
      </c>
      <c r="H1274" s="32">
        <v>0</v>
      </c>
      <c r="I1274" s="32">
        <v>0</v>
      </c>
      <c r="J1274" s="32">
        <v>0</v>
      </c>
      <c r="K1274" s="29">
        <f>Лист4!E1272/1000</f>
        <v>1158.8242600000003</v>
      </c>
      <c r="L1274" s="33"/>
      <c r="M1274" s="33"/>
    </row>
    <row r="1275" spans="1:13" s="34" customFormat="1" ht="20.25" customHeight="1" x14ac:dyDescent="0.25">
      <c r="A1275" s="23" t="str">
        <f>Лист4!A1273</f>
        <v xml:space="preserve">Звездная ул. д.5 - корп. 2 </v>
      </c>
      <c r="B1275" s="185" t="str">
        <f>Лист4!C1273</f>
        <v>г. Астрахань</v>
      </c>
      <c r="C1275" s="41">
        <f t="shared" si="38"/>
        <v>951.62320339999997</v>
      </c>
      <c r="D1275" s="41">
        <f t="shared" si="39"/>
        <v>60.7419066</v>
      </c>
      <c r="E1275" s="30">
        <v>0</v>
      </c>
      <c r="F1275" s="31">
        <v>60.7419066</v>
      </c>
      <c r="G1275" s="32">
        <v>0</v>
      </c>
      <c r="H1275" s="32">
        <v>0</v>
      </c>
      <c r="I1275" s="32">
        <v>0</v>
      </c>
      <c r="J1275" s="32">
        <v>0</v>
      </c>
      <c r="K1275" s="29">
        <f>Лист4!E1273/1000</f>
        <v>1012.36511</v>
      </c>
      <c r="L1275" s="33"/>
      <c r="M1275" s="33"/>
    </row>
    <row r="1276" spans="1:13" s="34" customFormat="1" ht="20.25" customHeight="1" x14ac:dyDescent="0.25">
      <c r="A1276" s="23" t="str">
        <f>Лист4!A1274</f>
        <v xml:space="preserve">Звездная ул. д.51 - корп. 1 </v>
      </c>
      <c r="B1276" s="185" t="str">
        <f>Лист4!C1274</f>
        <v>г. Астрахань</v>
      </c>
      <c r="C1276" s="41">
        <f t="shared" si="38"/>
        <v>2337.4167181999997</v>
      </c>
      <c r="D1276" s="41">
        <f t="shared" si="39"/>
        <v>149.19681179999998</v>
      </c>
      <c r="E1276" s="30">
        <v>0</v>
      </c>
      <c r="F1276" s="31">
        <v>149.19681179999998</v>
      </c>
      <c r="G1276" s="32">
        <v>0</v>
      </c>
      <c r="H1276" s="32">
        <v>0</v>
      </c>
      <c r="I1276" s="32">
        <v>0</v>
      </c>
      <c r="J1276" s="32">
        <v>0</v>
      </c>
      <c r="K1276" s="29">
        <f>Лист4!E1274/1000</f>
        <v>2486.6135299999996</v>
      </c>
      <c r="L1276" s="33"/>
      <c r="M1276" s="33"/>
    </row>
    <row r="1277" spans="1:13" s="34" customFormat="1" ht="20.25" customHeight="1" x14ac:dyDescent="0.25">
      <c r="A1277" s="23" t="str">
        <f>Лист4!A1275</f>
        <v xml:space="preserve">Звездная ул. д.57 </v>
      </c>
      <c r="B1277" s="185" t="str">
        <f>Лист4!C1275</f>
        <v>г. Астрахань</v>
      </c>
      <c r="C1277" s="41">
        <f t="shared" si="38"/>
        <v>1038.4184794000003</v>
      </c>
      <c r="D1277" s="41">
        <f t="shared" si="39"/>
        <v>66.282030600000013</v>
      </c>
      <c r="E1277" s="30">
        <v>0</v>
      </c>
      <c r="F1277" s="31">
        <v>66.282030600000013</v>
      </c>
      <c r="G1277" s="32">
        <v>0</v>
      </c>
      <c r="H1277" s="32">
        <v>0</v>
      </c>
      <c r="I1277" s="32">
        <v>0</v>
      </c>
      <c r="J1277" s="32">
        <v>0</v>
      </c>
      <c r="K1277" s="29">
        <f>Лист4!E1275/1000</f>
        <v>1104.7005100000003</v>
      </c>
      <c r="L1277" s="33"/>
      <c r="M1277" s="33"/>
    </row>
    <row r="1278" spans="1:13" s="34" customFormat="1" ht="20.25" customHeight="1" x14ac:dyDescent="0.25">
      <c r="A1278" s="23" t="str">
        <f>Лист4!A1276</f>
        <v xml:space="preserve">Звездная ул. д.57 - корп. 1 </v>
      </c>
      <c r="B1278" s="185" t="str">
        <f>Лист4!C1276</f>
        <v>г. Астрахань</v>
      </c>
      <c r="C1278" s="41">
        <f t="shared" si="38"/>
        <v>1353.2324506</v>
      </c>
      <c r="D1278" s="41">
        <f t="shared" si="39"/>
        <v>86.376539399999999</v>
      </c>
      <c r="E1278" s="30">
        <v>0</v>
      </c>
      <c r="F1278" s="31">
        <v>86.376539399999999</v>
      </c>
      <c r="G1278" s="32">
        <v>0</v>
      </c>
      <c r="H1278" s="32">
        <v>0</v>
      </c>
      <c r="I1278" s="32">
        <v>0</v>
      </c>
      <c r="J1278" s="32">
        <v>0</v>
      </c>
      <c r="K1278" s="29">
        <f>Лист4!E1276/1000</f>
        <v>1439.6089899999999</v>
      </c>
      <c r="L1278" s="33"/>
      <c r="M1278" s="33"/>
    </row>
    <row r="1279" spans="1:13" s="34" customFormat="1" ht="20.25" customHeight="1" x14ac:dyDescent="0.25">
      <c r="A1279" s="23" t="str">
        <f>Лист4!A1277</f>
        <v xml:space="preserve">Звездная ул. д.57 - корп. 2 </v>
      </c>
      <c r="B1279" s="185" t="str">
        <f>Лист4!C1277</f>
        <v>г. Астрахань</v>
      </c>
      <c r="C1279" s="41">
        <f t="shared" si="38"/>
        <v>1204.4674208000001</v>
      </c>
      <c r="D1279" s="41">
        <f t="shared" si="39"/>
        <v>76.880899200000002</v>
      </c>
      <c r="E1279" s="30">
        <v>0</v>
      </c>
      <c r="F1279" s="31">
        <v>76.880899200000002</v>
      </c>
      <c r="G1279" s="32">
        <v>0</v>
      </c>
      <c r="H1279" s="32">
        <v>0</v>
      </c>
      <c r="I1279" s="32">
        <v>0</v>
      </c>
      <c r="J1279" s="32">
        <v>0</v>
      </c>
      <c r="K1279" s="29">
        <f>Лист4!E1277/1000</f>
        <v>1281.3483200000001</v>
      </c>
      <c r="L1279" s="33"/>
      <c r="M1279" s="33"/>
    </row>
    <row r="1280" spans="1:13" s="34" customFormat="1" ht="20.25" customHeight="1" x14ac:dyDescent="0.25">
      <c r="A1280" s="23" t="str">
        <f>Лист4!A1278</f>
        <v xml:space="preserve">Звездная ул. д.57 - корп. 3 </v>
      </c>
      <c r="B1280" s="185" t="str">
        <f>Лист4!C1278</f>
        <v>г. Астрахань</v>
      </c>
      <c r="C1280" s="41">
        <f t="shared" si="38"/>
        <v>548.90825299999983</v>
      </c>
      <c r="D1280" s="41">
        <f t="shared" si="39"/>
        <v>35.03669699999999</v>
      </c>
      <c r="E1280" s="30">
        <v>0</v>
      </c>
      <c r="F1280" s="31">
        <v>35.03669699999999</v>
      </c>
      <c r="G1280" s="32">
        <v>0</v>
      </c>
      <c r="H1280" s="32">
        <v>0</v>
      </c>
      <c r="I1280" s="32">
        <v>0</v>
      </c>
      <c r="J1280" s="32">
        <v>0</v>
      </c>
      <c r="K1280" s="29">
        <f>Лист4!E1278/1000</f>
        <v>583.94494999999984</v>
      </c>
      <c r="L1280" s="33"/>
      <c r="M1280" s="33"/>
    </row>
    <row r="1281" spans="1:13" s="34" customFormat="1" ht="20.25" customHeight="1" x14ac:dyDescent="0.25">
      <c r="A1281" s="23" t="str">
        <f>Лист4!A1279</f>
        <v xml:space="preserve">Звездная ул. д.59 </v>
      </c>
      <c r="B1281" s="185" t="str">
        <f>Лист4!C1279</f>
        <v>г. Астрахань</v>
      </c>
      <c r="C1281" s="41">
        <f t="shared" si="38"/>
        <v>2055.4401241999999</v>
      </c>
      <c r="D1281" s="41">
        <f t="shared" si="39"/>
        <v>131.19830580000001</v>
      </c>
      <c r="E1281" s="30">
        <v>0</v>
      </c>
      <c r="F1281" s="31">
        <v>131.19830580000001</v>
      </c>
      <c r="G1281" s="32">
        <v>0</v>
      </c>
      <c r="H1281" s="32">
        <v>0</v>
      </c>
      <c r="I1281" s="32">
        <v>0</v>
      </c>
      <c r="J1281" s="32">
        <v>0</v>
      </c>
      <c r="K1281" s="29">
        <f>Лист4!E1279/1000</f>
        <v>2186.63843</v>
      </c>
      <c r="L1281" s="33"/>
      <c r="M1281" s="33"/>
    </row>
    <row r="1282" spans="1:13" s="34" customFormat="1" ht="20.25" customHeight="1" x14ac:dyDescent="0.25">
      <c r="A1282" s="23" t="str">
        <f>Лист4!A1280</f>
        <v xml:space="preserve">Звездная ул. д.61 </v>
      </c>
      <c r="B1282" s="185" t="str">
        <f>Лист4!C1280</f>
        <v>г. Астрахань</v>
      </c>
      <c r="C1282" s="41">
        <f t="shared" si="38"/>
        <v>1651.5297287999995</v>
      </c>
      <c r="D1282" s="41">
        <f t="shared" si="39"/>
        <v>105.41679119999998</v>
      </c>
      <c r="E1282" s="30">
        <v>0</v>
      </c>
      <c r="F1282" s="31">
        <v>105.41679119999998</v>
      </c>
      <c r="G1282" s="32">
        <v>0</v>
      </c>
      <c r="H1282" s="32">
        <v>0</v>
      </c>
      <c r="I1282" s="32">
        <v>0</v>
      </c>
      <c r="J1282" s="32">
        <v>0</v>
      </c>
      <c r="K1282" s="29">
        <f>Лист4!E1280/1000</f>
        <v>1756.9465199999995</v>
      </c>
      <c r="L1282" s="33"/>
      <c r="M1282" s="33"/>
    </row>
    <row r="1283" spans="1:13" s="34" customFormat="1" ht="20.25" customHeight="1" x14ac:dyDescent="0.25">
      <c r="A1283" s="23" t="str">
        <f>Лист4!A1281</f>
        <v xml:space="preserve">Звездная ул. д.63 </v>
      </c>
      <c r="B1283" s="185" t="str">
        <f>Лист4!C1281</f>
        <v>г. Астрахань</v>
      </c>
      <c r="C1283" s="41">
        <f t="shared" si="38"/>
        <v>1336.9825108</v>
      </c>
      <c r="D1283" s="41">
        <f t="shared" si="39"/>
        <v>85.339309199999988</v>
      </c>
      <c r="E1283" s="30">
        <v>0</v>
      </c>
      <c r="F1283" s="31">
        <v>85.339309199999988</v>
      </c>
      <c r="G1283" s="32">
        <v>0</v>
      </c>
      <c r="H1283" s="32">
        <v>0</v>
      </c>
      <c r="I1283" s="32">
        <v>0</v>
      </c>
      <c r="J1283" s="32">
        <v>0</v>
      </c>
      <c r="K1283" s="29">
        <f>Лист4!E1281/1000</f>
        <v>1422.3218199999999</v>
      </c>
      <c r="L1283" s="33"/>
      <c r="M1283" s="33"/>
    </row>
    <row r="1284" spans="1:13" s="34" customFormat="1" ht="20.25" customHeight="1" x14ac:dyDescent="0.25">
      <c r="A1284" s="23" t="str">
        <f>Лист4!A1282</f>
        <v xml:space="preserve">Звездная ул. д.7 - корп. 1 </v>
      </c>
      <c r="B1284" s="185" t="str">
        <f>Лист4!C1282</f>
        <v>г. Астрахань</v>
      </c>
      <c r="C1284" s="41">
        <f t="shared" ref="C1284:C1347" si="40">K1284+J1284-F1284</f>
        <v>945.55342599999994</v>
      </c>
      <c r="D1284" s="41">
        <f t="shared" ref="D1284:D1347" si="41">F1284</f>
        <v>60.354473999999996</v>
      </c>
      <c r="E1284" s="30">
        <v>0</v>
      </c>
      <c r="F1284" s="31">
        <v>60.354473999999996</v>
      </c>
      <c r="G1284" s="32">
        <v>0</v>
      </c>
      <c r="H1284" s="32">
        <v>0</v>
      </c>
      <c r="I1284" s="32">
        <v>0</v>
      </c>
      <c r="J1284" s="32">
        <v>0</v>
      </c>
      <c r="K1284" s="29">
        <f>Лист4!E1282/1000</f>
        <v>1005.9078999999999</v>
      </c>
      <c r="L1284" s="33"/>
      <c r="M1284" s="33"/>
    </row>
    <row r="1285" spans="1:13" s="34" customFormat="1" ht="20.25" customHeight="1" x14ac:dyDescent="0.25">
      <c r="A1285" s="23" t="str">
        <f>Лист4!A1283</f>
        <v xml:space="preserve">Звездная ул. д.7 - корп. 2 </v>
      </c>
      <c r="B1285" s="185" t="str">
        <f>Лист4!C1283</f>
        <v>г. Астрахань</v>
      </c>
      <c r="C1285" s="41">
        <f t="shared" si="40"/>
        <v>951.86122080000007</v>
      </c>
      <c r="D1285" s="41">
        <f t="shared" si="41"/>
        <v>60.757099199999999</v>
      </c>
      <c r="E1285" s="30">
        <v>0</v>
      </c>
      <c r="F1285" s="31">
        <v>60.757099199999999</v>
      </c>
      <c r="G1285" s="32">
        <v>0</v>
      </c>
      <c r="H1285" s="32">
        <v>0</v>
      </c>
      <c r="I1285" s="32">
        <v>0</v>
      </c>
      <c r="J1285" s="32">
        <v>0</v>
      </c>
      <c r="K1285" s="29">
        <f>Лист4!E1283/1000</f>
        <v>1012.61832</v>
      </c>
      <c r="L1285" s="33"/>
      <c r="M1285" s="33"/>
    </row>
    <row r="1286" spans="1:13" s="34" customFormat="1" ht="20.25" customHeight="1" x14ac:dyDescent="0.25">
      <c r="A1286" s="23" t="str">
        <f>Лист4!A1284</f>
        <v xml:space="preserve">Звездная ул. д.9/16 </v>
      </c>
      <c r="B1286" s="185" t="str">
        <f>Лист4!C1284</f>
        <v>г. Астрахань</v>
      </c>
      <c r="C1286" s="41">
        <f t="shared" si="40"/>
        <v>1340.9351920000001</v>
      </c>
      <c r="D1286" s="41">
        <f t="shared" si="41"/>
        <v>85.591608000000008</v>
      </c>
      <c r="E1286" s="30">
        <v>0</v>
      </c>
      <c r="F1286" s="31">
        <v>85.591608000000008</v>
      </c>
      <c r="G1286" s="32">
        <v>0</v>
      </c>
      <c r="H1286" s="32">
        <v>0</v>
      </c>
      <c r="I1286" s="32">
        <v>0</v>
      </c>
      <c r="J1286" s="32">
        <v>5362.52</v>
      </c>
      <c r="K1286" s="29">
        <f>Лист4!E1284/1000-J1286</f>
        <v>-3935.9932000000003</v>
      </c>
      <c r="L1286" s="33"/>
      <c r="M1286" s="33"/>
    </row>
    <row r="1287" spans="1:13" s="34" customFormat="1" ht="20.25" customHeight="1" x14ac:dyDescent="0.25">
      <c r="A1287" s="23" t="str">
        <f>Лист4!A1285</f>
        <v xml:space="preserve">Ивановская ул. д.57 </v>
      </c>
      <c r="B1287" s="185" t="str">
        <f>Лист4!C1285</f>
        <v>г. Астрахань</v>
      </c>
      <c r="C1287" s="41">
        <f t="shared" si="40"/>
        <v>946.0228619999998</v>
      </c>
      <c r="D1287" s="41">
        <f t="shared" si="41"/>
        <v>60.384437999999989</v>
      </c>
      <c r="E1287" s="30">
        <v>0</v>
      </c>
      <c r="F1287" s="31">
        <v>60.384437999999989</v>
      </c>
      <c r="G1287" s="32">
        <v>0</v>
      </c>
      <c r="H1287" s="32">
        <v>0</v>
      </c>
      <c r="I1287" s="32">
        <v>0</v>
      </c>
      <c r="J1287" s="32">
        <v>0</v>
      </c>
      <c r="K1287" s="29">
        <f>Лист4!E1285/1000</f>
        <v>1006.4072999999999</v>
      </c>
      <c r="L1287" s="33"/>
      <c r="M1287" s="33"/>
    </row>
    <row r="1288" spans="1:13" s="34" customFormat="1" ht="20.25" customHeight="1" x14ac:dyDescent="0.25">
      <c r="A1288" s="23" t="str">
        <f>Лист4!A1286</f>
        <v xml:space="preserve">Игарская 2-я ул. д.4 </v>
      </c>
      <c r="B1288" s="185" t="str">
        <f>Лист4!C1286</f>
        <v>г. Астрахань</v>
      </c>
      <c r="C1288" s="41">
        <f t="shared" si="40"/>
        <v>493.03874199999996</v>
      </c>
      <c r="D1288" s="41">
        <f t="shared" si="41"/>
        <v>31.470557999999997</v>
      </c>
      <c r="E1288" s="30">
        <v>0</v>
      </c>
      <c r="F1288" s="31">
        <v>31.470557999999997</v>
      </c>
      <c r="G1288" s="32">
        <v>0</v>
      </c>
      <c r="H1288" s="32">
        <v>0</v>
      </c>
      <c r="I1288" s="32">
        <v>0</v>
      </c>
      <c r="J1288" s="32">
        <v>0</v>
      </c>
      <c r="K1288" s="29">
        <f>Лист4!E1286/1000</f>
        <v>524.50929999999994</v>
      </c>
      <c r="L1288" s="33"/>
      <c r="M1288" s="33"/>
    </row>
    <row r="1289" spans="1:13" s="34" customFormat="1" ht="20.25" customHeight="1" x14ac:dyDescent="0.25">
      <c r="A1289" s="23" t="str">
        <f>Лист4!A1287</f>
        <v xml:space="preserve">Игарская 2-я ул. д.8 </v>
      </c>
      <c r="B1289" s="185" t="str">
        <f>Лист4!C1287</f>
        <v>г. Астрахань</v>
      </c>
      <c r="C1289" s="41">
        <f t="shared" si="40"/>
        <v>587.98306600000001</v>
      </c>
      <c r="D1289" s="41">
        <f t="shared" si="41"/>
        <v>37.530834000000006</v>
      </c>
      <c r="E1289" s="30">
        <v>0</v>
      </c>
      <c r="F1289" s="31">
        <v>37.530834000000006</v>
      </c>
      <c r="G1289" s="32">
        <v>0</v>
      </c>
      <c r="H1289" s="32">
        <v>0</v>
      </c>
      <c r="I1289" s="32">
        <v>0</v>
      </c>
      <c r="J1289" s="32">
        <v>0</v>
      </c>
      <c r="K1289" s="29">
        <f>Лист4!E1287/1000</f>
        <v>625.51390000000004</v>
      </c>
      <c r="L1289" s="33"/>
      <c r="M1289" s="33"/>
    </row>
    <row r="1290" spans="1:13" s="34" customFormat="1" ht="20.25" customHeight="1" x14ac:dyDescent="0.25">
      <c r="A1290" s="23" t="str">
        <f>Лист4!A1288</f>
        <v xml:space="preserve">Камская ул. д.9/72 </v>
      </c>
      <c r="B1290" s="185" t="str">
        <f>Лист4!C1288</f>
        <v>г. Астрахань</v>
      </c>
      <c r="C1290" s="41">
        <f t="shared" si="40"/>
        <v>0.62575800000000004</v>
      </c>
      <c r="D1290" s="41">
        <f t="shared" si="41"/>
        <v>3.9942000000000005E-2</v>
      </c>
      <c r="E1290" s="30">
        <v>0</v>
      </c>
      <c r="F1290" s="31">
        <v>3.9942000000000005E-2</v>
      </c>
      <c r="G1290" s="32">
        <v>0</v>
      </c>
      <c r="H1290" s="32">
        <v>0</v>
      </c>
      <c r="I1290" s="32">
        <v>0</v>
      </c>
      <c r="J1290" s="32">
        <v>0</v>
      </c>
      <c r="K1290" s="29">
        <f>Лист4!E1288/1000</f>
        <v>0.66570000000000007</v>
      </c>
      <c r="L1290" s="33"/>
      <c r="M1290" s="33"/>
    </row>
    <row r="1291" spans="1:13" s="34" customFormat="1" ht="20.25" customHeight="1" x14ac:dyDescent="0.25">
      <c r="A1291" s="23" t="str">
        <f>Лист4!A1289</f>
        <v xml:space="preserve">Каспийский пер. д.13 </v>
      </c>
      <c r="B1291" s="185" t="str">
        <f>Лист4!C1289</f>
        <v>г. Астрахань</v>
      </c>
      <c r="C1291" s="41">
        <f t="shared" si="40"/>
        <v>69.194715999999985</v>
      </c>
      <c r="D1291" s="41">
        <f t="shared" si="41"/>
        <v>4.4166840000000001</v>
      </c>
      <c r="E1291" s="30">
        <v>0</v>
      </c>
      <c r="F1291" s="31">
        <v>4.4166840000000001</v>
      </c>
      <c r="G1291" s="32">
        <v>0</v>
      </c>
      <c r="H1291" s="32">
        <v>0</v>
      </c>
      <c r="I1291" s="32">
        <v>0</v>
      </c>
      <c r="J1291" s="32">
        <v>0</v>
      </c>
      <c r="K1291" s="29">
        <f>Лист4!E1289/1000</f>
        <v>73.611399999999989</v>
      </c>
      <c r="L1291" s="33"/>
      <c r="M1291" s="33"/>
    </row>
    <row r="1292" spans="1:13" s="34" customFormat="1" ht="20.25" customHeight="1" x14ac:dyDescent="0.25">
      <c r="A1292" s="23" t="str">
        <f>Лист4!A1290</f>
        <v xml:space="preserve">Кирова ул. д.54 </v>
      </c>
      <c r="B1292" s="185" t="str">
        <f>Лист4!C1290</f>
        <v>г. Астрахань</v>
      </c>
      <c r="C1292" s="41">
        <f t="shared" si="40"/>
        <v>439.3159560000002</v>
      </c>
      <c r="D1292" s="41">
        <f t="shared" si="41"/>
        <v>28.041444000000013</v>
      </c>
      <c r="E1292" s="30">
        <v>0</v>
      </c>
      <c r="F1292" s="31">
        <v>28.041444000000013</v>
      </c>
      <c r="G1292" s="32">
        <v>0</v>
      </c>
      <c r="H1292" s="32">
        <v>0</v>
      </c>
      <c r="I1292" s="32">
        <v>0</v>
      </c>
      <c r="J1292" s="32">
        <v>651.11</v>
      </c>
      <c r="K1292" s="29">
        <f>Лист4!E1290/1000-J1292</f>
        <v>-183.7525999999998</v>
      </c>
      <c r="L1292" s="33"/>
      <c r="M1292" s="33"/>
    </row>
    <row r="1293" spans="1:13" s="34" customFormat="1" ht="20.25" customHeight="1" x14ac:dyDescent="0.25">
      <c r="A1293" s="23" t="str">
        <f>Лист4!A1291</f>
        <v xml:space="preserve">Кирова ул. д.87 </v>
      </c>
      <c r="B1293" s="185" t="str">
        <f>Лист4!C1291</f>
        <v>г. Астрахань</v>
      </c>
      <c r="C1293" s="41">
        <f t="shared" si="40"/>
        <v>546.699206</v>
      </c>
      <c r="D1293" s="41">
        <f t="shared" si="41"/>
        <v>34.895694000000006</v>
      </c>
      <c r="E1293" s="30">
        <v>0</v>
      </c>
      <c r="F1293" s="31">
        <v>34.895694000000006</v>
      </c>
      <c r="G1293" s="32">
        <v>0</v>
      </c>
      <c r="H1293" s="32">
        <v>0</v>
      </c>
      <c r="I1293" s="32">
        <v>0</v>
      </c>
      <c r="J1293" s="32">
        <v>0</v>
      </c>
      <c r="K1293" s="29">
        <f>Лист4!E1291/1000</f>
        <v>581.59490000000005</v>
      </c>
      <c r="L1293" s="33"/>
      <c r="M1293" s="33"/>
    </row>
    <row r="1294" spans="1:13" s="34" customFormat="1" ht="20.25" customHeight="1" x14ac:dyDescent="0.25">
      <c r="A1294" s="23" t="str">
        <f>Лист4!A1292</f>
        <v xml:space="preserve">Кирова ул. д.87/2А </v>
      </c>
      <c r="B1294" s="185" t="str">
        <f>Лист4!C1292</f>
        <v>г. Астрахань</v>
      </c>
      <c r="C1294" s="41">
        <f t="shared" si="40"/>
        <v>484.48427200000003</v>
      </c>
      <c r="D1294" s="41">
        <f t="shared" si="41"/>
        <v>30.924528000000002</v>
      </c>
      <c r="E1294" s="30">
        <v>0</v>
      </c>
      <c r="F1294" s="31">
        <v>30.924528000000002</v>
      </c>
      <c r="G1294" s="32">
        <v>0</v>
      </c>
      <c r="H1294" s="32">
        <v>0</v>
      </c>
      <c r="I1294" s="32">
        <v>0</v>
      </c>
      <c r="J1294" s="32">
        <v>0</v>
      </c>
      <c r="K1294" s="29">
        <f>Лист4!E1292/1000</f>
        <v>515.40880000000004</v>
      </c>
      <c r="L1294" s="33"/>
      <c r="M1294" s="33"/>
    </row>
    <row r="1295" spans="1:13" s="34" customFormat="1" ht="20.25" customHeight="1" x14ac:dyDescent="0.25">
      <c r="A1295" s="23" t="str">
        <f>Лист4!A1293</f>
        <v xml:space="preserve">Кирова ул. д.90 </v>
      </c>
      <c r="B1295" s="185" t="str">
        <f>Лист4!C1293</f>
        <v>г. Астрахань</v>
      </c>
      <c r="C1295" s="41">
        <f t="shared" si="40"/>
        <v>128.452034</v>
      </c>
      <c r="D1295" s="41">
        <f t="shared" si="41"/>
        <v>8.1990659999999984</v>
      </c>
      <c r="E1295" s="30">
        <v>0</v>
      </c>
      <c r="F1295" s="31">
        <v>8.1990659999999984</v>
      </c>
      <c r="G1295" s="32">
        <v>0</v>
      </c>
      <c r="H1295" s="32">
        <v>0</v>
      </c>
      <c r="I1295" s="32">
        <v>0</v>
      </c>
      <c r="J1295" s="32">
        <v>0</v>
      </c>
      <c r="K1295" s="29">
        <f>Лист4!E1293/1000</f>
        <v>136.65109999999999</v>
      </c>
      <c r="L1295" s="33"/>
      <c r="M1295" s="33"/>
    </row>
    <row r="1296" spans="1:13" s="34" customFormat="1" ht="20.25" customHeight="1" x14ac:dyDescent="0.25">
      <c r="A1296" s="23" t="str">
        <f>Лист4!A1294</f>
        <v xml:space="preserve">Кирова ул. д.90Б </v>
      </c>
      <c r="B1296" s="185" t="str">
        <f>Лист4!C1294</f>
        <v>г. Астрахань</v>
      </c>
      <c r="C1296" s="41">
        <f t="shared" si="40"/>
        <v>52.547691999999998</v>
      </c>
      <c r="D1296" s="41">
        <f t="shared" si="41"/>
        <v>3.3541080000000001</v>
      </c>
      <c r="E1296" s="30">
        <v>0</v>
      </c>
      <c r="F1296" s="31">
        <v>3.3541080000000001</v>
      </c>
      <c r="G1296" s="32">
        <v>0</v>
      </c>
      <c r="H1296" s="32">
        <v>0</v>
      </c>
      <c r="I1296" s="32">
        <v>0</v>
      </c>
      <c r="J1296" s="32">
        <v>0</v>
      </c>
      <c r="K1296" s="29">
        <f>Лист4!E1294/1000</f>
        <v>55.901800000000001</v>
      </c>
      <c r="L1296" s="33"/>
      <c r="M1296" s="33"/>
    </row>
    <row r="1297" spans="1:13" s="34" customFormat="1" ht="18" customHeight="1" x14ac:dyDescent="0.25">
      <c r="A1297" s="23" t="str">
        <f>Лист4!A1295</f>
        <v xml:space="preserve">Кирова ул. д.92 </v>
      </c>
      <c r="B1297" s="185" t="str">
        <f>Лист4!C1295</f>
        <v>г. Астрахань</v>
      </c>
      <c r="C1297" s="41">
        <f t="shared" si="40"/>
        <v>174.49614799999998</v>
      </c>
      <c r="D1297" s="41">
        <f t="shared" si="41"/>
        <v>11.138051999999998</v>
      </c>
      <c r="E1297" s="30">
        <v>0</v>
      </c>
      <c r="F1297" s="31">
        <v>11.138051999999998</v>
      </c>
      <c r="G1297" s="32">
        <v>0</v>
      </c>
      <c r="H1297" s="32">
        <v>0</v>
      </c>
      <c r="I1297" s="32">
        <v>0</v>
      </c>
      <c r="J1297" s="32">
        <v>0</v>
      </c>
      <c r="K1297" s="29">
        <f>Лист4!E1295/1000</f>
        <v>185.63419999999996</v>
      </c>
      <c r="L1297" s="33"/>
      <c r="M1297" s="33"/>
    </row>
    <row r="1298" spans="1:13" s="34" customFormat="1" ht="18" customHeight="1" x14ac:dyDescent="0.25">
      <c r="A1298" s="23" t="str">
        <f>Лист4!A1296</f>
        <v xml:space="preserve">Кирова ул. д.92А </v>
      </c>
      <c r="B1298" s="185" t="str">
        <f>Лист4!C1296</f>
        <v>г. Астрахань</v>
      </c>
      <c r="C1298" s="41">
        <f t="shared" si="40"/>
        <v>160.83954600000001</v>
      </c>
      <c r="D1298" s="41">
        <f t="shared" si="41"/>
        <v>10.266354</v>
      </c>
      <c r="E1298" s="30">
        <v>0</v>
      </c>
      <c r="F1298" s="31">
        <v>10.266354</v>
      </c>
      <c r="G1298" s="32">
        <v>0</v>
      </c>
      <c r="H1298" s="32">
        <v>0</v>
      </c>
      <c r="I1298" s="32">
        <v>0</v>
      </c>
      <c r="J1298" s="32">
        <v>476.35</v>
      </c>
      <c r="K1298" s="29">
        <f>Лист4!E1296/1000-J1298</f>
        <v>-305.2441</v>
      </c>
      <c r="L1298" s="33"/>
      <c r="M1298" s="33"/>
    </row>
    <row r="1299" spans="1:13" s="34" customFormat="1" ht="18" customHeight="1" x14ac:dyDescent="0.25">
      <c r="A1299" s="23" t="str">
        <f>Лист4!A1297</f>
        <v xml:space="preserve">Кирова ул. д.94 </v>
      </c>
      <c r="B1299" s="185" t="str">
        <f>Лист4!C1297</f>
        <v>г. Астрахань</v>
      </c>
      <c r="C1299" s="41">
        <f t="shared" si="40"/>
        <v>29.015826000000001</v>
      </c>
      <c r="D1299" s="41">
        <f t="shared" si="41"/>
        <v>1.8520740000000002</v>
      </c>
      <c r="E1299" s="30">
        <v>0</v>
      </c>
      <c r="F1299" s="31">
        <v>1.8520740000000002</v>
      </c>
      <c r="G1299" s="32">
        <v>0</v>
      </c>
      <c r="H1299" s="32">
        <v>0</v>
      </c>
      <c r="I1299" s="32">
        <v>0</v>
      </c>
      <c r="J1299" s="32">
        <v>0</v>
      </c>
      <c r="K1299" s="29">
        <f>Лист4!E1297/1000</f>
        <v>30.867900000000002</v>
      </c>
      <c r="L1299" s="33"/>
      <c r="M1299" s="33"/>
    </row>
    <row r="1300" spans="1:13" s="34" customFormat="1" ht="18" customHeight="1" x14ac:dyDescent="0.25">
      <c r="A1300" s="23" t="str">
        <f>Лист4!A1298</f>
        <v xml:space="preserve">Кирова ул. д.96 </v>
      </c>
      <c r="B1300" s="185" t="str">
        <f>Лист4!C1298</f>
        <v>г. Астрахань</v>
      </c>
      <c r="C1300" s="41">
        <f t="shared" si="40"/>
        <v>40.109668399999997</v>
      </c>
      <c r="D1300" s="41">
        <f t="shared" si="41"/>
        <v>2.5601916</v>
      </c>
      <c r="E1300" s="30">
        <v>0</v>
      </c>
      <c r="F1300" s="31">
        <v>2.5601916</v>
      </c>
      <c r="G1300" s="32">
        <v>0</v>
      </c>
      <c r="H1300" s="32">
        <v>0</v>
      </c>
      <c r="I1300" s="32">
        <v>0</v>
      </c>
      <c r="J1300" s="32">
        <v>0</v>
      </c>
      <c r="K1300" s="29">
        <f>Лист4!E1298/1000</f>
        <v>42.66986</v>
      </c>
      <c r="L1300" s="33"/>
      <c r="M1300" s="33"/>
    </row>
    <row r="1301" spans="1:13" s="34" customFormat="1" ht="18" customHeight="1" x14ac:dyDescent="0.25">
      <c r="A1301" s="23" t="str">
        <f>Лист4!A1299</f>
        <v xml:space="preserve">Кирова ул. д.96А </v>
      </c>
      <c r="B1301" s="185" t="str">
        <f>Лист4!C1299</f>
        <v>г. Астрахань</v>
      </c>
      <c r="C1301" s="41">
        <f t="shared" si="40"/>
        <v>310.19576060000003</v>
      </c>
      <c r="D1301" s="41">
        <f t="shared" si="41"/>
        <v>19.799729400000004</v>
      </c>
      <c r="E1301" s="30">
        <v>0</v>
      </c>
      <c r="F1301" s="31">
        <v>19.799729400000004</v>
      </c>
      <c r="G1301" s="32">
        <v>0</v>
      </c>
      <c r="H1301" s="32">
        <v>0</v>
      </c>
      <c r="I1301" s="32">
        <v>0</v>
      </c>
      <c r="J1301" s="32">
        <v>0</v>
      </c>
      <c r="K1301" s="29">
        <f>Лист4!E1299/1000</f>
        <v>329.99549000000002</v>
      </c>
      <c r="L1301" s="33"/>
      <c r="M1301" s="33"/>
    </row>
    <row r="1302" spans="1:13" s="34" customFormat="1" ht="18" customHeight="1" x14ac:dyDescent="0.25">
      <c r="A1302" s="23" t="str">
        <f>Лист4!A1300</f>
        <v xml:space="preserve">Кирова ул. д.98 </v>
      </c>
      <c r="B1302" s="185" t="str">
        <f>Лист4!C1300</f>
        <v>г. Астрахань</v>
      </c>
      <c r="C1302" s="41">
        <f t="shared" si="40"/>
        <v>60.473489999999998</v>
      </c>
      <c r="D1302" s="41">
        <f t="shared" si="41"/>
        <v>3.8600099999999999</v>
      </c>
      <c r="E1302" s="30">
        <v>0</v>
      </c>
      <c r="F1302" s="31">
        <v>3.8600099999999999</v>
      </c>
      <c r="G1302" s="32">
        <v>0</v>
      </c>
      <c r="H1302" s="32">
        <v>0</v>
      </c>
      <c r="I1302" s="32">
        <v>0</v>
      </c>
      <c r="J1302" s="32">
        <v>0</v>
      </c>
      <c r="K1302" s="29">
        <f>Лист4!E1300/1000</f>
        <v>64.333500000000001</v>
      </c>
      <c r="L1302" s="33"/>
      <c r="M1302" s="33"/>
    </row>
    <row r="1303" spans="1:13" s="34" customFormat="1" ht="18" customHeight="1" x14ac:dyDescent="0.25">
      <c r="A1303" s="23" t="str">
        <f>Лист4!A1301</f>
        <v xml:space="preserve">Космонавтов ул. д.14 </v>
      </c>
      <c r="B1303" s="185" t="str">
        <f>Лист4!C1301</f>
        <v>г. Астрахань</v>
      </c>
      <c r="C1303" s="41">
        <f t="shared" si="40"/>
        <v>770.83092599999998</v>
      </c>
      <c r="D1303" s="41">
        <f t="shared" si="41"/>
        <v>49.201974</v>
      </c>
      <c r="E1303" s="30">
        <v>0</v>
      </c>
      <c r="F1303" s="31">
        <v>49.201974</v>
      </c>
      <c r="G1303" s="32">
        <v>0</v>
      </c>
      <c r="H1303" s="32">
        <v>0</v>
      </c>
      <c r="I1303" s="32">
        <v>0</v>
      </c>
      <c r="J1303" s="32">
        <v>0</v>
      </c>
      <c r="K1303" s="29">
        <f>Лист4!E1301/1000</f>
        <v>820.03289999999993</v>
      </c>
      <c r="L1303" s="33"/>
      <c r="M1303" s="33"/>
    </row>
    <row r="1304" spans="1:13" s="34" customFormat="1" ht="18" customHeight="1" x14ac:dyDescent="0.25">
      <c r="A1304" s="23" t="str">
        <f>Лист4!A1302</f>
        <v xml:space="preserve">Космонавтов ул. д.16 </v>
      </c>
      <c r="B1304" s="185" t="str">
        <f>Лист4!C1302</f>
        <v>г. Астрахань</v>
      </c>
      <c r="C1304" s="41">
        <f t="shared" si="40"/>
        <v>893.13369619999992</v>
      </c>
      <c r="D1304" s="41">
        <f t="shared" si="41"/>
        <v>57.008533799999995</v>
      </c>
      <c r="E1304" s="30">
        <v>0</v>
      </c>
      <c r="F1304" s="31">
        <v>57.008533799999995</v>
      </c>
      <c r="G1304" s="32">
        <v>0</v>
      </c>
      <c r="H1304" s="32">
        <v>0</v>
      </c>
      <c r="I1304" s="32">
        <v>0</v>
      </c>
      <c r="J1304" s="32">
        <v>0</v>
      </c>
      <c r="K1304" s="29">
        <f>Лист4!E1302/1000</f>
        <v>950.14222999999993</v>
      </c>
      <c r="L1304" s="33"/>
      <c r="M1304" s="33"/>
    </row>
    <row r="1305" spans="1:13" s="34" customFormat="1" ht="18" customHeight="1" x14ac:dyDescent="0.25">
      <c r="A1305" s="23" t="str">
        <f>Лист4!A1303</f>
        <v xml:space="preserve">Космонавтов ул. д.18 - корп. 3 </v>
      </c>
      <c r="B1305" s="185" t="str">
        <f>Лист4!C1303</f>
        <v>г. Астрахань</v>
      </c>
      <c r="C1305" s="41">
        <f t="shared" si="40"/>
        <v>1382.3874905999999</v>
      </c>
      <c r="D1305" s="41">
        <f t="shared" si="41"/>
        <v>88.23749939999999</v>
      </c>
      <c r="E1305" s="30">
        <v>0</v>
      </c>
      <c r="F1305" s="31">
        <v>88.23749939999999</v>
      </c>
      <c r="G1305" s="32">
        <v>0</v>
      </c>
      <c r="H1305" s="32">
        <v>0</v>
      </c>
      <c r="I1305" s="32">
        <v>0</v>
      </c>
      <c r="J1305" s="32">
        <v>0</v>
      </c>
      <c r="K1305" s="29">
        <f>Лист4!E1303/1000</f>
        <v>1470.6249899999998</v>
      </c>
      <c r="L1305" s="33"/>
      <c r="M1305" s="33"/>
    </row>
    <row r="1306" spans="1:13" s="34" customFormat="1" ht="18" customHeight="1" x14ac:dyDescent="0.25">
      <c r="A1306" s="23" t="str">
        <f>Лист4!A1304</f>
        <v xml:space="preserve">Космонавтов ул. д.3 </v>
      </c>
      <c r="B1306" s="185" t="str">
        <f>Лист4!C1304</f>
        <v>г. Астрахань</v>
      </c>
      <c r="C1306" s="41">
        <f t="shared" si="40"/>
        <v>721.09080719999997</v>
      </c>
      <c r="D1306" s="41">
        <f t="shared" si="41"/>
        <v>46.027072799999999</v>
      </c>
      <c r="E1306" s="30">
        <v>0</v>
      </c>
      <c r="F1306" s="31">
        <v>46.027072799999999</v>
      </c>
      <c r="G1306" s="32">
        <v>0</v>
      </c>
      <c r="H1306" s="32">
        <v>0</v>
      </c>
      <c r="I1306" s="32">
        <v>0</v>
      </c>
      <c r="J1306" s="32">
        <v>0</v>
      </c>
      <c r="K1306" s="29">
        <f>Лист4!E1304/1000</f>
        <v>767.11788000000001</v>
      </c>
      <c r="L1306" s="33"/>
      <c r="M1306" s="33"/>
    </row>
    <row r="1307" spans="1:13" s="34" customFormat="1" ht="18" customHeight="1" x14ac:dyDescent="0.25">
      <c r="A1307" s="23" t="str">
        <f>Лист4!A1305</f>
        <v xml:space="preserve">Космонавтов ул. д.3А </v>
      </c>
      <c r="B1307" s="185" t="str">
        <f>Лист4!C1305</f>
        <v>г. Астрахань</v>
      </c>
      <c r="C1307" s="41">
        <f t="shared" si="40"/>
        <v>374.84176019999995</v>
      </c>
      <c r="D1307" s="41">
        <f t="shared" si="41"/>
        <v>23.926069799999997</v>
      </c>
      <c r="E1307" s="30">
        <v>0</v>
      </c>
      <c r="F1307" s="31">
        <v>23.926069799999997</v>
      </c>
      <c r="G1307" s="32">
        <v>0</v>
      </c>
      <c r="H1307" s="32">
        <v>0</v>
      </c>
      <c r="I1307" s="32">
        <v>0</v>
      </c>
      <c r="J1307" s="32">
        <v>0</v>
      </c>
      <c r="K1307" s="29">
        <f>Лист4!E1305/1000</f>
        <v>398.76782999999995</v>
      </c>
      <c r="L1307" s="33"/>
      <c r="M1307" s="33"/>
    </row>
    <row r="1308" spans="1:13" s="34" customFormat="1" ht="18" customHeight="1" x14ac:dyDescent="0.25">
      <c r="A1308" s="23" t="str">
        <f>Лист4!A1306</f>
        <v xml:space="preserve">Космонавтов ул. д.3Б </v>
      </c>
      <c r="B1308" s="185" t="str">
        <f>Лист4!C1306</f>
        <v>г. Астрахань</v>
      </c>
      <c r="C1308" s="41">
        <f t="shared" si="40"/>
        <v>765.28157020000003</v>
      </c>
      <c r="D1308" s="41">
        <f t="shared" si="41"/>
        <v>48.847759799999992</v>
      </c>
      <c r="E1308" s="30">
        <v>0</v>
      </c>
      <c r="F1308" s="31">
        <v>48.847759799999992</v>
      </c>
      <c r="G1308" s="32">
        <v>0</v>
      </c>
      <c r="H1308" s="32">
        <v>0</v>
      </c>
      <c r="I1308" s="32">
        <v>0</v>
      </c>
      <c r="J1308" s="32">
        <v>0</v>
      </c>
      <c r="K1308" s="29">
        <f>Лист4!E1306/1000</f>
        <v>814.12932999999998</v>
      </c>
      <c r="L1308" s="33"/>
      <c r="M1308" s="33"/>
    </row>
    <row r="1309" spans="1:13" s="34" customFormat="1" ht="18" customHeight="1" x14ac:dyDescent="0.25">
      <c r="A1309" s="23" t="str">
        <f>Лист4!A1307</f>
        <v xml:space="preserve">Космонавтов ул. д.8 - корп. 2 </v>
      </c>
      <c r="B1309" s="185" t="str">
        <f>Лист4!C1307</f>
        <v>г. Астрахань</v>
      </c>
      <c r="C1309" s="41">
        <f t="shared" si="40"/>
        <v>778.90046880000011</v>
      </c>
      <c r="D1309" s="41">
        <f t="shared" si="41"/>
        <v>49.7170512</v>
      </c>
      <c r="E1309" s="30">
        <v>0</v>
      </c>
      <c r="F1309" s="31">
        <v>49.7170512</v>
      </c>
      <c r="G1309" s="32">
        <v>0</v>
      </c>
      <c r="H1309" s="32">
        <v>0</v>
      </c>
      <c r="I1309" s="32">
        <v>0</v>
      </c>
      <c r="J1309" s="32">
        <v>0</v>
      </c>
      <c r="K1309" s="29">
        <f>Лист4!E1307/1000</f>
        <v>828.61752000000013</v>
      </c>
      <c r="L1309" s="33"/>
      <c r="M1309" s="33"/>
    </row>
    <row r="1310" spans="1:13" s="34" customFormat="1" ht="18" customHeight="1" x14ac:dyDescent="0.25">
      <c r="A1310" s="23" t="str">
        <f>Лист4!A1308</f>
        <v xml:space="preserve">Котельная 1-я ул. д.2 </v>
      </c>
      <c r="B1310" s="185" t="str">
        <f>Лист4!C1308</f>
        <v>г. Астрахань</v>
      </c>
      <c r="C1310" s="41">
        <f t="shared" si="40"/>
        <v>482.55567399999995</v>
      </c>
      <c r="D1310" s="41">
        <f t="shared" si="41"/>
        <v>30.801425999999999</v>
      </c>
      <c r="E1310" s="30">
        <v>0</v>
      </c>
      <c r="F1310" s="31">
        <v>30.801425999999999</v>
      </c>
      <c r="G1310" s="32">
        <v>0</v>
      </c>
      <c r="H1310" s="32">
        <v>0</v>
      </c>
      <c r="I1310" s="32">
        <v>0</v>
      </c>
      <c r="J1310" s="32">
        <v>0</v>
      </c>
      <c r="K1310" s="29">
        <f>Лист4!E1308/1000</f>
        <v>513.35709999999995</v>
      </c>
      <c r="L1310" s="33"/>
      <c r="M1310" s="33"/>
    </row>
    <row r="1311" spans="1:13" s="34" customFormat="1" ht="18" customHeight="1" x14ac:dyDescent="0.25">
      <c r="A1311" s="23" t="str">
        <f>Лист4!A1309</f>
        <v xml:space="preserve">Котельная 5-я ул. д.7 - корп. 1 </v>
      </c>
      <c r="B1311" s="185" t="str">
        <f>Лист4!C1309</f>
        <v>г. Астрахань</v>
      </c>
      <c r="C1311" s="41">
        <f t="shared" si="40"/>
        <v>26.285502000000001</v>
      </c>
      <c r="D1311" s="41">
        <f t="shared" si="41"/>
        <v>1.6777980000000001</v>
      </c>
      <c r="E1311" s="30">
        <v>0</v>
      </c>
      <c r="F1311" s="31">
        <v>1.6777980000000001</v>
      </c>
      <c r="G1311" s="32">
        <v>0</v>
      </c>
      <c r="H1311" s="32">
        <v>0</v>
      </c>
      <c r="I1311" s="32">
        <v>0</v>
      </c>
      <c r="J1311" s="32">
        <v>0</v>
      </c>
      <c r="K1311" s="29">
        <f>Лист4!E1309/1000</f>
        <v>27.9633</v>
      </c>
      <c r="L1311" s="33"/>
      <c r="M1311" s="33"/>
    </row>
    <row r="1312" spans="1:13" s="34" customFormat="1" ht="18" customHeight="1" x14ac:dyDescent="0.25">
      <c r="A1312" s="23" t="str">
        <f>Лист4!A1310</f>
        <v xml:space="preserve">Котельная 5-я ул. д.7 - корп. 2 </v>
      </c>
      <c r="B1312" s="185" t="str">
        <f>Лист4!C1310</f>
        <v>г. Астрахань</v>
      </c>
      <c r="C1312" s="41">
        <f t="shared" si="40"/>
        <v>79.003804000000002</v>
      </c>
      <c r="D1312" s="41">
        <f t="shared" si="41"/>
        <v>5.0427959999999992</v>
      </c>
      <c r="E1312" s="30">
        <v>0</v>
      </c>
      <c r="F1312" s="31">
        <v>5.0427959999999992</v>
      </c>
      <c r="G1312" s="32">
        <v>0</v>
      </c>
      <c r="H1312" s="32">
        <v>0</v>
      </c>
      <c r="I1312" s="32">
        <v>0</v>
      </c>
      <c r="J1312" s="32">
        <v>0</v>
      </c>
      <c r="K1312" s="29">
        <f>Лист4!E1310/1000</f>
        <v>84.046599999999998</v>
      </c>
      <c r="L1312" s="33"/>
      <c r="M1312" s="33"/>
    </row>
    <row r="1313" spans="1:13" s="34" customFormat="1" ht="18" customHeight="1" x14ac:dyDescent="0.25">
      <c r="A1313" s="23" t="str">
        <f>Лист4!A1311</f>
        <v xml:space="preserve">Котельная 5-я ул. д.7 - корп. 3 </v>
      </c>
      <c r="B1313" s="185" t="str">
        <f>Лист4!C1311</f>
        <v>г. Астрахань</v>
      </c>
      <c r="C1313" s="41">
        <f t="shared" si="40"/>
        <v>455.68276599999996</v>
      </c>
      <c r="D1313" s="41">
        <f t="shared" si="41"/>
        <v>29.086134000000001</v>
      </c>
      <c r="E1313" s="30">
        <v>0</v>
      </c>
      <c r="F1313" s="31">
        <v>29.086134000000001</v>
      </c>
      <c r="G1313" s="32">
        <v>0</v>
      </c>
      <c r="H1313" s="32">
        <v>0</v>
      </c>
      <c r="I1313" s="32">
        <v>0</v>
      </c>
      <c r="J1313" s="32">
        <v>0</v>
      </c>
      <c r="K1313" s="29">
        <f>Лист4!E1311/1000</f>
        <v>484.76889999999997</v>
      </c>
      <c r="L1313" s="33"/>
      <c r="M1313" s="33"/>
    </row>
    <row r="1314" spans="1:13" s="34" customFormat="1" ht="18" customHeight="1" x14ac:dyDescent="0.25">
      <c r="A1314" s="23" t="str">
        <f>Лист4!A1312</f>
        <v xml:space="preserve">Красная Набережная ул. д.138 </v>
      </c>
      <c r="B1314" s="185" t="str">
        <f>Лист4!C1312</f>
        <v>г. Астрахань</v>
      </c>
      <c r="C1314" s="41">
        <f t="shared" si="40"/>
        <v>312.10838799999999</v>
      </c>
      <c r="D1314" s="41">
        <f t="shared" si="41"/>
        <v>19.921811999999999</v>
      </c>
      <c r="E1314" s="30">
        <v>0</v>
      </c>
      <c r="F1314" s="31">
        <v>19.921811999999999</v>
      </c>
      <c r="G1314" s="32">
        <v>0</v>
      </c>
      <c r="H1314" s="32">
        <v>0</v>
      </c>
      <c r="I1314" s="32">
        <v>0</v>
      </c>
      <c r="J1314" s="32">
        <v>0</v>
      </c>
      <c r="K1314" s="29">
        <f>Лист4!E1312/1000</f>
        <v>332.03019999999998</v>
      </c>
      <c r="L1314" s="33"/>
      <c r="M1314" s="33"/>
    </row>
    <row r="1315" spans="1:13" s="34" customFormat="1" ht="18" customHeight="1" x14ac:dyDescent="0.25">
      <c r="A1315" s="23" t="str">
        <f>Лист4!A1313</f>
        <v xml:space="preserve">Красная Набережная ул. д.161 </v>
      </c>
      <c r="B1315" s="185" t="str">
        <f>Лист4!C1313</f>
        <v>г. Астрахань</v>
      </c>
      <c r="C1315" s="41">
        <f t="shared" si="40"/>
        <v>0</v>
      </c>
      <c r="D1315" s="41">
        <f t="shared" si="41"/>
        <v>0</v>
      </c>
      <c r="E1315" s="30">
        <v>0</v>
      </c>
      <c r="F1315" s="31">
        <v>0</v>
      </c>
      <c r="G1315" s="32">
        <v>0</v>
      </c>
      <c r="H1315" s="32">
        <v>0</v>
      </c>
      <c r="I1315" s="32">
        <v>0</v>
      </c>
      <c r="J1315" s="32">
        <v>0</v>
      </c>
      <c r="K1315" s="29">
        <f>Лист4!E1313/1000</f>
        <v>0</v>
      </c>
      <c r="L1315" s="33"/>
      <c r="M1315" s="33"/>
    </row>
    <row r="1316" spans="1:13" s="34" customFormat="1" ht="18" customHeight="1" x14ac:dyDescent="0.25">
      <c r="A1316" s="23" t="str">
        <f>Лист4!A1314</f>
        <v xml:space="preserve">Краснодарская ул. д.43 </v>
      </c>
      <c r="B1316" s="185" t="str">
        <f>Лист4!C1314</f>
        <v>г. Астрахань</v>
      </c>
      <c r="C1316" s="41">
        <f t="shared" si="40"/>
        <v>2379.2063263999999</v>
      </c>
      <c r="D1316" s="41">
        <f t="shared" si="41"/>
        <v>151.86423359999998</v>
      </c>
      <c r="E1316" s="30">
        <v>0</v>
      </c>
      <c r="F1316" s="31">
        <v>151.86423359999998</v>
      </c>
      <c r="G1316" s="32">
        <v>0</v>
      </c>
      <c r="H1316" s="32">
        <v>0</v>
      </c>
      <c r="I1316" s="32">
        <v>0</v>
      </c>
      <c r="J1316" s="32">
        <v>3551.23</v>
      </c>
      <c r="K1316" s="29">
        <f>Лист4!E1314/1000-J1316</f>
        <v>-1020.1594400000004</v>
      </c>
      <c r="L1316" s="33"/>
      <c r="M1316" s="33"/>
    </row>
    <row r="1317" spans="1:13" s="34" customFormat="1" ht="18" customHeight="1" x14ac:dyDescent="0.25">
      <c r="A1317" s="23" t="str">
        <f>Лист4!A1315</f>
        <v xml:space="preserve">Крымская ул. д.8 </v>
      </c>
      <c r="B1317" s="185" t="str">
        <f>Лист4!C1315</f>
        <v>г. Астрахань</v>
      </c>
      <c r="C1317" s="41">
        <f t="shared" si="40"/>
        <v>0.38333200000000001</v>
      </c>
      <c r="D1317" s="41">
        <f t="shared" si="41"/>
        <v>2.4468E-2</v>
      </c>
      <c r="E1317" s="30">
        <v>0</v>
      </c>
      <c r="F1317" s="31">
        <v>2.4468E-2</v>
      </c>
      <c r="G1317" s="32">
        <v>0</v>
      </c>
      <c r="H1317" s="32">
        <v>0</v>
      </c>
      <c r="I1317" s="32">
        <v>0</v>
      </c>
      <c r="J1317" s="32">
        <v>0</v>
      </c>
      <c r="K1317" s="29">
        <f>Лист4!E1315/1000</f>
        <v>0.4078</v>
      </c>
      <c r="L1317" s="33"/>
      <c r="M1317" s="33"/>
    </row>
    <row r="1318" spans="1:13" s="34" customFormat="1" ht="18" customHeight="1" x14ac:dyDescent="0.25">
      <c r="A1318" s="23" t="str">
        <f>Лист4!A1316</f>
        <v xml:space="preserve">Кубанская ул. д.10 </v>
      </c>
      <c r="B1318" s="185" t="str">
        <f>Лист4!C1316</f>
        <v>г. Астрахань</v>
      </c>
      <c r="C1318" s="41">
        <f t="shared" si="40"/>
        <v>16.577276000000001</v>
      </c>
      <c r="D1318" s="41">
        <f t="shared" si="41"/>
        <v>1.0581240000000001</v>
      </c>
      <c r="E1318" s="30">
        <v>0</v>
      </c>
      <c r="F1318" s="31">
        <v>1.0581240000000001</v>
      </c>
      <c r="G1318" s="32">
        <v>0</v>
      </c>
      <c r="H1318" s="32">
        <v>0</v>
      </c>
      <c r="I1318" s="32">
        <v>0</v>
      </c>
      <c r="J1318" s="32">
        <v>0</v>
      </c>
      <c r="K1318" s="29">
        <f>Лист4!E1316/1000</f>
        <v>17.635400000000001</v>
      </c>
      <c r="L1318" s="33"/>
      <c r="M1318" s="33"/>
    </row>
    <row r="1319" spans="1:13" s="34" customFormat="1" ht="18" customHeight="1" x14ac:dyDescent="0.25">
      <c r="A1319" s="23" t="str">
        <f>Лист4!A1317</f>
        <v xml:space="preserve">Кубанская ул. д.14 </v>
      </c>
      <c r="B1319" s="185" t="str">
        <f>Лист4!C1317</f>
        <v>г. Астрахань</v>
      </c>
      <c r="C1319" s="41">
        <f t="shared" si="40"/>
        <v>0</v>
      </c>
      <c r="D1319" s="41">
        <f t="shared" si="41"/>
        <v>0</v>
      </c>
      <c r="E1319" s="30">
        <v>0</v>
      </c>
      <c r="F1319" s="31">
        <v>0</v>
      </c>
      <c r="G1319" s="32">
        <v>0</v>
      </c>
      <c r="H1319" s="32">
        <v>0</v>
      </c>
      <c r="I1319" s="32">
        <v>0</v>
      </c>
      <c r="J1319" s="32">
        <v>0</v>
      </c>
      <c r="K1319" s="29">
        <f>Лист4!E1317/1000</f>
        <v>0</v>
      </c>
      <c r="L1319" s="33"/>
      <c r="M1319" s="33"/>
    </row>
    <row r="1320" spans="1:13" s="34" customFormat="1" ht="18" customHeight="1" x14ac:dyDescent="0.25">
      <c r="A1320" s="23" t="str">
        <f>Лист4!A1318</f>
        <v xml:space="preserve">Кубанская ул. д.19 - корп. 1 </v>
      </c>
      <c r="B1320" s="185" t="str">
        <f>Лист4!C1318</f>
        <v>г. Астрахань</v>
      </c>
      <c r="C1320" s="41">
        <f t="shared" si="40"/>
        <v>1064.9745228000004</v>
      </c>
      <c r="D1320" s="41">
        <f t="shared" si="41"/>
        <v>67.977097200000031</v>
      </c>
      <c r="E1320" s="30">
        <v>0</v>
      </c>
      <c r="F1320" s="31">
        <v>67.977097200000031</v>
      </c>
      <c r="G1320" s="32">
        <v>0</v>
      </c>
      <c r="H1320" s="32">
        <v>0</v>
      </c>
      <c r="I1320" s="32">
        <v>0</v>
      </c>
      <c r="J1320" s="32">
        <v>0</v>
      </c>
      <c r="K1320" s="29">
        <f>Лист4!E1318/1000</f>
        <v>1132.9516200000005</v>
      </c>
      <c r="L1320" s="33"/>
      <c r="M1320" s="33"/>
    </row>
    <row r="1321" spans="1:13" s="34" customFormat="1" ht="18" customHeight="1" x14ac:dyDescent="0.25">
      <c r="A1321" s="23" t="str">
        <f>Лист4!A1319</f>
        <v xml:space="preserve">Кубанская ул. д.21 </v>
      </c>
      <c r="B1321" s="185" t="str">
        <f>Лист4!C1319</f>
        <v>г. Астрахань</v>
      </c>
      <c r="C1321" s="41">
        <f t="shared" si="40"/>
        <v>0.44555999999999996</v>
      </c>
      <c r="D1321" s="41">
        <f t="shared" si="41"/>
        <v>2.8439999999999997E-2</v>
      </c>
      <c r="E1321" s="30">
        <v>0</v>
      </c>
      <c r="F1321" s="31">
        <v>2.8439999999999997E-2</v>
      </c>
      <c r="G1321" s="32">
        <v>0</v>
      </c>
      <c r="H1321" s="32">
        <v>0</v>
      </c>
      <c r="I1321" s="32">
        <v>0</v>
      </c>
      <c r="J1321" s="32">
        <v>0</v>
      </c>
      <c r="K1321" s="29">
        <f>Лист4!E1319/1000</f>
        <v>0.47399999999999998</v>
      </c>
      <c r="L1321" s="33"/>
      <c r="M1321" s="33"/>
    </row>
    <row r="1322" spans="1:13" s="34" customFormat="1" ht="18" customHeight="1" x14ac:dyDescent="0.25">
      <c r="A1322" s="23" t="str">
        <f>Лист4!A1320</f>
        <v xml:space="preserve">Кубанская ул. д.21 - корп. 1 </v>
      </c>
      <c r="B1322" s="185" t="str">
        <f>Лист4!C1320</f>
        <v>г. Астрахань</v>
      </c>
      <c r="C1322" s="41">
        <f t="shared" si="40"/>
        <v>939.08024760000012</v>
      </c>
      <c r="D1322" s="41">
        <f t="shared" si="41"/>
        <v>59.941292400000009</v>
      </c>
      <c r="E1322" s="30">
        <v>0</v>
      </c>
      <c r="F1322" s="31">
        <v>59.941292400000009</v>
      </c>
      <c r="G1322" s="32">
        <v>0</v>
      </c>
      <c r="H1322" s="32">
        <v>0</v>
      </c>
      <c r="I1322" s="32">
        <v>0</v>
      </c>
      <c r="J1322" s="32">
        <v>0</v>
      </c>
      <c r="K1322" s="29">
        <f>Лист4!E1320/1000</f>
        <v>999.02154000000019</v>
      </c>
      <c r="L1322" s="33"/>
      <c r="M1322" s="33"/>
    </row>
    <row r="1323" spans="1:13" s="34" customFormat="1" ht="18" customHeight="1" x14ac:dyDescent="0.25">
      <c r="A1323" s="23" t="str">
        <f>Лист4!A1321</f>
        <v xml:space="preserve">Кубанская ул. д.21 - корп. 2 </v>
      </c>
      <c r="B1323" s="185" t="str">
        <f>Лист4!C1321</f>
        <v>г. Астрахань</v>
      </c>
      <c r="C1323" s="41">
        <f t="shared" si="40"/>
        <v>511.44413940000004</v>
      </c>
      <c r="D1323" s="41">
        <f t="shared" si="41"/>
        <v>32.645370600000007</v>
      </c>
      <c r="E1323" s="30">
        <v>0</v>
      </c>
      <c r="F1323" s="31">
        <v>32.645370600000007</v>
      </c>
      <c r="G1323" s="32">
        <v>0</v>
      </c>
      <c r="H1323" s="32">
        <v>0</v>
      </c>
      <c r="I1323" s="32">
        <v>0</v>
      </c>
      <c r="J1323" s="32">
        <v>0</v>
      </c>
      <c r="K1323" s="29">
        <f>Лист4!E1321/1000</f>
        <v>544.08951000000002</v>
      </c>
      <c r="L1323" s="33"/>
      <c r="M1323" s="33"/>
    </row>
    <row r="1324" spans="1:13" s="34" customFormat="1" ht="18" customHeight="1" x14ac:dyDescent="0.25">
      <c r="A1324" s="23" t="str">
        <f>Лист4!A1322</f>
        <v xml:space="preserve">Кубанская ул. д.23 - корп. 2 </v>
      </c>
      <c r="B1324" s="185" t="str">
        <f>Лист4!C1322</f>
        <v>г. Астрахань</v>
      </c>
      <c r="C1324" s="41">
        <f t="shared" si="40"/>
        <v>557.94404999999995</v>
      </c>
      <c r="D1324" s="41">
        <f t="shared" si="41"/>
        <v>35.613449999999993</v>
      </c>
      <c r="E1324" s="30">
        <v>0</v>
      </c>
      <c r="F1324" s="31">
        <v>35.613449999999993</v>
      </c>
      <c r="G1324" s="32">
        <v>0</v>
      </c>
      <c r="H1324" s="32">
        <v>0</v>
      </c>
      <c r="I1324" s="32">
        <v>0</v>
      </c>
      <c r="J1324" s="32">
        <v>0</v>
      </c>
      <c r="K1324" s="29">
        <f>Лист4!E1322/1000</f>
        <v>593.55749999999989</v>
      </c>
      <c r="L1324" s="33"/>
      <c r="M1324" s="33"/>
    </row>
    <row r="1325" spans="1:13" s="34" customFormat="1" ht="18" customHeight="1" x14ac:dyDescent="0.25">
      <c r="A1325" s="23" t="str">
        <f>Лист4!A1323</f>
        <v xml:space="preserve">Кубанская ул. д.29 </v>
      </c>
      <c r="B1325" s="185" t="str">
        <f>Лист4!C1323</f>
        <v>г. Астрахань</v>
      </c>
      <c r="C1325" s="41">
        <f t="shared" si="40"/>
        <v>673.91696360000014</v>
      </c>
      <c r="D1325" s="41">
        <f t="shared" si="41"/>
        <v>43.015976400000007</v>
      </c>
      <c r="E1325" s="30">
        <v>0</v>
      </c>
      <c r="F1325" s="31">
        <v>43.015976400000007</v>
      </c>
      <c r="G1325" s="32">
        <v>0</v>
      </c>
      <c r="H1325" s="32">
        <v>0</v>
      </c>
      <c r="I1325" s="32">
        <v>0</v>
      </c>
      <c r="J1325" s="32">
        <v>0</v>
      </c>
      <c r="K1325" s="29">
        <f>Лист4!E1323/1000</f>
        <v>716.93294000000014</v>
      </c>
      <c r="L1325" s="33"/>
      <c r="M1325" s="33"/>
    </row>
    <row r="1326" spans="1:13" s="34" customFormat="1" ht="18" customHeight="1" x14ac:dyDescent="0.25">
      <c r="A1326" s="23" t="str">
        <f>Лист4!A1324</f>
        <v xml:space="preserve">Кубанская ул. д.29 - корп. 1 </v>
      </c>
      <c r="B1326" s="185" t="str">
        <f>Лист4!C1324</f>
        <v>г. Астрахань</v>
      </c>
      <c r="C1326" s="41">
        <f t="shared" si="40"/>
        <v>728.33189040000002</v>
      </c>
      <c r="D1326" s="41">
        <f t="shared" si="41"/>
        <v>46.4892696</v>
      </c>
      <c r="E1326" s="30">
        <v>0</v>
      </c>
      <c r="F1326" s="31">
        <v>46.4892696</v>
      </c>
      <c r="G1326" s="32">
        <v>0</v>
      </c>
      <c r="H1326" s="32">
        <v>0</v>
      </c>
      <c r="I1326" s="32">
        <v>0</v>
      </c>
      <c r="J1326" s="32">
        <v>0</v>
      </c>
      <c r="K1326" s="29">
        <f>Лист4!E1324/1000</f>
        <v>774.82115999999996</v>
      </c>
      <c r="L1326" s="33"/>
      <c r="M1326" s="33"/>
    </row>
    <row r="1327" spans="1:13" s="34" customFormat="1" ht="18" customHeight="1" x14ac:dyDescent="0.25">
      <c r="A1327" s="23" t="str">
        <f>Лист4!A1325</f>
        <v xml:space="preserve">Кубанская ул. д.31 </v>
      </c>
      <c r="B1327" s="185" t="str">
        <f>Лист4!C1325</f>
        <v>г. Астрахань</v>
      </c>
      <c r="C1327" s="41">
        <f t="shared" si="40"/>
        <v>798.34870220000028</v>
      </c>
      <c r="D1327" s="41">
        <f t="shared" si="41"/>
        <v>50.95842780000001</v>
      </c>
      <c r="E1327" s="30">
        <v>0</v>
      </c>
      <c r="F1327" s="31">
        <v>50.95842780000001</v>
      </c>
      <c r="G1327" s="32">
        <v>0</v>
      </c>
      <c r="H1327" s="32">
        <v>0</v>
      </c>
      <c r="I1327" s="32">
        <v>0</v>
      </c>
      <c r="J1327" s="32">
        <v>0</v>
      </c>
      <c r="K1327" s="29">
        <f>Лист4!E1325/1000</f>
        <v>849.30713000000026</v>
      </c>
      <c r="L1327" s="33"/>
      <c r="M1327" s="33"/>
    </row>
    <row r="1328" spans="1:13" s="34" customFormat="1" ht="18" customHeight="1" x14ac:dyDescent="0.25">
      <c r="A1328" s="23" t="str">
        <f>Лист4!A1326</f>
        <v xml:space="preserve">Кубанская ул. д.54 </v>
      </c>
      <c r="B1328" s="185" t="str">
        <f>Лист4!C1326</f>
        <v>г. Астрахань</v>
      </c>
      <c r="C1328" s="41">
        <f t="shared" si="40"/>
        <v>13.504416000000001</v>
      </c>
      <c r="D1328" s="41">
        <f t="shared" si="41"/>
        <v>0.86198400000000008</v>
      </c>
      <c r="E1328" s="30">
        <v>0</v>
      </c>
      <c r="F1328" s="31">
        <v>0.86198400000000008</v>
      </c>
      <c r="G1328" s="32">
        <v>0</v>
      </c>
      <c r="H1328" s="32">
        <v>0</v>
      </c>
      <c r="I1328" s="32">
        <v>0</v>
      </c>
      <c r="J1328" s="32">
        <v>0</v>
      </c>
      <c r="K1328" s="29">
        <f>Лист4!E1326/1000</f>
        <v>14.366400000000001</v>
      </c>
      <c r="L1328" s="33"/>
      <c r="M1328" s="33"/>
    </row>
    <row r="1329" spans="1:13" s="34" customFormat="1" ht="18" customHeight="1" x14ac:dyDescent="0.25">
      <c r="A1329" s="23" t="str">
        <f>Лист4!A1327</f>
        <v xml:space="preserve">Куприна ул. д.35А </v>
      </c>
      <c r="B1329" s="185" t="str">
        <f>Лист4!C1327</f>
        <v>г. Астрахань</v>
      </c>
      <c r="C1329" s="41">
        <f t="shared" si="40"/>
        <v>0</v>
      </c>
      <c r="D1329" s="41">
        <f t="shared" si="41"/>
        <v>0</v>
      </c>
      <c r="E1329" s="30">
        <v>0</v>
      </c>
      <c r="F1329" s="31">
        <v>0</v>
      </c>
      <c r="G1329" s="32">
        <v>0</v>
      </c>
      <c r="H1329" s="32">
        <v>0</v>
      </c>
      <c r="I1329" s="32">
        <v>0</v>
      </c>
      <c r="J1329" s="32">
        <v>0</v>
      </c>
      <c r="K1329" s="29">
        <f>Лист4!E1327/1000</f>
        <v>0</v>
      </c>
      <c r="L1329" s="33"/>
      <c r="M1329" s="33"/>
    </row>
    <row r="1330" spans="1:13" s="34" customFormat="1" ht="18" customHeight="1" x14ac:dyDescent="0.25">
      <c r="A1330" s="23" t="str">
        <f>Лист4!A1328</f>
        <v xml:space="preserve">Литейная 1-я ул. д.10 </v>
      </c>
      <c r="B1330" s="185" t="str">
        <f>Лист4!C1328</f>
        <v>г. Астрахань</v>
      </c>
      <c r="C1330" s="41">
        <f t="shared" si="40"/>
        <v>64.452792000000002</v>
      </c>
      <c r="D1330" s="41">
        <f t="shared" si="41"/>
        <v>4.1140080000000001</v>
      </c>
      <c r="E1330" s="30">
        <v>0</v>
      </c>
      <c r="F1330" s="31">
        <v>4.1140080000000001</v>
      </c>
      <c r="G1330" s="32">
        <v>0</v>
      </c>
      <c r="H1330" s="32">
        <v>0</v>
      </c>
      <c r="I1330" s="32">
        <v>0</v>
      </c>
      <c r="J1330" s="32">
        <v>0</v>
      </c>
      <c r="K1330" s="29">
        <f>Лист4!E1328/1000</f>
        <v>68.566800000000001</v>
      </c>
      <c r="L1330" s="33"/>
      <c r="M1330" s="33"/>
    </row>
    <row r="1331" spans="1:13" s="34" customFormat="1" ht="18" customHeight="1" x14ac:dyDescent="0.25">
      <c r="A1331" s="23" t="str">
        <f>Лист4!A1329</f>
        <v xml:space="preserve">Литейная 1-я ул. д.10А </v>
      </c>
      <c r="B1331" s="185" t="str">
        <f>Лист4!C1329</f>
        <v>г. Астрахань</v>
      </c>
      <c r="C1331" s="41">
        <f t="shared" si="40"/>
        <v>1003.2797377999998</v>
      </c>
      <c r="D1331" s="41">
        <f t="shared" si="41"/>
        <v>64.039132199999997</v>
      </c>
      <c r="E1331" s="30">
        <v>0</v>
      </c>
      <c r="F1331" s="31">
        <v>64.039132199999997</v>
      </c>
      <c r="G1331" s="32">
        <v>0</v>
      </c>
      <c r="H1331" s="32">
        <v>0</v>
      </c>
      <c r="I1331" s="32">
        <v>0</v>
      </c>
      <c r="J1331" s="32">
        <v>0</v>
      </c>
      <c r="K1331" s="29">
        <f>Лист4!E1329/1000</f>
        <v>1067.3188699999998</v>
      </c>
      <c r="L1331" s="33"/>
      <c r="M1331" s="33"/>
    </row>
    <row r="1332" spans="1:13" s="34" customFormat="1" ht="18" customHeight="1" x14ac:dyDescent="0.25">
      <c r="A1332" s="23" t="str">
        <f>Лист4!A1330</f>
        <v xml:space="preserve">Литейная 1-я ул. д.16 </v>
      </c>
      <c r="B1332" s="185" t="str">
        <f>Лист4!C1330</f>
        <v>г. Астрахань</v>
      </c>
      <c r="C1332" s="41">
        <f t="shared" si="40"/>
        <v>0.39705600000000002</v>
      </c>
      <c r="D1332" s="41">
        <f t="shared" si="41"/>
        <v>2.5344000000000002E-2</v>
      </c>
      <c r="E1332" s="30">
        <v>0</v>
      </c>
      <c r="F1332" s="31">
        <v>2.5344000000000002E-2</v>
      </c>
      <c r="G1332" s="32">
        <v>0</v>
      </c>
      <c r="H1332" s="32">
        <v>0</v>
      </c>
      <c r="I1332" s="32">
        <v>0</v>
      </c>
      <c r="J1332" s="32">
        <v>0</v>
      </c>
      <c r="K1332" s="29">
        <f>Лист4!E1330/1000</f>
        <v>0.4224</v>
      </c>
      <c r="L1332" s="33"/>
      <c r="M1332" s="33"/>
    </row>
    <row r="1333" spans="1:13" s="34" customFormat="1" ht="18" customHeight="1" x14ac:dyDescent="0.25">
      <c r="A1333" s="23" t="str">
        <f>Лист4!A1331</f>
        <v xml:space="preserve">Литейная 1-я ул. д.16А </v>
      </c>
      <c r="B1333" s="185" t="str">
        <f>Лист4!C1331</f>
        <v>г. Астрахань</v>
      </c>
      <c r="C1333" s="41">
        <f t="shared" si="40"/>
        <v>0</v>
      </c>
      <c r="D1333" s="41">
        <f t="shared" si="41"/>
        <v>0</v>
      </c>
      <c r="E1333" s="30">
        <v>0</v>
      </c>
      <c r="F1333" s="31">
        <v>0</v>
      </c>
      <c r="G1333" s="32">
        <v>0</v>
      </c>
      <c r="H1333" s="32">
        <v>0</v>
      </c>
      <c r="I1333" s="32">
        <v>0</v>
      </c>
      <c r="J1333" s="32">
        <v>0</v>
      </c>
      <c r="K1333" s="29">
        <f>Лист4!E1331/1000</f>
        <v>0</v>
      </c>
      <c r="L1333" s="33"/>
      <c r="M1333" s="33"/>
    </row>
    <row r="1334" spans="1:13" s="34" customFormat="1" ht="18" customHeight="1" x14ac:dyDescent="0.25">
      <c r="A1334" s="23" t="str">
        <f>Лист4!A1332</f>
        <v xml:space="preserve">Литейная 1-я ул. д.2А </v>
      </c>
      <c r="B1334" s="185" t="str">
        <f>Лист4!C1332</f>
        <v>г. Астрахань</v>
      </c>
      <c r="C1334" s="41">
        <f t="shared" si="40"/>
        <v>682.40719400000012</v>
      </c>
      <c r="D1334" s="41">
        <f t="shared" si="41"/>
        <v>43.55790600000001</v>
      </c>
      <c r="E1334" s="30">
        <v>0</v>
      </c>
      <c r="F1334" s="31">
        <v>43.55790600000001</v>
      </c>
      <c r="G1334" s="32">
        <v>0</v>
      </c>
      <c r="H1334" s="32">
        <v>0</v>
      </c>
      <c r="I1334" s="32">
        <v>0</v>
      </c>
      <c r="J1334" s="32">
        <v>0</v>
      </c>
      <c r="K1334" s="29">
        <f>Лист4!E1332/1000</f>
        <v>725.96510000000012</v>
      </c>
      <c r="L1334" s="33"/>
      <c r="M1334" s="33"/>
    </row>
    <row r="1335" spans="1:13" s="34" customFormat="1" ht="18" customHeight="1" x14ac:dyDescent="0.25">
      <c r="A1335" s="23" t="str">
        <f>Лист4!A1333</f>
        <v xml:space="preserve">Литейная 1-я ул. д.4 </v>
      </c>
      <c r="B1335" s="185" t="str">
        <f>Лист4!C1333</f>
        <v>г. Астрахань</v>
      </c>
      <c r="C1335" s="41">
        <f t="shared" si="40"/>
        <v>87.199993000000006</v>
      </c>
      <c r="D1335" s="41">
        <f t="shared" si="41"/>
        <v>5.5659570000000009</v>
      </c>
      <c r="E1335" s="30">
        <v>0</v>
      </c>
      <c r="F1335" s="31">
        <v>5.5659570000000009</v>
      </c>
      <c r="G1335" s="32">
        <v>0</v>
      </c>
      <c r="H1335" s="32">
        <v>0</v>
      </c>
      <c r="I1335" s="32">
        <v>0</v>
      </c>
      <c r="J1335" s="32">
        <v>0</v>
      </c>
      <c r="K1335" s="29">
        <f>Лист4!E1333/1000</f>
        <v>92.765950000000004</v>
      </c>
      <c r="L1335" s="33"/>
      <c r="M1335" s="33"/>
    </row>
    <row r="1336" spans="1:13" s="34" customFormat="1" ht="18" customHeight="1" x14ac:dyDescent="0.25">
      <c r="A1336" s="23" t="str">
        <f>Лист4!A1334</f>
        <v xml:space="preserve">Литейная 1-я ул. д.6 </v>
      </c>
      <c r="B1336" s="185" t="str">
        <f>Лист4!C1334</f>
        <v>г. Астрахань</v>
      </c>
      <c r="C1336" s="41">
        <f t="shared" si="40"/>
        <v>60.968400000000003</v>
      </c>
      <c r="D1336" s="41">
        <f t="shared" si="41"/>
        <v>3.8915999999999995</v>
      </c>
      <c r="E1336" s="30">
        <v>0</v>
      </c>
      <c r="F1336" s="31">
        <v>3.8915999999999995</v>
      </c>
      <c r="G1336" s="32">
        <v>0</v>
      </c>
      <c r="H1336" s="32">
        <v>0</v>
      </c>
      <c r="I1336" s="32">
        <v>0</v>
      </c>
      <c r="J1336" s="32">
        <v>0</v>
      </c>
      <c r="K1336" s="29">
        <f>Лист4!E1334/1000-J1336</f>
        <v>64.86</v>
      </c>
      <c r="L1336" s="33"/>
      <c r="M1336" s="33"/>
    </row>
    <row r="1337" spans="1:13" s="34" customFormat="1" ht="18" customHeight="1" x14ac:dyDescent="0.25">
      <c r="A1337" s="23" t="str">
        <f>Лист4!A1335</f>
        <v xml:space="preserve">Литейная 1-я ул. д.8 </v>
      </c>
      <c r="B1337" s="185" t="str">
        <f>Лист4!C1335</f>
        <v>г. Астрахань</v>
      </c>
      <c r="C1337" s="41">
        <f t="shared" si="40"/>
        <v>21.360372000000002</v>
      </c>
      <c r="D1337" s="41">
        <f t="shared" si="41"/>
        <v>1.3634279999999999</v>
      </c>
      <c r="E1337" s="30">
        <v>0</v>
      </c>
      <c r="F1337" s="31">
        <v>1.3634279999999999</v>
      </c>
      <c r="G1337" s="32">
        <v>0</v>
      </c>
      <c r="H1337" s="32">
        <v>0</v>
      </c>
      <c r="I1337" s="32">
        <v>0</v>
      </c>
      <c r="J1337" s="32">
        <v>0</v>
      </c>
      <c r="K1337" s="29">
        <f>Лист4!E1335/1000</f>
        <v>22.723800000000001</v>
      </c>
      <c r="L1337" s="33"/>
      <c r="M1337" s="33"/>
    </row>
    <row r="1338" spans="1:13" s="34" customFormat="1" ht="18" customHeight="1" x14ac:dyDescent="0.25">
      <c r="A1338" s="23" t="str">
        <f>Лист4!A1336</f>
        <v xml:space="preserve">Менжинского ул. д.2 - корп. 1 </v>
      </c>
      <c r="B1338" s="185" t="str">
        <f>Лист4!C1336</f>
        <v>г. Астрахань</v>
      </c>
      <c r="C1338" s="41">
        <f t="shared" si="40"/>
        <v>152.44262000000001</v>
      </c>
      <c r="D1338" s="41">
        <f t="shared" si="41"/>
        <v>9.7303800000000003</v>
      </c>
      <c r="E1338" s="30">
        <v>0</v>
      </c>
      <c r="F1338" s="31">
        <v>9.7303800000000003</v>
      </c>
      <c r="G1338" s="32">
        <v>0</v>
      </c>
      <c r="H1338" s="32">
        <v>0</v>
      </c>
      <c r="I1338" s="32">
        <v>0</v>
      </c>
      <c r="J1338" s="32">
        <v>0</v>
      </c>
      <c r="K1338" s="29">
        <f>Лист4!E1336/1000</f>
        <v>162.173</v>
      </c>
      <c r="L1338" s="33"/>
      <c r="M1338" s="33"/>
    </row>
    <row r="1339" spans="1:13" s="34" customFormat="1" ht="18" customHeight="1" x14ac:dyDescent="0.25">
      <c r="A1339" s="23" t="str">
        <f>Лист4!A1337</f>
        <v xml:space="preserve">Менжинского ул. д.2 - корп. 2 </v>
      </c>
      <c r="B1339" s="185" t="str">
        <f>Лист4!C1337</f>
        <v>г. Астрахань</v>
      </c>
      <c r="C1339" s="41">
        <f t="shared" si="40"/>
        <v>155.38406800000001</v>
      </c>
      <c r="D1339" s="41">
        <f t="shared" si="41"/>
        <v>9.9181319999999999</v>
      </c>
      <c r="E1339" s="30">
        <v>0</v>
      </c>
      <c r="F1339" s="31">
        <v>9.9181319999999999</v>
      </c>
      <c r="G1339" s="32">
        <v>0</v>
      </c>
      <c r="H1339" s="32">
        <v>0</v>
      </c>
      <c r="I1339" s="32">
        <v>0</v>
      </c>
      <c r="J1339" s="32">
        <v>0</v>
      </c>
      <c r="K1339" s="29">
        <f>Лист4!E1337/1000</f>
        <v>165.3022</v>
      </c>
      <c r="L1339" s="33"/>
      <c r="M1339" s="33"/>
    </row>
    <row r="1340" spans="1:13" s="34" customFormat="1" ht="18" customHeight="1" x14ac:dyDescent="0.25">
      <c r="A1340" s="23" t="str">
        <f>Лист4!A1338</f>
        <v xml:space="preserve">Менжинского ул. д.2А </v>
      </c>
      <c r="B1340" s="185" t="str">
        <f>Лист4!C1338</f>
        <v>г. Астрахань</v>
      </c>
      <c r="C1340" s="41">
        <f t="shared" si="40"/>
        <v>3.3172600000000001</v>
      </c>
      <c r="D1340" s="41">
        <f t="shared" si="41"/>
        <v>0.21174000000000001</v>
      </c>
      <c r="E1340" s="30">
        <v>0</v>
      </c>
      <c r="F1340" s="31">
        <v>0.21174000000000001</v>
      </c>
      <c r="G1340" s="32">
        <v>0</v>
      </c>
      <c r="H1340" s="32">
        <v>0</v>
      </c>
      <c r="I1340" s="32">
        <v>0</v>
      </c>
      <c r="J1340" s="32">
        <v>0</v>
      </c>
      <c r="K1340" s="29">
        <f>Лист4!E1338/1000</f>
        <v>3.5289999999999999</v>
      </c>
      <c r="L1340" s="33"/>
      <c r="M1340" s="33"/>
    </row>
    <row r="1341" spans="1:13" s="34" customFormat="1" ht="18" customHeight="1" x14ac:dyDescent="0.25">
      <c r="A1341" s="23" t="str">
        <f>Лист4!A1339</f>
        <v xml:space="preserve">Менжинского ул. д.3 </v>
      </c>
      <c r="B1341" s="185" t="str">
        <f>Лист4!C1339</f>
        <v>г. Астрахань</v>
      </c>
      <c r="C1341" s="41">
        <f t="shared" si="40"/>
        <v>196.71116800000001</v>
      </c>
      <c r="D1341" s="41">
        <f t="shared" si="41"/>
        <v>12.556031999999998</v>
      </c>
      <c r="E1341" s="30">
        <v>0</v>
      </c>
      <c r="F1341" s="31">
        <v>12.556031999999998</v>
      </c>
      <c r="G1341" s="32">
        <v>0</v>
      </c>
      <c r="H1341" s="32">
        <v>0</v>
      </c>
      <c r="I1341" s="32">
        <v>0</v>
      </c>
      <c r="J1341" s="32">
        <v>0</v>
      </c>
      <c r="K1341" s="29">
        <f>Лист4!E1339/1000</f>
        <v>209.2672</v>
      </c>
      <c r="L1341" s="33"/>
      <c r="M1341" s="33"/>
    </row>
    <row r="1342" spans="1:13" s="34" customFormat="1" ht="18" customHeight="1" x14ac:dyDescent="0.25">
      <c r="A1342" s="23" t="str">
        <f>Лист4!A1340</f>
        <v xml:space="preserve">Менжинского ул. д.4 </v>
      </c>
      <c r="B1342" s="185" t="str">
        <f>Лист4!C1340</f>
        <v>г. Астрахань</v>
      </c>
      <c r="C1342" s="41">
        <f t="shared" si="40"/>
        <v>281.75550600000003</v>
      </c>
      <c r="D1342" s="41">
        <f t="shared" si="41"/>
        <v>17.984394000000002</v>
      </c>
      <c r="E1342" s="30">
        <v>0</v>
      </c>
      <c r="F1342" s="31">
        <v>17.984394000000002</v>
      </c>
      <c r="G1342" s="32">
        <v>0</v>
      </c>
      <c r="H1342" s="32">
        <v>0</v>
      </c>
      <c r="I1342" s="32">
        <v>0</v>
      </c>
      <c r="J1342" s="32">
        <v>0</v>
      </c>
      <c r="K1342" s="29">
        <f>Лист4!E1340/1000</f>
        <v>299.73990000000003</v>
      </c>
      <c r="L1342" s="33"/>
      <c r="M1342" s="33"/>
    </row>
    <row r="1343" spans="1:13" s="34" customFormat="1" ht="18" customHeight="1" x14ac:dyDescent="0.25">
      <c r="A1343" s="23" t="str">
        <f>Лист4!A1341</f>
        <v xml:space="preserve">Менжинского ул. д.4 - корп. 1 </v>
      </c>
      <c r="B1343" s="185" t="str">
        <f>Лист4!C1341</f>
        <v>г. Астрахань</v>
      </c>
      <c r="C1343" s="41">
        <f t="shared" si="40"/>
        <v>40.404772000000001</v>
      </c>
      <c r="D1343" s="41">
        <f t="shared" si="41"/>
        <v>2.5790280000000001</v>
      </c>
      <c r="E1343" s="30">
        <v>0</v>
      </c>
      <c r="F1343" s="31">
        <v>2.5790280000000001</v>
      </c>
      <c r="G1343" s="32">
        <v>0</v>
      </c>
      <c r="H1343" s="32">
        <v>0</v>
      </c>
      <c r="I1343" s="32">
        <v>0</v>
      </c>
      <c r="J1343" s="32">
        <v>0</v>
      </c>
      <c r="K1343" s="29">
        <f>Лист4!E1341/1000</f>
        <v>42.983800000000002</v>
      </c>
      <c r="L1343" s="33"/>
      <c r="M1343" s="33"/>
    </row>
    <row r="1344" spans="1:13" s="34" customFormat="1" ht="18" customHeight="1" x14ac:dyDescent="0.25">
      <c r="A1344" s="23" t="str">
        <f>Лист4!A1342</f>
        <v xml:space="preserve">Менжинского ул. д.6 </v>
      </c>
      <c r="B1344" s="185" t="str">
        <f>Лист4!C1342</f>
        <v>г. Астрахань</v>
      </c>
      <c r="C1344" s="41">
        <f t="shared" si="40"/>
        <v>238.805778</v>
      </c>
      <c r="D1344" s="41">
        <f t="shared" si="41"/>
        <v>15.242922</v>
      </c>
      <c r="E1344" s="30">
        <v>0</v>
      </c>
      <c r="F1344" s="31">
        <v>15.242922</v>
      </c>
      <c r="G1344" s="32">
        <v>0</v>
      </c>
      <c r="H1344" s="32">
        <v>0</v>
      </c>
      <c r="I1344" s="32">
        <v>0</v>
      </c>
      <c r="J1344" s="32">
        <v>0</v>
      </c>
      <c r="K1344" s="29">
        <f>Лист4!E1342/1000</f>
        <v>254.0487</v>
      </c>
      <c r="L1344" s="33"/>
      <c r="M1344" s="33"/>
    </row>
    <row r="1345" spans="1:13" s="34" customFormat="1" ht="18" customHeight="1" x14ac:dyDescent="0.25">
      <c r="A1345" s="23" t="str">
        <f>Лист4!A1343</f>
        <v xml:space="preserve">Михаила Луконина ул. д.10 </v>
      </c>
      <c r="B1345" s="185" t="str">
        <f>Лист4!C1343</f>
        <v>г. Астрахань</v>
      </c>
      <c r="C1345" s="41">
        <f t="shared" si="40"/>
        <v>766.78808000000015</v>
      </c>
      <c r="D1345" s="41">
        <f t="shared" si="41"/>
        <v>48.943920000000013</v>
      </c>
      <c r="E1345" s="30">
        <v>0</v>
      </c>
      <c r="F1345" s="31">
        <v>48.943920000000013</v>
      </c>
      <c r="G1345" s="32">
        <v>0</v>
      </c>
      <c r="H1345" s="32">
        <v>0</v>
      </c>
      <c r="I1345" s="32">
        <v>0</v>
      </c>
      <c r="J1345" s="32">
        <v>0</v>
      </c>
      <c r="K1345" s="29">
        <f>Лист4!E1343/1000</f>
        <v>815.7320000000002</v>
      </c>
      <c r="L1345" s="33"/>
      <c r="M1345" s="33"/>
    </row>
    <row r="1346" spans="1:13" s="34" customFormat="1" ht="18" customHeight="1" x14ac:dyDescent="0.25">
      <c r="A1346" s="23" t="str">
        <f>Лист4!A1344</f>
        <v xml:space="preserve">Михаила Луконина ул. д.11 </v>
      </c>
      <c r="B1346" s="185" t="str">
        <f>Лист4!C1344</f>
        <v>г. Астрахань</v>
      </c>
      <c r="C1346" s="41">
        <f t="shared" si="40"/>
        <v>1337.4151082000003</v>
      </c>
      <c r="D1346" s="41">
        <f t="shared" si="41"/>
        <v>85.366921800000014</v>
      </c>
      <c r="E1346" s="30">
        <v>0</v>
      </c>
      <c r="F1346" s="31">
        <v>85.366921800000014</v>
      </c>
      <c r="G1346" s="32">
        <v>0</v>
      </c>
      <c r="H1346" s="32">
        <v>0</v>
      </c>
      <c r="I1346" s="32">
        <v>0</v>
      </c>
      <c r="J1346" s="32">
        <v>0</v>
      </c>
      <c r="K1346" s="29">
        <f>Лист4!E1344/1000</f>
        <v>1422.7820300000003</v>
      </c>
      <c r="L1346" s="33"/>
      <c r="M1346" s="33"/>
    </row>
    <row r="1347" spans="1:13" s="34" customFormat="1" ht="18" customHeight="1" x14ac:dyDescent="0.25">
      <c r="A1347" s="23" t="str">
        <f>Лист4!A1345</f>
        <v xml:space="preserve">Михаила Луконина ул. д.11 - корп. 1 </v>
      </c>
      <c r="B1347" s="185" t="str">
        <f>Лист4!C1345</f>
        <v>г. Астрахань</v>
      </c>
      <c r="C1347" s="41">
        <f t="shared" si="40"/>
        <v>484.90435799999995</v>
      </c>
      <c r="D1347" s="41">
        <f t="shared" si="41"/>
        <v>30.951341999999997</v>
      </c>
      <c r="E1347" s="30">
        <v>0</v>
      </c>
      <c r="F1347" s="31">
        <v>30.951341999999997</v>
      </c>
      <c r="G1347" s="32">
        <v>0</v>
      </c>
      <c r="H1347" s="32">
        <v>0</v>
      </c>
      <c r="I1347" s="32">
        <v>0</v>
      </c>
      <c r="J1347" s="32">
        <v>0</v>
      </c>
      <c r="K1347" s="29">
        <f>Лист4!E1345/1000</f>
        <v>515.85569999999996</v>
      </c>
      <c r="L1347" s="33"/>
      <c r="M1347" s="33"/>
    </row>
    <row r="1348" spans="1:13" s="34" customFormat="1" ht="18" customHeight="1" x14ac:dyDescent="0.25">
      <c r="A1348" s="23" t="str">
        <f>Лист4!A1346</f>
        <v xml:space="preserve">Михаила Луконина ул. д.12 </v>
      </c>
      <c r="B1348" s="185" t="str">
        <f>Лист4!C1346</f>
        <v>г. Астрахань</v>
      </c>
      <c r="C1348" s="41">
        <f t="shared" ref="C1348:C1411" si="42">K1348+J1348-F1348</f>
        <v>774.31373879999978</v>
      </c>
      <c r="D1348" s="41">
        <f t="shared" ref="D1348:D1411" si="43">F1348</f>
        <v>49.424281199999982</v>
      </c>
      <c r="E1348" s="30">
        <v>0</v>
      </c>
      <c r="F1348" s="31">
        <v>49.424281199999982</v>
      </c>
      <c r="G1348" s="32">
        <v>0</v>
      </c>
      <c r="H1348" s="32">
        <v>0</v>
      </c>
      <c r="I1348" s="32">
        <v>0</v>
      </c>
      <c r="J1348" s="32">
        <v>0</v>
      </c>
      <c r="K1348" s="29">
        <f>Лист4!E1346/1000-J1348</f>
        <v>823.73801999999978</v>
      </c>
      <c r="L1348" s="33"/>
      <c r="M1348" s="33"/>
    </row>
    <row r="1349" spans="1:13" s="34" customFormat="1" ht="18" customHeight="1" x14ac:dyDescent="0.25">
      <c r="A1349" s="23" t="str">
        <f>Лист4!A1347</f>
        <v xml:space="preserve">Михаила Луконина ул. д.9 - корп. 2 </v>
      </c>
      <c r="B1349" s="185" t="str">
        <f>Лист4!C1347</f>
        <v>г. Астрахань</v>
      </c>
      <c r="C1349" s="41">
        <f t="shared" si="42"/>
        <v>5.3256640000000006</v>
      </c>
      <c r="D1349" s="41">
        <f t="shared" si="43"/>
        <v>0.33993600000000002</v>
      </c>
      <c r="E1349" s="30">
        <v>0</v>
      </c>
      <c r="F1349" s="31">
        <v>0.33993600000000002</v>
      </c>
      <c r="G1349" s="32">
        <v>0</v>
      </c>
      <c r="H1349" s="32">
        <v>0</v>
      </c>
      <c r="I1349" s="32">
        <v>0</v>
      </c>
      <c r="J1349" s="32">
        <v>0</v>
      </c>
      <c r="K1349" s="29">
        <f>Лист4!E1347/1000</f>
        <v>5.6656000000000004</v>
      </c>
      <c r="L1349" s="33"/>
      <c r="M1349" s="33"/>
    </row>
    <row r="1350" spans="1:13" s="34" customFormat="1" ht="18" customHeight="1" x14ac:dyDescent="0.25">
      <c r="A1350" s="23" t="str">
        <f>Лист4!A1348</f>
        <v xml:space="preserve">Моздокская ул. д.52 - корп. 2 </v>
      </c>
      <c r="B1350" s="185" t="str">
        <f>Лист4!C1348</f>
        <v>г. Астрахань</v>
      </c>
      <c r="C1350" s="41">
        <f t="shared" si="42"/>
        <v>562.06008440000039</v>
      </c>
      <c r="D1350" s="41">
        <f t="shared" si="43"/>
        <v>35.87617560000001</v>
      </c>
      <c r="E1350" s="30">
        <v>0</v>
      </c>
      <c r="F1350" s="31">
        <v>35.87617560000001</v>
      </c>
      <c r="G1350" s="32">
        <v>0</v>
      </c>
      <c r="H1350" s="32">
        <v>0</v>
      </c>
      <c r="I1350" s="32">
        <v>0</v>
      </c>
      <c r="J1350" s="32">
        <f>1745.2+1398.85</f>
        <v>3144.05</v>
      </c>
      <c r="K1350" s="29">
        <f>Лист4!E1348/1000-J1350</f>
        <v>-2546.1137399999998</v>
      </c>
      <c r="L1350" s="33"/>
      <c r="M1350" s="33"/>
    </row>
    <row r="1351" spans="1:13" s="34" customFormat="1" ht="18" customHeight="1" x14ac:dyDescent="0.25">
      <c r="A1351" s="23" t="str">
        <f>Лист4!A1349</f>
        <v xml:space="preserve">Моздокская ул. д.56 </v>
      </c>
      <c r="B1351" s="185" t="str">
        <f>Лист4!C1349</f>
        <v>г. Астрахань</v>
      </c>
      <c r="C1351" s="41">
        <f t="shared" si="42"/>
        <v>477.63858099999982</v>
      </c>
      <c r="D1351" s="41">
        <f t="shared" si="43"/>
        <v>30.48756899999999</v>
      </c>
      <c r="E1351" s="30">
        <v>0</v>
      </c>
      <c r="F1351" s="31">
        <v>30.48756899999999</v>
      </c>
      <c r="G1351" s="32">
        <v>0</v>
      </c>
      <c r="H1351" s="32">
        <v>0</v>
      </c>
      <c r="I1351" s="32">
        <v>0</v>
      </c>
      <c r="J1351" s="32">
        <v>0</v>
      </c>
      <c r="K1351" s="29">
        <f>Лист4!E1349/1000</f>
        <v>508.12614999999983</v>
      </c>
      <c r="L1351" s="33"/>
      <c r="M1351" s="33"/>
    </row>
    <row r="1352" spans="1:13" s="34" customFormat="1" ht="18" customHeight="1" x14ac:dyDescent="0.25">
      <c r="A1352" s="23" t="str">
        <f>Лист4!A1350</f>
        <v xml:space="preserve">Моздокская ул. д.60/12 </v>
      </c>
      <c r="B1352" s="185" t="str">
        <f>Лист4!C1350</f>
        <v>г. Астрахань</v>
      </c>
      <c r="C1352" s="41">
        <f t="shared" si="42"/>
        <v>34.181690000000003</v>
      </c>
      <c r="D1352" s="41">
        <f t="shared" si="43"/>
        <v>2.1818100000000005</v>
      </c>
      <c r="E1352" s="30">
        <v>0</v>
      </c>
      <c r="F1352" s="31">
        <v>2.1818100000000005</v>
      </c>
      <c r="G1352" s="32">
        <v>0</v>
      </c>
      <c r="H1352" s="32">
        <v>0</v>
      </c>
      <c r="I1352" s="32">
        <v>0</v>
      </c>
      <c r="J1352" s="32">
        <v>0</v>
      </c>
      <c r="K1352" s="29">
        <f>Лист4!E1350/1000</f>
        <v>36.363500000000002</v>
      </c>
      <c r="L1352" s="33"/>
      <c r="M1352" s="33"/>
    </row>
    <row r="1353" spans="1:13" s="34" customFormat="1" ht="18" customHeight="1" x14ac:dyDescent="0.25">
      <c r="A1353" s="23" t="str">
        <f>Лист4!A1351</f>
        <v xml:space="preserve">Моздокская ул. д.63 </v>
      </c>
      <c r="B1353" s="185" t="str">
        <f>Лист4!C1351</f>
        <v>г. Астрахань</v>
      </c>
      <c r="C1353" s="41">
        <f t="shared" si="42"/>
        <v>724.91169100000002</v>
      </c>
      <c r="D1353" s="41">
        <f t="shared" si="43"/>
        <v>46.270958999999998</v>
      </c>
      <c r="E1353" s="30">
        <v>0</v>
      </c>
      <c r="F1353" s="31">
        <v>46.270958999999998</v>
      </c>
      <c r="G1353" s="32">
        <v>0</v>
      </c>
      <c r="H1353" s="32">
        <v>0</v>
      </c>
      <c r="I1353" s="32">
        <v>0</v>
      </c>
      <c r="J1353" s="32">
        <v>0</v>
      </c>
      <c r="K1353" s="29">
        <f>Лист4!E1351/1000</f>
        <v>771.18264999999997</v>
      </c>
      <c r="L1353" s="33"/>
      <c r="M1353" s="33"/>
    </row>
    <row r="1354" spans="1:13" s="34" customFormat="1" ht="18" customHeight="1" x14ac:dyDescent="0.25">
      <c r="A1354" s="23" t="str">
        <f>Лист4!A1352</f>
        <v xml:space="preserve">Моздокская ул. д.65 </v>
      </c>
      <c r="B1354" s="185" t="str">
        <f>Лист4!C1352</f>
        <v>г. Астрахань</v>
      </c>
      <c r="C1354" s="41">
        <f t="shared" si="42"/>
        <v>441.62961559999997</v>
      </c>
      <c r="D1354" s="41">
        <f t="shared" si="43"/>
        <v>28.189124400000001</v>
      </c>
      <c r="E1354" s="30">
        <v>0</v>
      </c>
      <c r="F1354" s="31">
        <v>28.189124400000001</v>
      </c>
      <c r="G1354" s="32">
        <v>0</v>
      </c>
      <c r="H1354" s="32">
        <v>0</v>
      </c>
      <c r="I1354" s="32">
        <v>0</v>
      </c>
      <c r="J1354" s="32">
        <v>0</v>
      </c>
      <c r="K1354" s="29">
        <f>Лист4!E1352/1000</f>
        <v>469.81873999999999</v>
      </c>
      <c r="L1354" s="33"/>
      <c r="M1354" s="33"/>
    </row>
    <row r="1355" spans="1:13" s="34" customFormat="1" ht="18" customHeight="1" x14ac:dyDescent="0.25">
      <c r="A1355" s="23" t="str">
        <f>Лист4!A1353</f>
        <v xml:space="preserve">Моздокская ул. д.66 </v>
      </c>
      <c r="B1355" s="185" t="str">
        <f>Лист4!C1353</f>
        <v>г. Астрахань</v>
      </c>
      <c r="C1355" s="41">
        <f t="shared" si="42"/>
        <v>81.075751999999994</v>
      </c>
      <c r="D1355" s="41">
        <f t="shared" si="43"/>
        <v>5.1750479999999994</v>
      </c>
      <c r="E1355" s="30">
        <v>0</v>
      </c>
      <c r="F1355" s="31">
        <v>5.1750479999999994</v>
      </c>
      <c r="G1355" s="32">
        <v>0</v>
      </c>
      <c r="H1355" s="32">
        <v>0</v>
      </c>
      <c r="I1355" s="32">
        <v>0</v>
      </c>
      <c r="J1355" s="32">
        <v>0</v>
      </c>
      <c r="K1355" s="29">
        <f>Лист4!E1353/1000</f>
        <v>86.250799999999998</v>
      </c>
      <c r="L1355" s="33"/>
      <c r="M1355" s="33"/>
    </row>
    <row r="1356" spans="1:13" s="34" customFormat="1" ht="18" customHeight="1" x14ac:dyDescent="0.25">
      <c r="A1356" s="23" t="str">
        <f>Лист4!A1354</f>
        <v xml:space="preserve">Моздокская ул. д.68 </v>
      </c>
      <c r="B1356" s="185" t="str">
        <f>Лист4!C1354</f>
        <v>г. Астрахань</v>
      </c>
      <c r="C1356" s="41">
        <f t="shared" si="42"/>
        <v>154.28436199999999</v>
      </c>
      <c r="D1356" s="41">
        <f t="shared" si="43"/>
        <v>9.8479379999999992</v>
      </c>
      <c r="E1356" s="30">
        <v>0</v>
      </c>
      <c r="F1356" s="31">
        <v>9.8479379999999992</v>
      </c>
      <c r="G1356" s="32">
        <v>0</v>
      </c>
      <c r="H1356" s="32">
        <v>0</v>
      </c>
      <c r="I1356" s="32">
        <v>0</v>
      </c>
      <c r="J1356" s="32">
        <v>0</v>
      </c>
      <c r="K1356" s="29">
        <f>Лист4!E1354/1000</f>
        <v>164.13229999999999</v>
      </c>
      <c r="L1356" s="33"/>
      <c r="M1356" s="33"/>
    </row>
    <row r="1357" spans="1:13" s="34" customFormat="1" ht="18" customHeight="1" x14ac:dyDescent="0.25">
      <c r="A1357" s="23" t="str">
        <f>Лист4!A1355</f>
        <v xml:space="preserve">Морозова ул. д.19 </v>
      </c>
      <c r="B1357" s="185" t="str">
        <f>Лист4!C1355</f>
        <v>г. Астрахань</v>
      </c>
      <c r="C1357" s="41">
        <f t="shared" si="42"/>
        <v>0</v>
      </c>
      <c r="D1357" s="41">
        <f t="shared" si="43"/>
        <v>0</v>
      </c>
      <c r="E1357" s="30">
        <v>0</v>
      </c>
      <c r="F1357" s="31">
        <v>0</v>
      </c>
      <c r="G1357" s="32">
        <v>0</v>
      </c>
      <c r="H1357" s="32">
        <v>0</v>
      </c>
      <c r="I1357" s="32">
        <v>0</v>
      </c>
      <c r="J1357" s="32">
        <v>0</v>
      </c>
      <c r="K1357" s="29">
        <f>Лист4!E1355/1000</f>
        <v>0</v>
      </c>
      <c r="L1357" s="33"/>
      <c r="M1357" s="33"/>
    </row>
    <row r="1358" spans="1:13" s="34" customFormat="1" ht="18" customHeight="1" x14ac:dyDescent="0.25">
      <c r="A1358" s="23" t="str">
        <f>Лист4!A1356</f>
        <v xml:space="preserve">Морозова ул. д.32 </v>
      </c>
      <c r="B1358" s="185" t="str">
        <f>Лист4!C1356</f>
        <v>г. Астрахань</v>
      </c>
      <c r="C1358" s="41">
        <f t="shared" si="42"/>
        <v>0</v>
      </c>
      <c r="D1358" s="41">
        <f t="shared" si="43"/>
        <v>0</v>
      </c>
      <c r="E1358" s="30">
        <v>0</v>
      </c>
      <c r="F1358" s="31">
        <v>0</v>
      </c>
      <c r="G1358" s="32">
        <v>0</v>
      </c>
      <c r="H1358" s="32">
        <v>0</v>
      </c>
      <c r="I1358" s="32">
        <v>0</v>
      </c>
      <c r="J1358" s="32">
        <v>0</v>
      </c>
      <c r="K1358" s="29">
        <f>Лист4!E1356/1000</f>
        <v>0</v>
      </c>
      <c r="L1358" s="33"/>
      <c r="M1358" s="33"/>
    </row>
    <row r="1359" spans="1:13" s="34" customFormat="1" ht="18" customHeight="1" x14ac:dyDescent="0.25">
      <c r="A1359" s="23" t="str">
        <f>Лист4!A1357</f>
        <v xml:space="preserve">Набережная Золотого Затона ул. д.8 </v>
      </c>
      <c r="B1359" s="185" t="str">
        <f>Лист4!C1357</f>
        <v>г. Астрахань</v>
      </c>
      <c r="C1359" s="41">
        <f t="shared" si="42"/>
        <v>1069.7088140000001</v>
      </c>
      <c r="D1359" s="41">
        <f t="shared" si="43"/>
        <v>68.279286000000013</v>
      </c>
      <c r="E1359" s="30">
        <v>0</v>
      </c>
      <c r="F1359" s="31">
        <v>68.279286000000013</v>
      </c>
      <c r="G1359" s="32">
        <v>0</v>
      </c>
      <c r="H1359" s="32">
        <v>0</v>
      </c>
      <c r="I1359" s="32">
        <v>0</v>
      </c>
      <c r="J1359" s="32">
        <v>0</v>
      </c>
      <c r="K1359" s="29">
        <f>Лист4!E1357/1000</f>
        <v>1137.9881</v>
      </c>
      <c r="L1359" s="33"/>
      <c r="M1359" s="33"/>
    </row>
    <row r="1360" spans="1:13" s="34" customFormat="1" ht="18" customHeight="1" x14ac:dyDescent="0.25">
      <c r="A1360" s="23" t="str">
        <f>Лист4!A1358</f>
        <v xml:space="preserve">Набережная Приволжского затона ул. д.17 - корп. 1 </v>
      </c>
      <c r="B1360" s="185" t="str">
        <f>Лист4!C1358</f>
        <v>г. Астрахань</v>
      </c>
      <c r="C1360" s="41">
        <f t="shared" si="42"/>
        <v>800.24069660000032</v>
      </c>
      <c r="D1360" s="41">
        <f t="shared" si="43"/>
        <v>51.079193400000015</v>
      </c>
      <c r="E1360" s="30">
        <v>0</v>
      </c>
      <c r="F1360" s="31">
        <v>51.079193400000015</v>
      </c>
      <c r="G1360" s="32">
        <v>0</v>
      </c>
      <c r="H1360" s="32">
        <v>0</v>
      </c>
      <c r="I1360" s="32">
        <v>0</v>
      </c>
      <c r="J1360" s="32">
        <v>0</v>
      </c>
      <c r="K1360" s="29">
        <f>Лист4!E1358/1000</f>
        <v>851.31989000000033</v>
      </c>
      <c r="L1360" s="33"/>
      <c r="M1360" s="33"/>
    </row>
    <row r="1361" spans="1:13" s="34" customFormat="1" ht="18" customHeight="1" x14ac:dyDescent="0.25">
      <c r="A1361" s="23" t="str">
        <f>Лист4!A1359</f>
        <v xml:space="preserve">Набережная Приволжского затона ул. д.17 - корп. 2 </v>
      </c>
      <c r="B1361" s="185" t="str">
        <f>Лист4!C1359</f>
        <v>г. Астрахань</v>
      </c>
      <c r="C1361" s="41">
        <f t="shared" si="42"/>
        <v>439.48454499999986</v>
      </c>
      <c r="D1361" s="41">
        <f t="shared" si="43"/>
        <v>28.05220499999999</v>
      </c>
      <c r="E1361" s="30">
        <v>0</v>
      </c>
      <c r="F1361" s="31">
        <v>28.05220499999999</v>
      </c>
      <c r="G1361" s="32">
        <v>0</v>
      </c>
      <c r="H1361" s="32">
        <v>0</v>
      </c>
      <c r="I1361" s="32">
        <v>0</v>
      </c>
      <c r="J1361" s="32">
        <v>0</v>
      </c>
      <c r="K1361" s="29">
        <f>Лист4!E1359/1000</f>
        <v>467.53674999999987</v>
      </c>
      <c r="L1361" s="33"/>
      <c r="M1361" s="33"/>
    </row>
    <row r="1362" spans="1:13" s="34" customFormat="1" ht="18" customHeight="1" x14ac:dyDescent="0.25">
      <c r="A1362" s="23" t="str">
        <f>Лист4!A1360</f>
        <v xml:space="preserve">Набережная Приволжского затона ул. д.17 - корп. 3 </v>
      </c>
      <c r="B1362" s="185" t="str">
        <f>Лист4!C1360</f>
        <v>г. Астрахань</v>
      </c>
      <c r="C1362" s="41">
        <f t="shared" si="42"/>
        <v>192.59772799999996</v>
      </c>
      <c r="D1362" s="41">
        <f t="shared" si="43"/>
        <v>12.293471999999998</v>
      </c>
      <c r="E1362" s="30">
        <v>0</v>
      </c>
      <c r="F1362" s="31">
        <v>12.293471999999998</v>
      </c>
      <c r="G1362" s="32">
        <v>0</v>
      </c>
      <c r="H1362" s="32">
        <v>0</v>
      </c>
      <c r="I1362" s="32">
        <v>0</v>
      </c>
      <c r="J1362" s="32">
        <v>0</v>
      </c>
      <c r="K1362" s="29">
        <f>Лист4!E1360/1000</f>
        <v>204.89119999999997</v>
      </c>
      <c r="L1362" s="33"/>
      <c r="M1362" s="33"/>
    </row>
    <row r="1363" spans="1:13" s="34" customFormat="1" ht="18" customHeight="1" x14ac:dyDescent="0.25">
      <c r="A1363" s="23" t="str">
        <f>Лист4!A1361</f>
        <v xml:space="preserve">Набережная Приволжского затона ул. д.25 </v>
      </c>
      <c r="B1363" s="185" t="str">
        <f>Лист4!C1361</f>
        <v>г. Астрахань</v>
      </c>
      <c r="C1363" s="41">
        <f t="shared" si="42"/>
        <v>391.76709000000005</v>
      </c>
      <c r="D1363" s="41">
        <f t="shared" si="43"/>
        <v>25.006410000000002</v>
      </c>
      <c r="E1363" s="30">
        <v>0</v>
      </c>
      <c r="F1363" s="31">
        <v>25.006410000000002</v>
      </c>
      <c r="G1363" s="32">
        <v>0</v>
      </c>
      <c r="H1363" s="32">
        <v>0</v>
      </c>
      <c r="I1363" s="32">
        <v>0</v>
      </c>
      <c r="J1363" s="32">
        <v>0</v>
      </c>
      <c r="K1363" s="29">
        <f>Лист4!E1361/1000</f>
        <v>416.77350000000007</v>
      </c>
      <c r="L1363" s="33"/>
      <c r="M1363" s="33"/>
    </row>
    <row r="1364" spans="1:13" s="34" customFormat="1" ht="18" customHeight="1" x14ac:dyDescent="0.25">
      <c r="A1364" s="23" t="str">
        <f>Лист4!A1362</f>
        <v xml:space="preserve">Народная 2-я ул. д.2 </v>
      </c>
      <c r="B1364" s="185" t="str">
        <f>Лист4!C1362</f>
        <v>г. Астрахань</v>
      </c>
      <c r="C1364" s="41">
        <f t="shared" si="42"/>
        <v>3.0655279999999996</v>
      </c>
      <c r="D1364" s="41">
        <f t="shared" si="43"/>
        <v>0.19567199999999996</v>
      </c>
      <c r="E1364" s="30">
        <v>0</v>
      </c>
      <c r="F1364" s="31">
        <v>0.19567199999999996</v>
      </c>
      <c r="G1364" s="32">
        <v>0</v>
      </c>
      <c r="H1364" s="32">
        <v>0</v>
      </c>
      <c r="I1364" s="32">
        <v>0</v>
      </c>
      <c r="J1364" s="32">
        <v>0</v>
      </c>
      <c r="K1364" s="29">
        <f>Лист4!E1362/1000</f>
        <v>3.2611999999999997</v>
      </c>
      <c r="L1364" s="33"/>
      <c r="M1364" s="33"/>
    </row>
    <row r="1365" spans="1:13" s="34" customFormat="1" ht="18" customHeight="1" x14ac:dyDescent="0.25">
      <c r="A1365" s="23" t="str">
        <f>Лист4!A1363</f>
        <v xml:space="preserve">Народная 4-я ул. д.5/48 </v>
      </c>
      <c r="B1365" s="185" t="str">
        <f>Лист4!C1363</f>
        <v>г. Астрахань</v>
      </c>
      <c r="C1365" s="41">
        <f t="shared" si="42"/>
        <v>1.755544</v>
      </c>
      <c r="D1365" s="41">
        <f t="shared" si="43"/>
        <v>0.11205599999999999</v>
      </c>
      <c r="E1365" s="30">
        <v>0</v>
      </c>
      <c r="F1365" s="31">
        <v>0.11205599999999999</v>
      </c>
      <c r="G1365" s="32">
        <v>0</v>
      </c>
      <c r="H1365" s="32">
        <v>0</v>
      </c>
      <c r="I1365" s="32">
        <v>0</v>
      </c>
      <c r="J1365" s="32">
        <v>0</v>
      </c>
      <c r="K1365" s="29">
        <f>Лист4!E1363/1000</f>
        <v>1.8675999999999999</v>
      </c>
      <c r="L1365" s="33"/>
      <c r="M1365" s="33"/>
    </row>
    <row r="1366" spans="1:13" s="34" customFormat="1" ht="18" customHeight="1" x14ac:dyDescent="0.25">
      <c r="A1366" s="23" t="str">
        <f>Лист4!A1364</f>
        <v xml:space="preserve">Народная 5-я ул. д.6 </v>
      </c>
      <c r="B1366" s="185" t="str">
        <f>Лист4!C1364</f>
        <v>г. Астрахань</v>
      </c>
      <c r="C1366" s="41">
        <f t="shared" si="42"/>
        <v>6.5176780000000001</v>
      </c>
      <c r="D1366" s="41">
        <f t="shared" si="43"/>
        <v>0.416022</v>
      </c>
      <c r="E1366" s="30">
        <v>0</v>
      </c>
      <c r="F1366" s="31">
        <v>0.416022</v>
      </c>
      <c r="G1366" s="32">
        <v>0</v>
      </c>
      <c r="H1366" s="32">
        <v>0</v>
      </c>
      <c r="I1366" s="32">
        <v>0</v>
      </c>
      <c r="J1366" s="32">
        <v>0</v>
      </c>
      <c r="K1366" s="29">
        <f>Лист4!E1364/1000</f>
        <v>6.9337</v>
      </c>
      <c r="L1366" s="33"/>
      <c r="M1366" s="33"/>
    </row>
    <row r="1367" spans="1:13" s="34" customFormat="1" ht="18" customHeight="1" x14ac:dyDescent="0.25">
      <c r="A1367" s="23" t="str">
        <f>Лист4!A1365</f>
        <v xml:space="preserve">Народная 6-я ул. д.16 </v>
      </c>
      <c r="B1367" s="185" t="str">
        <f>Лист4!C1365</f>
        <v>г. Астрахань</v>
      </c>
      <c r="C1367" s="41">
        <f t="shared" si="42"/>
        <v>0</v>
      </c>
      <c r="D1367" s="41">
        <f t="shared" si="43"/>
        <v>0</v>
      </c>
      <c r="E1367" s="30">
        <v>0</v>
      </c>
      <c r="F1367" s="31">
        <v>0</v>
      </c>
      <c r="G1367" s="32">
        <v>0</v>
      </c>
      <c r="H1367" s="32">
        <v>0</v>
      </c>
      <c r="I1367" s="32">
        <v>0</v>
      </c>
      <c r="J1367" s="32">
        <v>0</v>
      </c>
      <c r="K1367" s="29">
        <f>Лист4!E1365/1000</f>
        <v>0</v>
      </c>
      <c r="L1367" s="33"/>
      <c r="M1367" s="33"/>
    </row>
    <row r="1368" spans="1:13" s="34" customFormat="1" ht="18" customHeight="1" x14ac:dyDescent="0.25">
      <c r="A1368" s="23" t="str">
        <f>Лист4!A1366</f>
        <v xml:space="preserve">Народная 6-я ул. д.2 </v>
      </c>
      <c r="B1368" s="185" t="str">
        <f>Лист4!C1366</f>
        <v>г. Астрахань</v>
      </c>
      <c r="C1368" s="41">
        <f t="shared" si="42"/>
        <v>0</v>
      </c>
      <c r="D1368" s="41">
        <f t="shared" si="43"/>
        <v>0</v>
      </c>
      <c r="E1368" s="30">
        <v>0</v>
      </c>
      <c r="F1368" s="31">
        <v>0</v>
      </c>
      <c r="G1368" s="32">
        <v>0</v>
      </c>
      <c r="H1368" s="32">
        <v>0</v>
      </c>
      <c r="I1368" s="32">
        <v>0</v>
      </c>
      <c r="J1368" s="32">
        <v>0</v>
      </c>
      <c r="K1368" s="29">
        <f>Лист4!E1366/1000</f>
        <v>0</v>
      </c>
      <c r="L1368" s="33"/>
      <c r="M1368" s="33"/>
    </row>
    <row r="1369" spans="1:13" s="34" customFormat="1" ht="18" customHeight="1" x14ac:dyDescent="0.25">
      <c r="A1369" s="23" t="str">
        <f>Лист4!A1367</f>
        <v xml:space="preserve">Немова 16 </v>
      </c>
      <c r="B1369" s="185" t="str">
        <f>Лист4!C1367</f>
        <v>г. Астрахань</v>
      </c>
      <c r="C1369" s="41">
        <f t="shared" si="42"/>
        <v>92.479549999999989</v>
      </c>
      <c r="D1369" s="41">
        <f t="shared" si="43"/>
        <v>5.9029499999999997</v>
      </c>
      <c r="E1369" s="30">
        <v>0</v>
      </c>
      <c r="F1369" s="31">
        <v>5.9029499999999997</v>
      </c>
      <c r="G1369" s="32">
        <v>0</v>
      </c>
      <c r="H1369" s="32">
        <v>0</v>
      </c>
      <c r="I1369" s="32">
        <v>0</v>
      </c>
      <c r="J1369" s="32">
        <v>0</v>
      </c>
      <c r="K1369" s="29">
        <f>Лист4!E1367/1000-J1369</f>
        <v>98.382499999999993</v>
      </c>
      <c r="L1369" s="33"/>
      <c r="M1369" s="33"/>
    </row>
    <row r="1370" spans="1:13" s="34" customFormat="1" ht="18" customHeight="1" x14ac:dyDescent="0.25">
      <c r="A1370" s="23" t="str">
        <f>Лист4!A1368</f>
        <v xml:space="preserve">Немова ул. д.10 </v>
      </c>
      <c r="B1370" s="185" t="str">
        <f>Лист4!C1368</f>
        <v>г. Астрахань</v>
      </c>
      <c r="C1370" s="41">
        <f t="shared" si="42"/>
        <v>116.23701600000001</v>
      </c>
      <c r="D1370" s="41">
        <f t="shared" si="43"/>
        <v>7.4193840000000009</v>
      </c>
      <c r="E1370" s="30">
        <v>0</v>
      </c>
      <c r="F1370" s="31">
        <v>7.4193840000000009</v>
      </c>
      <c r="G1370" s="32">
        <v>0</v>
      </c>
      <c r="H1370" s="32">
        <v>0</v>
      </c>
      <c r="I1370" s="32">
        <v>0</v>
      </c>
      <c r="J1370" s="32">
        <v>0</v>
      </c>
      <c r="K1370" s="29">
        <f>Лист4!E1368/1000</f>
        <v>123.65640000000002</v>
      </c>
      <c r="L1370" s="33"/>
      <c r="M1370" s="33"/>
    </row>
    <row r="1371" spans="1:13" s="34" customFormat="1" ht="18" customHeight="1" x14ac:dyDescent="0.25">
      <c r="A1371" s="23" t="str">
        <f>Лист4!A1369</f>
        <v xml:space="preserve">Немова ул. д.12 </v>
      </c>
      <c r="B1371" s="185" t="str">
        <f>Лист4!C1369</f>
        <v>г. Астрахань</v>
      </c>
      <c r="C1371" s="41">
        <f t="shared" si="42"/>
        <v>101.69672</v>
      </c>
      <c r="D1371" s="41">
        <f t="shared" si="43"/>
        <v>6.4912799999999997</v>
      </c>
      <c r="E1371" s="30">
        <v>0</v>
      </c>
      <c r="F1371" s="31">
        <v>6.4912799999999997</v>
      </c>
      <c r="G1371" s="32">
        <v>0</v>
      </c>
      <c r="H1371" s="32">
        <v>0</v>
      </c>
      <c r="I1371" s="32">
        <v>0</v>
      </c>
      <c r="J1371" s="32">
        <v>0</v>
      </c>
      <c r="K1371" s="29">
        <f>Лист4!E1369/1000-J1371</f>
        <v>108.188</v>
      </c>
      <c r="L1371" s="33"/>
      <c r="M1371" s="33"/>
    </row>
    <row r="1372" spans="1:13" s="34" customFormat="1" ht="18" customHeight="1" x14ac:dyDescent="0.25">
      <c r="A1372" s="23" t="str">
        <f>Лист4!A1370</f>
        <v xml:space="preserve">Немова ул. д.12А </v>
      </c>
      <c r="B1372" s="185" t="str">
        <f>Лист4!C1370</f>
        <v>г. Астрахань</v>
      </c>
      <c r="C1372" s="41">
        <f t="shared" si="42"/>
        <v>114.78509200000002</v>
      </c>
      <c r="D1372" s="41">
        <f t="shared" si="43"/>
        <v>7.3267080000000009</v>
      </c>
      <c r="E1372" s="30">
        <v>0</v>
      </c>
      <c r="F1372" s="31">
        <v>7.3267080000000009</v>
      </c>
      <c r="G1372" s="32">
        <v>0</v>
      </c>
      <c r="H1372" s="32">
        <v>0</v>
      </c>
      <c r="I1372" s="32">
        <v>0</v>
      </c>
      <c r="J1372" s="32">
        <v>868.24</v>
      </c>
      <c r="K1372" s="29">
        <f>Лист4!E1370/1000-J1372</f>
        <v>-746.12819999999999</v>
      </c>
      <c r="L1372" s="33"/>
      <c r="M1372" s="33"/>
    </row>
    <row r="1373" spans="1:13" s="34" customFormat="1" ht="18" customHeight="1" x14ac:dyDescent="0.25">
      <c r="A1373" s="23" t="str">
        <f>Лист4!A1371</f>
        <v xml:space="preserve">Немова ул. д.14 </v>
      </c>
      <c r="B1373" s="185" t="str">
        <f>Лист4!C1371</f>
        <v>г. Астрахань</v>
      </c>
      <c r="C1373" s="41">
        <f t="shared" si="42"/>
        <v>90.152392000000006</v>
      </c>
      <c r="D1373" s="41">
        <f t="shared" si="43"/>
        <v>5.7544079999999997</v>
      </c>
      <c r="E1373" s="30">
        <v>0</v>
      </c>
      <c r="F1373" s="31">
        <v>5.7544079999999997</v>
      </c>
      <c r="G1373" s="32">
        <v>0</v>
      </c>
      <c r="H1373" s="32">
        <v>0</v>
      </c>
      <c r="I1373" s="32">
        <v>0</v>
      </c>
      <c r="J1373" s="32">
        <v>0</v>
      </c>
      <c r="K1373" s="29">
        <f>Лист4!E1371/1000</f>
        <v>95.906800000000004</v>
      </c>
      <c r="L1373" s="33"/>
      <c r="M1373" s="33"/>
    </row>
    <row r="1374" spans="1:13" s="34" customFormat="1" ht="18" customHeight="1" x14ac:dyDescent="0.25">
      <c r="A1374" s="23" t="str">
        <f>Лист4!A1372</f>
        <v xml:space="preserve">Немова ул. д.16Б </v>
      </c>
      <c r="B1374" s="185" t="str">
        <f>Лист4!C1372</f>
        <v>г. Астрахань</v>
      </c>
      <c r="C1374" s="41">
        <f t="shared" si="42"/>
        <v>103.72787199999999</v>
      </c>
      <c r="D1374" s="41">
        <f t="shared" si="43"/>
        <v>6.6209279999999975</v>
      </c>
      <c r="E1374" s="30">
        <v>0</v>
      </c>
      <c r="F1374" s="31">
        <v>6.6209279999999975</v>
      </c>
      <c r="G1374" s="32">
        <v>0</v>
      </c>
      <c r="H1374" s="32">
        <v>0</v>
      </c>
      <c r="I1374" s="32">
        <v>0</v>
      </c>
      <c r="J1374" s="32">
        <v>905.44</v>
      </c>
      <c r="K1374" s="29">
        <f>Лист4!E1372/1000-J1374</f>
        <v>-795.09120000000007</v>
      </c>
      <c r="L1374" s="33"/>
      <c r="M1374" s="33"/>
    </row>
    <row r="1375" spans="1:13" s="34" customFormat="1" ht="18" customHeight="1" x14ac:dyDescent="0.25">
      <c r="A1375" s="23" t="str">
        <f>Лист4!A1373</f>
        <v xml:space="preserve">Немова ул. д.16В </v>
      </c>
      <c r="B1375" s="185" t="str">
        <f>Лист4!C1373</f>
        <v>г. Астрахань</v>
      </c>
      <c r="C1375" s="41">
        <f t="shared" si="42"/>
        <v>80.001238000000001</v>
      </c>
      <c r="D1375" s="41">
        <f t="shared" si="43"/>
        <v>5.1064619999999996</v>
      </c>
      <c r="E1375" s="30">
        <v>0</v>
      </c>
      <c r="F1375" s="31">
        <v>5.1064619999999996</v>
      </c>
      <c r="G1375" s="32">
        <v>0</v>
      </c>
      <c r="H1375" s="32">
        <v>0</v>
      </c>
      <c r="I1375" s="32">
        <v>0</v>
      </c>
      <c r="J1375" s="32">
        <v>0</v>
      </c>
      <c r="K1375" s="29">
        <f>Лист4!E1373/1000</f>
        <v>85.107699999999994</v>
      </c>
      <c r="L1375" s="33"/>
      <c r="M1375" s="33"/>
    </row>
    <row r="1376" spans="1:13" s="34" customFormat="1" ht="18" customHeight="1" x14ac:dyDescent="0.25">
      <c r="A1376" s="23" t="str">
        <f>Лист4!A1374</f>
        <v xml:space="preserve">Немова ул. д.16Г </v>
      </c>
      <c r="B1376" s="185" t="str">
        <f>Лист4!C1374</f>
        <v>г. Астрахань</v>
      </c>
      <c r="C1376" s="41">
        <f t="shared" si="42"/>
        <v>97.856161999999998</v>
      </c>
      <c r="D1376" s="41">
        <f t="shared" si="43"/>
        <v>6.2461380000000002</v>
      </c>
      <c r="E1376" s="30">
        <v>0</v>
      </c>
      <c r="F1376" s="31">
        <v>6.2461380000000002</v>
      </c>
      <c r="G1376" s="32">
        <v>0</v>
      </c>
      <c r="H1376" s="32">
        <v>0</v>
      </c>
      <c r="I1376" s="32">
        <v>0</v>
      </c>
      <c r="J1376" s="32">
        <v>0</v>
      </c>
      <c r="K1376" s="29">
        <f>Лист4!E1374/1000</f>
        <v>104.1023</v>
      </c>
      <c r="L1376" s="33"/>
      <c r="M1376" s="33"/>
    </row>
    <row r="1377" spans="1:13" s="34" customFormat="1" ht="18" customHeight="1" x14ac:dyDescent="0.25">
      <c r="A1377" s="23" t="str">
        <f>Лист4!A1375</f>
        <v xml:space="preserve">Немова ул. д.16Д </v>
      </c>
      <c r="B1377" s="185" t="str">
        <f>Лист4!C1375</f>
        <v>г. Астрахань</v>
      </c>
      <c r="C1377" s="41">
        <f t="shared" si="42"/>
        <v>97.227302000000009</v>
      </c>
      <c r="D1377" s="41">
        <f t="shared" si="43"/>
        <v>6.205998000000001</v>
      </c>
      <c r="E1377" s="30">
        <v>0</v>
      </c>
      <c r="F1377" s="31">
        <v>6.205998000000001</v>
      </c>
      <c r="G1377" s="32">
        <v>0</v>
      </c>
      <c r="H1377" s="32">
        <v>0</v>
      </c>
      <c r="I1377" s="32">
        <v>0</v>
      </c>
      <c r="J1377" s="32">
        <v>0</v>
      </c>
      <c r="K1377" s="29">
        <f>Лист4!E1375/1000</f>
        <v>103.43330000000002</v>
      </c>
      <c r="L1377" s="33"/>
      <c r="M1377" s="33"/>
    </row>
    <row r="1378" spans="1:13" s="34" customFormat="1" ht="18" customHeight="1" x14ac:dyDescent="0.25">
      <c r="A1378" s="23" t="str">
        <f>Лист4!A1376</f>
        <v xml:space="preserve">Немова ул. д.18 </v>
      </c>
      <c r="B1378" s="185" t="str">
        <f>Лист4!C1376</f>
        <v>г. Астрахань</v>
      </c>
      <c r="C1378" s="41">
        <f t="shared" si="42"/>
        <v>108.95361400000002</v>
      </c>
      <c r="D1378" s="41">
        <f t="shared" si="43"/>
        <v>6.9544860000000011</v>
      </c>
      <c r="E1378" s="30">
        <v>0</v>
      </c>
      <c r="F1378" s="31">
        <v>6.9544860000000011</v>
      </c>
      <c r="G1378" s="32">
        <v>0</v>
      </c>
      <c r="H1378" s="32">
        <v>0</v>
      </c>
      <c r="I1378" s="32">
        <v>0</v>
      </c>
      <c r="J1378" s="32">
        <v>0</v>
      </c>
      <c r="K1378" s="29">
        <f>Лист4!E1376/1000-J1378</f>
        <v>115.90810000000002</v>
      </c>
      <c r="L1378" s="33"/>
      <c r="M1378" s="33"/>
    </row>
    <row r="1379" spans="1:13" s="34" customFormat="1" ht="18" customHeight="1" x14ac:dyDescent="0.25">
      <c r="A1379" s="23" t="str">
        <f>Лист4!A1377</f>
        <v xml:space="preserve">Немова ул. д.20 </v>
      </c>
      <c r="B1379" s="185" t="str">
        <f>Лист4!C1377</f>
        <v>г. Астрахань</v>
      </c>
      <c r="C1379" s="41">
        <f t="shared" si="42"/>
        <v>104.35814199999999</v>
      </c>
      <c r="D1379" s="41">
        <f t="shared" si="43"/>
        <v>6.6611579999999986</v>
      </c>
      <c r="E1379" s="30">
        <v>0</v>
      </c>
      <c r="F1379" s="31">
        <v>6.6611579999999986</v>
      </c>
      <c r="G1379" s="32">
        <v>0</v>
      </c>
      <c r="H1379" s="32">
        <v>0</v>
      </c>
      <c r="I1379" s="32">
        <v>0</v>
      </c>
      <c r="J1379" s="32">
        <v>0</v>
      </c>
      <c r="K1379" s="29">
        <f>Лист4!E1377/1000</f>
        <v>111.01929999999999</v>
      </c>
      <c r="L1379" s="33"/>
      <c r="M1379" s="33"/>
    </row>
    <row r="1380" spans="1:13" s="34" customFormat="1" ht="18" customHeight="1" x14ac:dyDescent="0.25">
      <c r="A1380" s="23" t="str">
        <f>Лист4!A1378</f>
        <v xml:space="preserve">Немова ул. д.20А </v>
      </c>
      <c r="B1380" s="185" t="str">
        <f>Лист4!C1378</f>
        <v>г. Астрахань</v>
      </c>
      <c r="C1380" s="41">
        <f t="shared" si="42"/>
        <v>110.59925319999999</v>
      </c>
      <c r="D1380" s="41">
        <f t="shared" si="43"/>
        <v>7.0595267999999987</v>
      </c>
      <c r="E1380" s="30">
        <v>0</v>
      </c>
      <c r="F1380" s="31">
        <v>7.0595267999999987</v>
      </c>
      <c r="G1380" s="32">
        <v>0</v>
      </c>
      <c r="H1380" s="32">
        <v>0</v>
      </c>
      <c r="I1380" s="32">
        <v>0</v>
      </c>
      <c r="J1380" s="32">
        <v>0</v>
      </c>
      <c r="K1380" s="29">
        <f>Лист4!E1378/1000-J1380</f>
        <v>117.65877999999999</v>
      </c>
      <c r="L1380" s="33"/>
      <c r="M1380" s="33"/>
    </row>
    <row r="1381" spans="1:13" s="34" customFormat="1" ht="18" customHeight="1" x14ac:dyDescent="0.25">
      <c r="A1381" s="23" t="str">
        <f>Лист4!A1379</f>
        <v xml:space="preserve">Немова ул. д.22 </v>
      </c>
      <c r="B1381" s="185" t="str">
        <f>Лист4!C1379</f>
        <v>г. Астрахань</v>
      </c>
      <c r="C1381" s="41">
        <f t="shared" si="42"/>
        <v>109.710972</v>
      </c>
      <c r="D1381" s="41">
        <f t="shared" si="43"/>
        <v>7.0028280000000009</v>
      </c>
      <c r="E1381" s="30">
        <v>0</v>
      </c>
      <c r="F1381" s="31">
        <v>7.0028280000000009</v>
      </c>
      <c r="G1381" s="32">
        <v>0</v>
      </c>
      <c r="H1381" s="32">
        <v>0</v>
      </c>
      <c r="I1381" s="32">
        <v>0</v>
      </c>
      <c r="J1381" s="32">
        <v>662.75</v>
      </c>
      <c r="K1381" s="29">
        <f>Лист4!E1379/1000-J1381</f>
        <v>-546.03620000000001</v>
      </c>
      <c r="L1381" s="33"/>
      <c r="M1381" s="33"/>
    </row>
    <row r="1382" spans="1:13" s="34" customFormat="1" ht="18" customHeight="1" x14ac:dyDescent="0.25">
      <c r="A1382" s="23" t="str">
        <f>Лист4!A1380</f>
        <v xml:space="preserve">Немова ул. д.22А </v>
      </c>
      <c r="B1382" s="185" t="str">
        <f>Лист4!C1380</f>
        <v>г. Астрахань</v>
      </c>
      <c r="C1382" s="41">
        <f t="shared" si="42"/>
        <v>98.828074999999984</v>
      </c>
      <c r="D1382" s="41">
        <f t="shared" si="43"/>
        <v>6.3081750000000003</v>
      </c>
      <c r="E1382" s="30">
        <v>0</v>
      </c>
      <c r="F1382" s="31">
        <v>6.3081750000000003</v>
      </c>
      <c r="G1382" s="32">
        <v>0</v>
      </c>
      <c r="H1382" s="32">
        <v>0</v>
      </c>
      <c r="I1382" s="32">
        <v>0</v>
      </c>
      <c r="J1382" s="32">
        <v>0</v>
      </c>
      <c r="K1382" s="29">
        <f>Лист4!E1380/1000</f>
        <v>105.13624999999999</v>
      </c>
      <c r="L1382" s="33"/>
      <c r="M1382" s="33"/>
    </row>
    <row r="1383" spans="1:13" s="34" customFormat="1" ht="18" customHeight="1" x14ac:dyDescent="0.25">
      <c r="A1383" s="23" t="str">
        <f>Лист4!A1381</f>
        <v xml:space="preserve">Немова ул. д.24 </v>
      </c>
      <c r="B1383" s="185" t="str">
        <f>Лист4!C1381</f>
        <v>г. Астрахань</v>
      </c>
      <c r="C1383" s="41">
        <f t="shared" si="42"/>
        <v>121.57574600000004</v>
      </c>
      <c r="D1383" s="41">
        <f t="shared" si="43"/>
        <v>7.7601539999999982</v>
      </c>
      <c r="E1383" s="30">
        <v>0</v>
      </c>
      <c r="F1383" s="31">
        <v>7.7601539999999982</v>
      </c>
      <c r="G1383" s="32">
        <v>0</v>
      </c>
      <c r="H1383" s="32">
        <v>0</v>
      </c>
      <c r="I1383" s="32">
        <v>0</v>
      </c>
      <c r="J1383" s="32">
        <v>1168.48</v>
      </c>
      <c r="K1383" s="29">
        <f>Лист4!E1381/1000-J1383</f>
        <v>-1039.1441</v>
      </c>
      <c r="L1383" s="33"/>
      <c r="M1383" s="33"/>
    </row>
    <row r="1384" spans="1:13" s="34" customFormat="1" ht="18" customHeight="1" x14ac:dyDescent="0.25">
      <c r="A1384" s="23" t="str">
        <f>Лист4!A1382</f>
        <v xml:space="preserve">Немова ул. д.24Б </v>
      </c>
      <c r="B1384" s="185" t="str">
        <f>Лист4!C1382</f>
        <v>г. Астрахань</v>
      </c>
      <c r="C1384" s="41">
        <f t="shared" si="42"/>
        <v>137.41089199999999</v>
      </c>
      <c r="D1384" s="41">
        <f t="shared" si="43"/>
        <v>8.7709079999999986</v>
      </c>
      <c r="E1384" s="30">
        <v>0</v>
      </c>
      <c r="F1384" s="31">
        <v>8.7709079999999986</v>
      </c>
      <c r="G1384" s="32">
        <v>0</v>
      </c>
      <c r="H1384" s="32">
        <v>0</v>
      </c>
      <c r="I1384" s="32">
        <v>0</v>
      </c>
      <c r="J1384" s="32">
        <v>0</v>
      </c>
      <c r="K1384" s="29">
        <f>Лист4!E1382/1000</f>
        <v>146.18179999999998</v>
      </c>
      <c r="L1384" s="33"/>
      <c r="M1384" s="33"/>
    </row>
    <row r="1385" spans="1:13" s="34" customFormat="1" ht="18" customHeight="1" x14ac:dyDescent="0.25">
      <c r="A1385" s="23" t="str">
        <f>Лист4!A1383</f>
        <v xml:space="preserve">Немова ул. д.24Г </v>
      </c>
      <c r="B1385" s="185" t="str">
        <f>Лист4!C1383</f>
        <v>г. Астрахань</v>
      </c>
      <c r="C1385" s="41">
        <f t="shared" si="42"/>
        <v>469.30552800000015</v>
      </c>
      <c r="D1385" s="41">
        <f t="shared" si="43"/>
        <v>29.955672000000007</v>
      </c>
      <c r="E1385" s="30">
        <v>0</v>
      </c>
      <c r="F1385" s="31">
        <v>29.955672000000007</v>
      </c>
      <c r="G1385" s="32">
        <v>0</v>
      </c>
      <c r="H1385" s="32">
        <v>0</v>
      </c>
      <c r="I1385" s="32">
        <v>0</v>
      </c>
      <c r="J1385" s="32">
        <v>2278.02</v>
      </c>
      <c r="K1385" s="29">
        <f>Лист4!E1383/1000-J1385</f>
        <v>-1778.7587999999998</v>
      </c>
      <c r="L1385" s="33"/>
      <c r="M1385" s="33"/>
    </row>
    <row r="1386" spans="1:13" s="34" customFormat="1" ht="18" customHeight="1" x14ac:dyDescent="0.25">
      <c r="A1386" s="23" t="str">
        <f>Лист4!A1384</f>
        <v xml:space="preserve">Немова ул. д.28 </v>
      </c>
      <c r="B1386" s="185" t="str">
        <f>Лист4!C1384</f>
        <v>г. Астрахань</v>
      </c>
      <c r="C1386" s="41">
        <f t="shared" si="42"/>
        <v>1016.6685713999998</v>
      </c>
      <c r="D1386" s="41">
        <f t="shared" si="43"/>
        <v>64.893738599999992</v>
      </c>
      <c r="E1386" s="30">
        <v>0</v>
      </c>
      <c r="F1386" s="31">
        <v>64.893738599999992</v>
      </c>
      <c r="G1386" s="32">
        <v>0</v>
      </c>
      <c r="H1386" s="32">
        <v>0</v>
      </c>
      <c r="I1386" s="32">
        <v>0</v>
      </c>
      <c r="J1386" s="32">
        <v>3013.44</v>
      </c>
      <c r="K1386" s="29">
        <f>Лист4!E1384/1000-J1386</f>
        <v>-1931.8776900000003</v>
      </c>
      <c r="L1386" s="33"/>
      <c r="M1386" s="33"/>
    </row>
    <row r="1387" spans="1:13" s="34" customFormat="1" ht="18" customHeight="1" x14ac:dyDescent="0.25">
      <c r="A1387" s="23" t="str">
        <f>Лист4!A1385</f>
        <v xml:space="preserve">Немова ул. д.28 - корп. 1 </v>
      </c>
      <c r="B1387" s="185" t="str">
        <f>Лист4!C1385</f>
        <v>г. Астрахань</v>
      </c>
      <c r="C1387" s="41">
        <f t="shared" si="42"/>
        <v>725.0271700000003</v>
      </c>
      <c r="D1387" s="41">
        <f t="shared" si="43"/>
        <v>46.278330000000011</v>
      </c>
      <c r="E1387" s="30">
        <v>0</v>
      </c>
      <c r="F1387" s="31">
        <v>46.278330000000011</v>
      </c>
      <c r="G1387" s="32">
        <v>0</v>
      </c>
      <c r="H1387" s="32">
        <v>0</v>
      </c>
      <c r="I1387" s="32">
        <v>0</v>
      </c>
      <c r="J1387" s="32">
        <v>0</v>
      </c>
      <c r="K1387" s="29">
        <f>Лист4!E1385/1000</f>
        <v>771.30550000000028</v>
      </c>
      <c r="L1387" s="33"/>
      <c r="M1387" s="33"/>
    </row>
    <row r="1388" spans="1:13" s="34" customFormat="1" ht="18" customHeight="1" x14ac:dyDescent="0.25">
      <c r="A1388" s="23" t="str">
        <f>Лист4!A1386</f>
        <v xml:space="preserve">Немова ул. д.30 </v>
      </c>
      <c r="B1388" s="185" t="str">
        <f>Лист4!C1386</f>
        <v>г. Астрахань</v>
      </c>
      <c r="C1388" s="41">
        <f t="shared" si="42"/>
        <v>269.13713400000012</v>
      </c>
      <c r="D1388" s="41">
        <f t="shared" si="43"/>
        <v>17.178966000000006</v>
      </c>
      <c r="E1388" s="30">
        <v>0</v>
      </c>
      <c r="F1388" s="31">
        <v>17.178966000000006</v>
      </c>
      <c r="G1388" s="32">
        <v>0</v>
      </c>
      <c r="H1388" s="32">
        <v>0</v>
      </c>
      <c r="I1388" s="32">
        <v>0</v>
      </c>
      <c r="J1388" s="32">
        <v>0</v>
      </c>
      <c r="K1388" s="29">
        <f>Лист4!E1386/1000</f>
        <v>286.31610000000012</v>
      </c>
      <c r="L1388" s="33"/>
      <c r="M1388" s="33"/>
    </row>
    <row r="1389" spans="1:13" s="34" customFormat="1" ht="18" customHeight="1" x14ac:dyDescent="0.25">
      <c r="A1389" s="23" t="str">
        <f>Лист4!A1387</f>
        <v xml:space="preserve">Немова ул. д.7 </v>
      </c>
      <c r="B1389" s="185" t="str">
        <f>Лист4!C1387</f>
        <v>г. Астрахань</v>
      </c>
      <c r="C1389" s="41">
        <f t="shared" si="42"/>
        <v>13.449501199999998</v>
      </c>
      <c r="D1389" s="41">
        <f t="shared" si="43"/>
        <v>0.85847879999999988</v>
      </c>
      <c r="E1389" s="30">
        <v>0</v>
      </c>
      <c r="F1389" s="31">
        <v>0.85847879999999988</v>
      </c>
      <c r="G1389" s="32">
        <v>0</v>
      </c>
      <c r="H1389" s="32">
        <v>0</v>
      </c>
      <c r="I1389" s="32">
        <v>0</v>
      </c>
      <c r="J1389" s="32">
        <v>0</v>
      </c>
      <c r="K1389" s="29">
        <f>Лист4!E1387/1000</f>
        <v>14.307979999999999</v>
      </c>
      <c r="L1389" s="33"/>
      <c r="M1389" s="33"/>
    </row>
    <row r="1390" spans="1:13" s="34" customFormat="1" ht="18" customHeight="1" x14ac:dyDescent="0.25">
      <c r="A1390" s="23" t="str">
        <f>Лист4!A1388</f>
        <v xml:space="preserve">Николая Островского (1-112) ул. д.39 </v>
      </c>
      <c r="B1390" s="185" t="str">
        <f>Лист4!C1388</f>
        <v>г. Астрахань</v>
      </c>
      <c r="C1390" s="41">
        <f t="shared" si="42"/>
        <v>51.631003999999997</v>
      </c>
      <c r="D1390" s="41">
        <f t="shared" si="43"/>
        <v>3.2955960000000002</v>
      </c>
      <c r="E1390" s="30">
        <v>0</v>
      </c>
      <c r="F1390" s="31">
        <v>3.2955960000000002</v>
      </c>
      <c r="G1390" s="32">
        <v>0</v>
      </c>
      <c r="H1390" s="32">
        <v>0</v>
      </c>
      <c r="I1390" s="32">
        <v>0</v>
      </c>
      <c r="J1390" s="32">
        <v>0</v>
      </c>
      <c r="K1390" s="29">
        <f>Лист4!E1388/1000</f>
        <v>54.926600000000001</v>
      </c>
      <c r="L1390" s="33"/>
      <c r="M1390" s="33"/>
    </row>
    <row r="1391" spans="1:13" s="34" customFormat="1" ht="18" customHeight="1" x14ac:dyDescent="0.25">
      <c r="A1391" s="23" t="str">
        <f>Лист4!A1389</f>
        <v xml:space="preserve">Николая Островского пр. д.10 </v>
      </c>
      <c r="B1391" s="185" t="str">
        <f>Лист4!C1389</f>
        <v>г. Астрахань</v>
      </c>
      <c r="C1391" s="41">
        <f t="shared" si="42"/>
        <v>594.84903280000026</v>
      </c>
      <c r="D1391" s="41">
        <f t="shared" si="43"/>
        <v>37.969087200000011</v>
      </c>
      <c r="E1391" s="30">
        <v>0</v>
      </c>
      <c r="F1391" s="31">
        <v>37.969087200000011</v>
      </c>
      <c r="G1391" s="32">
        <v>0</v>
      </c>
      <c r="H1391" s="32">
        <v>0</v>
      </c>
      <c r="I1391" s="32">
        <v>0</v>
      </c>
      <c r="J1391" s="32">
        <v>0</v>
      </c>
      <c r="K1391" s="29">
        <f>Лист4!E1389/1000</f>
        <v>632.81812000000025</v>
      </c>
      <c r="L1391" s="33"/>
      <c r="M1391" s="33"/>
    </row>
    <row r="1392" spans="1:13" s="34" customFormat="1" ht="18" customHeight="1" x14ac:dyDescent="0.25">
      <c r="A1392" s="23" t="str">
        <f>Лист4!A1390</f>
        <v xml:space="preserve">Николая Островского пр. д.12 </v>
      </c>
      <c r="B1392" s="185" t="str">
        <f>Лист4!C1390</f>
        <v>г. Астрахань</v>
      </c>
      <c r="C1392" s="41">
        <f t="shared" si="42"/>
        <v>381.4983231999999</v>
      </c>
      <c r="D1392" s="41">
        <f t="shared" si="43"/>
        <v>24.350956799999992</v>
      </c>
      <c r="E1392" s="30">
        <v>0</v>
      </c>
      <c r="F1392" s="31">
        <v>24.350956799999992</v>
      </c>
      <c r="G1392" s="32">
        <v>0</v>
      </c>
      <c r="H1392" s="32">
        <v>0</v>
      </c>
      <c r="I1392" s="32">
        <v>0</v>
      </c>
      <c r="J1392" s="32">
        <v>0</v>
      </c>
      <c r="K1392" s="29">
        <f>Лист4!E1390/1000</f>
        <v>405.84927999999991</v>
      </c>
      <c r="L1392" s="33"/>
      <c r="M1392" s="33"/>
    </row>
    <row r="1393" spans="1:13" s="34" customFormat="1" ht="18" customHeight="1" x14ac:dyDescent="0.25">
      <c r="A1393" s="23" t="str">
        <f>Лист4!A1391</f>
        <v xml:space="preserve">Николая Островского пр. д.4 - корп. 2 </v>
      </c>
      <c r="B1393" s="185" t="str">
        <f>Лист4!C1391</f>
        <v>г. Астрахань</v>
      </c>
      <c r="C1393" s="41">
        <f t="shared" si="42"/>
        <v>393.00068959999999</v>
      </c>
      <c r="D1393" s="41">
        <f t="shared" si="43"/>
        <v>25.0851504</v>
      </c>
      <c r="E1393" s="30">
        <v>0</v>
      </c>
      <c r="F1393" s="31">
        <v>25.0851504</v>
      </c>
      <c r="G1393" s="32">
        <v>0</v>
      </c>
      <c r="H1393" s="32">
        <v>0</v>
      </c>
      <c r="I1393" s="32">
        <v>0</v>
      </c>
      <c r="J1393" s="32">
        <v>0</v>
      </c>
      <c r="K1393" s="29">
        <f>Лист4!E1391/1000</f>
        <v>418.08583999999996</v>
      </c>
      <c r="L1393" s="33"/>
      <c r="M1393" s="33"/>
    </row>
    <row r="1394" spans="1:13" s="34" customFormat="1" ht="18" customHeight="1" x14ac:dyDescent="0.25">
      <c r="A1394" s="23" t="str">
        <f>Лист4!A1392</f>
        <v xml:space="preserve">Николая Островского пр. д.4 - корп. 4 </v>
      </c>
      <c r="B1394" s="185" t="str">
        <f>Лист4!C1392</f>
        <v>г. Астрахань</v>
      </c>
      <c r="C1394" s="41">
        <f t="shared" si="42"/>
        <v>45.513859999999994</v>
      </c>
      <c r="D1394" s="41">
        <f t="shared" si="43"/>
        <v>2.9051399999999998</v>
      </c>
      <c r="E1394" s="30">
        <v>0</v>
      </c>
      <c r="F1394" s="31">
        <v>2.9051399999999998</v>
      </c>
      <c r="G1394" s="32">
        <v>0</v>
      </c>
      <c r="H1394" s="32">
        <v>0</v>
      </c>
      <c r="I1394" s="32">
        <v>0</v>
      </c>
      <c r="J1394" s="32">
        <v>0</v>
      </c>
      <c r="K1394" s="29">
        <f>Лист4!E1392/1000-J1394</f>
        <v>48.418999999999997</v>
      </c>
      <c r="L1394" s="33"/>
      <c r="M1394" s="33"/>
    </row>
    <row r="1395" spans="1:13" s="34" customFormat="1" ht="18" customHeight="1" x14ac:dyDescent="0.25">
      <c r="A1395" s="23" t="str">
        <f>Лист4!A1393</f>
        <v xml:space="preserve">Николая Островского ул. д.1 </v>
      </c>
      <c r="B1395" s="185" t="str">
        <f>Лист4!C1393</f>
        <v>г. Астрахань</v>
      </c>
      <c r="C1395" s="41">
        <f t="shared" si="42"/>
        <v>134.5907039999999</v>
      </c>
      <c r="D1395" s="41">
        <f t="shared" si="43"/>
        <v>8.5908960000000008</v>
      </c>
      <c r="E1395" s="30">
        <v>0</v>
      </c>
      <c r="F1395" s="31">
        <v>8.5908960000000008</v>
      </c>
      <c r="G1395" s="32">
        <v>0</v>
      </c>
      <c r="H1395" s="32">
        <v>0</v>
      </c>
      <c r="I1395" s="32">
        <v>0</v>
      </c>
      <c r="J1395" s="32">
        <v>1626.02</v>
      </c>
      <c r="K1395" s="29">
        <f>Лист4!E1393/1000-J1395</f>
        <v>-1482.8384000000001</v>
      </c>
      <c r="L1395" s="33"/>
      <c r="M1395" s="33"/>
    </row>
    <row r="1396" spans="1:13" s="34" customFormat="1" ht="18" customHeight="1" x14ac:dyDescent="0.25">
      <c r="A1396" s="23" t="str">
        <f>Лист4!A1394</f>
        <v xml:space="preserve">Николая Островского ул. д.107 </v>
      </c>
      <c r="B1396" s="185" t="str">
        <f>Лист4!C1394</f>
        <v>г. Астрахань</v>
      </c>
      <c r="C1396" s="41">
        <f t="shared" si="42"/>
        <v>306.16110200000003</v>
      </c>
      <c r="D1396" s="41">
        <f t="shared" si="43"/>
        <v>19.542198000000003</v>
      </c>
      <c r="E1396" s="30">
        <v>0</v>
      </c>
      <c r="F1396" s="31">
        <v>19.542198000000003</v>
      </c>
      <c r="G1396" s="32">
        <v>0</v>
      </c>
      <c r="H1396" s="32">
        <v>0</v>
      </c>
      <c r="I1396" s="32">
        <v>0</v>
      </c>
      <c r="J1396" s="32">
        <v>0</v>
      </c>
      <c r="K1396" s="29">
        <f>Лист4!E1394/1000</f>
        <v>325.70330000000001</v>
      </c>
      <c r="L1396" s="33"/>
      <c r="M1396" s="33"/>
    </row>
    <row r="1397" spans="1:13" s="34" customFormat="1" ht="18" customHeight="1" x14ac:dyDescent="0.25">
      <c r="A1397" s="23" t="str">
        <f>Лист4!A1395</f>
        <v xml:space="preserve">Николая Островского ул. д.113 </v>
      </c>
      <c r="B1397" s="185" t="str">
        <f>Лист4!C1395</f>
        <v>г. Астрахань</v>
      </c>
      <c r="C1397" s="41">
        <f t="shared" si="42"/>
        <v>305.3045176</v>
      </c>
      <c r="D1397" s="41">
        <f t="shared" si="43"/>
        <v>19.4875224</v>
      </c>
      <c r="E1397" s="30">
        <v>0</v>
      </c>
      <c r="F1397" s="31">
        <v>19.4875224</v>
      </c>
      <c r="G1397" s="32">
        <v>0</v>
      </c>
      <c r="H1397" s="32">
        <v>0</v>
      </c>
      <c r="I1397" s="32">
        <v>0</v>
      </c>
      <c r="J1397" s="32">
        <v>434.3</v>
      </c>
      <c r="K1397" s="29">
        <f>Лист4!E1395/1000-J1397</f>
        <v>-109.50796000000003</v>
      </c>
      <c r="L1397" s="33"/>
      <c r="M1397" s="33"/>
    </row>
    <row r="1398" spans="1:13" s="34" customFormat="1" ht="18" customHeight="1" x14ac:dyDescent="0.25">
      <c r="A1398" s="23" t="str">
        <f>Лист4!A1396</f>
        <v xml:space="preserve">Николая Островского ул. д.115 </v>
      </c>
      <c r="B1398" s="185" t="str">
        <f>Лист4!C1396</f>
        <v>г. Астрахань</v>
      </c>
      <c r="C1398" s="41">
        <f t="shared" si="42"/>
        <v>469.58132400000011</v>
      </c>
      <c r="D1398" s="41">
        <f t="shared" si="43"/>
        <v>29.973276000000006</v>
      </c>
      <c r="E1398" s="30">
        <v>0</v>
      </c>
      <c r="F1398" s="31">
        <v>29.973276000000006</v>
      </c>
      <c r="G1398" s="32">
        <v>0</v>
      </c>
      <c r="H1398" s="32">
        <v>0</v>
      </c>
      <c r="I1398" s="32">
        <v>0</v>
      </c>
      <c r="J1398" s="32">
        <v>0</v>
      </c>
      <c r="K1398" s="29">
        <f>Лист4!E1396/1000</f>
        <v>499.55460000000011</v>
      </c>
      <c r="L1398" s="33"/>
      <c r="M1398" s="33"/>
    </row>
    <row r="1399" spans="1:13" s="34" customFormat="1" ht="18" customHeight="1" x14ac:dyDescent="0.25">
      <c r="A1399" s="23" t="str">
        <f>Лист4!A1397</f>
        <v xml:space="preserve">Николая Островского ул. д.121 </v>
      </c>
      <c r="B1399" s="185" t="str">
        <f>Лист4!C1397</f>
        <v>г. Астрахань</v>
      </c>
      <c r="C1399" s="41">
        <f t="shared" si="42"/>
        <v>685.44282999999984</v>
      </c>
      <c r="D1399" s="41">
        <f t="shared" si="43"/>
        <v>43.75166999999999</v>
      </c>
      <c r="E1399" s="30">
        <v>0</v>
      </c>
      <c r="F1399" s="31">
        <v>43.75166999999999</v>
      </c>
      <c r="G1399" s="32">
        <v>0</v>
      </c>
      <c r="H1399" s="32">
        <v>0</v>
      </c>
      <c r="I1399" s="32">
        <v>0</v>
      </c>
      <c r="J1399" s="32">
        <v>0</v>
      </c>
      <c r="K1399" s="29">
        <f>Лист4!E1397/1000</f>
        <v>729.19449999999983</v>
      </c>
      <c r="L1399" s="33"/>
      <c r="M1399" s="33"/>
    </row>
    <row r="1400" spans="1:13" s="34" customFormat="1" ht="18" customHeight="1" x14ac:dyDescent="0.25">
      <c r="A1400" s="23" t="str">
        <f>Лист4!A1398</f>
        <v xml:space="preserve">Николая Островского ул. д.123 </v>
      </c>
      <c r="B1400" s="185" t="str">
        <f>Лист4!C1398</f>
        <v>г. Астрахань</v>
      </c>
      <c r="C1400" s="41">
        <f t="shared" si="42"/>
        <v>656.7450060000001</v>
      </c>
      <c r="D1400" s="41">
        <f t="shared" si="43"/>
        <v>41.919894000000006</v>
      </c>
      <c r="E1400" s="30">
        <v>0</v>
      </c>
      <c r="F1400" s="31">
        <v>41.919894000000006</v>
      </c>
      <c r="G1400" s="32">
        <v>0</v>
      </c>
      <c r="H1400" s="32">
        <v>0</v>
      </c>
      <c r="I1400" s="32">
        <v>0</v>
      </c>
      <c r="J1400" s="32">
        <v>0</v>
      </c>
      <c r="K1400" s="29">
        <f>Лист4!E1398/1000</f>
        <v>698.6649000000001</v>
      </c>
      <c r="L1400" s="33"/>
      <c r="M1400" s="33"/>
    </row>
    <row r="1401" spans="1:13" s="34" customFormat="1" ht="18" customHeight="1" x14ac:dyDescent="0.25">
      <c r="A1401" s="23" t="str">
        <f>Лист4!A1399</f>
        <v xml:space="preserve">Николая Островского ул. д.132 </v>
      </c>
      <c r="B1401" s="185" t="str">
        <f>Лист4!C1399</f>
        <v>г. Астрахань</v>
      </c>
      <c r="C1401" s="41">
        <f t="shared" si="42"/>
        <v>691.55902460000004</v>
      </c>
      <c r="D1401" s="41">
        <f t="shared" si="43"/>
        <v>44.142065400000007</v>
      </c>
      <c r="E1401" s="30">
        <v>0</v>
      </c>
      <c r="F1401" s="31">
        <v>44.142065400000007</v>
      </c>
      <c r="G1401" s="32">
        <v>0</v>
      </c>
      <c r="H1401" s="32">
        <v>0</v>
      </c>
      <c r="I1401" s="32">
        <v>0</v>
      </c>
      <c r="J1401" s="32">
        <v>0</v>
      </c>
      <c r="K1401" s="29">
        <f>Лист4!E1399/1000</f>
        <v>735.70109000000002</v>
      </c>
      <c r="L1401" s="33"/>
      <c r="M1401" s="33"/>
    </row>
    <row r="1402" spans="1:13" s="34" customFormat="1" ht="18" customHeight="1" x14ac:dyDescent="0.25">
      <c r="A1402" s="23" t="str">
        <f>Лист4!A1400</f>
        <v xml:space="preserve">Николая Островского ул. д.134 </v>
      </c>
      <c r="B1402" s="185" t="str">
        <f>Лист4!C1400</f>
        <v>г. Астрахань</v>
      </c>
      <c r="C1402" s="41">
        <f t="shared" si="42"/>
        <v>406.37510359999987</v>
      </c>
      <c r="D1402" s="41">
        <f t="shared" si="43"/>
        <v>25.938836399999992</v>
      </c>
      <c r="E1402" s="30">
        <v>0</v>
      </c>
      <c r="F1402" s="31">
        <v>25.938836399999992</v>
      </c>
      <c r="G1402" s="32">
        <v>0</v>
      </c>
      <c r="H1402" s="32">
        <v>0</v>
      </c>
      <c r="I1402" s="32">
        <v>0</v>
      </c>
      <c r="J1402" s="32">
        <v>0</v>
      </c>
      <c r="K1402" s="29">
        <f>Лист4!E1400/1000</f>
        <v>432.31393999999989</v>
      </c>
      <c r="L1402" s="33"/>
      <c r="M1402" s="33"/>
    </row>
    <row r="1403" spans="1:13" s="34" customFormat="1" ht="18" customHeight="1" x14ac:dyDescent="0.25">
      <c r="A1403" s="23" t="str">
        <f>Лист4!A1401</f>
        <v xml:space="preserve">Николая Островского ул. д.136 </v>
      </c>
      <c r="B1403" s="185" t="str">
        <f>Лист4!C1401</f>
        <v>г. Астрахань</v>
      </c>
      <c r="C1403" s="41">
        <f t="shared" si="42"/>
        <v>262.13639000000006</v>
      </c>
      <c r="D1403" s="41">
        <f t="shared" si="43"/>
        <v>16.732110000000002</v>
      </c>
      <c r="E1403" s="30">
        <v>0</v>
      </c>
      <c r="F1403" s="31">
        <v>16.732110000000002</v>
      </c>
      <c r="G1403" s="32">
        <v>0</v>
      </c>
      <c r="H1403" s="32">
        <v>0</v>
      </c>
      <c r="I1403" s="32">
        <v>0</v>
      </c>
      <c r="J1403" s="32">
        <v>0</v>
      </c>
      <c r="K1403" s="29">
        <f>Лист4!E1401/1000</f>
        <v>278.86850000000004</v>
      </c>
      <c r="L1403" s="33"/>
      <c r="M1403" s="33"/>
    </row>
    <row r="1404" spans="1:13" s="34" customFormat="1" ht="18" customHeight="1" x14ac:dyDescent="0.25">
      <c r="A1404" s="23" t="str">
        <f>Лист4!A1402</f>
        <v xml:space="preserve">Николая Островского ул. д.142А </v>
      </c>
      <c r="B1404" s="185" t="str">
        <f>Лист4!C1402</f>
        <v>г. Астрахань</v>
      </c>
      <c r="C1404" s="41">
        <f t="shared" si="42"/>
        <v>567.37384800000018</v>
      </c>
      <c r="D1404" s="41">
        <f t="shared" si="43"/>
        <v>36.21535200000001</v>
      </c>
      <c r="E1404" s="30">
        <v>0</v>
      </c>
      <c r="F1404" s="31">
        <v>36.21535200000001</v>
      </c>
      <c r="G1404" s="32">
        <v>0</v>
      </c>
      <c r="H1404" s="32">
        <v>0</v>
      </c>
      <c r="I1404" s="32">
        <v>0</v>
      </c>
      <c r="J1404" s="32">
        <v>0</v>
      </c>
      <c r="K1404" s="29">
        <f>Лист4!E1402/1000</f>
        <v>603.58920000000023</v>
      </c>
      <c r="L1404" s="33"/>
      <c r="M1404" s="33"/>
    </row>
    <row r="1405" spans="1:13" s="34" customFormat="1" ht="18" customHeight="1" x14ac:dyDescent="0.25">
      <c r="A1405" s="23" t="str">
        <f>Лист4!A1403</f>
        <v xml:space="preserve">Николая Островского ул. д.142Б </v>
      </c>
      <c r="B1405" s="185" t="str">
        <f>Лист4!C1403</f>
        <v>г. Астрахань</v>
      </c>
      <c r="C1405" s="41">
        <f t="shared" si="42"/>
        <v>339.52942879999995</v>
      </c>
      <c r="D1405" s="41">
        <f t="shared" si="43"/>
        <v>21.672091199999997</v>
      </c>
      <c r="E1405" s="30">
        <v>0</v>
      </c>
      <c r="F1405" s="31">
        <v>21.672091199999997</v>
      </c>
      <c r="G1405" s="32">
        <v>0</v>
      </c>
      <c r="H1405" s="32">
        <v>0</v>
      </c>
      <c r="I1405" s="32">
        <v>0</v>
      </c>
      <c r="J1405" s="32">
        <v>0</v>
      </c>
      <c r="K1405" s="29">
        <f>Лист4!E1403/1000</f>
        <v>361.20151999999996</v>
      </c>
      <c r="L1405" s="33"/>
      <c r="M1405" s="33"/>
    </row>
    <row r="1406" spans="1:13" s="34" customFormat="1" ht="18" customHeight="1" x14ac:dyDescent="0.25">
      <c r="A1406" s="23" t="str">
        <f>Лист4!A1404</f>
        <v xml:space="preserve">Николая Островского ул. д.144 </v>
      </c>
      <c r="B1406" s="185" t="str">
        <f>Лист4!C1404</f>
        <v>г. Астрахань</v>
      </c>
      <c r="C1406" s="41">
        <f t="shared" si="42"/>
        <v>499.39458960000002</v>
      </c>
      <c r="D1406" s="41">
        <f t="shared" si="43"/>
        <v>31.8762504</v>
      </c>
      <c r="E1406" s="30">
        <v>0</v>
      </c>
      <c r="F1406" s="31">
        <v>31.8762504</v>
      </c>
      <c r="G1406" s="32">
        <v>0</v>
      </c>
      <c r="H1406" s="32">
        <v>0</v>
      </c>
      <c r="I1406" s="32">
        <v>0</v>
      </c>
      <c r="J1406" s="32">
        <v>0</v>
      </c>
      <c r="K1406" s="29">
        <f>Лист4!E1404/1000-J1406</f>
        <v>531.27084000000002</v>
      </c>
      <c r="L1406" s="33"/>
      <c r="M1406" s="33"/>
    </row>
    <row r="1407" spans="1:13" s="34" customFormat="1" ht="18" customHeight="1" x14ac:dyDescent="0.25">
      <c r="A1407" s="23" t="str">
        <f>Лист4!A1405</f>
        <v xml:space="preserve">Николая Островского ул. д.144А </v>
      </c>
      <c r="B1407" s="185" t="str">
        <f>Лист4!C1405</f>
        <v>г. Астрахань</v>
      </c>
      <c r="C1407" s="41">
        <f t="shared" si="42"/>
        <v>1070.4894370000002</v>
      </c>
      <c r="D1407" s="41">
        <f t="shared" si="43"/>
        <v>68.329113000000007</v>
      </c>
      <c r="E1407" s="30">
        <v>0</v>
      </c>
      <c r="F1407" s="31">
        <v>68.329113000000007</v>
      </c>
      <c r="G1407" s="32">
        <v>0</v>
      </c>
      <c r="H1407" s="32">
        <v>0</v>
      </c>
      <c r="I1407" s="32">
        <v>0</v>
      </c>
      <c r="J1407" s="32">
        <v>0</v>
      </c>
      <c r="K1407" s="29">
        <f>Лист4!E1405/1000</f>
        <v>1138.8185500000002</v>
      </c>
      <c r="L1407" s="33"/>
      <c r="M1407" s="33"/>
    </row>
    <row r="1408" spans="1:13" s="34" customFormat="1" ht="18" customHeight="1" x14ac:dyDescent="0.25">
      <c r="A1408" s="23" t="str">
        <f>Лист4!A1406</f>
        <v xml:space="preserve">Николая Островского ул. д.150 </v>
      </c>
      <c r="B1408" s="185" t="str">
        <f>Лист4!C1406</f>
        <v>г. Астрахань</v>
      </c>
      <c r="C1408" s="41">
        <f t="shared" si="42"/>
        <v>1109.0637939999999</v>
      </c>
      <c r="D1408" s="41">
        <f t="shared" si="43"/>
        <v>70.791305999999992</v>
      </c>
      <c r="E1408" s="30">
        <v>0</v>
      </c>
      <c r="F1408" s="31">
        <v>70.791305999999992</v>
      </c>
      <c r="G1408" s="32">
        <v>0</v>
      </c>
      <c r="H1408" s="32">
        <v>0</v>
      </c>
      <c r="I1408" s="32">
        <v>0</v>
      </c>
      <c r="J1408" s="32">
        <v>984.25</v>
      </c>
      <c r="K1408" s="29">
        <f>Лист4!E1406/1000-J1408</f>
        <v>195.60509999999999</v>
      </c>
      <c r="L1408" s="33"/>
      <c r="M1408" s="33"/>
    </row>
    <row r="1409" spans="1:13" s="34" customFormat="1" ht="18" customHeight="1" x14ac:dyDescent="0.25">
      <c r="A1409" s="23" t="str">
        <f>Лист4!A1407</f>
        <v xml:space="preserve">Николая Островского ул. д.152 - корп. 2 </v>
      </c>
      <c r="B1409" s="185" t="str">
        <f>Лист4!C1407</f>
        <v>г. Астрахань</v>
      </c>
      <c r="C1409" s="41">
        <f t="shared" si="42"/>
        <v>1288.6451351999999</v>
      </c>
      <c r="D1409" s="41">
        <f t="shared" si="43"/>
        <v>82.253944799999999</v>
      </c>
      <c r="E1409" s="30">
        <v>0</v>
      </c>
      <c r="F1409" s="31">
        <v>82.253944799999999</v>
      </c>
      <c r="G1409" s="32">
        <v>0</v>
      </c>
      <c r="H1409" s="32">
        <v>0</v>
      </c>
      <c r="I1409" s="32">
        <v>0</v>
      </c>
      <c r="J1409" s="32">
        <v>0</v>
      </c>
      <c r="K1409" s="29">
        <f>Лист4!E1407/1000-J1409</f>
        <v>1370.8990799999999</v>
      </c>
      <c r="L1409" s="33"/>
      <c r="M1409" s="33"/>
    </row>
    <row r="1410" spans="1:13" s="34" customFormat="1" ht="18" customHeight="1" x14ac:dyDescent="0.25">
      <c r="A1410" s="23" t="str">
        <f>Лист4!A1408</f>
        <v xml:space="preserve">Николая Островского ул. д.152 - корп. 3 </v>
      </c>
      <c r="B1410" s="185" t="str">
        <f>Лист4!C1408</f>
        <v>г. Астрахань</v>
      </c>
      <c r="C1410" s="41">
        <f t="shared" si="42"/>
        <v>1524.3861184000007</v>
      </c>
      <c r="D1410" s="41">
        <f t="shared" si="43"/>
        <v>97.30124160000004</v>
      </c>
      <c r="E1410" s="30">
        <v>0</v>
      </c>
      <c r="F1410" s="31">
        <v>97.30124160000004</v>
      </c>
      <c r="G1410" s="32">
        <v>0</v>
      </c>
      <c r="H1410" s="32">
        <v>0</v>
      </c>
      <c r="I1410" s="32">
        <v>0</v>
      </c>
      <c r="J1410" s="32">
        <v>0</v>
      </c>
      <c r="K1410" s="29">
        <f>Лист4!E1408/1000</f>
        <v>1621.6873600000008</v>
      </c>
      <c r="L1410" s="33"/>
      <c r="M1410" s="33"/>
    </row>
    <row r="1411" spans="1:13" s="34" customFormat="1" ht="18" customHeight="1" x14ac:dyDescent="0.25">
      <c r="A1411" s="23" t="str">
        <f>Лист4!A1409</f>
        <v xml:space="preserve">Николая Островского ул. д.154 - корп. 1 </v>
      </c>
      <c r="B1411" s="185" t="str">
        <f>Лист4!C1409</f>
        <v>г. Астрахань</v>
      </c>
      <c r="C1411" s="41">
        <f t="shared" si="42"/>
        <v>1041.1196634000003</v>
      </c>
      <c r="D1411" s="41">
        <f t="shared" si="43"/>
        <v>66.454446600000011</v>
      </c>
      <c r="E1411" s="30">
        <v>0</v>
      </c>
      <c r="F1411" s="31">
        <v>66.454446600000011</v>
      </c>
      <c r="G1411" s="32">
        <v>0</v>
      </c>
      <c r="H1411" s="32">
        <v>0</v>
      </c>
      <c r="I1411" s="32">
        <v>0</v>
      </c>
      <c r="J1411" s="32">
        <v>964.51</v>
      </c>
      <c r="K1411" s="29">
        <f>Лист4!E1409/1000-J1411</f>
        <v>143.06411000000026</v>
      </c>
      <c r="L1411" s="33"/>
      <c r="M1411" s="33"/>
    </row>
    <row r="1412" spans="1:13" s="34" customFormat="1" ht="18" customHeight="1" x14ac:dyDescent="0.25">
      <c r="A1412" s="23" t="str">
        <f>Лист4!A1410</f>
        <v xml:space="preserve">Николая Островского ул. д.154 - корп. 2 </v>
      </c>
      <c r="B1412" s="185" t="str">
        <f>Лист4!C1410</f>
        <v>г. Астрахань</v>
      </c>
      <c r="C1412" s="41">
        <f t="shared" ref="C1412:C1475" si="44">K1412+J1412-F1412</f>
        <v>1076.7142110000004</v>
      </c>
      <c r="D1412" s="41">
        <f t="shared" ref="D1412:D1475" si="45">F1412</f>
        <v>68.726439000000028</v>
      </c>
      <c r="E1412" s="30">
        <v>0</v>
      </c>
      <c r="F1412" s="31">
        <v>68.726439000000028</v>
      </c>
      <c r="G1412" s="32">
        <v>0</v>
      </c>
      <c r="H1412" s="32">
        <v>0</v>
      </c>
      <c r="I1412" s="32">
        <v>0</v>
      </c>
      <c r="J1412" s="32">
        <v>0</v>
      </c>
      <c r="K1412" s="29">
        <f>Лист4!E1410/1000</f>
        <v>1145.4406500000005</v>
      </c>
      <c r="L1412" s="33"/>
      <c r="M1412" s="33"/>
    </row>
    <row r="1413" spans="1:13" s="34" customFormat="1" ht="18" customHeight="1" x14ac:dyDescent="0.25">
      <c r="A1413" s="23" t="str">
        <f>Лист4!A1411</f>
        <v xml:space="preserve">Николая Островского ул. д.154 - корп. 3 </v>
      </c>
      <c r="B1413" s="185" t="str">
        <f>Лист4!C1411</f>
        <v>г. Астрахань</v>
      </c>
      <c r="C1413" s="41">
        <f t="shared" si="44"/>
        <v>575.68955800000003</v>
      </c>
      <c r="D1413" s="41">
        <f t="shared" si="45"/>
        <v>36.746141999999999</v>
      </c>
      <c r="E1413" s="30">
        <v>0</v>
      </c>
      <c r="F1413" s="31">
        <v>36.746141999999999</v>
      </c>
      <c r="G1413" s="32">
        <v>0</v>
      </c>
      <c r="H1413" s="32">
        <v>0</v>
      </c>
      <c r="I1413" s="32">
        <v>0</v>
      </c>
      <c r="J1413" s="32">
        <v>0</v>
      </c>
      <c r="K1413" s="29">
        <f>Лист4!E1411/1000</f>
        <v>612.4357</v>
      </c>
      <c r="L1413" s="33"/>
      <c r="M1413" s="33"/>
    </row>
    <row r="1414" spans="1:13" s="34" customFormat="1" ht="18" customHeight="1" x14ac:dyDescent="0.25">
      <c r="A1414" s="23" t="str">
        <f>Лист4!A1412</f>
        <v xml:space="preserve">Николая Островского ул. д.156 - корп. 1 </v>
      </c>
      <c r="B1414" s="185" t="str">
        <f>Лист4!C1412</f>
        <v>г. Астрахань</v>
      </c>
      <c r="C1414" s="41">
        <f t="shared" si="44"/>
        <v>442.04959819999999</v>
      </c>
      <c r="D1414" s="41">
        <f t="shared" si="45"/>
        <v>28.2159318</v>
      </c>
      <c r="E1414" s="30">
        <v>0</v>
      </c>
      <c r="F1414" s="31">
        <v>28.2159318</v>
      </c>
      <c r="G1414" s="32">
        <v>0</v>
      </c>
      <c r="H1414" s="32">
        <v>0</v>
      </c>
      <c r="I1414" s="32">
        <v>0</v>
      </c>
      <c r="J1414" s="32">
        <v>0</v>
      </c>
      <c r="K1414" s="29">
        <f>Лист4!E1412/1000</f>
        <v>470.26553000000001</v>
      </c>
      <c r="L1414" s="33"/>
      <c r="M1414" s="33"/>
    </row>
    <row r="1415" spans="1:13" s="34" customFormat="1" ht="18" customHeight="1" x14ac:dyDescent="0.25">
      <c r="A1415" s="23" t="str">
        <f>Лист4!A1413</f>
        <v xml:space="preserve">Николая Островского ул. д.156 - корп. 2 </v>
      </c>
      <c r="B1415" s="185" t="str">
        <f>Лист4!C1413</f>
        <v>г. Астрахань</v>
      </c>
      <c r="C1415" s="41">
        <f t="shared" si="44"/>
        <v>449.96888200000018</v>
      </c>
      <c r="D1415" s="41">
        <f t="shared" si="45"/>
        <v>28.721418000000014</v>
      </c>
      <c r="E1415" s="30">
        <v>0</v>
      </c>
      <c r="F1415" s="31">
        <v>28.721418000000014</v>
      </c>
      <c r="G1415" s="32">
        <v>0</v>
      </c>
      <c r="H1415" s="32">
        <v>0</v>
      </c>
      <c r="I1415" s="32">
        <v>0</v>
      </c>
      <c r="J1415" s="32">
        <v>0</v>
      </c>
      <c r="K1415" s="29">
        <f>Лист4!E1413/1000</f>
        <v>478.69030000000021</v>
      </c>
      <c r="L1415" s="33"/>
      <c r="M1415" s="33"/>
    </row>
    <row r="1416" spans="1:13" s="34" customFormat="1" ht="18" customHeight="1" x14ac:dyDescent="0.25">
      <c r="A1416" s="23" t="str">
        <f>Лист4!A1414</f>
        <v xml:space="preserve">Николая Островского ул. д.156 - корп. 3 </v>
      </c>
      <c r="B1416" s="185" t="str">
        <f>Лист4!C1414</f>
        <v>г. Астрахань</v>
      </c>
      <c r="C1416" s="41">
        <f t="shared" si="44"/>
        <v>1987.9806857999997</v>
      </c>
      <c r="D1416" s="41">
        <f t="shared" si="45"/>
        <v>126.89238419999998</v>
      </c>
      <c r="E1416" s="30">
        <v>0</v>
      </c>
      <c r="F1416" s="31">
        <v>126.89238419999998</v>
      </c>
      <c r="G1416" s="32">
        <v>0</v>
      </c>
      <c r="H1416" s="32">
        <v>0</v>
      </c>
      <c r="I1416" s="32">
        <v>0</v>
      </c>
      <c r="J1416" s="32">
        <v>0</v>
      </c>
      <c r="K1416" s="29">
        <f>Лист4!E1414/1000</f>
        <v>2114.8730699999996</v>
      </c>
      <c r="L1416" s="33"/>
      <c r="M1416" s="33"/>
    </row>
    <row r="1417" spans="1:13" s="34" customFormat="1" ht="18" customHeight="1" x14ac:dyDescent="0.25">
      <c r="A1417" s="23" t="str">
        <f>Лист4!A1415</f>
        <v xml:space="preserve">Николая Островского ул. д.158 - корп. 1 </v>
      </c>
      <c r="B1417" s="185" t="str">
        <f>Лист4!C1415</f>
        <v>г. Астрахань</v>
      </c>
      <c r="C1417" s="41">
        <f t="shared" si="44"/>
        <v>1070.5690362</v>
      </c>
      <c r="D1417" s="41">
        <f t="shared" si="45"/>
        <v>68.334193800000008</v>
      </c>
      <c r="E1417" s="30">
        <v>0</v>
      </c>
      <c r="F1417" s="31">
        <v>68.334193800000008</v>
      </c>
      <c r="G1417" s="32">
        <v>0</v>
      </c>
      <c r="H1417" s="32">
        <v>0</v>
      </c>
      <c r="I1417" s="32">
        <v>0</v>
      </c>
      <c r="J1417" s="32">
        <v>0</v>
      </c>
      <c r="K1417" s="29">
        <f>Лист4!E1415/1000</f>
        <v>1138.9032300000001</v>
      </c>
      <c r="L1417" s="33"/>
      <c r="M1417" s="33"/>
    </row>
    <row r="1418" spans="1:13" s="34" customFormat="1" ht="18" customHeight="1" x14ac:dyDescent="0.25">
      <c r="A1418" s="23" t="str">
        <f>Лист4!A1416</f>
        <v xml:space="preserve">Николая Островского ул. д.160 </v>
      </c>
      <c r="B1418" s="185" t="str">
        <f>Лист4!C1416</f>
        <v>г. Астрахань</v>
      </c>
      <c r="C1418" s="41">
        <f t="shared" si="44"/>
        <v>514.14642320000007</v>
      </c>
      <c r="D1418" s="41">
        <f t="shared" si="45"/>
        <v>32.817856800000001</v>
      </c>
      <c r="E1418" s="30">
        <v>0</v>
      </c>
      <c r="F1418" s="31">
        <v>32.817856800000001</v>
      </c>
      <c r="G1418" s="32">
        <v>0</v>
      </c>
      <c r="H1418" s="32">
        <v>0</v>
      </c>
      <c r="I1418" s="32">
        <v>0</v>
      </c>
      <c r="J1418" s="32">
        <v>0</v>
      </c>
      <c r="K1418" s="29">
        <f>Лист4!E1416/1000</f>
        <v>546.96428000000003</v>
      </c>
      <c r="L1418" s="33"/>
      <c r="M1418" s="33"/>
    </row>
    <row r="1419" spans="1:13" s="34" customFormat="1" ht="18" customHeight="1" x14ac:dyDescent="0.25">
      <c r="A1419" s="23" t="str">
        <f>Лист4!A1417</f>
        <v xml:space="preserve">Николая Островского ул. д.160 - корп. 1 </v>
      </c>
      <c r="B1419" s="185" t="str">
        <f>Лист4!C1417</f>
        <v>г. Астрахань</v>
      </c>
      <c r="C1419" s="41">
        <f t="shared" si="44"/>
        <v>1031.4025825999995</v>
      </c>
      <c r="D1419" s="41">
        <f t="shared" si="45"/>
        <v>65.834207399999968</v>
      </c>
      <c r="E1419" s="30">
        <v>0</v>
      </c>
      <c r="F1419" s="31">
        <v>65.834207399999968</v>
      </c>
      <c r="G1419" s="32">
        <v>0</v>
      </c>
      <c r="H1419" s="32">
        <v>0</v>
      </c>
      <c r="I1419" s="32">
        <v>0</v>
      </c>
      <c r="J1419" s="32">
        <v>0</v>
      </c>
      <c r="K1419" s="29">
        <f>Лист4!E1417/1000</f>
        <v>1097.2367899999995</v>
      </c>
      <c r="L1419" s="33"/>
      <c r="M1419" s="33"/>
    </row>
    <row r="1420" spans="1:13" s="34" customFormat="1" ht="18" customHeight="1" x14ac:dyDescent="0.25">
      <c r="A1420" s="23" t="str">
        <f>Лист4!A1418</f>
        <v xml:space="preserve">Николая Островского ул. д.160 - корп. 2 </v>
      </c>
      <c r="B1420" s="185" t="str">
        <f>Лист4!C1418</f>
        <v>г. Астрахань</v>
      </c>
      <c r="C1420" s="41">
        <f t="shared" si="44"/>
        <v>784.25013100000024</v>
      </c>
      <c r="D1420" s="41">
        <f t="shared" si="45"/>
        <v>50.058519000000018</v>
      </c>
      <c r="E1420" s="30">
        <v>0</v>
      </c>
      <c r="F1420" s="31">
        <v>50.058519000000018</v>
      </c>
      <c r="G1420" s="32">
        <v>0</v>
      </c>
      <c r="H1420" s="32">
        <v>0</v>
      </c>
      <c r="I1420" s="32">
        <v>0</v>
      </c>
      <c r="J1420" s="32">
        <v>0</v>
      </c>
      <c r="K1420" s="29">
        <f>Лист4!E1418/1000-J1420</f>
        <v>834.30865000000028</v>
      </c>
      <c r="L1420" s="33"/>
      <c r="M1420" s="33"/>
    </row>
    <row r="1421" spans="1:13" s="34" customFormat="1" ht="18" customHeight="1" x14ac:dyDescent="0.25">
      <c r="A1421" s="23" t="str">
        <f>Лист4!A1419</f>
        <v xml:space="preserve">Николая Островского ул. д.162 </v>
      </c>
      <c r="B1421" s="185" t="str">
        <f>Лист4!C1419</f>
        <v>г. Астрахань</v>
      </c>
      <c r="C1421" s="41">
        <f t="shared" si="44"/>
        <v>1731.9316700000008</v>
      </c>
      <c r="D1421" s="41">
        <f t="shared" si="45"/>
        <v>110.54883000000004</v>
      </c>
      <c r="E1421" s="30">
        <v>0</v>
      </c>
      <c r="F1421" s="31">
        <v>110.54883000000004</v>
      </c>
      <c r="G1421" s="32">
        <v>0</v>
      </c>
      <c r="H1421" s="32">
        <v>0</v>
      </c>
      <c r="I1421" s="32">
        <v>0</v>
      </c>
      <c r="J1421" s="32">
        <v>0</v>
      </c>
      <c r="K1421" s="29">
        <f>Лист4!E1419/1000</f>
        <v>1842.4805000000008</v>
      </c>
      <c r="L1421" s="33"/>
      <c r="M1421" s="33"/>
    </row>
    <row r="1422" spans="1:13" s="34" customFormat="1" ht="18" customHeight="1" x14ac:dyDescent="0.25">
      <c r="A1422" s="23" t="str">
        <f>Лист4!A1420</f>
        <v xml:space="preserve">Николая Островского ул. д.162 - корп. 1 </v>
      </c>
      <c r="B1422" s="185" t="str">
        <f>Лист4!C1420</f>
        <v>г. Астрахань</v>
      </c>
      <c r="C1422" s="41">
        <f t="shared" si="44"/>
        <v>1362.8916368000002</v>
      </c>
      <c r="D1422" s="41">
        <f t="shared" si="45"/>
        <v>86.993083200000015</v>
      </c>
      <c r="E1422" s="30">
        <v>0</v>
      </c>
      <c r="F1422" s="31">
        <v>86.993083200000015</v>
      </c>
      <c r="G1422" s="32">
        <v>0</v>
      </c>
      <c r="H1422" s="32">
        <v>0</v>
      </c>
      <c r="I1422" s="32">
        <v>0</v>
      </c>
      <c r="J1422" s="32">
        <v>0</v>
      </c>
      <c r="K1422" s="29">
        <f>Лист4!E1420/1000</f>
        <v>1449.8847200000002</v>
      </c>
      <c r="L1422" s="33"/>
      <c r="M1422" s="33"/>
    </row>
    <row r="1423" spans="1:13" s="34" customFormat="1" ht="18" customHeight="1" x14ac:dyDescent="0.25">
      <c r="A1423" s="23" t="str">
        <f>Лист4!A1421</f>
        <v xml:space="preserve">Николая Островского ул. д.164 </v>
      </c>
      <c r="B1423" s="185" t="str">
        <f>Лист4!C1421</f>
        <v>г. Астрахань</v>
      </c>
      <c r="C1423" s="41">
        <f t="shared" si="44"/>
        <v>2154.4034839999999</v>
      </c>
      <c r="D1423" s="41">
        <f t="shared" si="45"/>
        <v>137.51511600000001</v>
      </c>
      <c r="E1423" s="30">
        <v>0</v>
      </c>
      <c r="F1423" s="31">
        <v>137.51511600000001</v>
      </c>
      <c r="G1423" s="32">
        <v>0</v>
      </c>
      <c r="H1423" s="32">
        <v>0</v>
      </c>
      <c r="I1423" s="32">
        <v>0</v>
      </c>
      <c r="J1423" s="32">
        <v>0</v>
      </c>
      <c r="K1423" s="29">
        <f>Лист4!E1421/1000</f>
        <v>2291.9186</v>
      </c>
      <c r="L1423" s="33"/>
      <c r="M1423" s="33"/>
    </row>
    <row r="1424" spans="1:13" s="34" customFormat="1" ht="18" customHeight="1" x14ac:dyDescent="0.25">
      <c r="A1424" s="23" t="str">
        <f>Лист4!A1422</f>
        <v xml:space="preserve">Николая Островского ул. д.1А </v>
      </c>
      <c r="B1424" s="185" t="str">
        <f>Лист4!C1422</f>
        <v>г. Астрахань</v>
      </c>
      <c r="C1424" s="41">
        <f t="shared" si="44"/>
        <v>67.944638200000014</v>
      </c>
      <c r="D1424" s="41">
        <f t="shared" si="45"/>
        <v>4.336891800000001</v>
      </c>
      <c r="E1424" s="30">
        <v>0</v>
      </c>
      <c r="F1424" s="31">
        <v>4.336891800000001</v>
      </c>
      <c r="G1424" s="32">
        <v>0</v>
      </c>
      <c r="H1424" s="32">
        <v>0</v>
      </c>
      <c r="I1424" s="32">
        <v>0</v>
      </c>
      <c r="J1424" s="32">
        <v>0</v>
      </c>
      <c r="K1424" s="29">
        <f>Лист4!E1422/1000</f>
        <v>72.281530000000018</v>
      </c>
      <c r="L1424" s="33"/>
      <c r="M1424" s="33"/>
    </row>
    <row r="1425" spans="1:13" s="34" customFormat="1" ht="18" customHeight="1" x14ac:dyDescent="0.25">
      <c r="A1425" s="23" t="str">
        <f>Лист4!A1423</f>
        <v xml:space="preserve">Николая Островского ул. д.1Б </v>
      </c>
      <c r="B1425" s="185" t="str">
        <f>Лист4!C1423</f>
        <v>г. Астрахань</v>
      </c>
      <c r="C1425" s="41">
        <f t="shared" si="44"/>
        <v>224.37649600000003</v>
      </c>
      <c r="D1425" s="41">
        <f t="shared" si="45"/>
        <v>14.321904000000004</v>
      </c>
      <c r="E1425" s="30">
        <v>0</v>
      </c>
      <c r="F1425" s="31">
        <v>14.321904000000004</v>
      </c>
      <c r="G1425" s="32">
        <v>0</v>
      </c>
      <c r="H1425" s="32">
        <v>0</v>
      </c>
      <c r="I1425" s="32">
        <v>0</v>
      </c>
      <c r="J1425" s="32">
        <v>0</v>
      </c>
      <c r="K1425" s="29">
        <f>Лист4!E1423/1000</f>
        <v>238.69840000000005</v>
      </c>
      <c r="L1425" s="33"/>
      <c r="M1425" s="33"/>
    </row>
    <row r="1426" spans="1:13" s="34" customFormat="1" ht="18" customHeight="1" x14ac:dyDescent="0.25">
      <c r="A1426" s="23" t="str">
        <f>Лист4!A1424</f>
        <v xml:space="preserve">Николая Островского ул. д.3 </v>
      </c>
      <c r="B1426" s="185" t="str">
        <f>Лист4!C1424</f>
        <v>г. Астрахань</v>
      </c>
      <c r="C1426" s="41">
        <f t="shared" si="44"/>
        <v>62.728362000000011</v>
      </c>
      <c r="D1426" s="41">
        <f t="shared" si="45"/>
        <v>4.0039380000000007</v>
      </c>
      <c r="E1426" s="30">
        <v>0</v>
      </c>
      <c r="F1426" s="31">
        <v>4.0039380000000007</v>
      </c>
      <c r="G1426" s="32">
        <v>0</v>
      </c>
      <c r="H1426" s="32">
        <v>0</v>
      </c>
      <c r="I1426" s="32">
        <v>0</v>
      </c>
      <c r="J1426" s="32">
        <v>0</v>
      </c>
      <c r="K1426" s="29">
        <f>Лист4!E1424/1000</f>
        <v>66.732300000000009</v>
      </c>
      <c r="L1426" s="33"/>
      <c r="M1426" s="33"/>
    </row>
    <row r="1427" spans="1:13" s="34" customFormat="1" ht="18" customHeight="1" x14ac:dyDescent="0.25">
      <c r="A1427" s="23" t="str">
        <f>Лист4!A1425</f>
        <v xml:space="preserve">Николая Островского ул. д.33 </v>
      </c>
      <c r="B1427" s="185" t="str">
        <f>Лист4!C1425</f>
        <v>г. Астрахань</v>
      </c>
      <c r="C1427" s="41">
        <f t="shared" si="44"/>
        <v>14.359533999999998</v>
      </c>
      <c r="D1427" s="41">
        <f t="shared" si="45"/>
        <v>0.91656599999999988</v>
      </c>
      <c r="E1427" s="30">
        <v>0</v>
      </c>
      <c r="F1427" s="31">
        <v>0.91656599999999988</v>
      </c>
      <c r="G1427" s="32">
        <v>0</v>
      </c>
      <c r="H1427" s="32">
        <v>0</v>
      </c>
      <c r="I1427" s="32">
        <v>0</v>
      </c>
      <c r="J1427" s="32">
        <v>0</v>
      </c>
      <c r="K1427" s="29">
        <f>Лист4!E1425/1000</f>
        <v>15.276099999999998</v>
      </c>
      <c r="L1427" s="33"/>
      <c r="M1427" s="33"/>
    </row>
    <row r="1428" spans="1:13" s="34" customFormat="1" ht="18" customHeight="1" x14ac:dyDescent="0.25">
      <c r="A1428" s="23" t="str">
        <f>Лист4!A1426</f>
        <v xml:space="preserve">Николая Островского ул. д.41 </v>
      </c>
      <c r="B1428" s="185" t="str">
        <f>Лист4!C1426</f>
        <v>г. Астрахань</v>
      </c>
      <c r="C1428" s="41">
        <f t="shared" si="44"/>
        <v>82.592300999999992</v>
      </c>
      <c r="D1428" s="41">
        <f t="shared" si="45"/>
        <v>5.2718489999999996</v>
      </c>
      <c r="E1428" s="30">
        <v>0</v>
      </c>
      <c r="F1428" s="31">
        <v>5.2718489999999996</v>
      </c>
      <c r="G1428" s="32">
        <v>0</v>
      </c>
      <c r="H1428" s="32">
        <v>0</v>
      </c>
      <c r="I1428" s="32">
        <v>0</v>
      </c>
      <c r="J1428" s="32">
        <v>0</v>
      </c>
      <c r="K1428" s="29">
        <f>Лист4!E1426/1000</f>
        <v>87.864149999999995</v>
      </c>
      <c r="L1428" s="33"/>
      <c r="M1428" s="33"/>
    </row>
    <row r="1429" spans="1:13" s="34" customFormat="1" ht="18" customHeight="1" x14ac:dyDescent="0.25">
      <c r="A1429" s="23" t="str">
        <f>Лист4!A1427</f>
        <v xml:space="preserve">Николая Островского ул. д.41А </v>
      </c>
      <c r="B1429" s="185" t="str">
        <f>Лист4!C1427</f>
        <v>г. Астрахань</v>
      </c>
      <c r="C1429" s="41">
        <f t="shared" si="44"/>
        <v>62.365850999999999</v>
      </c>
      <c r="D1429" s="41">
        <f t="shared" si="45"/>
        <v>3.9807989999999998</v>
      </c>
      <c r="E1429" s="30">
        <v>0</v>
      </c>
      <c r="F1429" s="31">
        <v>3.9807989999999998</v>
      </c>
      <c r="G1429" s="32">
        <v>0</v>
      </c>
      <c r="H1429" s="32">
        <v>0</v>
      </c>
      <c r="I1429" s="32">
        <v>0</v>
      </c>
      <c r="J1429" s="32">
        <v>0</v>
      </c>
      <c r="K1429" s="29">
        <f>Лист4!E1427/1000</f>
        <v>66.346649999999997</v>
      </c>
      <c r="L1429" s="33"/>
      <c r="M1429" s="33"/>
    </row>
    <row r="1430" spans="1:13" s="34" customFormat="1" ht="18" customHeight="1" x14ac:dyDescent="0.25">
      <c r="A1430" s="23" t="str">
        <f>Лист4!A1428</f>
        <v xml:space="preserve">Николая Островского ул. д.43 </v>
      </c>
      <c r="B1430" s="185" t="str">
        <f>Лист4!C1428</f>
        <v>г. Астрахань</v>
      </c>
      <c r="C1430" s="41">
        <f t="shared" si="44"/>
        <v>89.558640999999994</v>
      </c>
      <c r="D1430" s="41">
        <f t="shared" si="45"/>
        <v>5.7165090000000003</v>
      </c>
      <c r="E1430" s="30">
        <v>0</v>
      </c>
      <c r="F1430" s="31">
        <v>5.7165090000000003</v>
      </c>
      <c r="G1430" s="32">
        <v>0</v>
      </c>
      <c r="H1430" s="32">
        <v>0</v>
      </c>
      <c r="I1430" s="32">
        <v>0</v>
      </c>
      <c r="J1430" s="32">
        <v>0</v>
      </c>
      <c r="K1430" s="29">
        <f>Лист4!E1428/1000</f>
        <v>95.275149999999996</v>
      </c>
      <c r="L1430" s="33"/>
      <c r="M1430" s="33"/>
    </row>
    <row r="1431" spans="1:13" s="34" customFormat="1" ht="18" customHeight="1" x14ac:dyDescent="0.25">
      <c r="A1431" s="23" t="str">
        <f>Лист4!A1429</f>
        <v xml:space="preserve">Николая Островского ул. д.43А </v>
      </c>
      <c r="B1431" s="185" t="str">
        <f>Лист4!C1429</f>
        <v>г. Астрахань</v>
      </c>
      <c r="C1431" s="41">
        <f t="shared" si="44"/>
        <v>68.776228000000003</v>
      </c>
      <c r="D1431" s="41">
        <f t="shared" si="45"/>
        <v>4.3899720000000002</v>
      </c>
      <c r="E1431" s="30">
        <v>0</v>
      </c>
      <c r="F1431" s="31">
        <v>4.3899720000000002</v>
      </c>
      <c r="G1431" s="32">
        <v>0</v>
      </c>
      <c r="H1431" s="32">
        <v>0</v>
      </c>
      <c r="I1431" s="32">
        <v>0</v>
      </c>
      <c r="J1431" s="32">
        <v>0</v>
      </c>
      <c r="K1431" s="29">
        <f>Лист4!E1429/1000</f>
        <v>73.166200000000003</v>
      </c>
      <c r="L1431" s="33"/>
      <c r="M1431" s="33"/>
    </row>
    <row r="1432" spans="1:13" s="34" customFormat="1" ht="18" customHeight="1" x14ac:dyDescent="0.25">
      <c r="A1432" s="23" t="str">
        <f>Лист4!A1430</f>
        <v xml:space="preserve">Николая Островского ул. д.45 </v>
      </c>
      <c r="B1432" s="185" t="str">
        <f>Лист4!C1430</f>
        <v>г. Астрахань</v>
      </c>
      <c r="C1432" s="41">
        <f t="shared" si="44"/>
        <v>73.740461999999994</v>
      </c>
      <c r="D1432" s="41">
        <f t="shared" si="45"/>
        <v>4.7068379999999994</v>
      </c>
      <c r="E1432" s="30">
        <v>0</v>
      </c>
      <c r="F1432" s="31">
        <v>4.7068379999999994</v>
      </c>
      <c r="G1432" s="32">
        <v>0</v>
      </c>
      <c r="H1432" s="32">
        <v>0</v>
      </c>
      <c r="I1432" s="32">
        <v>0</v>
      </c>
      <c r="J1432" s="32">
        <v>0</v>
      </c>
      <c r="K1432" s="29">
        <f>Лист4!E1430/1000</f>
        <v>78.447299999999998</v>
      </c>
      <c r="L1432" s="33"/>
      <c r="M1432" s="33"/>
    </row>
    <row r="1433" spans="1:13" s="34" customFormat="1" ht="18" customHeight="1" x14ac:dyDescent="0.25">
      <c r="A1433" s="23" t="str">
        <f>Лист4!A1431</f>
        <v xml:space="preserve">Николая Островского ул. д.46 </v>
      </c>
      <c r="B1433" s="185" t="str">
        <f>Лист4!C1431</f>
        <v>г. Астрахань</v>
      </c>
      <c r="C1433" s="41">
        <f t="shared" si="44"/>
        <v>726.0296047999999</v>
      </c>
      <c r="D1433" s="41">
        <f t="shared" si="45"/>
        <v>46.342315200000002</v>
      </c>
      <c r="E1433" s="30">
        <v>0</v>
      </c>
      <c r="F1433" s="31">
        <v>46.342315200000002</v>
      </c>
      <c r="G1433" s="32">
        <v>0</v>
      </c>
      <c r="H1433" s="32">
        <v>0</v>
      </c>
      <c r="I1433" s="32">
        <v>0</v>
      </c>
      <c r="J1433" s="32">
        <v>0</v>
      </c>
      <c r="K1433" s="29">
        <f>Лист4!E1431/1000</f>
        <v>772.37191999999993</v>
      </c>
      <c r="L1433" s="33"/>
      <c r="M1433" s="33"/>
    </row>
    <row r="1434" spans="1:13" s="34" customFormat="1" ht="18" customHeight="1" x14ac:dyDescent="0.25">
      <c r="A1434" s="23" t="str">
        <f>Лист4!A1432</f>
        <v xml:space="preserve">Николая Островского ул. д.5 </v>
      </c>
      <c r="B1434" s="185" t="str">
        <f>Лист4!C1432</f>
        <v>г. Астрахань</v>
      </c>
      <c r="C1434" s="41">
        <f t="shared" si="44"/>
        <v>187.97471400000006</v>
      </c>
      <c r="D1434" s="41">
        <f t="shared" si="45"/>
        <v>11.998386000000005</v>
      </c>
      <c r="E1434" s="30">
        <v>0</v>
      </c>
      <c r="F1434" s="31">
        <v>11.998386000000005</v>
      </c>
      <c r="G1434" s="32">
        <v>0</v>
      </c>
      <c r="H1434" s="32">
        <v>0</v>
      </c>
      <c r="I1434" s="32">
        <v>0</v>
      </c>
      <c r="J1434" s="32">
        <v>0</v>
      </c>
      <c r="K1434" s="29">
        <f>Лист4!E1432/1000</f>
        <v>199.97310000000007</v>
      </c>
      <c r="L1434" s="33"/>
      <c r="M1434" s="33"/>
    </row>
    <row r="1435" spans="1:13" s="34" customFormat="1" ht="18" customHeight="1" x14ac:dyDescent="0.25">
      <c r="A1435" s="23" t="str">
        <f>Лист4!A1433</f>
        <v xml:space="preserve">Николая Островского ул. д.50 </v>
      </c>
      <c r="B1435" s="185" t="str">
        <f>Лист4!C1433</f>
        <v>г. Астрахань</v>
      </c>
      <c r="C1435" s="41">
        <f t="shared" si="44"/>
        <v>87.644340400000004</v>
      </c>
      <c r="D1435" s="41">
        <f t="shared" si="45"/>
        <v>5.5943196000000004</v>
      </c>
      <c r="E1435" s="30">
        <v>0</v>
      </c>
      <c r="F1435" s="31">
        <v>5.5943196000000004</v>
      </c>
      <c r="G1435" s="32">
        <v>0</v>
      </c>
      <c r="H1435" s="32">
        <v>0</v>
      </c>
      <c r="I1435" s="32">
        <v>0</v>
      </c>
      <c r="J1435" s="32">
        <v>0</v>
      </c>
      <c r="K1435" s="29">
        <f>Лист4!E1433/1000</f>
        <v>93.23866000000001</v>
      </c>
      <c r="L1435" s="33"/>
      <c r="M1435" s="33"/>
    </row>
    <row r="1436" spans="1:13" s="34" customFormat="1" ht="18" customHeight="1" x14ac:dyDescent="0.25">
      <c r="A1436" s="23" t="str">
        <f>Лист4!A1434</f>
        <v xml:space="preserve">Николая Островского ул. д.51 </v>
      </c>
      <c r="B1436" s="185" t="str">
        <f>Лист4!C1434</f>
        <v>г. Астрахань</v>
      </c>
      <c r="C1436" s="41">
        <f t="shared" si="44"/>
        <v>442.4794038</v>
      </c>
      <c r="D1436" s="41">
        <f t="shared" si="45"/>
        <v>28.243366200000004</v>
      </c>
      <c r="E1436" s="30">
        <v>0</v>
      </c>
      <c r="F1436" s="31">
        <v>28.243366200000004</v>
      </c>
      <c r="G1436" s="32">
        <v>0</v>
      </c>
      <c r="H1436" s="32">
        <v>0</v>
      </c>
      <c r="I1436" s="32">
        <v>0</v>
      </c>
      <c r="J1436" s="32">
        <v>0</v>
      </c>
      <c r="K1436" s="29">
        <f>Лист4!E1434/1000</f>
        <v>470.72277000000003</v>
      </c>
      <c r="L1436" s="33"/>
      <c r="M1436" s="33"/>
    </row>
    <row r="1437" spans="1:13" s="34" customFormat="1" ht="18" customHeight="1" x14ac:dyDescent="0.25">
      <c r="A1437" s="23" t="str">
        <f>Лист4!A1435</f>
        <v xml:space="preserve">Николая Островского ул. д.52 </v>
      </c>
      <c r="B1437" s="185" t="str">
        <f>Лист4!C1435</f>
        <v>г. Астрахань</v>
      </c>
      <c r="C1437" s="41">
        <f t="shared" si="44"/>
        <v>181.37224800000001</v>
      </c>
      <c r="D1437" s="41">
        <f t="shared" si="45"/>
        <v>11.576952000000002</v>
      </c>
      <c r="E1437" s="30">
        <v>0</v>
      </c>
      <c r="F1437" s="31">
        <v>11.576952000000002</v>
      </c>
      <c r="G1437" s="32">
        <v>0</v>
      </c>
      <c r="H1437" s="32">
        <v>0</v>
      </c>
      <c r="I1437" s="32">
        <v>0</v>
      </c>
      <c r="J1437" s="32">
        <v>0</v>
      </c>
      <c r="K1437" s="29">
        <f>Лист4!E1435/1000</f>
        <v>192.94920000000002</v>
      </c>
      <c r="L1437" s="33"/>
      <c r="M1437" s="33"/>
    </row>
    <row r="1438" spans="1:13" s="34" customFormat="1" ht="18" customHeight="1" x14ac:dyDescent="0.25">
      <c r="A1438" s="23" t="str">
        <f>Лист4!A1436</f>
        <v xml:space="preserve">Николая Островского ул. д.53 </v>
      </c>
      <c r="B1438" s="185" t="str">
        <f>Лист4!C1436</f>
        <v>г. Астрахань</v>
      </c>
      <c r="C1438" s="41">
        <f t="shared" si="44"/>
        <v>191.76658000000006</v>
      </c>
      <c r="D1438" s="41">
        <f t="shared" si="45"/>
        <v>12.240420000000004</v>
      </c>
      <c r="E1438" s="30">
        <v>0</v>
      </c>
      <c r="F1438" s="31">
        <v>12.240420000000004</v>
      </c>
      <c r="G1438" s="32">
        <v>0</v>
      </c>
      <c r="H1438" s="32">
        <v>0</v>
      </c>
      <c r="I1438" s="32">
        <v>0</v>
      </c>
      <c r="J1438" s="32">
        <v>0</v>
      </c>
      <c r="K1438" s="29">
        <f>Лист4!E1436/1000</f>
        <v>204.00700000000006</v>
      </c>
      <c r="L1438" s="33"/>
      <c r="M1438" s="33"/>
    </row>
    <row r="1439" spans="1:13" s="34" customFormat="1" ht="18" customHeight="1" x14ac:dyDescent="0.25">
      <c r="A1439" s="23" t="str">
        <f>Лист4!A1437</f>
        <v xml:space="preserve">Николая Островского ул. д.54 </v>
      </c>
      <c r="B1439" s="185" t="str">
        <f>Лист4!C1437</f>
        <v>г. Астрахань</v>
      </c>
      <c r="C1439" s="41">
        <f t="shared" si="44"/>
        <v>103.42425200000001</v>
      </c>
      <c r="D1439" s="41">
        <f t="shared" si="45"/>
        <v>6.6015479999999993</v>
      </c>
      <c r="E1439" s="30">
        <v>0</v>
      </c>
      <c r="F1439" s="31">
        <v>6.6015479999999993</v>
      </c>
      <c r="G1439" s="32">
        <v>0</v>
      </c>
      <c r="H1439" s="32">
        <v>0</v>
      </c>
      <c r="I1439" s="32">
        <v>0</v>
      </c>
      <c r="J1439" s="32">
        <v>0</v>
      </c>
      <c r="K1439" s="29">
        <f>Лист4!E1437/1000</f>
        <v>110.0258</v>
      </c>
      <c r="L1439" s="33"/>
      <c r="M1439" s="33"/>
    </row>
    <row r="1440" spans="1:13" s="34" customFormat="1" ht="18" customHeight="1" x14ac:dyDescent="0.25">
      <c r="A1440" s="23" t="str">
        <f>Лист4!A1438</f>
        <v xml:space="preserve">Николая Островского ул. д.56 </v>
      </c>
      <c r="B1440" s="185" t="str">
        <f>Лист4!C1438</f>
        <v>г. Астрахань</v>
      </c>
      <c r="C1440" s="41">
        <f t="shared" si="44"/>
        <v>241.6527559999999</v>
      </c>
      <c r="D1440" s="41">
        <f t="shared" si="45"/>
        <v>15.424643999999994</v>
      </c>
      <c r="E1440" s="30">
        <v>0</v>
      </c>
      <c r="F1440" s="31">
        <v>15.424643999999994</v>
      </c>
      <c r="G1440" s="32">
        <v>0</v>
      </c>
      <c r="H1440" s="32">
        <v>0</v>
      </c>
      <c r="I1440" s="32">
        <v>0</v>
      </c>
      <c r="J1440" s="32">
        <v>0</v>
      </c>
      <c r="K1440" s="29">
        <f>Лист4!E1438/1000</f>
        <v>257.0773999999999</v>
      </c>
      <c r="L1440" s="33"/>
      <c r="M1440" s="33"/>
    </row>
    <row r="1441" spans="1:13" s="34" customFormat="1" ht="18" customHeight="1" x14ac:dyDescent="0.25">
      <c r="A1441" s="23" t="str">
        <f>Лист4!A1439</f>
        <v xml:space="preserve">Николая Островского ул. д.59 </v>
      </c>
      <c r="B1441" s="185" t="str">
        <f>Лист4!C1439</f>
        <v>г. Астрахань</v>
      </c>
      <c r="C1441" s="41">
        <f t="shared" si="44"/>
        <v>429.16178459999992</v>
      </c>
      <c r="D1441" s="41">
        <f t="shared" si="45"/>
        <v>27.393305399999996</v>
      </c>
      <c r="E1441" s="30">
        <v>0</v>
      </c>
      <c r="F1441" s="31">
        <v>27.393305399999996</v>
      </c>
      <c r="G1441" s="32">
        <v>0</v>
      </c>
      <c r="H1441" s="32">
        <v>0</v>
      </c>
      <c r="I1441" s="32">
        <v>0</v>
      </c>
      <c r="J1441" s="32">
        <v>0</v>
      </c>
      <c r="K1441" s="29">
        <f>Лист4!E1439/1000</f>
        <v>456.55508999999989</v>
      </c>
      <c r="L1441" s="33"/>
      <c r="M1441" s="33"/>
    </row>
    <row r="1442" spans="1:13" s="34" customFormat="1" ht="18" customHeight="1" x14ac:dyDescent="0.25">
      <c r="A1442" s="23" t="str">
        <f>Лист4!A1440</f>
        <v xml:space="preserve">Николая Островского ул. д.5А </v>
      </c>
      <c r="B1442" s="185" t="str">
        <f>Лист4!C1440</f>
        <v>г. Астрахань</v>
      </c>
      <c r="C1442" s="41">
        <f t="shared" si="44"/>
        <v>210.32180399999999</v>
      </c>
      <c r="D1442" s="41">
        <f t="shared" si="45"/>
        <v>13.424796000000001</v>
      </c>
      <c r="E1442" s="30">
        <v>0</v>
      </c>
      <c r="F1442" s="31">
        <v>13.424796000000001</v>
      </c>
      <c r="G1442" s="32">
        <v>0</v>
      </c>
      <c r="H1442" s="32">
        <v>0</v>
      </c>
      <c r="I1442" s="32">
        <v>0</v>
      </c>
      <c r="J1442" s="32">
        <v>0</v>
      </c>
      <c r="K1442" s="29">
        <f>Лист4!E1440/1000</f>
        <v>223.7466</v>
      </c>
      <c r="L1442" s="33"/>
      <c r="M1442" s="33"/>
    </row>
    <row r="1443" spans="1:13" s="34" customFormat="1" ht="18" customHeight="1" x14ac:dyDescent="0.25">
      <c r="A1443" s="23" t="str">
        <f>Лист4!A1441</f>
        <v xml:space="preserve">Николая Островского ул. д.5Б </v>
      </c>
      <c r="B1443" s="185" t="str">
        <f>Лист4!C1441</f>
        <v>г. Астрахань</v>
      </c>
      <c r="C1443" s="41">
        <f t="shared" si="44"/>
        <v>188.45580599999994</v>
      </c>
      <c r="D1443" s="41">
        <f t="shared" si="45"/>
        <v>12.029093999999997</v>
      </c>
      <c r="E1443" s="30">
        <v>0</v>
      </c>
      <c r="F1443" s="31">
        <v>12.029093999999997</v>
      </c>
      <c r="G1443" s="32">
        <v>0</v>
      </c>
      <c r="H1443" s="32">
        <v>0</v>
      </c>
      <c r="I1443" s="32">
        <v>0</v>
      </c>
      <c r="J1443" s="32">
        <v>1075.31</v>
      </c>
      <c r="K1443" s="29">
        <f>Лист4!E1441/1000-J1443</f>
        <v>-874.82510000000002</v>
      </c>
      <c r="L1443" s="33"/>
      <c r="M1443" s="33"/>
    </row>
    <row r="1444" spans="1:13" s="34" customFormat="1" ht="18" customHeight="1" x14ac:dyDescent="0.25">
      <c r="A1444" s="23" t="str">
        <f>Лист4!A1442</f>
        <v xml:space="preserve">Николая Островского ул. д.61 </v>
      </c>
      <c r="B1444" s="185" t="str">
        <f>Лист4!C1442</f>
        <v>г. Астрахань</v>
      </c>
      <c r="C1444" s="41">
        <f t="shared" si="44"/>
        <v>557.62073700000008</v>
      </c>
      <c r="D1444" s="41">
        <f t="shared" si="45"/>
        <v>35.592813</v>
      </c>
      <c r="E1444" s="30">
        <v>0</v>
      </c>
      <c r="F1444" s="31">
        <v>35.592813</v>
      </c>
      <c r="G1444" s="32">
        <v>0</v>
      </c>
      <c r="H1444" s="32">
        <v>0</v>
      </c>
      <c r="I1444" s="32">
        <v>0</v>
      </c>
      <c r="J1444" s="32">
        <v>0</v>
      </c>
      <c r="K1444" s="29">
        <f>Лист4!E1442/1000</f>
        <v>593.21355000000005</v>
      </c>
      <c r="L1444" s="33"/>
      <c r="M1444" s="33"/>
    </row>
    <row r="1445" spans="1:13" s="34" customFormat="1" ht="18" customHeight="1" x14ac:dyDescent="0.25">
      <c r="A1445" s="23" t="str">
        <f>Лист4!A1443</f>
        <v xml:space="preserve">Николая Островского ул. д.61А </v>
      </c>
      <c r="B1445" s="185" t="str">
        <f>Лист4!C1443</f>
        <v>г. Астрахань</v>
      </c>
      <c r="C1445" s="41">
        <f t="shared" si="44"/>
        <v>563.84440179999979</v>
      </c>
      <c r="D1445" s="41">
        <f t="shared" si="45"/>
        <v>35.990068199999989</v>
      </c>
      <c r="E1445" s="30">
        <v>0</v>
      </c>
      <c r="F1445" s="31">
        <v>35.990068199999989</v>
      </c>
      <c r="G1445" s="32">
        <v>0</v>
      </c>
      <c r="H1445" s="32">
        <v>0</v>
      </c>
      <c r="I1445" s="32">
        <v>0</v>
      </c>
      <c r="J1445" s="32">
        <v>0</v>
      </c>
      <c r="K1445" s="29">
        <f>Лист4!E1443/1000-J1445</f>
        <v>599.83446999999978</v>
      </c>
      <c r="L1445" s="33"/>
      <c r="M1445" s="33"/>
    </row>
    <row r="1446" spans="1:13" s="34" customFormat="1" ht="18" customHeight="1" x14ac:dyDescent="0.25">
      <c r="A1446" s="23" t="str">
        <f>Лист4!A1444</f>
        <v xml:space="preserve">Николая Островского ул. д.62 </v>
      </c>
      <c r="B1446" s="185" t="str">
        <f>Лист4!C1444</f>
        <v>г. Астрахань</v>
      </c>
      <c r="C1446" s="41">
        <f t="shared" si="44"/>
        <v>233.36539640000007</v>
      </c>
      <c r="D1446" s="41">
        <f t="shared" si="45"/>
        <v>14.895663600000002</v>
      </c>
      <c r="E1446" s="30">
        <v>0</v>
      </c>
      <c r="F1446" s="31">
        <v>14.895663600000002</v>
      </c>
      <c r="G1446" s="32">
        <v>0</v>
      </c>
      <c r="H1446" s="32">
        <v>0</v>
      </c>
      <c r="I1446" s="32">
        <v>0</v>
      </c>
      <c r="J1446" s="32">
        <v>0</v>
      </c>
      <c r="K1446" s="29">
        <f>Лист4!E1444/1000-J1446</f>
        <v>248.26106000000007</v>
      </c>
      <c r="L1446" s="33"/>
      <c r="M1446" s="33"/>
    </row>
    <row r="1447" spans="1:13" s="34" customFormat="1" ht="18" customHeight="1" x14ac:dyDescent="0.25">
      <c r="A1447" s="23" t="str">
        <f>Лист4!A1445</f>
        <v xml:space="preserve">Николая Островского ул. д.63 </v>
      </c>
      <c r="B1447" s="185" t="str">
        <f>Лист4!C1445</f>
        <v>г. Астрахань</v>
      </c>
      <c r="C1447" s="41">
        <f t="shared" si="44"/>
        <v>562.02684599999998</v>
      </c>
      <c r="D1447" s="41">
        <f t="shared" si="45"/>
        <v>35.874054000000001</v>
      </c>
      <c r="E1447" s="30">
        <v>0</v>
      </c>
      <c r="F1447" s="31">
        <v>35.874054000000001</v>
      </c>
      <c r="G1447" s="32">
        <v>0</v>
      </c>
      <c r="H1447" s="32">
        <v>0</v>
      </c>
      <c r="I1447" s="32">
        <v>0</v>
      </c>
      <c r="J1447" s="32">
        <v>1458.04</v>
      </c>
      <c r="K1447" s="29">
        <f>Лист4!E1445/1000-J1447</f>
        <v>-860.13909999999998</v>
      </c>
      <c r="L1447" s="33"/>
      <c r="M1447" s="33"/>
    </row>
    <row r="1448" spans="1:13" s="34" customFormat="1" ht="18" customHeight="1" x14ac:dyDescent="0.25">
      <c r="A1448" s="23" t="str">
        <f>Лист4!A1446</f>
        <v xml:space="preserve">Николая Островского ул. д.64 </v>
      </c>
      <c r="B1448" s="185" t="str">
        <f>Лист4!C1446</f>
        <v>г. Астрахань</v>
      </c>
      <c r="C1448" s="41">
        <f t="shared" si="44"/>
        <v>552.19081760000006</v>
      </c>
      <c r="D1448" s="41">
        <f t="shared" si="45"/>
        <v>35.246222400000008</v>
      </c>
      <c r="E1448" s="30">
        <v>0</v>
      </c>
      <c r="F1448" s="31">
        <v>35.246222400000008</v>
      </c>
      <c r="G1448" s="32">
        <v>0</v>
      </c>
      <c r="H1448" s="32">
        <v>0</v>
      </c>
      <c r="I1448" s="32">
        <v>0</v>
      </c>
      <c r="J1448" s="32">
        <v>1997.82</v>
      </c>
      <c r="K1448" s="29">
        <f>Лист4!E1446/1000-J1448</f>
        <v>-1410.3829599999999</v>
      </c>
      <c r="L1448" s="33"/>
      <c r="M1448" s="33"/>
    </row>
    <row r="1449" spans="1:13" s="34" customFormat="1" ht="18" customHeight="1" x14ac:dyDescent="0.25">
      <c r="A1449" s="23" t="str">
        <f>Лист4!A1447</f>
        <v xml:space="preserve">Николая Островского ул. д.64 - корп. 1 </v>
      </c>
      <c r="B1449" s="185" t="str">
        <f>Лист4!C1447</f>
        <v>г. Астрахань</v>
      </c>
      <c r="C1449" s="41">
        <f t="shared" si="44"/>
        <v>60.180303999999992</v>
      </c>
      <c r="D1449" s="41">
        <f t="shared" si="45"/>
        <v>3.8412959999999994</v>
      </c>
      <c r="E1449" s="30">
        <v>0</v>
      </c>
      <c r="F1449" s="31">
        <v>3.8412959999999994</v>
      </c>
      <c r="G1449" s="32">
        <v>0</v>
      </c>
      <c r="H1449" s="32">
        <v>0</v>
      </c>
      <c r="I1449" s="32">
        <v>0</v>
      </c>
      <c r="J1449" s="32">
        <v>0</v>
      </c>
      <c r="K1449" s="29">
        <f>Лист4!E1447/1000</f>
        <v>64.021599999999992</v>
      </c>
      <c r="L1449" s="33"/>
      <c r="M1449" s="33"/>
    </row>
    <row r="1450" spans="1:13" s="34" customFormat="1" ht="18" customHeight="1" x14ac:dyDescent="0.25">
      <c r="A1450" s="23" t="str">
        <f>Лист4!A1448</f>
        <v xml:space="preserve">Николая Островского ул. д.65 </v>
      </c>
      <c r="B1450" s="185" t="str">
        <f>Лист4!C1448</f>
        <v>г. Астрахань</v>
      </c>
      <c r="C1450" s="41">
        <f t="shared" si="44"/>
        <v>434.84973400000001</v>
      </c>
      <c r="D1450" s="41">
        <f t="shared" si="45"/>
        <v>27.756366</v>
      </c>
      <c r="E1450" s="30">
        <v>0</v>
      </c>
      <c r="F1450" s="31">
        <v>27.756366</v>
      </c>
      <c r="G1450" s="32">
        <v>0</v>
      </c>
      <c r="H1450" s="32">
        <v>0</v>
      </c>
      <c r="I1450" s="32">
        <v>0</v>
      </c>
      <c r="J1450" s="32">
        <v>0</v>
      </c>
      <c r="K1450" s="29">
        <f>Лист4!E1448/1000</f>
        <v>462.60610000000003</v>
      </c>
      <c r="L1450" s="33"/>
      <c r="M1450" s="33"/>
    </row>
    <row r="1451" spans="1:13" s="34" customFormat="1" ht="18" customHeight="1" x14ac:dyDescent="0.25">
      <c r="A1451" s="23" t="str">
        <f>Лист4!A1449</f>
        <v xml:space="preserve">Николая Островского ул. д.66 </v>
      </c>
      <c r="B1451" s="185" t="str">
        <f>Лист4!C1449</f>
        <v>г. Астрахань</v>
      </c>
      <c r="C1451" s="41">
        <f t="shared" si="44"/>
        <v>461.57888779999996</v>
      </c>
      <c r="D1451" s="41">
        <f t="shared" si="45"/>
        <v>29.462482199999997</v>
      </c>
      <c r="E1451" s="30">
        <v>0</v>
      </c>
      <c r="F1451" s="31">
        <v>29.462482199999997</v>
      </c>
      <c r="G1451" s="32">
        <v>0</v>
      </c>
      <c r="H1451" s="32">
        <v>0</v>
      </c>
      <c r="I1451" s="32">
        <v>0</v>
      </c>
      <c r="J1451" s="32">
        <v>0</v>
      </c>
      <c r="K1451" s="29">
        <f>Лист4!E1449/1000</f>
        <v>491.04136999999997</v>
      </c>
      <c r="L1451" s="33"/>
      <c r="M1451" s="33"/>
    </row>
    <row r="1452" spans="1:13" s="34" customFormat="1" ht="18" customHeight="1" x14ac:dyDescent="0.25">
      <c r="A1452" s="23" t="str">
        <f>Лист4!A1450</f>
        <v xml:space="preserve">Николая Островского ул. д.66 - корп. 1 </v>
      </c>
      <c r="B1452" s="185" t="str">
        <f>Лист4!C1450</f>
        <v>г. Астрахань</v>
      </c>
      <c r="C1452" s="41">
        <f t="shared" si="44"/>
        <v>984.11749000000032</v>
      </c>
      <c r="D1452" s="41">
        <f t="shared" si="45"/>
        <v>62.81601000000002</v>
      </c>
      <c r="E1452" s="30">
        <v>0</v>
      </c>
      <c r="F1452" s="31">
        <v>62.81601000000002</v>
      </c>
      <c r="G1452" s="32">
        <v>0</v>
      </c>
      <c r="H1452" s="32">
        <v>0</v>
      </c>
      <c r="I1452" s="32">
        <v>0</v>
      </c>
      <c r="J1452" s="32">
        <v>0</v>
      </c>
      <c r="K1452" s="29">
        <f>Лист4!E1450/1000</f>
        <v>1046.9335000000003</v>
      </c>
      <c r="L1452" s="33"/>
      <c r="M1452" s="33"/>
    </row>
    <row r="1453" spans="1:13" s="34" customFormat="1" ht="18" customHeight="1" x14ac:dyDescent="0.25">
      <c r="A1453" s="23" t="str">
        <f>Лист4!A1451</f>
        <v xml:space="preserve">Николая Островского ул. д.66 - корп. 2 </v>
      </c>
      <c r="B1453" s="185" t="str">
        <f>Лист4!C1451</f>
        <v>г. Астрахань</v>
      </c>
      <c r="C1453" s="41">
        <f t="shared" si="44"/>
        <v>673.50423780000017</v>
      </c>
      <c r="D1453" s="41">
        <f t="shared" si="45"/>
        <v>42.98963220000001</v>
      </c>
      <c r="E1453" s="30">
        <v>0</v>
      </c>
      <c r="F1453" s="31">
        <v>42.98963220000001</v>
      </c>
      <c r="G1453" s="32">
        <v>0</v>
      </c>
      <c r="H1453" s="32">
        <v>0</v>
      </c>
      <c r="I1453" s="32">
        <v>0</v>
      </c>
      <c r="J1453" s="32">
        <v>0</v>
      </c>
      <c r="K1453" s="29">
        <f>Лист4!E1451/1000</f>
        <v>716.49387000000013</v>
      </c>
      <c r="L1453" s="33"/>
      <c r="M1453" s="33"/>
    </row>
    <row r="1454" spans="1:13" s="34" customFormat="1" ht="18" customHeight="1" x14ac:dyDescent="0.25">
      <c r="A1454" s="23" t="str">
        <f>Лист4!A1452</f>
        <v xml:space="preserve">Николая Островского ул. д.70 </v>
      </c>
      <c r="B1454" s="185" t="str">
        <f>Лист4!C1452</f>
        <v>г. Астрахань</v>
      </c>
      <c r="C1454" s="41">
        <f t="shared" si="44"/>
        <v>576.25101059999997</v>
      </c>
      <c r="D1454" s="41">
        <f t="shared" si="45"/>
        <v>36.781979399999997</v>
      </c>
      <c r="E1454" s="30">
        <v>0</v>
      </c>
      <c r="F1454" s="31">
        <v>36.781979399999997</v>
      </c>
      <c r="G1454" s="32">
        <v>0</v>
      </c>
      <c r="H1454" s="32">
        <v>0</v>
      </c>
      <c r="I1454" s="32">
        <v>0</v>
      </c>
      <c r="J1454" s="32">
        <v>0</v>
      </c>
      <c r="K1454" s="29">
        <f>Лист4!E1452/1000</f>
        <v>613.03298999999993</v>
      </c>
      <c r="L1454" s="33"/>
      <c r="M1454" s="33"/>
    </row>
    <row r="1455" spans="1:13" s="34" customFormat="1" ht="18" customHeight="1" x14ac:dyDescent="0.25">
      <c r="A1455" s="23" t="str">
        <f>Лист4!A1453</f>
        <v xml:space="preserve">Николая Островского ул. д.70 - корп. 1 </v>
      </c>
      <c r="B1455" s="185" t="str">
        <f>Лист4!C1453</f>
        <v>г. Астрахань</v>
      </c>
      <c r="C1455" s="41">
        <f t="shared" si="44"/>
        <v>533.81436279999991</v>
      </c>
      <c r="D1455" s="41">
        <f t="shared" si="45"/>
        <v>34.073257199999993</v>
      </c>
      <c r="E1455" s="30">
        <v>0</v>
      </c>
      <c r="F1455" s="31">
        <v>34.073257199999993</v>
      </c>
      <c r="G1455" s="32">
        <v>0</v>
      </c>
      <c r="H1455" s="32">
        <v>0</v>
      </c>
      <c r="I1455" s="32">
        <v>0</v>
      </c>
      <c r="J1455" s="32">
        <v>0</v>
      </c>
      <c r="K1455" s="29">
        <f>Лист4!E1453/1000</f>
        <v>567.88761999999986</v>
      </c>
      <c r="L1455" s="33"/>
      <c r="M1455" s="33"/>
    </row>
    <row r="1456" spans="1:13" s="34" customFormat="1" ht="18" customHeight="1" x14ac:dyDescent="0.25">
      <c r="A1456" s="23" t="str">
        <f>Лист4!A1454</f>
        <v xml:space="preserve">Николая Островского ул. д.72 </v>
      </c>
      <c r="B1456" s="185" t="str">
        <f>Лист4!C1454</f>
        <v>г. Астрахань</v>
      </c>
      <c r="C1456" s="41">
        <f t="shared" si="44"/>
        <v>531.54062500000009</v>
      </c>
      <c r="D1456" s="41">
        <f t="shared" si="45"/>
        <v>33.928125000000009</v>
      </c>
      <c r="E1456" s="30">
        <v>0</v>
      </c>
      <c r="F1456" s="31">
        <v>33.928125000000009</v>
      </c>
      <c r="G1456" s="32">
        <v>0</v>
      </c>
      <c r="H1456" s="32">
        <v>0</v>
      </c>
      <c r="I1456" s="32">
        <v>0</v>
      </c>
      <c r="J1456" s="32">
        <v>0</v>
      </c>
      <c r="K1456" s="29">
        <f>Лист4!E1454/1000-J1456</f>
        <v>565.46875000000011</v>
      </c>
      <c r="L1456" s="33"/>
      <c r="M1456" s="33"/>
    </row>
    <row r="1457" spans="1:13" s="34" customFormat="1" ht="18" customHeight="1" x14ac:dyDescent="0.25">
      <c r="A1457" s="23" t="str">
        <f>Лист4!A1455</f>
        <v xml:space="preserve">Николая Островского ул. д.72 - корп. 1 </v>
      </c>
      <c r="B1457" s="185" t="str">
        <f>Лист4!C1455</f>
        <v>г. Астрахань</v>
      </c>
      <c r="C1457" s="41">
        <f t="shared" si="44"/>
        <v>553.78854500000011</v>
      </c>
      <c r="D1457" s="41">
        <f t="shared" si="45"/>
        <v>35.348205000000007</v>
      </c>
      <c r="E1457" s="30">
        <v>0</v>
      </c>
      <c r="F1457" s="31">
        <v>35.348205000000007</v>
      </c>
      <c r="G1457" s="32">
        <v>0</v>
      </c>
      <c r="H1457" s="32">
        <v>0</v>
      </c>
      <c r="I1457" s="32">
        <v>0</v>
      </c>
      <c r="J1457" s="32">
        <v>0</v>
      </c>
      <c r="K1457" s="29">
        <f>Лист4!E1455/1000</f>
        <v>589.13675000000012</v>
      </c>
      <c r="L1457" s="33"/>
      <c r="M1457" s="33"/>
    </row>
    <row r="1458" spans="1:13" s="34" customFormat="1" ht="18" customHeight="1" x14ac:dyDescent="0.25">
      <c r="A1458" s="23" t="str">
        <f>Лист4!A1456</f>
        <v xml:space="preserve">Николая Островского ул. д.74 </v>
      </c>
      <c r="B1458" s="185" t="str">
        <f>Лист4!C1456</f>
        <v>г. Астрахань</v>
      </c>
      <c r="C1458" s="41">
        <f t="shared" si="44"/>
        <v>429.78125399999971</v>
      </c>
      <c r="D1458" s="41">
        <f t="shared" si="45"/>
        <v>27.432845999999984</v>
      </c>
      <c r="E1458" s="30">
        <v>0</v>
      </c>
      <c r="F1458" s="31">
        <v>27.432845999999984</v>
      </c>
      <c r="G1458" s="32">
        <v>0</v>
      </c>
      <c r="H1458" s="32">
        <v>0</v>
      </c>
      <c r="I1458" s="32">
        <v>0</v>
      </c>
      <c r="J1458" s="32">
        <v>1533.22</v>
      </c>
      <c r="K1458" s="29">
        <f>Лист4!E1456/1000-J1458</f>
        <v>-1076.0059000000003</v>
      </c>
      <c r="L1458" s="33"/>
      <c r="M1458" s="33"/>
    </row>
    <row r="1459" spans="1:13" s="34" customFormat="1" ht="18" customHeight="1" x14ac:dyDescent="0.25">
      <c r="A1459" s="23" t="str">
        <f>Лист4!A1457</f>
        <v xml:space="preserve">Николая Островского ул. д.74 - корп. 1 </v>
      </c>
      <c r="B1459" s="185" t="str">
        <f>Лист4!C1457</f>
        <v>г. Астрахань</v>
      </c>
      <c r="C1459" s="41">
        <f t="shared" si="44"/>
        <v>533.753197</v>
      </c>
      <c r="D1459" s="41">
        <f t="shared" si="45"/>
        <v>34.069353</v>
      </c>
      <c r="E1459" s="30">
        <v>0</v>
      </c>
      <c r="F1459" s="31">
        <v>34.069353</v>
      </c>
      <c r="G1459" s="32">
        <v>0</v>
      </c>
      <c r="H1459" s="32">
        <v>0</v>
      </c>
      <c r="I1459" s="32">
        <v>0</v>
      </c>
      <c r="J1459" s="32">
        <v>0</v>
      </c>
      <c r="K1459" s="29">
        <f>Лист4!E1457/1000</f>
        <v>567.82254999999998</v>
      </c>
      <c r="L1459" s="33"/>
      <c r="M1459" s="33"/>
    </row>
    <row r="1460" spans="1:13" s="34" customFormat="1" ht="18" customHeight="1" x14ac:dyDescent="0.25">
      <c r="A1460" s="23" t="str">
        <f>Лист4!A1458</f>
        <v xml:space="preserve">Николая Островского ул. д.76 </v>
      </c>
      <c r="B1460" s="185" t="str">
        <f>Лист4!C1458</f>
        <v>г. Астрахань</v>
      </c>
      <c r="C1460" s="41">
        <f t="shared" si="44"/>
        <v>486.50875939999997</v>
      </c>
      <c r="D1460" s="41">
        <f t="shared" si="45"/>
        <v>31.053750599999997</v>
      </c>
      <c r="E1460" s="30">
        <v>0</v>
      </c>
      <c r="F1460" s="31">
        <v>31.053750599999997</v>
      </c>
      <c r="G1460" s="32">
        <v>0</v>
      </c>
      <c r="H1460" s="32">
        <v>0</v>
      </c>
      <c r="I1460" s="32">
        <v>0</v>
      </c>
      <c r="J1460" s="32">
        <v>0</v>
      </c>
      <c r="K1460" s="29">
        <f>Лист4!E1458/1000</f>
        <v>517.56250999999997</v>
      </c>
      <c r="L1460" s="33"/>
      <c r="M1460" s="33"/>
    </row>
    <row r="1461" spans="1:13" s="34" customFormat="1" ht="18" customHeight="1" x14ac:dyDescent="0.25">
      <c r="A1461" s="23" t="str">
        <f>Лист4!A1459</f>
        <v xml:space="preserve">Николая Островского ул. д.76 - корп. 1 </v>
      </c>
      <c r="B1461" s="185" t="str">
        <f>Лист4!C1459</f>
        <v>г. Астрахань</v>
      </c>
      <c r="C1461" s="41">
        <f t="shared" si="44"/>
        <v>528.72684779999986</v>
      </c>
      <c r="D1461" s="41">
        <f t="shared" si="45"/>
        <v>33.748522199999989</v>
      </c>
      <c r="E1461" s="30">
        <v>0</v>
      </c>
      <c r="F1461" s="31">
        <v>33.748522199999989</v>
      </c>
      <c r="G1461" s="32">
        <v>0</v>
      </c>
      <c r="H1461" s="32">
        <v>0</v>
      </c>
      <c r="I1461" s="32">
        <v>0</v>
      </c>
      <c r="J1461" s="32">
        <v>0</v>
      </c>
      <c r="K1461" s="29">
        <f>Лист4!E1459/1000</f>
        <v>562.47536999999988</v>
      </c>
      <c r="L1461" s="33"/>
      <c r="M1461" s="33"/>
    </row>
    <row r="1462" spans="1:13" s="34" customFormat="1" ht="18" customHeight="1" x14ac:dyDescent="0.25">
      <c r="A1462" s="23" t="str">
        <f>Лист4!A1460</f>
        <v xml:space="preserve">Ползунова ул. д.1 </v>
      </c>
      <c r="B1462" s="185" t="str">
        <f>Лист4!C1460</f>
        <v>г. Астрахань</v>
      </c>
      <c r="C1462" s="41">
        <f t="shared" si="44"/>
        <v>155.72421640000002</v>
      </c>
      <c r="D1462" s="41">
        <f t="shared" si="45"/>
        <v>9.9398435999999997</v>
      </c>
      <c r="E1462" s="30">
        <v>0</v>
      </c>
      <c r="F1462" s="31">
        <v>9.9398435999999997</v>
      </c>
      <c r="G1462" s="32">
        <v>0</v>
      </c>
      <c r="H1462" s="32">
        <v>0</v>
      </c>
      <c r="I1462" s="32">
        <v>0</v>
      </c>
      <c r="J1462" s="32">
        <v>0</v>
      </c>
      <c r="K1462" s="29">
        <f>Лист4!E1460/1000</f>
        <v>165.66406000000001</v>
      </c>
      <c r="L1462" s="33"/>
      <c r="M1462" s="33"/>
    </row>
    <row r="1463" spans="1:13" s="34" customFormat="1" ht="18" customHeight="1" x14ac:dyDescent="0.25">
      <c r="A1463" s="23" t="str">
        <f>Лист4!A1461</f>
        <v xml:space="preserve">Ползунова ул. д.5 </v>
      </c>
      <c r="B1463" s="185" t="str">
        <f>Лист4!C1461</f>
        <v>г. Астрахань</v>
      </c>
      <c r="C1463" s="41">
        <f t="shared" si="44"/>
        <v>152.47486199999997</v>
      </c>
      <c r="D1463" s="41">
        <f t="shared" si="45"/>
        <v>9.7324379999999984</v>
      </c>
      <c r="E1463" s="30">
        <v>0</v>
      </c>
      <c r="F1463" s="31">
        <v>9.7324379999999984</v>
      </c>
      <c r="G1463" s="32">
        <v>0</v>
      </c>
      <c r="H1463" s="32">
        <v>0</v>
      </c>
      <c r="I1463" s="32">
        <v>0</v>
      </c>
      <c r="J1463" s="32">
        <v>0</v>
      </c>
      <c r="K1463" s="29">
        <f>Лист4!E1461/1000</f>
        <v>162.20729999999998</v>
      </c>
      <c r="L1463" s="33"/>
      <c r="M1463" s="33"/>
    </row>
    <row r="1464" spans="1:13" s="34" customFormat="1" ht="18" customHeight="1" x14ac:dyDescent="0.25">
      <c r="A1464" s="23" t="str">
        <f>Лист4!A1462</f>
        <v xml:space="preserve">Ползунова ул. д.7 - корп. 1 </v>
      </c>
      <c r="B1464" s="185" t="str">
        <f>Лист4!C1462</f>
        <v>г. Астрахань</v>
      </c>
      <c r="C1464" s="41">
        <f t="shared" si="44"/>
        <v>358.58485500000006</v>
      </c>
      <c r="D1464" s="41">
        <f t="shared" si="45"/>
        <v>22.888395000000003</v>
      </c>
      <c r="E1464" s="30">
        <v>0</v>
      </c>
      <c r="F1464" s="31">
        <v>22.888395000000003</v>
      </c>
      <c r="G1464" s="32">
        <v>0</v>
      </c>
      <c r="H1464" s="32">
        <v>0</v>
      </c>
      <c r="I1464" s="32">
        <v>0</v>
      </c>
      <c r="J1464" s="32">
        <v>0</v>
      </c>
      <c r="K1464" s="29">
        <f>Лист4!E1462/1000</f>
        <v>381.47325000000006</v>
      </c>
      <c r="L1464" s="33"/>
      <c r="M1464" s="33"/>
    </row>
    <row r="1465" spans="1:13" s="34" customFormat="1" ht="18" customHeight="1" x14ac:dyDescent="0.25">
      <c r="A1465" s="23" t="str">
        <f>Лист4!A1463</f>
        <v xml:space="preserve">Ползунова ул. д.7 - корп. 2 </v>
      </c>
      <c r="B1465" s="185" t="str">
        <f>Лист4!C1463</f>
        <v>г. Астрахань</v>
      </c>
      <c r="C1465" s="41">
        <f t="shared" si="44"/>
        <v>350.50734099999994</v>
      </c>
      <c r="D1465" s="41">
        <f t="shared" si="45"/>
        <v>22.372808999999997</v>
      </c>
      <c r="E1465" s="30">
        <v>0</v>
      </c>
      <c r="F1465" s="31">
        <v>22.372808999999997</v>
      </c>
      <c r="G1465" s="32">
        <v>0</v>
      </c>
      <c r="H1465" s="32">
        <v>0</v>
      </c>
      <c r="I1465" s="32">
        <v>0</v>
      </c>
      <c r="J1465" s="32">
        <v>0</v>
      </c>
      <c r="K1465" s="29">
        <f>Лист4!E1463/1000</f>
        <v>372.88014999999996</v>
      </c>
      <c r="L1465" s="33"/>
      <c r="M1465" s="33"/>
    </row>
    <row r="1466" spans="1:13" s="34" customFormat="1" ht="18" customHeight="1" x14ac:dyDescent="0.25">
      <c r="A1466" s="23" t="str">
        <f>Лист4!A1464</f>
        <v xml:space="preserve">Пороховая ул. д.14 </v>
      </c>
      <c r="B1466" s="185" t="str">
        <f>Лист4!C1464</f>
        <v>г. Астрахань</v>
      </c>
      <c r="C1466" s="41">
        <f t="shared" si="44"/>
        <v>23.230887400000004</v>
      </c>
      <c r="D1466" s="41">
        <f t="shared" si="45"/>
        <v>1.4828226000000002</v>
      </c>
      <c r="E1466" s="30">
        <v>0</v>
      </c>
      <c r="F1466" s="31">
        <v>1.4828226000000002</v>
      </c>
      <c r="G1466" s="32">
        <v>0</v>
      </c>
      <c r="H1466" s="32">
        <v>0</v>
      </c>
      <c r="I1466" s="32">
        <v>0</v>
      </c>
      <c r="J1466" s="32">
        <v>0</v>
      </c>
      <c r="K1466" s="29">
        <f>Лист4!E1464/1000</f>
        <v>24.713710000000003</v>
      </c>
      <c r="L1466" s="33"/>
      <c r="M1466" s="33"/>
    </row>
    <row r="1467" spans="1:13" s="34" customFormat="1" ht="18" customHeight="1" x14ac:dyDescent="0.25">
      <c r="A1467" s="23" t="str">
        <f>Лист4!A1465</f>
        <v xml:space="preserve">Пороховая ул. д.14А </v>
      </c>
      <c r="B1467" s="185" t="str">
        <f>Лист4!C1465</f>
        <v>г. Астрахань</v>
      </c>
      <c r="C1467" s="41">
        <f t="shared" si="44"/>
        <v>3.5720000000000001</v>
      </c>
      <c r="D1467" s="41">
        <f t="shared" si="45"/>
        <v>0.22799999999999998</v>
      </c>
      <c r="E1467" s="30">
        <v>0</v>
      </c>
      <c r="F1467" s="31">
        <v>0.22799999999999998</v>
      </c>
      <c r="G1467" s="32">
        <v>0</v>
      </c>
      <c r="H1467" s="32">
        <v>0</v>
      </c>
      <c r="I1467" s="32">
        <v>0</v>
      </c>
      <c r="J1467" s="32">
        <v>0</v>
      </c>
      <c r="K1467" s="29">
        <f>Лист4!E1465/1000</f>
        <v>3.8</v>
      </c>
      <c r="L1467" s="33"/>
      <c r="M1467" s="33"/>
    </row>
    <row r="1468" spans="1:13" s="34" customFormat="1" ht="18" customHeight="1" x14ac:dyDescent="0.25">
      <c r="A1468" s="23" t="str">
        <f>Лист4!A1466</f>
        <v xml:space="preserve">Пороховая ул. д.16А </v>
      </c>
      <c r="B1468" s="185" t="str">
        <f>Лист4!C1466</f>
        <v>г. Астрахань</v>
      </c>
      <c r="C1468" s="41">
        <f t="shared" si="44"/>
        <v>286.32342660000006</v>
      </c>
      <c r="D1468" s="41">
        <f t="shared" si="45"/>
        <v>18.275963400000006</v>
      </c>
      <c r="E1468" s="30">
        <v>0</v>
      </c>
      <c r="F1468" s="31">
        <v>18.275963400000006</v>
      </c>
      <c r="G1468" s="32">
        <v>0</v>
      </c>
      <c r="H1468" s="32">
        <v>0</v>
      </c>
      <c r="I1468" s="32">
        <v>0</v>
      </c>
      <c r="J1468" s="32">
        <v>0</v>
      </c>
      <c r="K1468" s="29">
        <f>Лист4!E1466/1000</f>
        <v>304.59939000000008</v>
      </c>
      <c r="L1468" s="33"/>
      <c r="M1468" s="33"/>
    </row>
    <row r="1469" spans="1:13" s="34" customFormat="1" ht="18" customHeight="1" x14ac:dyDescent="0.25">
      <c r="A1469" s="23" t="str">
        <f>Лист4!A1467</f>
        <v xml:space="preserve">Пороховая ул. д.4 </v>
      </c>
      <c r="B1469" s="185" t="str">
        <f>Лист4!C1467</f>
        <v>г. Астрахань</v>
      </c>
      <c r="C1469" s="41">
        <f t="shared" si="44"/>
        <v>52.164623199999994</v>
      </c>
      <c r="D1469" s="41">
        <f t="shared" si="45"/>
        <v>3.3296567999999995</v>
      </c>
      <c r="E1469" s="30">
        <v>0</v>
      </c>
      <c r="F1469" s="31">
        <v>3.3296567999999995</v>
      </c>
      <c r="G1469" s="32">
        <v>0</v>
      </c>
      <c r="H1469" s="32">
        <v>0</v>
      </c>
      <c r="I1469" s="32">
        <v>0</v>
      </c>
      <c r="J1469" s="32">
        <v>0</v>
      </c>
      <c r="K1469" s="29">
        <f>Лист4!E1467/1000</f>
        <v>55.494279999999996</v>
      </c>
      <c r="L1469" s="33"/>
      <c r="M1469" s="33"/>
    </row>
    <row r="1470" spans="1:13" s="34" customFormat="1" ht="18" customHeight="1" x14ac:dyDescent="0.25">
      <c r="A1470" s="23" t="str">
        <f>Лист4!A1468</f>
        <v xml:space="preserve">Просторная ул. д.5А </v>
      </c>
      <c r="B1470" s="185" t="str">
        <f>Лист4!C1468</f>
        <v>г. Астрахань</v>
      </c>
      <c r="C1470" s="41">
        <f t="shared" si="44"/>
        <v>5.6625599999999998E-2</v>
      </c>
      <c r="D1470" s="41">
        <f t="shared" si="45"/>
        <v>3.6144000000000003E-3</v>
      </c>
      <c r="E1470" s="30">
        <v>0</v>
      </c>
      <c r="F1470" s="31">
        <v>3.6144000000000003E-3</v>
      </c>
      <c r="G1470" s="32">
        <v>0</v>
      </c>
      <c r="H1470" s="32">
        <v>0</v>
      </c>
      <c r="I1470" s="32">
        <v>0</v>
      </c>
      <c r="J1470" s="32">
        <v>0</v>
      </c>
      <c r="K1470" s="29">
        <f>Лист4!E1468/1000</f>
        <v>6.0240000000000002E-2</v>
      </c>
      <c r="L1470" s="33"/>
      <c r="M1470" s="33"/>
    </row>
    <row r="1471" spans="1:13" s="34" customFormat="1" ht="18" customHeight="1" x14ac:dyDescent="0.25">
      <c r="A1471" s="23" t="str">
        <f>Лист4!A1469</f>
        <v xml:space="preserve">Ровная 2-я ул. д.1 </v>
      </c>
      <c r="B1471" s="185" t="str">
        <f>Лист4!C1469</f>
        <v>г. Астрахань</v>
      </c>
      <c r="C1471" s="41">
        <f t="shared" si="44"/>
        <v>1723.0733826000001</v>
      </c>
      <c r="D1471" s="41">
        <f t="shared" si="45"/>
        <v>109.9834074</v>
      </c>
      <c r="E1471" s="30">
        <v>0</v>
      </c>
      <c r="F1471" s="31">
        <v>109.9834074</v>
      </c>
      <c r="G1471" s="32">
        <v>0</v>
      </c>
      <c r="H1471" s="32">
        <v>0</v>
      </c>
      <c r="I1471" s="32">
        <v>0</v>
      </c>
      <c r="J1471" s="32">
        <v>0</v>
      </c>
      <c r="K1471" s="29">
        <f>Лист4!E1469/1000</f>
        <v>1833.0567900000001</v>
      </c>
      <c r="L1471" s="33"/>
      <c r="M1471" s="33"/>
    </row>
    <row r="1472" spans="1:13" s="34" customFormat="1" ht="18" customHeight="1" x14ac:dyDescent="0.25">
      <c r="A1472" s="23" t="str">
        <f>Лист4!A1470</f>
        <v xml:space="preserve">Рождественского 3-й пр. д.3А </v>
      </c>
      <c r="B1472" s="185" t="str">
        <f>Лист4!C1470</f>
        <v>г. Астрахань</v>
      </c>
      <c r="C1472" s="41">
        <f t="shared" si="44"/>
        <v>151.7973758</v>
      </c>
      <c r="D1472" s="41">
        <f t="shared" si="45"/>
        <v>9.6891941999999993</v>
      </c>
      <c r="E1472" s="30">
        <v>0</v>
      </c>
      <c r="F1472" s="31">
        <v>9.6891941999999993</v>
      </c>
      <c r="G1472" s="32">
        <v>0</v>
      </c>
      <c r="H1472" s="32">
        <v>0</v>
      </c>
      <c r="I1472" s="32">
        <v>0</v>
      </c>
      <c r="J1472" s="32">
        <v>0</v>
      </c>
      <c r="K1472" s="29">
        <f>Лист4!E1470/1000-J1472</f>
        <v>161.48657</v>
      </c>
      <c r="L1472" s="33"/>
      <c r="M1472" s="33"/>
    </row>
    <row r="1473" spans="1:14" s="34" customFormat="1" ht="18" customHeight="1" x14ac:dyDescent="0.25">
      <c r="A1473" s="23" t="str">
        <f>Лист4!A1471</f>
        <v xml:space="preserve">Рождественского ул. д.11 </v>
      </c>
      <c r="B1473" s="185" t="str">
        <f>Лист4!C1471</f>
        <v>г. Астрахань</v>
      </c>
      <c r="C1473" s="41">
        <f t="shared" si="44"/>
        <v>584.44202960000007</v>
      </c>
      <c r="D1473" s="41">
        <f t="shared" si="45"/>
        <v>37.304810400000008</v>
      </c>
      <c r="E1473" s="30">
        <v>0</v>
      </c>
      <c r="F1473" s="31">
        <v>37.304810400000008</v>
      </c>
      <c r="G1473" s="32">
        <v>0</v>
      </c>
      <c r="H1473" s="32">
        <v>0</v>
      </c>
      <c r="I1473" s="32">
        <v>0</v>
      </c>
      <c r="J1473" s="32">
        <v>0</v>
      </c>
      <c r="K1473" s="29">
        <f>Лист4!E1471/1000</f>
        <v>621.74684000000013</v>
      </c>
      <c r="L1473" s="33"/>
      <c r="M1473" s="33"/>
    </row>
    <row r="1474" spans="1:14" s="34" customFormat="1" ht="18" customHeight="1" x14ac:dyDescent="0.25">
      <c r="A1474" s="23" t="str">
        <f>Лист4!A1472</f>
        <v xml:space="preserve">Рождественского ул. д.9 </v>
      </c>
      <c r="B1474" s="185" t="str">
        <f>Лист4!C1472</f>
        <v>г. Астрахань</v>
      </c>
      <c r="C1474" s="41">
        <f t="shared" si="44"/>
        <v>288.38372800000002</v>
      </c>
      <c r="D1474" s="41">
        <f t="shared" si="45"/>
        <v>18.407472000000002</v>
      </c>
      <c r="E1474" s="30">
        <v>0</v>
      </c>
      <c r="F1474" s="31">
        <v>18.407472000000002</v>
      </c>
      <c r="G1474" s="32">
        <v>0</v>
      </c>
      <c r="H1474" s="32">
        <v>0</v>
      </c>
      <c r="I1474" s="32">
        <v>0</v>
      </c>
      <c r="J1474" s="32">
        <v>0</v>
      </c>
      <c r="K1474" s="29">
        <f>Лист4!E1472/1000</f>
        <v>306.7912</v>
      </c>
      <c r="L1474" s="33"/>
      <c r="M1474" s="33"/>
    </row>
    <row r="1475" spans="1:14" s="34" customFormat="1" ht="18" customHeight="1" x14ac:dyDescent="0.25">
      <c r="A1475" s="23" t="str">
        <f>Лист4!A1473</f>
        <v xml:space="preserve">Рождественского ул. д.9 - корп. 2 </v>
      </c>
      <c r="B1475" s="185" t="str">
        <f>Лист4!C1473</f>
        <v>г. Астрахань</v>
      </c>
      <c r="C1475" s="41">
        <f t="shared" si="44"/>
        <v>309.21747440000001</v>
      </c>
      <c r="D1475" s="41">
        <f t="shared" si="45"/>
        <v>19.7372856</v>
      </c>
      <c r="E1475" s="30">
        <v>0</v>
      </c>
      <c r="F1475" s="31">
        <v>19.7372856</v>
      </c>
      <c r="G1475" s="32">
        <v>0</v>
      </c>
      <c r="H1475" s="32">
        <v>0</v>
      </c>
      <c r="I1475" s="32">
        <v>0</v>
      </c>
      <c r="J1475" s="32">
        <v>0</v>
      </c>
      <c r="K1475" s="29">
        <f>Лист4!E1473/1000</f>
        <v>328.95476000000002</v>
      </c>
      <c r="L1475" s="33"/>
      <c r="M1475" s="33"/>
    </row>
    <row r="1476" spans="1:14" s="34" customFormat="1" ht="18" customHeight="1" x14ac:dyDescent="0.25">
      <c r="A1476" s="23" t="str">
        <f>Лист4!A1474</f>
        <v xml:space="preserve">Сабанс-Яр ул. д.1 </v>
      </c>
      <c r="B1476" s="185" t="str">
        <f>Лист4!C1474</f>
        <v>г. Астрахань</v>
      </c>
      <c r="C1476" s="41">
        <f t="shared" ref="C1476:C1539" si="46">K1476+J1476-F1476</f>
        <v>53.990310000000001</v>
      </c>
      <c r="D1476" s="41">
        <f t="shared" ref="D1476:D1539" si="47">F1476</f>
        <v>3.4461900000000001</v>
      </c>
      <c r="E1476" s="30">
        <v>0</v>
      </c>
      <c r="F1476" s="31">
        <v>3.4461900000000001</v>
      </c>
      <c r="G1476" s="32">
        <v>0</v>
      </c>
      <c r="H1476" s="32">
        <v>0</v>
      </c>
      <c r="I1476" s="32">
        <v>0</v>
      </c>
      <c r="J1476" s="32">
        <v>0</v>
      </c>
      <c r="K1476" s="29">
        <f>Лист4!E1474/1000</f>
        <v>57.436500000000002</v>
      </c>
      <c r="L1476" s="33"/>
      <c r="M1476" s="33"/>
    </row>
    <row r="1477" spans="1:14" s="34" customFormat="1" ht="18" customHeight="1" x14ac:dyDescent="0.25">
      <c r="A1477" s="23" t="str">
        <f>Лист4!A1475</f>
        <v xml:space="preserve">Сабанс-Яр ул. д.1 - корп. 1 </v>
      </c>
      <c r="B1477" s="185" t="str">
        <f>Лист4!C1475</f>
        <v>г. Астрахань</v>
      </c>
      <c r="C1477" s="41">
        <f t="shared" si="46"/>
        <v>94.666366000000011</v>
      </c>
      <c r="D1477" s="41">
        <f t="shared" si="47"/>
        <v>6.0425340000000007</v>
      </c>
      <c r="E1477" s="30">
        <v>0</v>
      </c>
      <c r="F1477" s="31">
        <v>6.0425340000000007</v>
      </c>
      <c r="G1477" s="32">
        <v>0</v>
      </c>
      <c r="H1477" s="32">
        <v>0</v>
      </c>
      <c r="I1477" s="32">
        <v>0</v>
      </c>
      <c r="J1477" s="32">
        <v>0</v>
      </c>
      <c r="K1477" s="29">
        <f>Лист4!E1475/1000</f>
        <v>100.70890000000001</v>
      </c>
      <c r="L1477" s="33"/>
      <c r="M1477" s="33"/>
    </row>
    <row r="1478" spans="1:14" s="34" customFormat="1" ht="18" customHeight="1" x14ac:dyDescent="0.25">
      <c r="A1478" s="23" t="str">
        <f>Лист4!A1476</f>
        <v xml:space="preserve">Сабанс-Яр ул. д.2 </v>
      </c>
      <c r="B1478" s="185" t="str">
        <f>Лист4!C1476</f>
        <v>г. Астрахань</v>
      </c>
      <c r="C1478" s="41">
        <f t="shared" si="46"/>
        <v>52.853192000000007</v>
      </c>
      <c r="D1478" s="41">
        <f t="shared" si="47"/>
        <v>3.3736079999999999</v>
      </c>
      <c r="E1478" s="30">
        <v>0</v>
      </c>
      <c r="F1478" s="31">
        <v>3.3736079999999999</v>
      </c>
      <c r="G1478" s="32">
        <v>0</v>
      </c>
      <c r="H1478" s="32">
        <v>0</v>
      </c>
      <c r="I1478" s="32">
        <v>0</v>
      </c>
      <c r="J1478" s="32">
        <v>0</v>
      </c>
      <c r="K1478" s="29">
        <f>Лист4!E1476/1000</f>
        <v>56.226800000000004</v>
      </c>
      <c r="L1478" s="33"/>
      <c r="M1478" s="33"/>
    </row>
    <row r="1479" spans="1:14" s="34" customFormat="1" ht="18" customHeight="1" x14ac:dyDescent="0.25">
      <c r="A1479" s="23" t="str">
        <f>Лист4!A1477</f>
        <v xml:space="preserve">Сабанс-Яр ул. д.3 </v>
      </c>
      <c r="B1479" s="185" t="str">
        <f>Лист4!C1477</f>
        <v>г. Астрахань</v>
      </c>
      <c r="C1479" s="41">
        <f t="shared" si="46"/>
        <v>77.014764</v>
      </c>
      <c r="D1479" s="41">
        <f t="shared" si="47"/>
        <v>4.9158359999999997</v>
      </c>
      <c r="E1479" s="30">
        <v>0</v>
      </c>
      <c r="F1479" s="31">
        <v>4.9158359999999997</v>
      </c>
      <c r="G1479" s="32">
        <v>0</v>
      </c>
      <c r="H1479" s="32">
        <v>0</v>
      </c>
      <c r="I1479" s="32">
        <v>0</v>
      </c>
      <c r="J1479" s="32">
        <v>0</v>
      </c>
      <c r="K1479" s="29">
        <f>Лист4!E1477/1000</f>
        <v>81.930599999999998</v>
      </c>
      <c r="L1479" s="33"/>
      <c r="M1479" s="33"/>
    </row>
    <row r="1480" spans="1:14" s="34" customFormat="1" ht="18" customHeight="1" x14ac:dyDescent="0.25">
      <c r="A1480" s="23" t="str">
        <f>Лист4!A1478</f>
        <v xml:space="preserve">Сабанс-Яр ул. д.4 </v>
      </c>
      <c r="B1480" s="185" t="str">
        <f>Лист4!C1478</f>
        <v>г. Астрахань</v>
      </c>
      <c r="C1480" s="41">
        <f t="shared" si="46"/>
        <v>3.5318901999999999</v>
      </c>
      <c r="D1480" s="41">
        <f t="shared" si="47"/>
        <v>0.22543980000000002</v>
      </c>
      <c r="E1480" s="30">
        <v>0</v>
      </c>
      <c r="F1480" s="31">
        <v>0.22543980000000002</v>
      </c>
      <c r="G1480" s="32">
        <v>0</v>
      </c>
      <c r="H1480" s="32">
        <v>0</v>
      </c>
      <c r="I1480" s="32">
        <v>0</v>
      </c>
      <c r="J1480" s="32">
        <v>0</v>
      </c>
      <c r="K1480" s="29">
        <f>Лист4!E1478/1000</f>
        <v>3.7573300000000001</v>
      </c>
      <c r="L1480" s="33"/>
      <c r="M1480" s="33"/>
    </row>
    <row r="1481" spans="1:14" s="34" customFormat="1" ht="18" customHeight="1" x14ac:dyDescent="0.25">
      <c r="A1481" s="23" t="str">
        <f>Лист4!A1479</f>
        <v xml:space="preserve">Сабанс-Яр ул. д.5 </v>
      </c>
      <c r="B1481" s="185" t="str">
        <f>Лист4!C1479</f>
        <v>г. Астрахань</v>
      </c>
      <c r="C1481" s="41">
        <f t="shared" si="46"/>
        <v>116.00512739999999</v>
      </c>
      <c r="D1481" s="41">
        <f t="shared" si="47"/>
        <v>7.4045825999999995</v>
      </c>
      <c r="E1481" s="30">
        <v>0</v>
      </c>
      <c r="F1481" s="31">
        <v>7.4045825999999995</v>
      </c>
      <c r="G1481" s="32">
        <v>0</v>
      </c>
      <c r="H1481" s="32">
        <v>0</v>
      </c>
      <c r="I1481" s="32">
        <v>0</v>
      </c>
      <c r="J1481" s="32">
        <v>0</v>
      </c>
      <c r="K1481" s="29">
        <f>Лист4!E1479/1000</f>
        <v>123.40970999999999</v>
      </c>
      <c r="L1481" s="33"/>
      <c r="M1481" s="33"/>
    </row>
    <row r="1482" spans="1:14" s="34" customFormat="1" ht="18" customHeight="1" x14ac:dyDescent="0.25">
      <c r="A1482" s="23" t="str">
        <f>Лист4!A1480</f>
        <v xml:space="preserve">Садовая ул. д.33 </v>
      </c>
      <c r="B1482" s="185" t="str">
        <f>Лист4!C1480</f>
        <v>г. Астрахань</v>
      </c>
      <c r="C1482" s="41">
        <f t="shared" si="46"/>
        <v>0.50995000000000001</v>
      </c>
      <c r="D1482" s="41">
        <f t="shared" si="47"/>
        <v>3.2550000000000003E-2</v>
      </c>
      <c r="E1482" s="30">
        <v>0</v>
      </c>
      <c r="F1482" s="31">
        <v>3.2550000000000003E-2</v>
      </c>
      <c r="G1482" s="32">
        <v>0</v>
      </c>
      <c r="H1482" s="32">
        <v>0</v>
      </c>
      <c r="I1482" s="32">
        <v>0</v>
      </c>
      <c r="J1482" s="32">
        <v>0</v>
      </c>
      <c r="K1482" s="29">
        <f>Лист4!E1480/1000</f>
        <v>0.54249999999999998</v>
      </c>
      <c r="L1482" s="33"/>
      <c r="M1482" s="33"/>
    </row>
    <row r="1483" spans="1:14" s="34" customFormat="1" ht="18" customHeight="1" x14ac:dyDescent="0.25">
      <c r="A1483" s="23" t="str">
        <f>Лист4!A1481</f>
        <v xml:space="preserve">Сахалинская ул. д.9 </v>
      </c>
      <c r="B1483" s="185" t="str">
        <f>Лист4!C1481</f>
        <v>г. Астрахань</v>
      </c>
      <c r="C1483" s="41">
        <f t="shared" si="46"/>
        <v>425.8141344</v>
      </c>
      <c r="D1483" s="41">
        <f t="shared" si="47"/>
        <v>27.179625600000001</v>
      </c>
      <c r="E1483" s="30">
        <v>0</v>
      </c>
      <c r="F1483" s="31">
        <v>27.179625600000001</v>
      </c>
      <c r="G1483" s="32">
        <v>0</v>
      </c>
      <c r="H1483" s="32">
        <v>0</v>
      </c>
      <c r="I1483" s="32">
        <v>0</v>
      </c>
      <c r="J1483" s="32">
        <v>0</v>
      </c>
      <c r="K1483" s="29">
        <f>Лист4!E1481/1000</f>
        <v>452.99376000000001</v>
      </c>
      <c r="L1483" s="33"/>
      <c r="M1483" s="33"/>
    </row>
    <row r="1484" spans="1:14" s="34" customFormat="1" ht="18" customHeight="1" x14ac:dyDescent="0.25">
      <c r="A1484" s="23" t="str">
        <f>Лист4!A1482</f>
        <v xml:space="preserve">Сахалинская ул. д.9 - корп. 1 </v>
      </c>
      <c r="B1484" s="185" t="str">
        <f>Лист4!C1482</f>
        <v>г. Астрахань</v>
      </c>
      <c r="C1484" s="41">
        <f t="shared" si="46"/>
        <v>860.81297119999977</v>
      </c>
      <c r="D1484" s="41">
        <f t="shared" si="47"/>
        <v>54.945508799999985</v>
      </c>
      <c r="E1484" s="30">
        <v>0</v>
      </c>
      <c r="F1484" s="31">
        <v>54.945508799999985</v>
      </c>
      <c r="G1484" s="32">
        <v>0</v>
      </c>
      <c r="H1484" s="32">
        <v>0</v>
      </c>
      <c r="I1484" s="32">
        <v>0</v>
      </c>
      <c r="J1484" s="32">
        <v>0</v>
      </c>
      <c r="K1484" s="29">
        <f>Лист4!E1482/1000</f>
        <v>915.75847999999974</v>
      </c>
      <c r="L1484" s="33"/>
      <c r="M1484" s="33"/>
      <c r="N1484" s="33">
        <v>0</v>
      </c>
    </row>
    <row r="1485" spans="1:14" s="34" customFormat="1" ht="18" customHeight="1" x14ac:dyDescent="0.25">
      <c r="A1485" s="23" t="str">
        <f>Лист4!A1483</f>
        <v xml:space="preserve">Симферопольская ул. д.18 </v>
      </c>
      <c r="B1485" s="185" t="str">
        <f>Лист4!C1483</f>
        <v>г. Астрахань</v>
      </c>
      <c r="C1485" s="41">
        <f t="shared" si="46"/>
        <v>17.250316000000002</v>
      </c>
      <c r="D1485" s="41">
        <f t="shared" si="47"/>
        <v>1.1010840000000002</v>
      </c>
      <c r="E1485" s="30">
        <v>0</v>
      </c>
      <c r="F1485" s="31">
        <v>1.1010840000000002</v>
      </c>
      <c r="G1485" s="32">
        <v>0</v>
      </c>
      <c r="H1485" s="32">
        <v>0</v>
      </c>
      <c r="I1485" s="32">
        <v>0</v>
      </c>
      <c r="J1485" s="32">
        <v>0</v>
      </c>
      <c r="K1485" s="29">
        <f>Лист4!E1483/1000</f>
        <v>18.351400000000002</v>
      </c>
      <c r="L1485" s="33"/>
      <c r="M1485" s="33"/>
    </row>
    <row r="1486" spans="1:14" s="34" customFormat="1" ht="18" customHeight="1" x14ac:dyDescent="0.25">
      <c r="A1486" s="23" t="str">
        <f>Лист4!A1484</f>
        <v xml:space="preserve">Ставропольская ул. д.29 </v>
      </c>
      <c r="B1486" s="185" t="str">
        <f>Лист4!C1484</f>
        <v>г. Астрахань</v>
      </c>
      <c r="C1486" s="41">
        <f t="shared" si="46"/>
        <v>95.365256000000002</v>
      </c>
      <c r="D1486" s="41">
        <f t="shared" si="47"/>
        <v>6.0871440000000003</v>
      </c>
      <c r="E1486" s="30">
        <v>0</v>
      </c>
      <c r="F1486" s="31">
        <v>6.0871440000000003</v>
      </c>
      <c r="G1486" s="32">
        <v>0</v>
      </c>
      <c r="H1486" s="32">
        <v>0</v>
      </c>
      <c r="I1486" s="32">
        <v>0</v>
      </c>
      <c r="J1486" s="32">
        <v>0</v>
      </c>
      <c r="K1486" s="29">
        <f>Лист4!E1484/1000</f>
        <v>101.4524</v>
      </c>
      <c r="L1486" s="33"/>
      <c r="M1486" s="33"/>
    </row>
    <row r="1487" spans="1:14" s="34" customFormat="1" ht="18" customHeight="1" x14ac:dyDescent="0.25">
      <c r="A1487" s="23" t="str">
        <f>Лист4!A1485</f>
        <v xml:space="preserve">Ставропольская ул. д.29А </v>
      </c>
      <c r="B1487" s="185" t="str">
        <f>Лист4!C1485</f>
        <v>г. Астрахань</v>
      </c>
      <c r="C1487" s="41">
        <f t="shared" si="46"/>
        <v>69.711462200000014</v>
      </c>
      <c r="D1487" s="41">
        <f t="shared" si="47"/>
        <v>4.4496678000000003</v>
      </c>
      <c r="E1487" s="30">
        <v>0</v>
      </c>
      <c r="F1487" s="31">
        <v>4.4496678000000003</v>
      </c>
      <c r="G1487" s="32">
        <v>0</v>
      </c>
      <c r="H1487" s="32">
        <v>0</v>
      </c>
      <c r="I1487" s="32">
        <v>0</v>
      </c>
      <c r="J1487" s="32">
        <v>445.76</v>
      </c>
      <c r="K1487" s="29">
        <f>Лист4!E1485/1000-J1487</f>
        <v>-371.59886999999998</v>
      </c>
      <c r="L1487" s="33"/>
      <c r="M1487" s="33"/>
    </row>
    <row r="1488" spans="1:14" s="34" customFormat="1" ht="18" customHeight="1" x14ac:dyDescent="0.25">
      <c r="A1488" s="23" t="str">
        <f>Лист4!A1486</f>
        <v xml:space="preserve">Ставропольская ул. д.31 </v>
      </c>
      <c r="B1488" s="185" t="str">
        <f>Лист4!C1486</f>
        <v>г. Астрахань</v>
      </c>
      <c r="C1488" s="41">
        <f t="shared" si="46"/>
        <v>141.78142199999999</v>
      </c>
      <c r="D1488" s="41">
        <f t="shared" si="47"/>
        <v>9.0498779999999996</v>
      </c>
      <c r="E1488" s="30">
        <v>0</v>
      </c>
      <c r="F1488" s="31">
        <v>9.0498779999999996</v>
      </c>
      <c r="G1488" s="32">
        <v>0</v>
      </c>
      <c r="H1488" s="32">
        <v>0</v>
      </c>
      <c r="I1488" s="32">
        <v>0</v>
      </c>
      <c r="J1488" s="32">
        <v>0</v>
      </c>
      <c r="K1488" s="29">
        <f>Лист4!E1486/1000</f>
        <v>150.8313</v>
      </c>
      <c r="L1488" s="33"/>
      <c r="M1488" s="33"/>
    </row>
    <row r="1489" spans="1:13" s="34" customFormat="1" ht="18" customHeight="1" x14ac:dyDescent="0.25">
      <c r="A1489" s="23" t="str">
        <f>Лист4!A1487</f>
        <v xml:space="preserve">Ставропольская ул. д.31А </v>
      </c>
      <c r="B1489" s="185" t="str">
        <f>Лист4!C1487</f>
        <v>г. Астрахань</v>
      </c>
      <c r="C1489" s="41">
        <f t="shared" si="46"/>
        <v>29.404422</v>
      </c>
      <c r="D1489" s="41">
        <f t="shared" si="47"/>
        <v>1.876878</v>
      </c>
      <c r="E1489" s="30">
        <v>0</v>
      </c>
      <c r="F1489" s="31">
        <v>1.876878</v>
      </c>
      <c r="G1489" s="32">
        <v>0</v>
      </c>
      <c r="H1489" s="32">
        <v>0</v>
      </c>
      <c r="I1489" s="32">
        <v>0</v>
      </c>
      <c r="J1489" s="32">
        <v>0</v>
      </c>
      <c r="K1489" s="29">
        <f>Лист4!E1487/1000</f>
        <v>31.281300000000002</v>
      </c>
      <c r="L1489" s="33"/>
      <c r="M1489" s="33"/>
    </row>
    <row r="1490" spans="1:13" s="34" customFormat="1" ht="18" customHeight="1" x14ac:dyDescent="0.25">
      <c r="A1490" s="23" t="str">
        <f>Лист4!A1488</f>
        <v xml:space="preserve">Ставропольская ул. д.33 </v>
      </c>
      <c r="B1490" s="185" t="str">
        <f>Лист4!C1488</f>
        <v>г. Астрахань</v>
      </c>
      <c r="C1490" s="41">
        <f t="shared" si="46"/>
        <v>118.50862000000001</v>
      </c>
      <c r="D1490" s="41">
        <f t="shared" si="47"/>
        <v>7.5643800000000008</v>
      </c>
      <c r="E1490" s="30">
        <v>0</v>
      </c>
      <c r="F1490" s="31">
        <v>7.5643800000000008</v>
      </c>
      <c r="G1490" s="32">
        <v>0</v>
      </c>
      <c r="H1490" s="32">
        <v>0</v>
      </c>
      <c r="I1490" s="32">
        <v>0</v>
      </c>
      <c r="J1490" s="32">
        <v>0</v>
      </c>
      <c r="K1490" s="29">
        <f>Лист4!E1488/1000</f>
        <v>126.07300000000001</v>
      </c>
      <c r="L1490" s="33"/>
      <c r="M1490" s="33"/>
    </row>
    <row r="1491" spans="1:13" s="34" customFormat="1" ht="18" customHeight="1" x14ac:dyDescent="0.25">
      <c r="A1491" s="23" t="str">
        <f>Лист4!A1489</f>
        <v xml:space="preserve">Ставропольская ул. д.33А </v>
      </c>
      <c r="B1491" s="185" t="str">
        <f>Лист4!C1489</f>
        <v>г. Астрахань</v>
      </c>
      <c r="C1491" s="41">
        <f t="shared" si="46"/>
        <v>159.20266760000001</v>
      </c>
      <c r="D1491" s="41">
        <f t="shared" si="47"/>
        <v>10.1618724</v>
      </c>
      <c r="E1491" s="30">
        <v>0</v>
      </c>
      <c r="F1491" s="31">
        <v>10.1618724</v>
      </c>
      <c r="G1491" s="32">
        <v>0</v>
      </c>
      <c r="H1491" s="32">
        <v>0</v>
      </c>
      <c r="I1491" s="32">
        <v>0</v>
      </c>
      <c r="J1491" s="32">
        <v>0</v>
      </c>
      <c r="K1491" s="29">
        <f>Лист4!E1489/1000</f>
        <v>169.36454000000001</v>
      </c>
      <c r="L1491" s="33"/>
      <c r="M1491" s="33"/>
    </row>
    <row r="1492" spans="1:13" s="34" customFormat="1" ht="18" customHeight="1" x14ac:dyDescent="0.25">
      <c r="A1492" s="23" t="str">
        <f>Лист4!A1490</f>
        <v xml:space="preserve">Ставропольская ул. д.37 </v>
      </c>
      <c r="B1492" s="185" t="str">
        <f>Лист4!C1490</f>
        <v>г. Астрахань</v>
      </c>
      <c r="C1492" s="41">
        <f t="shared" si="46"/>
        <v>141.97807</v>
      </c>
      <c r="D1492" s="41">
        <f t="shared" si="47"/>
        <v>9.0624299999999991</v>
      </c>
      <c r="E1492" s="30">
        <v>0</v>
      </c>
      <c r="F1492" s="31">
        <v>9.0624299999999991</v>
      </c>
      <c r="G1492" s="32">
        <v>0</v>
      </c>
      <c r="H1492" s="32">
        <v>0</v>
      </c>
      <c r="I1492" s="32">
        <v>0</v>
      </c>
      <c r="J1492" s="32">
        <v>0</v>
      </c>
      <c r="K1492" s="29">
        <f>Лист4!E1490/1000</f>
        <v>151.04050000000001</v>
      </c>
      <c r="L1492" s="33"/>
      <c r="M1492" s="33"/>
    </row>
    <row r="1493" spans="1:13" s="34" customFormat="1" ht="18" customHeight="1" x14ac:dyDescent="0.25">
      <c r="A1493" s="23" t="str">
        <f>Лист4!A1491</f>
        <v xml:space="preserve">Ставропольская ул. д.60 </v>
      </c>
      <c r="B1493" s="185" t="str">
        <f>Лист4!C1491</f>
        <v>г. Астрахань</v>
      </c>
      <c r="C1493" s="41">
        <f t="shared" si="46"/>
        <v>7.4440480000000004</v>
      </c>
      <c r="D1493" s="41">
        <f t="shared" si="47"/>
        <v>0.47515200000000002</v>
      </c>
      <c r="E1493" s="30">
        <v>0</v>
      </c>
      <c r="F1493" s="31">
        <v>0.47515200000000002</v>
      </c>
      <c r="G1493" s="32">
        <v>0</v>
      </c>
      <c r="H1493" s="32">
        <v>0</v>
      </c>
      <c r="I1493" s="32">
        <v>0</v>
      </c>
      <c r="J1493" s="32">
        <v>0</v>
      </c>
      <c r="K1493" s="29">
        <f>Лист4!E1491/1000</f>
        <v>7.9192</v>
      </c>
      <c r="L1493" s="33"/>
      <c r="M1493" s="33"/>
    </row>
    <row r="1494" spans="1:13" s="34" customFormat="1" ht="18" customHeight="1" x14ac:dyDescent="0.25">
      <c r="A1494" s="23" t="str">
        <f>Лист4!A1492</f>
        <v xml:space="preserve">Степная 2-я ул. д.15 </v>
      </c>
      <c r="B1494" s="185" t="str">
        <f>Лист4!C1492</f>
        <v>г. Астрахань</v>
      </c>
      <c r="C1494" s="41">
        <f t="shared" si="46"/>
        <v>22.895204000000003</v>
      </c>
      <c r="D1494" s="41">
        <f t="shared" si="47"/>
        <v>1.4613960000000001</v>
      </c>
      <c r="E1494" s="30">
        <v>0</v>
      </c>
      <c r="F1494" s="31">
        <v>1.4613960000000001</v>
      </c>
      <c r="G1494" s="32">
        <v>0</v>
      </c>
      <c r="H1494" s="32">
        <v>0</v>
      </c>
      <c r="I1494" s="32">
        <v>0</v>
      </c>
      <c r="J1494" s="32">
        <v>0</v>
      </c>
      <c r="K1494" s="29">
        <f>Лист4!E1492/1000</f>
        <v>24.356600000000004</v>
      </c>
      <c r="L1494" s="33"/>
      <c r="M1494" s="33"/>
    </row>
    <row r="1495" spans="1:13" s="34" customFormat="1" ht="21.75" customHeight="1" x14ac:dyDescent="0.25">
      <c r="A1495" s="23" t="str">
        <f>Лист4!A1493</f>
        <v xml:space="preserve">Степная 2-я ул. д.17 </v>
      </c>
      <c r="B1495" s="185" t="str">
        <f>Лист4!C1493</f>
        <v>г. Астрахань</v>
      </c>
      <c r="C1495" s="41">
        <f t="shared" si="46"/>
        <v>15.351046</v>
      </c>
      <c r="D1495" s="41">
        <f t="shared" si="47"/>
        <v>0.979854</v>
      </c>
      <c r="E1495" s="30">
        <v>0</v>
      </c>
      <c r="F1495" s="31">
        <v>0.979854</v>
      </c>
      <c r="G1495" s="32">
        <v>0</v>
      </c>
      <c r="H1495" s="32">
        <v>0</v>
      </c>
      <c r="I1495" s="32">
        <v>0</v>
      </c>
      <c r="J1495" s="32">
        <v>0</v>
      </c>
      <c r="K1495" s="29">
        <f>Лист4!E1493/1000</f>
        <v>16.3309</v>
      </c>
      <c r="L1495" s="33"/>
      <c r="M1495" s="33"/>
    </row>
    <row r="1496" spans="1:13" s="34" customFormat="1" ht="21.75" customHeight="1" x14ac:dyDescent="0.25">
      <c r="A1496" s="23" t="str">
        <f>Лист4!A1494</f>
        <v xml:space="preserve">Степная 2-я ул. д.19 </v>
      </c>
      <c r="B1496" s="185" t="str">
        <f>Лист4!C1494</f>
        <v>г. Астрахань</v>
      </c>
      <c r="C1496" s="41">
        <f t="shared" si="46"/>
        <v>9.9636240000000011</v>
      </c>
      <c r="D1496" s="41">
        <f t="shared" si="47"/>
        <v>0.6359760000000001</v>
      </c>
      <c r="E1496" s="30">
        <v>0</v>
      </c>
      <c r="F1496" s="31">
        <v>0.6359760000000001</v>
      </c>
      <c r="G1496" s="32">
        <v>0</v>
      </c>
      <c r="H1496" s="32">
        <v>0</v>
      </c>
      <c r="I1496" s="32">
        <v>0</v>
      </c>
      <c r="J1496" s="32">
        <v>0</v>
      </c>
      <c r="K1496" s="29">
        <f>Лист4!E1494/1000</f>
        <v>10.599600000000001</v>
      </c>
      <c r="L1496" s="33"/>
      <c r="M1496" s="33"/>
    </row>
    <row r="1497" spans="1:13" s="34" customFormat="1" ht="21.75" customHeight="1" x14ac:dyDescent="0.25">
      <c r="A1497" s="23" t="str">
        <f>Лист4!A1495</f>
        <v xml:space="preserve">Степная 2-я ул. д.21 </v>
      </c>
      <c r="B1497" s="185" t="str">
        <f>Лист4!C1495</f>
        <v>г. Астрахань</v>
      </c>
      <c r="C1497" s="41">
        <f t="shared" si="46"/>
        <v>1.5964959999999999</v>
      </c>
      <c r="D1497" s="41">
        <f t="shared" si="47"/>
        <v>0.10190399999999999</v>
      </c>
      <c r="E1497" s="30">
        <v>0</v>
      </c>
      <c r="F1497" s="31">
        <v>0.10190399999999999</v>
      </c>
      <c r="G1497" s="32">
        <v>0</v>
      </c>
      <c r="H1497" s="32">
        <v>0</v>
      </c>
      <c r="I1497" s="32">
        <v>0</v>
      </c>
      <c r="J1497" s="32">
        <v>0</v>
      </c>
      <c r="K1497" s="29">
        <f>Лист4!E1495/1000</f>
        <v>1.6983999999999999</v>
      </c>
      <c r="L1497" s="33"/>
      <c r="M1497" s="33"/>
    </row>
    <row r="1498" spans="1:13" s="34" customFormat="1" ht="21.75" customHeight="1" x14ac:dyDescent="0.25">
      <c r="A1498" s="23" t="str">
        <f>Лист4!A1496</f>
        <v xml:space="preserve">Степная 2-я ул. д.23 </v>
      </c>
      <c r="B1498" s="185" t="str">
        <f>Лист4!C1496</f>
        <v>г. Астрахань</v>
      </c>
      <c r="C1498" s="41">
        <f t="shared" si="46"/>
        <v>14.322873999999999</v>
      </c>
      <c r="D1498" s="41">
        <f t="shared" si="47"/>
        <v>0.91422599999999987</v>
      </c>
      <c r="E1498" s="30">
        <v>0</v>
      </c>
      <c r="F1498" s="31">
        <v>0.91422599999999987</v>
      </c>
      <c r="G1498" s="32">
        <v>0</v>
      </c>
      <c r="H1498" s="32">
        <v>0</v>
      </c>
      <c r="I1498" s="32">
        <v>0</v>
      </c>
      <c r="J1498" s="32">
        <v>0</v>
      </c>
      <c r="K1498" s="29">
        <f>Лист4!E1496/1000</f>
        <v>15.237099999999998</v>
      </c>
      <c r="L1498" s="33"/>
      <c r="M1498" s="33"/>
    </row>
    <row r="1499" spans="1:13" s="34" customFormat="1" ht="21.75" customHeight="1" x14ac:dyDescent="0.25">
      <c r="A1499" s="23" t="str">
        <f>Лист4!A1497</f>
        <v xml:space="preserve">Степная 2-я ул. д.25 </v>
      </c>
      <c r="B1499" s="185" t="str">
        <f>Лист4!C1497</f>
        <v>г. Астрахань</v>
      </c>
      <c r="C1499" s="41">
        <f t="shared" si="46"/>
        <v>0</v>
      </c>
      <c r="D1499" s="41">
        <f t="shared" si="47"/>
        <v>0</v>
      </c>
      <c r="E1499" s="30">
        <v>0</v>
      </c>
      <c r="F1499" s="31">
        <v>0</v>
      </c>
      <c r="G1499" s="32">
        <v>0</v>
      </c>
      <c r="H1499" s="32">
        <v>0</v>
      </c>
      <c r="I1499" s="32">
        <v>0</v>
      </c>
      <c r="J1499" s="32">
        <v>0</v>
      </c>
      <c r="K1499" s="29">
        <f>Лист4!E1497/1000</f>
        <v>0</v>
      </c>
      <c r="L1499" s="33"/>
      <c r="M1499" s="33"/>
    </row>
    <row r="1500" spans="1:13" s="34" customFormat="1" ht="21.75" customHeight="1" x14ac:dyDescent="0.25">
      <c r="A1500" s="23" t="str">
        <f>Лист4!A1498</f>
        <v xml:space="preserve">Степная 2-я ул. д.27 </v>
      </c>
      <c r="B1500" s="185" t="str">
        <f>Лист4!C1498</f>
        <v>г. Астрахань</v>
      </c>
      <c r="C1500" s="41">
        <f t="shared" si="46"/>
        <v>30.550563999999998</v>
      </c>
      <c r="D1500" s="41">
        <f t="shared" si="47"/>
        <v>1.9500359999999999</v>
      </c>
      <c r="E1500" s="30">
        <v>0</v>
      </c>
      <c r="F1500" s="31">
        <v>1.9500359999999999</v>
      </c>
      <c r="G1500" s="32">
        <v>0</v>
      </c>
      <c r="H1500" s="32">
        <v>0</v>
      </c>
      <c r="I1500" s="32">
        <v>0</v>
      </c>
      <c r="J1500" s="32">
        <v>0</v>
      </c>
      <c r="K1500" s="29">
        <f>Лист4!E1498/1000</f>
        <v>32.500599999999999</v>
      </c>
      <c r="L1500" s="33"/>
      <c r="M1500" s="33"/>
    </row>
    <row r="1501" spans="1:13" s="34" customFormat="1" ht="21.75" customHeight="1" x14ac:dyDescent="0.25">
      <c r="A1501" s="23" t="str">
        <f>Лист4!A1499</f>
        <v xml:space="preserve">Степная 2-я ул. д.29 </v>
      </c>
      <c r="B1501" s="185" t="str">
        <f>Лист4!C1499</f>
        <v>г. Астрахань</v>
      </c>
      <c r="C1501" s="41">
        <f t="shared" si="46"/>
        <v>11.073482</v>
      </c>
      <c r="D1501" s="41">
        <f t="shared" si="47"/>
        <v>0.70681800000000006</v>
      </c>
      <c r="E1501" s="30">
        <v>0</v>
      </c>
      <c r="F1501" s="31">
        <v>0.70681800000000006</v>
      </c>
      <c r="G1501" s="32">
        <v>0</v>
      </c>
      <c r="H1501" s="32">
        <v>0</v>
      </c>
      <c r="I1501" s="32">
        <v>0</v>
      </c>
      <c r="J1501" s="32">
        <v>0</v>
      </c>
      <c r="K1501" s="29">
        <f>Лист4!E1499/1000</f>
        <v>11.7803</v>
      </c>
      <c r="L1501" s="33"/>
      <c r="M1501" s="33"/>
    </row>
    <row r="1502" spans="1:13" s="34" customFormat="1" ht="21.75" customHeight="1" x14ac:dyDescent="0.25">
      <c r="A1502" s="23" t="str">
        <f>Лист4!A1500</f>
        <v xml:space="preserve">Степная 2-я ул. д.33 </v>
      </c>
      <c r="B1502" s="185" t="str">
        <f>Лист4!C1500</f>
        <v>г. Астрахань</v>
      </c>
      <c r="C1502" s="41">
        <f t="shared" si="46"/>
        <v>49.697048000000002</v>
      </c>
      <c r="D1502" s="41">
        <f t="shared" si="47"/>
        <v>3.1721519999999996</v>
      </c>
      <c r="E1502" s="30">
        <v>0</v>
      </c>
      <c r="F1502" s="31">
        <v>3.1721519999999996</v>
      </c>
      <c r="G1502" s="32">
        <v>0</v>
      </c>
      <c r="H1502" s="32">
        <v>0</v>
      </c>
      <c r="I1502" s="32">
        <v>0</v>
      </c>
      <c r="J1502" s="32">
        <v>0</v>
      </c>
      <c r="K1502" s="29">
        <f>Лист4!E1500/1000</f>
        <v>52.869199999999999</v>
      </c>
      <c r="L1502" s="33"/>
      <c r="M1502" s="33"/>
    </row>
    <row r="1503" spans="1:13" s="34" customFormat="1" ht="21.75" customHeight="1" x14ac:dyDescent="0.25">
      <c r="A1503" s="23" t="str">
        <f>Лист4!A1501</f>
        <v xml:space="preserve">Степная 2-я ул. д.39 </v>
      </c>
      <c r="B1503" s="185" t="str">
        <f>Лист4!C1501</f>
        <v>г. Астрахань</v>
      </c>
      <c r="C1503" s="41">
        <f t="shared" si="46"/>
        <v>27.770514000000002</v>
      </c>
      <c r="D1503" s="41">
        <f t="shared" si="47"/>
        <v>1.772586</v>
      </c>
      <c r="E1503" s="30">
        <v>0</v>
      </c>
      <c r="F1503" s="31">
        <v>1.772586</v>
      </c>
      <c r="G1503" s="32">
        <v>0</v>
      </c>
      <c r="H1503" s="32">
        <v>0</v>
      </c>
      <c r="I1503" s="32">
        <v>0</v>
      </c>
      <c r="J1503" s="32">
        <v>0</v>
      </c>
      <c r="K1503" s="29">
        <f>Лист4!E1501/1000</f>
        <v>29.543100000000003</v>
      </c>
      <c r="L1503" s="33"/>
      <c r="M1503" s="33"/>
    </row>
    <row r="1504" spans="1:13" s="34" customFormat="1" ht="21.75" customHeight="1" x14ac:dyDescent="0.25">
      <c r="A1504" s="23" t="str">
        <f>Лист4!A1502</f>
        <v xml:space="preserve">Степная 2-я ул. д.41 </v>
      </c>
      <c r="B1504" s="185" t="str">
        <f>Лист4!C1502</f>
        <v>г. Астрахань</v>
      </c>
      <c r="C1504" s="41">
        <f t="shared" si="46"/>
        <v>25.126011999999996</v>
      </c>
      <c r="D1504" s="41">
        <f t="shared" si="47"/>
        <v>1.6037879999999998</v>
      </c>
      <c r="E1504" s="30">
        <v>0</v>
      </c>
      <c r="F1504" s="31">
        <v>1.6037879999999998</v>
      </c>
      <c r="G1504" s="32">
        <v>0</v>
      </c>
      <c r="H1504" s="32">
        <v>0</v>
      </c>
      <c r="I1504" s="32">
        <v>0</v>
      </c>
      <c r="J1504" s="32">
        <v>0</v>
      </c>
      <c r="K1504" s="29">
        <f>Лист4!E1502/1000</f>
        <v>26.729799999999997</v>
      </c>
      <c r="L1504" s="33"/>
      <c r="M1504" s="33"/>
    </row>
    <row r="1505" spans="1:13" s="34" customFormat="1" ht="21.75" customHeight="1" x14ac:dyDescent="0.25">
      <c r="A1505" s="23" t="str">
        <f>Лист4!A1503</f>
        <v xml:space="preserve">Строителей ул. д.2 </v>
      </c>
      <c r="B1505" s="185" t="str">
        <f>Лист4!C1503</f>
        <v>г. Астрахань</v>
      </c>
      <c r="C1505" s="41">
        <f t="shared" si="46"/>
        <v>126.52390599999997</v>
      </c>
      <c r="D1505" s="41">
        <f t="shared" si="47"/>
        <v>8.0759939999999979</v>
      </c>
      <c r="E1505" s="30">
        <v>0</v>
      </c>
      <c r="F1505" s="31">
        <v>8.0759939999999979</v>
      </c>
      <c r="G1505" s="32">
        <v>0</v>
      </c>
      <c r="H1505" s="32">
        <v>0</v>
      </c>
      <c r="I1505" s="32">
        <v>0</v>
      </c>
      <c r="J1505" s="32">
        <v>0</v>
      </c>
      <c r="K1505" s="29">
        <f>Лист4!E1503/1000</f>
        <v>134.59989999999996</v>
      </c>
      <c r="L1505" s="33"/>
      <c r="M1505" s="33"/>
    </row>
    <row r="1506" spans="1:13" s="34" customFormat="1" ht="21.75" customHeight="1" x14ac:dyDescent="0.25">
      <c r="A1506" s="23" t="str">
        <f>Лист4!A1504</f>
        <v xml:space="preserve">Строителей ул. д.4 </v>
      </c>
      <c r="B1506" s="185" t="str">
        <f>Лист4!C1504</f>
        <v>г. Астрахань</v>
      </c>
      <c r="C1506" s="41">
        <f t="shared" si="46"/>
        <v>154.51992600000003</v>
      </c>
      <c r="D1506" s="41">
        <f t="shared" si="47"/>
        <v>9.862974000000003</v>
      </c>
      <c r="E1506" s="30">
        <v>0</v>
      </c>
      <c r="F1506" s="31">
        <v>9.862974000000003</v>
      </c>
      <c r="G1506" s="32">
        <v>0</v>
      </c>
      <c r="H1506" s="32">
        <v>0</v>
      </c>
      <c r="I1506" s="32">
        <v>0</v>
      </c>
      <c r="J1506" s="32">
        <v>0</v>
      </c>
      <c r="K1506" s="29">
        <f>Лист4!E1504/1000</f>
        <v>164.38290000000003</v>
      </c>
      <c r="L1506" s="33"/>
      <c r="M1506" s="33"/>
    </row>
    <row r="1507" spans="1:13" s="34" customFormat="1" ht="21.75" customHeight="1" x14ac:dyDescent="0.25">
      <c r="A1507" s="23" t="str">
        <f>Лист4!A1505</f>
        <v xml:space="preserve">Строителей ул. д.6 </v>
      </c>
      <c r="B1507" s="185" t="str">
        <f>Лист4!C1505</f>
        <v>г. Астрахань</v>
      </c>
      <c r="C1507" s="41">
        <f t="shared" si="46"/>
        <v>140.09045599999999</v>
      </c>
      <c r="D1507" s="41">
        <f t="shared" si="47"/>
        <v>8.9419439999999994</v>
      </c>
      <c r="E1507" s="30">
        <v>0</v>
      </c>
      <c r="F1507" s="31">
        <v>8.9419439999999994</v>
      </c>
      <c r="G1507" s="32">
        <v>0</v>
      </c>
      <c r="H1507" s="32">
        <v>0</v>
      </c>
      <c r="I1507" s="32">
        <v>0</v>
      </c>
      <c r="J1507" s="32">
        <v>0</v>
      </c>
      <c r="K1507" s="29">
        <f>Лист4!E1505/1000</f>
        <v>149.0324</v>
      </c>
      <c r="L1507" s="33"/>
      <c r="M1507" s="33"/>
    </row>
    <row r="1508" spans="1:13" s="34" customFormat="1" ht="21.75" customHeight="1" x14ac:dyDescent="0.25">
      <c r="A1508" s="23" t="str">
        <f>Лист4!A1506</f>
        <v xml:space="preserve">Строителей ул. д.8 </v>
      </c>
      <c r="B1508" s="185" t="str">
        <f>Лист4!C1506</f>
        <v>г. Астрахань</v>
      </c>
      <c r="C1508" s="41">
        <f t="shared" si="46"/>
        <v>131.22503399999999</v>
      </c>
      <c r="D1508" s="41">
        <f t="shared" si="47"/>
        <v>8.3760660000000016</v>
      </c>
      <c r="E1508" s="30">
        <v>0</v>
      </c>
      <c r="F1508" s="31">
        <v>8.3760660000000016</v>
      </c>
      <c r="G1508" s="32">
        <v>0</v>
      </c>
      <c r="H1508" s="32">
        <v>0</v>
      </c>
      <c r="I1508" s="32">
        <v>0</v>
      </c>
      <c r="J1508" s="32">
        <v>0</v>
      </c>
      <c r="K1508" s="29">
        <f>Лист4!E1506/1000</f>
        <v>139.6011</v>
      </c>
      <c r="L1508" s="33"/>
      <c r="M1508" s="33"/>
    </row>
    <row r="1509" spans="1:13" s="34" customFormat="1" ht="21.75" customHeight="1" x14ac:dyDescent="0.25">
      <c r="A1509" s="23" t="str">
        <f>Лист4!A1507</f>
        <v xml:space="preserve">Таманский 1-й пер. д.2 </v>
      </c>
      <c r="B1509" s="185" t="str">
        <f>Лист4!C1507</f>
        <v>г. Астрахань</v>
      </c>
      <c r="C1509" s="41">
        <f t="shared" si="46"/>
        <v>111.844302</v>
      </c>
      <c r="D1509" s="41">
        <f t="shared" si="47"/>
        <v>7.1389979999999991</v>
      </c>
      <c r="E1509" s="30">
        <v>0</v>
      </c>
      <c r="F1509" s="31">
        <v>7.1389979999999991</v>
      </c>
      <c r="G1509" s="32">
        <v>0</v>
      </c>
      <c r="H1509" s="32">
        <v>0</v>
      </c>
      <c r="I1509" s="32">
        <v>0</v>
      </c>
      <c r="J1509" s="32">
        <v>0</v>
      </c>
      <c r="K1509" s="29">
        <f>Лист4!E1507/1000</f>
        <v>118.9833</v>
      </c>
      <c r="L1509" s="33"/>
      <c r="M1509" s="33"/>
    </row>
    <row r="1510" spans="1:13" s="34" customFormat="1" ht="21.75" customHeight="1" x14ac:dyDescent="0.25">
      <c r="A1510" s="23" t="str">
        <f>Лист4!A1508</f>
        <v xml:space="preserve">Таманский 1-й пер. д.3 </v>
      </c>
      <c r="B1510" s="185" t="str">
        <f>Лист4!C1508</f>
        <v>г. Астрахань</v>
      </c>
      <c r="C1510" s="41">
        <f t="shared" si="46"/>
        <v>46.036415400000003</v>
      </c>
      <c r="D1510" s="41">
        <f t="shared" si="47"/>
        <v>2.9384945999999998</v>
      </c>
      <c r="E1510" s="30">
        <v>0</v>
      </c>
      <c r="F1510" s="31">
        <v>2.9384945999999998</v>
      </c>
      <c r="G1510" s="32">
        <v>0</v>
      </c>
      <c r="H1510" s="32">
        <v>0</v>
      </c>
      <c r="I1510" s="32">
        <v>0</v>
      </c>
      <c r="J1510" s="32">
        <v>0</v>
      </c>
      <c r="K1510" s="29">
        <f>Лист4!E1508/1000</f>
        <v>48.974910000000001</v>
      </c>
      <c r="L1510" s="33"/>
      <c r="M1510" s="33"/>
    </row>
    <row r="1511" spans="1:13" s="34" customFormat="1" ht="21.75" customHeight="1" x14ac:dyDescent="0.25">
      <c r="A1511" s="23" t="str">
        <f>Лист4!A1509</f>
        <v xml:space="preserve">Таманский 1-й пер. д.5 </v>
      </c>
      <c r="B1511" s="185" t="str">
        <f>Лист4!C1509</f>
        <v>г. Астрахань</v>
      </c>
      <c r="C1511" s="41">
        <f t="shared" si="46"/>
        <v>68.925217999999987</v>
      </c>
      <c r="D1511" s="41">
        <f t="shared" si="47"/>
        <v>4.3994819999999999</v>
      </c>
      <c r="E1511" s="30">
        <v>0</v>
      </c>
      <c r="F1511" s="31">
        <v>4.3994819999999999</v>
      </c>
      <c r="G1511" s="32">
        <v>0</v>
      </c>
      <c r="H1511" s="32">
        <v>0</v>
      </c>
      <c r="I1511" s="32">
        <v>0</v>
      </c>
      <c r="J1511" s="32">
        <v>0</v>
      </c>
      <c r="K1511" s="29">
        <f>Лист4!E1509/1000</f>
        <v>73.324699999999993</v>
      </c>
      <c r="L1511" s="33"/>
      <c r="M1511" s="33"/>
    </row>
    <row r="1512" spans="1:13" s="34" customFormat="1" ht="21.75" customHeight="1" x14ac:dyDescent="0.25">
      <c r="A1512" s="23" t="str">
        <f>Лист4!A1510</f>
        <v xml:space="preserve">Таманский 1-й пер. д.6 </v>
      </c>
      <c r="B1512" s="185" t="str">
        <f>Лист4!C1510</f>
        <v>г. Астрахань</v>
      </c>
      <c r="C1512" s="41">
        <f t="shared" si="46"/>
        <v>30.239988</v>
      </c>
      <c r="D1512" s="41">
        <f t="shared" si="47"/>
        <v>1.930212</v>
      </c>
      <c r="E1512" s="30">
        <v>0</v>
      </c>
      <c r="F1512" s="31">
        <v>1.930212</v>
      </c>
      <c r="G1512" s="32">
        <v>0</v>
      </c>
      <c r="H1512" s="32">
        <v>0</v>
      </c>
      <c r="I1512" s="32">
        <v>0</v>
      </c>
      <c r="J1512" s="32">
        <v>0</v>
      </c>
      <c r="K1512" s="29">
        <f>Лист4!E1510/1000</f>
        <v>32.170200000000001</v>
      </c>
      <c r="L1512" s="33"/>
      <c r="M1512" s="33"/>
    </row>
    <row r="1513" spans="1:13" s="34" customFormat="1" ht="21.75" customHeight="1" x14ac:dyDescent="0.25">
      <c r="A1513" s="23" t="str">
        <f>Лист4!A1511</f>
        <v xml:space="preserve">Таманский 1-й пер. д.7 </v>
      </c>
      <c r="B1513" s="185" t="str">
        <f>Лист4!C1511</f>
        <v>г. Астрахань</v>
      </c>
      <c r="C1513" s="41">
        <f t="shared" si="46"/>
        <v>36.101734000000008</v>
      </c>
      <c r="D1513" s="41">
        <f t="shared" si="47"/>
        <v>2.3043660000000008</v>
      </c>
      <c r="E1513" s="30">
        <v>0</v>
      </c>
      <c r="F1513" s="31">
        <v>2.3043660000000008</v>
      </c>
      <c r="G1513" s="32">
        <v>0</v>
      </c>
      <c r="H1513" s="32">
        <v>0</v>
      </c>
      <c r="I1513" s="32">
        <v>0</v>
      </c>
      <c r="J1513" s="32">
        <v>0</v>
      </c>
      <c r="K1513" s="29">
        <f>Лист4!E1511/1000</f>
        <v>38.406100000000009</v>
      </c>
      <c r="L1513" s="33"/>
      <c r="M1513" s="33"/>
    </row>
    <row r="1514" spans="1:13" s="34" customFormat="1" ht="21.75" customHeight="1" x14ac:dyDescent="0.25">
      <c r="A1514" s="23" t="str">
        <f>Лист4!A1512</f>
        <v xml:space="preserve">Таманский 1-й пер. д.8 </v>
      </c>
      <c r="B1514" s="185" t="str">
        <f>Лист4!C1512</f>
        <v>г. Астрахань</v>
      </c>
      <c r="C1514" s="41">
        <f t="shared" si="46"/>
        <v>58.997699400000002</v>
      </c>
      <c r="D1514" s="41">
        <f t="shared" si="47"/>
        <v>3.7658106</v>
      </c>
      <c r="E1514" s="30">
        <v>0</v>
      </c>
      <c r="F1514" s="31">
        <v>3.7658106</v>
      </c>
      <c r="G1514" s="32">
        <v>0</v>
      </c>
      <c r="H1514" s="32">
        <v>0</v>
      </c>
      <c r="I1514" s="32">
        <v>0</v>
      </c>
      <c r="J1514" s="32">
        <v>0</v>
      </c>
      <c r="K1514" s="29">
        <f>Лист4!E1512/1000</f>
        <v>62.763510000000004</v>
      </c>
      <c r="L1514" s="33"/>
      <c r="M1514" s="33"/>
    </row>
    <row r="1515" spans="1:13" s="34" customFormat="1" ht="21.75" customHeight="1" x14ac:dyDescent="0.25">
      <c r="A1515" s="23" t="str">
        <f>Лист4!A1513</f>
        <v xml:space="preserve">Таманский пер. д.10/11 </v>
      </c>
      <c r="B1515" s="185" t="str">
        <f>Лист4!C1513</f>
        <v>г. Астрахань</v>
      </c>
      <c r="C1515" s="41">
        <f t="shared" si="46"/>
        <v>75.451732000000007</v>
      </c>
      <c r="D1515" s="41">
        <f t="shared" si="47"/>
        <v>4.8160680000000005</v>
      </c>
      <c r="E1515" s="30">
        <v>0</v>
      </c>
      <c r="F1515" s="31">
        <v>4.8160680000000005</v>
      </c>
      <c r="G1515" s="32">
        <v>0</v>
      </c>
      <c r="H1515" s="32">
        <v>0</v>
      </c>
      <c r="I1515" s="32">
        <v>0</v>
      </c>
      <c r="J1515" s="32">
        <v>0</v>
      </c>
      <c r="K1515" s="29">
        <f>Лист4!E1513/1000</f>
        <v>80.267800000000008</v>
      </c>
      <c r="L1515" s="33"/>
      <c r="M1515" s="33"/>
    </row>
    <row r="1516" spans="1:13" s="34" customFormat="1" ht="21.75" customHeight="1" x14ac:dyDescent="0.25">
      <c r="A1516" s="23" t="str">
        <f>Лист4!A1514</f>
        <v xml:space="preserve">Таманский пер. д.8/9 </v>
      </c>
      <c r="B1516" s="185" t="str">
        <f>Лист4!C1514</f>
        <v>г. Астрахань</v>
      </c>
      <c r="C1516" s="41">
        <f t="shared" si="46"/>
        <v>0.44227</v>
      </c>
      <c r="D1516" s="41">
        <f t="shared" si="47"/>
        <v>2.8229999999999998E-2</v>
      </c>
      <c r="E1516" s="30">
        <v>0</v>
      </c>
      <c r="F1516" s="31">
        <v>2.8229999999999998E-2</v>
      </c>
      <c r="G1516" s="32">
        <v>0</v>
      </c>
      <c r="H1516" s="32">
        <v>0</v>
      </c>
      <c r="I1516" s="32">
        <v>0</v>
      </c>
      <c r="J1516" s="32">
        <v>0</v>
      </c>
      <c r="K1516" s="29">
        <f>Лист4!E1514/1000</f>
        <v>0.47049999999999997</v>
      </c>
      <c r="L1516" s="33"/>
      <c r="M1516" s="33"/>
    </row>
    <row r="1517" spans="1:13" s="34" customFormat="1" ht="21.75" customHeight="1" x14ac:dyDescent="0.25">
      <c r="A1517" s="23" t="str">
        <f>Лист4!A1515</f>
        <v xml:space="preserve">Трофимова ул. д.97 </v>
      </c>
      <c r="B1517" s="185" t="str">
        <f>Лист4!C1515</f>
        <v>г. Астрахань</v>
      </c>
      <c r="C1517" s="41">
        <f t="shared" si="46"/>
        <v>0</v>
      </c>
      <c r="D1517" s="41">
        <f t="shared" si="47"/>
        <v>0</v>
      </c>
      <c r="E1517" s="30">
        <v>0</v>
      </c>
      <c r="F1517" s="31">
        <v>0</v>
      </c>
      <c r="G1517" s="32">
        <v>0</v>
      </c>
      <c r="H1517" s="32">
        <v>0</v>
      </c>
      <c r="I1517" s="32">
        <v>0</v>
      </c>
      <c r="J1517" s="32">
        <v>0</v>
      </c>
      <c r="K1517" s="29">
        <f>Лист4!E1515/1000</f>
        <v>0</v>
      </c>
      <c r="L1517" s="33"/>
      <c r="M1517" s="33"/>
    </row>
    <row r="1518" spans="1:13" s="34" customFormat="1" ht="21.75" customHeight="1" x14ac:dyDescent="0.25">
      <c r="A1518" s="23" t="str">
        <f>Лист4!A1516</f>
        <v xml:space="preserve">Ульянова ул. д.56 </v>
      </c>
      <c r="B1518" s="185" t="str">
        <f>Лист4!C1516</f>
        <v>г. Астрахань</v>
      </c>
      <c r="C1518" s="41">
        <f t="shared" si="46"/>
        <v>670.12797400000022</v>
      </c>
      <c r="D1518" s="41">
        <f t="shared" si="47"/>
        <v>42.774126000000017</v>
      </c>
      <c r="E1518" s="30">
        <v>0</v>
      </c>
      <c r="F1518" s="31">
        <v>42.774126000000017</v>
      </c>
      <c r="G1518" s="32">
        <v>0</v>
      </c>
      <c r="H1518" s="32">
        <v>0</v>
      </c>
      <c r="I1518" s="32">
        <v>0</v>
      </c>
      <c r="J1518" s="32">
        <v>0</v>
      </c>
      <c r="K1518" s="29">
        <f>Лист4!E1516/1000</f>
        <v>712.90210000000025</v>
      </c>
      <c r="L1518" s="33"/>
      <c r="M1518" s="33"/>
    </row>
    <row r="1519" spans="1:13" s="34" customFormat="1" ht="21.75" customHeight="1" x14ac:dyDescent="0.25">
      <c r="A1519" s="23" t="str">
        <f>Лист4!A1517</f>
        <v xml:space="preserve">Фунтовское шоссе ул. д.17 </v>
      </c>
      <c r="B1519" s="185" t="str">
        <f>Лист4!C1517</f>
        <v>г. Астрахань</v>
      </c>
      <c r="C1519" s="41">
        <f t="shared" si="46"/>
        <v>62.026088000000009</v>
      </c>
      <c r="D1519" s="41">
        <f t="shared" si="47"/>
        <v>3.9591120000000006</v>
      </c>
      <c r="E1519" s="30">
        <v>0</v>
      </c>
      <c r="F1519" s="31">
        <v>3.9591120000000006</v>
      </c>
      <c r="G1519" s="32">
        <v>0</v>
      </c>
      <c r="H1519" s="32">
        <v>0</v>
      </c>
      <c r="I1519" s="32">
        <v>0</v>
      </c>
      <c r="J1519" s="32">
        <v>0</v>
      </c>
      <c r="K1519" s="29">
        <f>Лист4!E1517/1000</f>
        <v>65.985200000000006</v>
      </c>
      <c r="L1519" s="33"/>
      <c r="M1519" s="33"/>
    </row>
    <row r="1520" spans="1:13" s="34" customFormat="1" ht="21.75" customHeight="1" x14ac:dyDescent="0.25">
      <c r="A1520" s="23" t="str">
        <f>Лист4!A1518</f>
        <v xml:space="preserve">Фунтовское шоссе ул. д.17А </v>
      </c>
      <c r="B1520" s="185" t="str">
        <f>Лист4!C1518</f>
        <v>г. Астрахань</v>
      </c>
      <c r="C1520" s="41">
        <f t="shared" si="46"/>
        <v>27.805199999999999</v>
      </c>
      <c r="D1520" s="41">
        <f t="shared" si="47"/>
        <v>1.7747999999999999</v>
      </c>
      <c r="E1520" s="30">
        <v>0</v>
      </c>
      <c r="F1520" s="31">
        <v>1.7747999999999999</v>
      </c>
      <c r="G1520" s="32">
        <v>0</v>
      </c>
      <c r="H1520" s="32">
        <v>0</v>
      </c>
      <c r="I1520" s="32">
        <v>0</v>
      </c>
      <c r="J1520" s="32">
        <v>0</v>
      </c>
      <c r="K1520" s="29">
        <f>Лист4!E1518/1000</f>
        <v>29.58</v>
      </c>
      <c r="L1520" s="33"/>
      <c r="M1520" s="33"/>
    </row>
    <row r="1521" spans="1:13" s="34" customFormat="1" ht="21.75" customHeight="1" x14ac:dyDescent="0.25">
      <c r="A1521" s="23" t="str">
        <f>Лист4!A1519</f>
        <v xml:space="preserve">Фунтовское шоссе ул. д.17Б </v>
      </c>
      <c r="B1521" s="185" t="str">
        <f>Лист4!C1519</f>
        <v>г. Астрахань</v>
      </c>
      <c r="C1521" s="41">
        <f t="shared" si="46"/>
        <v>35.220014000000006</v>
      </c>
      <c r="D1521" s="41">
        <f t="shared" si="47"/>
        <v>2.2480860000000003</v>
      </c>
      <c r="E1521" s="30">
        <v>0</v>
      </c>
      <c r="F1521" s="31">
        <v>2.2480860000000003</v>
      </c>
      <c r="G1521" s="32">
        <v>0</v>
      </c>
      <c r="H1521" s="32">
        <v>0</v>
      </c>
      <c r="I1521" s="32">
        <v>0</v>
      </c>
      <c r="J1521" s="32">
        <v>0</v>
      </c>
      <c r="K1521" s="29">
        <f>Лист4!E1519/1000</f>
        <v>37.468100000000007</v>
      </c>
      <c r="L1521" s="33"/>
      <c r="M1521" s="33"/>
    </row>
    <row r="1522" spans="1:13" s="34" customFormat="1" ht="21.75" customHeight="1" x14ac:dyDescent="0.25">
      <c r="A1522" s="23" t="str">
        <f>Лист4!A1520</f>
        <v xml:space="preserve">Фунтовское шоссе ул. д.23Б </v>
      </c>
      <c r="B1522" s="185" t="str">
        <f>Лист4!C1520</f>
        <v>г. Астрахань</v>
      </c>
      <c r="C1522" s="41">
        <f t="shared" si="46"/>
        <v>330.945988</v>
      </c>
      <c r="D1522" s="41">
        <f t="shared" si="47"/>
        <v>21.124212</v>
      </c>
      <c r="E1522" s="30">
        <v>0</v>
      </c>
      <c r="F1522" s="31">
        <v>21.124212</v>
      </c>
      <c r="G1522" s="32">
        <v>0</v>
      </c>
      <c r="H1522" s="32">
        <v>0</v>
      </c>
      <c r="I1522" s="32">
        <v>0</v>
      </c>
      <c r="J1522" s="32">
        <v>0</v>
      </c>
      <c r="K1522" s="29">
        <f>Лист4!E1520/1000</f>
        <v>352.0702</v>
      </c>
      <c r="L1522" s="33"/>
      <c r="M1522" s="33"/>
    </row>
    <row r="1523" spans="1:13" s="34" customFormat="1" ht="21.75" customHeight="1" x14ac:dyDescent="0.25">
      <c r="A1523" s="23" t="str">
        <f>Лист4!A1521</f>
        <v xml:space="preserve">Фунтовское шоссе ул. д.4 </v>
      </c>
      <c r="B1523" s="185" t="str">
        <f>Лист4!C1521</f>
        <v>г. Астрахань</v>
      </c>
      <c r="C1523" s="41">
        <f t="shared" si="46"/>
        <v>125.08909</v>
      </c>
      <c r="D1523" s="41">
        <f t="shared" si="47"/>
        <v>7.9844100000000005</v>
      </c>
      <c r="E1523" s="30">
        <v>0</v>
      </c>
      <c r="F1523" s="31">
        <v>7.9844100000000005</v>
      </c>
      <c r="G1523" s="32">
        <v>0</v>
      </c>
      <c r="H1523" s="32">
        <v>0</v>
      </c>
      <c r="I1523" s="32">
        <v>0</v>
      </c>
      <c r="J1523" s="32">
        <v>0</v>
      </c>
      <c r="K1523" s="29">
        <f>Лист4!E1521/1000</f>
        <v>133.0735</v>
      </c>
      <c r="L1523" s="33"/>
      <c r="M1523" s="33"/>
    </row>
    <row r="1524" spans="1:13" s="34" customFormat="1" ht="21.75" customHeight="1" x14ac:dyDescent="0.25">
      <c r="A1524" s="23" t="str">
        <f>Лист4!A1522</f>
        <v xml:space="preserve">Фунтовское шоссе ул. д.4 - корп. 1 </v>
      </c>
      <c r="B1524" s="185" t="str">
        <f>Лист4!C1522</f>
        <v>г. Астрахань</v>
      </c>
      <c r="C1524" s="41">
        <f t="shared" si="46"/>
        <v>650.9543991999999</v>
      </c>
      <c r="D1524" s="41">
        <f t="shared" si="47"/>
        <v>41.550280799999996</v>
      </c>
      <c r="E1524" s="30">
        <v>0</v>
      </c>
      <c r="F1524" s="31">
        <v>41.550280799999996</v>
      </c>
      <c r="G1524" s="32">
        <v>0</v>
      </c>
      <c r="H1524" s="32">
        <v>0</v>
      </c>
      <c r="I1524" s="32">
        <v>0</v>
      </c>
      <c r="J1524" s="32">
        <v>0</v>
      </c>
      <c r="K1524" s="29">
        <f>Лист4!E1522/1000</f>
        <v>692.50467999999989</v>
      </c>
      <c r="L1524" s="33"/>
      <c r="M1524" s="33"/>
    </row>
    <row r="1525" spans="1:13" s="34" customFormat="1" ht="21.75" customHeight="1" x14ac:dyDescent="0.25">
      <c r="A1525" s="23" t="str">
        <f>Лист4!A1523</f>
        <v xml:space="preserve">Фунтовское шоссе ул. д.6 </v>
      </c>
      <c r="B1525" s="185" t="str">
        <f>Лист4!C1523</f>
        <v>г. Астрахань</v>
      </c>
      <c r="C1525" s="41">
        <f t="shared" si="46"/>
        <v>213.69598100000002</v>
      </c>
      <c r="D1525" s="41">
        <f t="shared" si="47"/>
        <v>13.640169000000004</v>
      </c>
      <c r="E1525" s="30"/>
      <c r="F1525" s="31">
        <v>13.640169000000004</v>
      </c>
      <c r="G1525" s="32"/>
      <c r="H1525" s="32"/>
      <c r="I1525" s="32"/>
      <c r="J1525" s="32">
        <v>0</v>
      </c>
      <c r="K1525" s="29">
        <f>Лист4!E1523/1000</f>
        <v>227.33615000000003</v>
      </c>
      <c r="L1525" s="33"/>
      <c r="M1525" s="33"/>
    </row>
    <row r="1526" spans="1:13" s="34" customFormat="1" ht="21.75" customHeight="1" x14ac:dyDescent="0.25">
      <c r="A1526" s="23" t="str">
        <f>Лист4!A1524</f>
        <v xml:space="preserve">Фунтовское шоссе ул. д.6 - корп. 1 </v>
      </c>
      <c r="B1526" s="185" t="str">
        <f>Лист4!C1524</f>
        <v>г. Астрахань</v>
      </c>
      <c r="C1526" s="41">
        <f t="shared" si="46"/>
        <v>344.23685479999989</v>
      </c>
      <c r="D1526" s="41">
        <f t="shared" si="47"/>
        <v>21.972565199999995</v>
      </c>
      <c r="E1526" s="30">
        <v>0</v>
      </c>
      <c r="F1526" s="31">
        <v>21.972565199999995</v>
      </c>
      <c r="G1526" s="32">
        <v>0</v>
      </c>
      <c r="H1526" s="32">
        <v>0</v>
      </c>
      <c r="I1526" s="32">
        <v>0</v>
      </c>
      <c r="J1526" s="32">
        <v>0</v>
      </c>
      <c r="K1526" s="29">
        <f>Лист4!E1524/1000</f>
        <v>366.20941999999991</v>
      </c>
      <c r="L1526" s="33"/>
      <c r="M1526" s="33"/>
    </row>
    <row r="1527" spans="1:13" s="34" customFormat="1" ht="21.75" customHeight="1" x14ac:dyDescent="0.25">
      <c r="A1527" s="23" t="str">
        <f>Лист4!A1525</f>
        <v xml:space="preserve">Фунтовское шоссе ул. д.8 </v>
      </c>
      <c r="B1527" s="185" t="str">
        <f>Лист4!C1525</f>
        <v>г. Астрахань</v>
      </c>
      <c r="C1527" s="41">
        <f t="shared" si="46"/>
        <v>640.79795300000012</v>
      </c>
      <c r="D1527" s="41">
        <f t="shared" si="47"/>
        <v>40.901997000000009</v>
      </c>
      <c r="E1527" s="30">
        <v>0</v>
      </c>
      <c r="F1527" s="31">
        <v>40.901997000000009</v>
      </c>
      <c r="G1527" s="32">
        <v>0</v>
      </c>
      <c r="H1527" s="32">
        <v>0</v>
      </c>
      <c r="I1527" s="32">
        <v>0</v>
      </c>
      <c r="J1527" s="32">
        <v>0</v>
      </c>
      <c r="K1527" s="29">
        <f>Лист4!E1525/1000</f>
        <v>681.69995000000017</v>
      </c>
      <c r="L1527" s="33"/>
      <c r="M1527" s="33"/>
    </row>
    <row r="1528" spans="1:13" s="34" customFormat="1" ht="21.75" customHeight="1" x14ac:dyDescent="0.25">
      <c r="A1528" s="23" t="str">
        <f>Лист4!A1526</f>
        <v xml:space="preserve">Хамимова пер. д.8/16 </v>
      </c>
      <c r="B1528" s="185" t="str">
        <f>Лист4!C1526</f>
        <v>г. Астрахань</v>
      </c>
      <c r="C1528" s="41">
        <f t="shared" si="46"/>
        <v>0</v>
      </c>
      <c r="D1528" s="41">
        <f t="shared" si="47"/>
        <v>0</v>
      </c>
      <c r="E1528" s="30">
        <v>0</v>
      </c>
      <c r="F1528" s="31">
        <v>0</v>
      </c>
      <c r="G1528" s="32">
        <v>0</v>
      </c>
      <c r="H1528" s="32">
        <v>0</v>
      </c>
      <c r="I1528" s="32">
        <v>0</v>
      </c>
      <c r="J1528" s="32">
        <v>0</v>
      </c>
      <c r="K1528" s="29">
        <f>Лист4!E1526/1000</f>
        <v>0</v>
      </c>
      <c r="L1528" s="33"/>
      <c r="M1528" s="33"/>
    </row>
    <row r="1529" spans="1:13" s="34" customFormat="1" ht="21.75" customHeight="1" x14ac:dyDescent="0.25">
      <c r="A1529" s="23" t="str">
        <f>Лист4!A1527</f>
        <v xml:space="preserve">Челябинская ул. д.21 </v>
      </c>
      <c r="B1529" s="185" t="str">
        <f>Лист4!C1527</f>
        <v>г. Астрахань</v>
      </c>
      <c r="C1529" s="41">
        <f t="shared" si="46"/>
        <v>918.33894080000005</v>
      </c>
      <c r="D1529" s="41">
        <f t="shared" si="47"/>
        <v>58.617379200000002</v>
      </c>
      <c r="E1529" s="30">
        <v>0</v>
      </c>
      <c r="F1529" s="31">
        <v>58.617379200000002</v>
      </c>
      <c r="G1529" s="32">
        <v>0</v>
      </c>
      <c r="H1529" s="32">
        <v>0</v>
      </c>
      <c r="I1529" s="32">
        <v>0</v>
      </c>
      <c r="J1529" s="32">
        <v>0</v>
      </c>
      <c r="K1529" s="29">
        <f>Лист4!E1527/1000</f>
        <v>976.95632000000001</v>
      </c>
      <c r="L1529" s="33"/>
      <c r="M1529" s="33"/>
    </row>
    <row r="1530" spans="1:13" s="34" customFormat="1" ht="21.75" customHeight="1" x14ac:dyDescent="0.25">
      <c r="A1530" s="23" t="str">
        <f>Лист4!A1528</f>
        <v xml:space="preserve">Челябинская ул. д.22 </v>
      </c>
      <c r="B1530" s="185" t="str">
        <f>Лист4!C1528</f>
        <v>г. Астрахань</v>
      </c>
      <c r="C1530" s="41">
        <f t="shared" si="46"/>
        <v>547.96970999999985</v>
      </c>
      <c r="D1530" s="41">
        <f t="shared" si="47"/>
        <v>34.976789999999994</v>
      </c>
      <c r="E1530" s="30">
        <v>0</v>
      </c>
      <c r="F1530" s="31">
        <v>34.976789999999994</v>
      </c>
      <c r="G1530" s="32">
        <v>0</v>
      </c>
      <c r="H1530" s="32">
        <v>0</v>
      </c>
      <c r="I1530" s="32">
        <v>0</v>
      </c>
      <c r="J1530" s="32">
        <v>0</v>
      </c>
      <c r="K1530" s="29">
        <f>Лист4!E1528/1000</f>
        <v>582.9464999999999</v>
      </c>
      <c r="L1530" s="33"/>
      <c r="M1530" s="33"/>
    </row>
    <row r="1531" spans="1:13" s="34" customFormat="1" ht="21.75" customHeight="1" x14ac:dyDescent="0.25">
      <c r="A1531" s="23" t="str">
        <f>Лист4!A1529</f>
        <v xml:space="preserve">Чеченева ул. д.27 </v>
      </c>
      <c r="B1531" s="185" t="str">
        <f>Лист4!C1529</f>
        <v>г. Астрахань</v>
      </c>
      <c r="C1531" s="41">
        <f t="shared" si="46"/>
        <v>9.3687919999999991</v>
      </c>
      <c r="D1531" s="41">
        <f t="shared" si="47"/>
        <v>0.59800799999999998</v>
      </c>
      <c r="E1531" s="30">
        <v>0</v>
      </c>
      <c r="F1531" s="31">
        <v>0.59800799999999998</v>
      </c>
      <c r="G1531" s="32">
        <v>0</v>
      </c>
      <c r="H1531" s="32">
        <v>0</v>
      </c>
      <c r="I1531" s="32">
        <v>0</v>
      </c>
      <c r="J1531" s="32">
        <v>0</v>
      </c>
      <c r="K1531" s="29">
        <f>Лист4!E1529/1000</f>
        <v>9.9667999999999992</v>
      </c>
      <c r="L1531" s="33"/>
      <c r="M1531" s="33"/>
    </row>
    <row r="1532" spans="1:13" s="34" customFormat="1" ht="21.75" customHeight="1" x14ac:dyDescent="0.25">
      <c r="A1532" s="23" t="str">
        <f>Лист4!A1530</f>
        <v xml:space="preserve">Ширяева ул. д.3 </v>
      </c>
      <c r="B1532" s="185" t="str">
        <f>Лист4!C1530</f>
        <v>г. Астрахань</v>
      </c>
      <c r="C1532" s="41">
        <f t="shared" si="46"/>
        <v>1470.6889568000001</v>
      </c>
      <c r="D1532" s="41">
        <f t="shared" si="47"/>
        <v>93.873763200000013</v>
      </c>
      <c r="E1532" s="30">
        <v>0</v>
      </c>
      <c r="F1532" s="31">
        <v>93.873763200000013</v>
      </c>
      <c r="G1532" s="32">
        <v>0</v>
      </c>
      <c r="H1532" s="32">
        <v>0</v>
      </c>
      <c r="I1532" s="32">
        <v>0</v>
      </c>
      <c r="J1532" s="32">
        <v>0</v>
      </c>
      <c r="K1532" s="29">
        <f>Лист4!E1530/1000</f>
        <v>1564.5627200000001</v>
      </c>
      <c r="L1532" s="33"/>
      <c r="M1532" s="33"/>
    </row>
    <row r="1533" spans="1:13" s="34" customFormat="1" ht="21.75" customHeight="1" x14ac:dyDescent="0.25">
      <c r="A1533" s="23" t="str">
        <f>Лист4!A1531</f>
        <v xml:space="preserve">Энергетиков пр. д.1 </v>
      </c>
      <c r="B1533" s="185" t="str">
        <f>Лист4!C1531</f>
        <v>г. Астрахань</v>
      </c>
      <c r="C1533" s="41">
        <f t="shared" si="46"/>
        <v>391.14744200000001</v>
      </c>
      <c r="D1533" s="41">
        <f t="shared" si="47"/>
        <v>24.966858000000002</v>
      </c>
      <c r="E1533" s="30">
        <v>0</v>
      </c>
      <c r="F1533" s="31">
        <v>24.966858000000002</v>
      </c>
      <c r="G1533" s="32">
        <v>0</v>
      </c>
      <c r="H1533" s="32">
        <v>0</v>
      </c>
      <c r="I1533" s="32">
        <v>0</v>
      </c>
      <c r="J1533" s="32">
        <v>0</v>
      </c>
      <c r="K1533" s="29">
        <f>Лист4!E1531/1000</f>
        <v>416.11430000000001</v>
      </c>
      <c r="L1533" s="33"/>
      <c r="M1533" s="33"/>
    </row>
    <row r="1534" spans="1:13" s="34" customFormat="1" ht="21.75" customHeight="1" x14ac:dyDescent="0.25">
      <c r="A1534" s="23" t="str">
        <f>Лист4!A1532</f>
        <v xml:space="preserve">Южная ул. д.25 </v>
      </c>
      <c r="B1534" s="185" t="str">
        <f>Лист4!C1532</f>
        <v>г. Астрахань</v>
      </c>
      <c r="C1534" s="41">
        <f t="shared" si="46"/>
        <v>314.38638400000002</v>
      </c>
      <c r="D1534" s="41">
        <f t="shared" si="47"/>
        <v>20.067216000000002</v>
      </c>
      <c r="E1534" s="30">
        <v>0</v>
      </c>
      <c r="F1534" s="31">
        <v>20.067216000000002</v>
      </c>
      <c r="G1534" s="32">
        <v>0</v>
      </c>
      <c r="H1534" s="32">
        <v>0</v>
      </c>
      <c r="I1534" s="32">
        <v>0</v>
      </c>
      <c r="J1534" s="32">
        <v>0</v>
      </c>
      <c r="K1534" s="29">
        <f>Лист4!E1532/1000</f>
        <v>334.45360000000005</v>
      </c>
      <c r="L1534" s="33"/>
      <c r="M1534" s="33"/>
    </row>
    <row r="1535" spans="1:13" s="34" customFormat="1" ht="21.75" customHeight="1" x14ac:dyDescent="0.25">
      <c r="A1535" s="23" t="str">
        <f>Лист4!A1533</f>
        <v xml:space="preserve">Южная ул. д.25 - корп. 1 </v>
      </c>
      <c r="B1535" s="185" t="str">
        <f>Лист4!C1533</f>
        <v>г. Астрахань</v>
      </c>
      <c r="C1535" s="41">
        <f t="shared" si="46"/>
        <v>278.49119619999999</v>
      </c>
      <c r="D1535" s="41">
        <f t="shared" si="47"/>
        <v>17.7760338</v>
      </c>
      <c r="E1535" s="30">
        <v>0</v>
      </c>
      <c r="F1535" s="31">
        <v>17.7760338</v>
      </c>
      <c r="G1535" s="32">
        <v>0</v>
      </c>
      <c r="H1535" s="32">
        <v>0</v>
      </c>
      <c r="I1535" s="32">
        <v>0</v>
      </c>
      <c r="J1535" s="32">
        <v>0</v>
      </c>
      <c r="K1535" s="29">
        <f>Лист4!E1533/1000</f>
        <v>296.26722999999998</v>
      </c>
      <c r="L1535" s="33"/>
      <c r="M1535" s="33"/>
    </row>
    <row r="1536" spans="1:13" s="34" customFormat="1" ht="21.75" customHeight="1" x14ac:dyDescent="0.25">
      <c r="A1536" s="23" t="str">
        <f>Лист4!A1534</f>
        <v xml:space="preserve">28-й Армии ул. д.10 </v>
      </c>
      <c r="B1536" s="185" t="str">
        <f>Лист4!C1534</f>
        <v>г. Астрахань</v>
      </c>
      <c r="C1536" s="41">
        <f t="shared" si="46"/>
        <v>663.32117079999989</v>
      </c>
      <c r="D1536" s="41">
        <f t="shared" si="47"/>
        <v>42.339649199999997</v>
      </c>
      <c r="E1536" s="30">
        <v>0</v>
      </c>
      <c r="F1536" s="31">
        <v>42.339649199999997</v>
      </c>
      <c r="G1536" s="32">
        <v>0</v>
      </c>
      <c r="H1536" s="32">
        <v>0</v>
      </c>
      <c r="I1536" s="32">
        <v>0</v>
      </c>
      <c r="J1536" s="32">
        <v>1769.14</v>
      </c>
      <c r="K1536" s="29">
        <f>Лист4!E1534/1000-J1536</f>
        <v>-1063.4791800000003</v>
      </c>
      <c r="L1536" s="33"/>
      <c r="M1536" s="33"/>
    </row>
    <row r="1537" spans="1:13" s="34" customFormat="1" ht="21.75" customHeight="1" x14ac:dyDescent="0.25">
      <c r="A1537" s="23" t="str">
        <f>Лист4!A1535</f>
        <v xml:space="preserve">28-й Армии ул. д.10 - корп. 1 </v>
      </c>
      <c r="B1537" s="185" t="str">
        <f>Лист4!C1535</f>
        <v>г. Астрахань</v>
      </c>
      <c r="C1537" s="41">
        <f t="shared" si="46"/>
        <v>248.86461459999995</v>
      </c>
      <c r="D1537" s="41">
        <f t="shared" si="47"/>
        <v>15.884975399999998</v>
      </c>
      <c r="E1537" s="30">
        <v>0</v>
      </c>
      <c r="F1537" s="31">
        <v>15.884975399999998</v>
      </c>
      <c r="G1537" s="32">
        <v>0</v>
      </c>
      <c r="H1537" s="32">
        <v>0</v>
      </c>
      <c r="I1537" s="32">
        <v>0</v>
      </c>
      <c r="J1537" s="32">
        <v>0</v>
      </c>
      <c r="K1537" s="29">
        <f>Лист4!E1535/1000</f>
        <v>264.74958999999996</v>
      </c>
      <c r="L1537" s="33"/>
      <c r="M1537" s="33"/>
    </row>
    <row r="1538" spans="1:13" s="34" customFormat="1" ht="21.75" customHeight="1" x14ac:dyDescent="0.25">
      <c r="A1538" s="23" t="str">
        <f>Лист4!A1536</f>
        <v xml:space="preserve">28-й Армии ул. д.10 - корп. 2 </v>
      </c>
      <c r="B1538" s="185" t="str">
        <f>Лист4!C1536</f>
        <v>г. Астрахань</v>
      </c>
      <c r="C1538" s="41">
        <f t="shared" si="46"/>
        <v>379.03706479999988</v>
      </c>
      <c r="D1538" s="41">
        <f t="shared" si="47"/>
        <v>24.193855199999991</v>
      </c>
      <c r="E1538" s="30">
        <v>0</v>
      </c>
      <c r="F1538" s="31">
        <v>24.193855199999991</v>
      </c>
      <c r="G1538" s="32">
        <v>0</v>
      </c>
      <c r="H1538" s="32">
        <v>0</v>
      </c>
      <c r="I1538" s="32">
        <v>0</v>
      </c>
      <c r="J1538" s="32">
        <v>0</v>
      </c>
      <c r="K1538" s="29">
        <f>Лист4!E1536/1000</f>
        <v>403.23091999999986</v>
      </c>
      <c r="L1538" s="33"/>
      <c r="M1538" s="33"/>
    </row>
    <row r="1539" spans="1:13" s="34" customFormat="1" ht="21.75" customHeight="1" x14ac:dyDescent="0.25">
      <c r="A1539" s="23" t="str">
        <f>Лист4!A1537</f>
        <v xml:space="preserve">28-й Армии ул. д.12 </v>
      </c>
      <c r="B1539" s="185" t="str">
        <f>Лист4!C1537</f>
        <v>г. Астрахань</v>
      </c>
      <c r="C1539" s="41">
        <f t="shared" si="46"/>
        <v>558.73285099999976</v>
      </c>
      <c r="D1539" s="41">
        <f t="shared" si="47"/>
        <v>35.66379899999999</v>
      </c>
      <c r="E1539" s="30">
        <v>0</v>
      </c>
      <c r="F1539" s="31">
        <v>35.66379899999999</v>
      </c>
      <c r="G1539" s="32">
        <v>0</v>
      </c>
      <c r="H1539" s="32">
        <v>0</v>
      </c>
      <c r="I1539" s="32">
        <v>0</v>
      </c>
      <c r="J1539" s="32">
        <v>0</v>
      </c>
      <c r="K1539" s="29">
        <f>Лист4!E1537/1000</f>
        <v>594.39664999999979</v>
      </c>
      <c r="L1539" s="33"/>
      <c r="M1539" s="33"/>
    </row>
    <row r="1540" spans="1:13" s="34" customFormat="1" ht="21.75" customHeight="1" x14ac:dyDescent="0.25">
      <c r="A1540" s="23" t="str">
        <f>Лист4!A1538</f>
        <v xml:space="preserve">28-й Армии ул. д.12 - корп. 1 </v>
      </c>
      <c r="B1540" s="185" t="str">
        <f>Лист4!C1538</f>
        <v>г. Астрахань</v>
      </c>
      <c r="C1540" s="41">
        <f t="shared" ref="C1540:C1601" si="48">K1540+J1540-F1540</f>
        <v>577.76602739999976</v>
      </c>
      <c r="D1540" s="41">
        <f t="shared" ref="D1540:D1601" si="49">F1540</f>
        <v>36.878682599999991</v>
      </c>
      <c r="E1540" s="30">
        <v>0</v>
      </c>
      <c r="F1540" s="31">
        <v>36.878682599999991</v>
      </c>
      <c r="G1540" s="32">
        <v>0</v>
      </c>
      <c r="H1540" s="32">
        <v>0</v>
      </c>
      <c r="I1540" s="32">
        <v>0</v>
      </c>
      <c r="J1540" s="32">
        <v>0</v>
      </c>
      <c r="K1540" s="29">
        <f>Лист4!E1538/1000</f>
        <v>614.6447099999998</v>
      </c>
      <c r="L1540" s="33"/>
      <c r="M1540" s="33"/>
    </row>
    <row r="1541" spans="1:13" s="34" customFormat="1" ht="21.75" customHeight="1" x14ac:dyDescent="0.25">
      <c r="A1541" s="23" t="str">
        <f>Лист4!A1539</f>
        <v xml:space="preserve">28-й Армии ул. д.14 </v>
      </c>
      <c r="B1541" s="185" t="str">
        <f>Лист4!C1539</f>
        <v>г. Астрахань</v>
      </c>
      <c r="C1541" s="41">
        <f t="shared" si="48"/>
        <v>585.18205400000011</v>
      </c>
      <c r="D1541" s="41">
        <f t="shared" si="49"/>
        <v>37.352046000000009</v>
      </c>
      <c r="E1541" s="30">
        <v>0</v>
      </c>
      <c r="F1541" s="31">
        <v>37.352046000000009</v>
      </c>
      <c r="G1541" s="32">
        <v>0</v>
      </c>
      <c r="H1541" s="32">
        <v>0</v>
      </c>
      <c r="I1541" s="32">
        <v>0</v>
      </c>
      <c r="J1541" s="32">
        <v>700.33</v>
      </c>
      <c r="K1541" s="29">
        <f>Лист4!E1539/1000-J1541</f>
        <v>-77.795899999999961</v>
      </c>
      <c r="L1541" s="33"/>
      <c r="M1541" s="33"/>
    </row>
    <row r="1542" spans="1:13" s="34" customFormat="1" ht="21.75" customHeight="1" x14ac:dyDescent="0.25">
      <c r="A1542" s="23" t="str">
        <f>Лист4!A1540</f>
        <v xml:space="preserve">28-й Армии ул. д.16 </v>
      </c>
      <c r="B1542" s="185" t="str">
        <f>Лист4!C1540</f>
        <v>г. Астрахань</v>
      </c>
      <c r="C1542" s="41">
        <f t="shared" si="48"/>
        <v>555.3625937999999</v>
      </c>
      <c r="D1542" s="41">
        <f t="shared" si="49"/>
        <v>35.448676199999994</v>
      </c>
      <c r="E1542" s="30">
        <v>0</v>
      </c>
      <c r="F1542" s="31">
        <v>35.448676199999994</v>
      </c>
      <c r="G1542" s="32">
        <v>0</v>
      </c>
      <c r="H1542" s="32">
        <v>0</v>
      </c>
      <c r="I1542" s="32">
        <v>0</v>
      </c>
      <c r="J1542" s="32">
        <v>592.26</v>
      </c>
      <c r="K1542" s="29">
        <f>Лист4!E1540/1000-J1542</f>
        <v>-1.4487300000000687</v>
      </c>
      <c r="L1542" s="33"/>
      <c r="M1542" s="33"/>
    </row>
    <row r="1543" spans="1:13" s="34" customFormat="1" ht="21.75" customHeight="1" x14ac:dyDescent="0.25">
      <c r="A1543" s="23" t="str">
        <f>Лист4!A1541</f>
        <v xml:space="preserve">28-й Армии ул. д.16 - корп. 1 </v>
      </c>
      <c r="B1543" s="185" t="str">
        <f>Лист4!C1541</f>
        <v>г. Астрахань</v>
      </c>
      <c r="C1543" s="41">
        <f t="shared" si="48"/>
        <v>496.36380400000002</v>
      </c>
      <c r="D1543" s="41">
        <f t="shared" si="49"/>
        <v>31.682796000000003</v>
      </c>
      <c r="E1543" s="30">
        <v>0</v>
      </c>
      <c r="F1543" s="31">
        <v>31.682796000000003</v>
      </c>
      <c r="G1543" s="32">
        <v>0</v>
      </c>
      <c r="H1543" s="32">
        <v>0</v>
      </c>
      <c r="I1543" s="32">
        <v>0</v>
      </c>
      <c r="J1543" s="32">
        <v>0</v>
      </c>
      <c r="K1543" s="29">
        <f>Лист4!E1541/1000</f>
        <v>528.04660000000001</v>
      </c>
      <c r="L1543" s="33"/>
      <c r="M1543" s="33"/>
    </row>
    <row r="1544" spans="1:13" s="34" customFormat="1" ht="21.75" customHeight="1" x14ac:dyDescent="0.25">
      <c r="A1544" s="23" t="str">
        <f>Лист4!A1542</f>
        <v xml:space="preserve">28-й Армии ул. д.6 </v>
      </c>
      <c r="B1544" s="185" t="str">
        <f>Лист4!C1542</f>
        <v>г. Астрахань</v>
      </c>
      <c r="C1544" s="41">
        <f t="shared" si="48"/>
        <v>451.70327599999996</v>
      </c>
      <c r="D1544" s="41">
        <f t="shared" si="49"/>
        <v>28.832123999999997</v>
      </c>
      <c r="E1544" s="30">
        <v>0</v>
      </c>
      <c r="F1544" s="31">
        <v>28.832123999999997</v>
      </c>
      <c r="G1544" s="32">
        <v>0</v>
      </c>
      <c r="H1544" s="32">
        <v>0</v>
      </c>
      <c r="I1544" s="32">
        <v>0</v>
      </c>
      <c r="J1544" s="32">
        <v>0</v>
      </c>
      <c r="K1544" s="29">
        <f>Лист4!E1542/1000</f>
        <v>480.53539999999998</v>
      </c>
      <c r="L1544" s="33"/>
      <c r="M1544" s="33"/>
    </row>
    <row r="1545" spans="1:13" s="34" customFormat="1" ht="21.75" customHeight="1" x14ac:dyDescent="0.25">
      <c r="A1545" s="23" t="str">
        <f>Лист4!A1543</f>
        <v xml:space="preserve">28-й Армии ул. д.8 - корп. 1 </v>
      </c>
      <c r="B1545" s="185" t="str">
        <f>Лист4!C1543</f>
        <v>г. Астрахань</v>
      </c>
      <c r="C1545" s="41">
        <f t="shared" si="48"/>
        <v>583.86727599999995</v>
      </c>
      <c r="D1545" s="41">
        <f t="shared" si="49"/>
        <v>37.268123999999993</v>
      </c>
      <c r="E1545" s="30">
        <v>0</v>
      </c>
      <c r="F1545" s="31">
        <v>37.268123999999993</v>
      </c>
      <c r="G1545" s="32">
        <v>0</v>
      </c>
      <c r="H1545" s="32">
        <v>0</v>
      </c>
      <c r="I1545" s="32">
        <v>0</v>
      </c>
      <c r="J1545" s="32">
        <v>0</v>
      </c>
      <c r="K1545" s="29">
        <f>Лист4!E1543/1000</f>
        <v>621.13539999999989</v>
      </c>
      <c r="L1545" s="33"/>
      <c r="M1545" s="33"/>
    </row>
    <row r="1546" spans="1:13" s="34" customFormat="1" ht="21.75" customHeight="1" x14ac:dyDescent="0.25">
      <c r="A1546" s="23" t="str">
        <f>Лист4!A1544</f>
        <v xml:space="preserve">Августовская ул. д.5А </v>
      </c>
      <c r="B1546" s="185" t="str">
        <f>Лист4!C1544</f>
        <v>г. Астрахань</v>
      </c>
      <c r="C1546" s="41">
        <f t="shared" si="48"/>
        <v>0.66505000000000003</v>
      </c>
      <c r="D1546" s="41">
        <f t="shared" si="49"/>
        <v>4.2450000000000002E-2</v>
      </c>
      <c r="E1546" s="30">
        <v>0</v>
      </c>
      <c r="F1546" s="31">
        <v>4.2450000000000002E-2</v>
      </c>
      <c r="G1546" s="32">
        <v>0</v>
      </c>
      <c r="H1546" s="32">
        <v>0</v>
      </c>
      <c r="I1546" s="32">
        <v>0</v>
      </c>
      <c r="J1546" s="32">
        <v>0</v>
      </c>
      <c r="K1546" s="29">
        <f>Лист4!E1544/1000-J1546</f>
        <v>0.70750000000000002</v>
      </c>
      <c r="L1546" s="33"/>
      <c r="M1546" s="33"/>
    </row>
    <row r="1547" spans="1:13" s="34" customFormat="1" ht="21.75" customHeight="1" x14ac:dyDescent="0.25">
      <c r="A1547" s="23" t="str">
        <f>Лист4!A1545</f>
        <v xml:space="preserve">Авиационная ул. д.3 </v>
      </c>
      <c r="B1547" s="185" t="str">
        <f>Лист4!C1545</f>
        <v>г. Астрахань</v>
      </c>
      <c r="C1547" s="41">
        <f t="shared" si="48"/>
        <v>343.86455839999991</v>
      </c>
      <c r="D1547" s="41">
        <f t="shared" si="49"/>
        <v>21.948801599999992</v>
      </c>
      <c r="E1547" s="30">
        <v>0</v>
      </c>
      <c r="F1547" s="31">
        <v>21.948801599999992</v>
      </c>
      <c r="G1547" s="32">
        <v>0</v>
      </c>
      <c r="H1547" s="32">
        <v>0</v>
      </c>
      <c r="I1547" s="32">
        <v>0</v>
      </c>
      <c r="J1547" s="32">
        <v>1040.23</v>
      </c>
      <c r="K1547" s="29">
        <f>Лист4!E1545/1000-J1547</f>
        <v>-674.41664000000014</v>
      </c>
      <c r="L1547" s="33"/>
      <c r="M1547" s="33"/>
    </row>
    <row r="1548" spans="1:13" s="34" customFormat="1" ht="21.75" customHeight="1" x14ac:dyDescent="0.25">
      <c r="A1548" s="23" t="str">
        <f>Лист4!A1546</f>
        <v xml:space="preserve">Авиационная ул. д.30 </v>
      </c>
      <c r="B1548" s="185" t="str">
        <f>Лист4!C1546</f>
        <v>г. Астрахань</v>
      </c>
      <c r="C1548" s="41">
        <f t="shared" si="48"/>
        <v>268.47246940000014</v>
      </c>
      <c r="D1548" s="41">
        <f t="shared" si="49"/>
        <v>17.136540600000004</v>
      </c>
      <c r="E1548" s="30">
        <v>0</v>
      </c>
      <c r="F1548" s="31">
        <v>17.136540600000004</v>
      </c>
      <c r="G1548" s="32">
        <v>0</v>
      </c>
      <c r="H1548" s="32">
        <v>0</v>
      </c>
      <c r="I1548" s="32">
        <v>0</v>
      </c>
      <c r="J1548" s="32">
        <f>210.8+1296.2</f>
        <v>1507</v>
      </c>
      <c r="K1548" s="29">
        <f>Лист4!E1546/1000-J1548</f>
        <v>-1221.3909899999999</v>
      </c>
      <c r="L1548" s="33"/>
      <c r="M1548" s="33"/>
    </row>
    <row r="1549" spans="1:13" s="34" customFormat="1" ht="21.75" customHeight="1" x14ac:dyDescent="0.25">
      <c r="A1549" s="23" t="str">
        <f>Лист4!A1547</f>
        <v xml:space="preserve">Авиационная ул. д.34А/14Б </v>
      </c>
      <c r="B1549" s="185" t="str">
        <f>Лист4!C1547</f>
        <v>г. Астрахань</v>
      </c>
      <c r="C1549" s="41">
        <f t="shared" si="48"/>
        <v>630.72873879999997</v>
      </c>
      <c r="D1549" s="41">
        <f t="shared" si="49"/>
        <v>40.259281199999997</v>
      </c>
      <c r="E1549" s="30">
        <v>0</v>
      </c>
      <c r="F1549" s="31">
        <v>40.259281199999997</v>
      </c>
      <c r="G1549" s="32">
        <v>0</v>
      </c>
      <c r="H1549" s="32">
        <v>0</v>
      </c>
      <c r="I1549" s="32">
        <v>0</v>
      </c>
      <c r="J1549" s="32">
        <v>0</v>
      </c>
      <c r="K1549" s="29">
        <f>Лист4!E1547/1000</f>
        <v>670.98802000000001</v>
      </c>
      <c r="L1549" s="33"/>
      <c r="M1549" s="33"/>
    </row>
    <row r="1550" spans="1:13" s="34" customFormat="1" ht="21.75" customHeight="1" x14ac:dyDescent="0.25">
      <c r="A1550" s="23" t="str">
        <f>Лист4!A1548</f>
        <v xml:space="preserve">Авиационная ул. д.5 </v>
      </c>
      <c r="B1550" s="185" t="str">
        <f>Лист4!C1548</f>
        <v>г. Астрахань</v>
      </c>
      <c r="C1550" s="41">
        <f t="shared" si="48"/>
        <v>302.59079400000002</v>
      </c>
      <c r="D1550" s="41">
        <f t="shared" si="49"/>
        <v>19.314305999999998</v>
      </c>
      <c r="E1550" s="30">
        <v>0</v>
      </c>
      <c r="F1550" s="31">
        <v>19.314305999999998</v>
      </c>
      <c r="G1550" s="32">
        <v>0</v>
      </c>
      <c r="H1550" s="32">
        <v>0</v>
      </c>
      <c r="I1550" s="32">
        <v>0</v>
      </c>
      <c r="J1550" s="32">
        <v>0</v>
      </c>
      <c r="K1550" s="29">
        <f>Лист4!E1548/1000</f>
        <v>321.9051</v>
      </c>
      <c r="L1550" s="33"/>
      <c r="M1550" s="33"/>
    </row>
    <row r="1551" spans="1:13" s="34" customFormat="1" ht="21.75" customHeight="1" x14ac:dyDescent="0.25">
      <c r="A1551" s="23" t="str">
        <f>Лист4!A1549</f>
        <v xml:space="preserve">Адмиралтейская ул. д.50 </v>
      </c>
      <c r="B1551" s="185" t="str">
        <f>Лист4!C1549</f>
        <v>г. Астрахань</v>
      </c>
      <c r="C1551" s="41">
        <f t="shared" si="48"/>
        <v>41.026027399999997</v>
      </c>
      <c r="D1551" s="41">
        <f t="shared" si="49"/>
        <v>2.6186825999999996</v>
      </c>
      <c r="E1551" s="30">
        <v>0</v>
      </c>
      <c r="F1551" s="31">
        <v>2.6186825999999996</v>
      </c>
      <c r="G1551" s="32">
        <v>0</v>
      </c>
      <c r="H1551" s="32">
        <v>0</v>
      </c>
      <c r="I1551" s="32">
        <v>0</v>
      </c>
      <c r="J1551" s="32">
        <v>0</v>
      </c>
      <c r="K1551" s="29">
        <f>Лист4!E1549/1000</f>
        <v>43.644709999999996</v>
      </c>
      <c r="L1551" s="33"/>
      <c r="M1551" s="33"/>
    </row>
    <row r="1552" spans="1:13" s="34" customFormat="1" ht="21.75" customHeight="1" x14ac:dyDescent="0.25">
      <c r="A1552" s="23" t="str">
        <f>Лист4!A1550</f>
        <v xml:space="preserve">Адмиралтейская ул. д.52 </v>
      </c>
      <c r="B1552" s="185" t="str">
        <f>Лист4!C1550</f>
        <v>г. Астрахань</v>
      </c>
      <c r="C1552" s="41">
        <f t="shared" si="48"/>
        <v>0.12173</v>
      </c>
      <c r="D1552" s="41">
        <f t="shared" si="49"/>
        <v>7.7700000000000009E-3</v>
      </c>
      <c r="E1552" s="30">
        <v>0</v>
      </c>
      <c r="F1552" s="31">
        <v>7.7700000000000009E-3</v>
      </c>
      <c r="G1552" s="32">
        <v>0</v>
      </c>
      <c r="H1552" s="32">
        <v>0</v>
      </c>
      <c r="I1552" s="32">
        <v>0</v>
      </c>
      <c r="J1552" s="32">
        <v>0</v>
      </c>
      <c r="K1552" s="29">
        <f>Лист4!E1550/1000</f>
        <v>0.1295</v>
      </c>
      <c r="L1552" s="33"/>
      <c r="M1552" s="33"/>
    </row>
    <row r="1553" spans="1:13" s="34" customFormat="1" ht="21.75" customHeight="1" x14ac:dyDescent="0.25">
      <c r="A1553" s="23" t="str">
        <f>Лист4!A1551</f>
        <v xml:space="preserve">Адмиралтейская ул. д.52/2 </v>
      </c>
      <c r="B1553" s="185" t="str">
        <f>Лист4!C1551</f>
        <v>г. Астрахань</v>
      </c>
      <c r="C1553" s="41">
        <f t="shared" si="48"/>
        <v>45.781196000000001</v>
      </c>
      <c r="D1553" s="41">
        <f t="shared" si="49"/>
        <v>2.9222040000000002</v>
      </c>
      <c r="E1553" s="30">
        <v>0</v>
      </c>
      <c r="F1553" s="31">
        <v>2.9222040000000002</v>
      </c>
      <c r="G1553" s="32">
        <v>0</v>
      </c>
      <c r="H1553" s="32">
        <v>0</v>
      </c>
      <c r="I1553" s="32">
        <v>0</v>
      </c>
      <c r="J1553" s="32">
        <v>0</v>
      </c>
      <c r="K1553" s="29">
        <f>Лист4!E1551/1000</f>
        <v>48.703400000000002</v>
      </c>
      <c r="L1553" s="33"/>
      <c r="M1553" s="33"/>
    </row>
    <row r="1554" spans="1:13" s="34" customFormat="1" ht="21.75" customHeight="1" x14ac:dyDescent="0.25">
      <c r="A1554" s="23" t="str">
        <f>Лист4!A1552</f>
        <v xml:space="preserve">Адмиралтейская ул. д.54 </v>
      </c>
      <c r="B1554" s="185" t="str">
        <f>Лист4!C1552</f>
        <v>г. Астрахань</v>
      </c>
      <c r="C1554" s="41">
        <f t="shared" si="48"/>
        <v>21.156016000000001</v>
      </c>
      <c r="D1554" s="41">
        <f t="shared" si="49"/>
        <v>1.350384</v>
      </c>
      <c r="E1554" s="30">
        <v>0</v>
      </c>
      <c r="F1554" s="31">
        <v>1.350384</v>
      </c>
      <c r="G1554" s="32">
        <v>0</v>
      </c>
      <c r="H1554" s="32">
        <v>0</v>
      </c>
      <c r="I1554" s="32">
        <v>0</v>
      </c>
      <c r="J1554" s="32">
        <v>0</v>
      </c>
      <c r="K1554" s="29">
        <f>Лист4!E1552/1000</f>
        <v>22.506399999999999</v>
      </c>
      <c r="L1554" s="33"/>
      <c r="M1554" s="33"/>
    </row>
    <row r="1555" spans="1:13" s="34" customFormat="1" ht="21.75" customHeight="1" x14ac:dyDescent="0.25">
      <c r="A1555" s="23" t="str">
        <f>Лист4!A1553</f>
        <v xml:space="preserve">Адмиралтейская ул. д.54/1 </v>
      </c>
      <c r="B1555" s="185" t="str">
        <f>Лист4!C1553</f>
        <v>г. Астрахань</v>
      </c>
      <c r="C1555" s="41">
        <f t="shared" si="48"/>
        <v>0.39329599999999998</v>
      </c>
      <c r="D1555" s="41">
        <f t="shared" si="49"/>
        <v>2.5104000000000001E-2</v>
      </c>
      <c r="E1555" s="30">
        <v>0</v>
      </c>
      <c r="F1555" s="31">
        <v>2.5104000000000001E-2</v>
      </c>
      <c r="G1555" s="32">
        <v>0</v>
      </c>
      <c r="H1555" s="32">
        <v>0</v>
      </c>
      <c r="I1555" s="32">
        <v>0</v>
      </c>
      <c r="J1555" s="32">
        <v>0</v>
      </c>
      <c r="K1555" s="29">
        <f>Лист4!E1553/1000</f>
        <v>0.41839999999999999</v>
      </c>
      <c r="L1555" s="33"/>
      <c r="M1555" s="33"/>
    </row>
    <row r="1556" spans="1:13" s="34" customFormat="1" ht="21.75" customHeight="1" x14ac:dyDescent="0.25">
      <c r="A1556" s="23" t="str">
        <f>Лист4!A1554</f>
        <v xml:space="preserve">Адмиралтейская ул. д.56 </v>
      </c>
      <c r="B1556" s="185" t="str">
        <f>Лист4!C1554</f>
        <v>г. Астрахань</v>
      </c>
      <c r="C1556" s="41">
        <f t="shared" si="48"/>
        <v>1.1870038000000001</v>
      </c>
      <c r="D1556" s="41">
        <f t="shared" si="49"/>
        <v>7.5766199999999992E-2</v>
      </c>
      <c r="E1556" s="30">
        <v>0</v>
      </c>
      <c r="F1556" s="31">
        <v>7.5766199999999992E-2</v>
      </c>
      <c r="G1556" s="32">
        <v>0</v>
      </c>
      <c r="H1556" s="32">
        <v>0</v>
      </c>
      <c r="I1556" s="32">
        <v>0</v>
      </c>
      <c r="J1556" s="32">
        <v>0</v>
      </c>
      <c r="K1556" s="29">
        <f>Лист4!E1554/1000</f>
        <v>1.2627699999999999</v>
      </c>
      <c r="L1556" s="33"/>
      <c r="M1556" s="33"/>
    </row>
    <row r="1557" spans="1:13" s="34" customFormat="1" ht="21.75" customHeight="1" x14ac:dyDescent="0.25">
      <c r="A1557" s="23" t="str">
        <f>Лист4!A1555</f>
        <v xml:space="preserve">Адмиралтейская ул. д.62 </v>
      </c>
      <c r="B1557" s="185" t="str">
        <f>Лист4!C1555</f>
        <v>г. Астрахань</v>
      </c>
      <c r="C1557" s="41">
        <f t="shared" si="48"/>
        <v>38.856216000000003</v>
      </c>
      <c r="D1557" s="41">
        <f t="shared" si="49"/>
        <v>2.4801840000000004</v>
      </c>
      <c r="E1557" s="30">
        <v>0</v>
      </c>
      <c r="F1557" s="31">
        <v>2.4801840000000004</v>
      </c>
      <c r="G1557" s="32">
        <v>0</v>
      </c>
      <c r="H1557" s="32">
        <v>0</v>
      </c>
      <c r="I1557" s="32">
        <v>0</v>
      </c>
      <c r="J1557" s="32">
        <v>0</v>
      </c>
      <c r="K1557" s="29">
        <f>Лист4!E1555/1000</f>
        <v>41.336400000000005</v>
      </c>
      <c r="L1557" s="33"/>
      <c r="M1557" s="33"/>
    </row>
    <row r="1558" spans="1:13" s="34" customFormat="1" ht="18.75" customHeight="1" x14ac:dyDescent="0.25">
      <c r="A1558" s="23" t="str">
        <f>Лист4!A1556</f>
        <v xml:space="preserve">Адмиралтейская ул. д.64 </v>
      </c>
      <c r="B1558" s="185" t="str">
        <f>Лист4!C1556</f>
        <v>г. Астрахань</v>
      </c>
      <c r="C1558" s="41">
        <f t="shared" si="48"/>
        <v>0</v>
      </c>
      <c r="D1558" s="41">
        <f t="shared" si="49"/>
        <v>0</v>
      </c>
      <c r="E1558" s="30">
        <v>0</v>
      </c>
      <c r="F1558" s="31">
        <v>0</v>
      </c>
      <c r="G1558" s="32">
        <v>0</v>
      </c>
      <c r="H1558" s="32">
        <v>0</v>
      </c>
      <c r="I1558" s="32">
        <v>0</v>
      </c>
      <c r="J1558" s="32">
        <v>0</v>
      </c>
      <c r="K1558" s="29">
        <f>Лист4!E1556/1000</f>
        <v>0</v>
      </c>
      <c r="L1558" s="33"/>
      <c r="M1558" s="33"/>
    </row>
    <row r="1559" spans="1:13" s="34" customFormat="1" ht="18.75" customHeight="1" x14ac:dyDescent="0.25">
      <c r="A1559" s="23" t="str">
        <f>Лист4!A1557</f>
        <v xml:space="preserve">Адмиралтейская ул. д.66 </v>
      </c>
      <c r="B1559" s="185" t="str">
        <f>Лист4!C1557</f>
        <v>г. Астрахань</v>
      </c>
      <c r="C1559" s="41">
        <f t="shared" si="48"/>
        <v>21.495308999999999</v>
      </c>
      <c r="D1559" s="41">
        <f t="shared" si="49"/>
        <v>1.3720409999999998</v>
      </c>
      <c r="E1559" s="30">
        <v>0</v>
      </c>
      <c r="F1559" s="31">
        <v>1.3720409999999998</v>
      </c>
      <c r="G1559" s="32">
        <v>0</v>
      </c>
      <c r="H1559" s="32">
        <v>0</v>
      </c>
      <c r="I1559" s="32">
        <v>0</v>
      </c>
      <c r="J1559" s="32">
        <v>0</v>
      </c>
      <c r="K1559" s="29">
        <f>Лист4!E1557/1000</f>
        <v>22.867349999999998</v>
      </c>
      <c r="L1559" s="33"/>
      <c r="M1559" s="33"/>
    </row>
    <row r="1560" spans="1:13" s="34" customFormat="1" ht="18.75" customHeight="1" x14ac:dyDescent="0.25">
      <c r="A1560" s="23" t="str">
        <f>Лист4!A1558</f>
        <v xml:space="preserve">Академика Королева ул. д.17 </v>
      </c>
      <c r="B1560" s="185" t="str">
        <f>Лист4!C1558</f>
        <v>г. Астрахань</v>
      </c>
      <c r="C1560" s="41">
        <f t="shared" si="48"/>
        <v>12.080879999999999</v>
      </c>
      <c r="D1560" s="41">
        <f t="shared" si="49"/>
        <v>0.77112000000000003</v>
      </c>
      <c r="E1560" s="30">
        <v>0</v>
      </c>
      <c r="F1560" s="31">
        <v>0.77112000000000003</v>
      </c>
      <c r="G1560" s="32">
        <v>0</v>
      </c>
      <c r="H1560" s="32">
        <v>0</v>
      </c>
      <c r="I1560" s="32">
        <v>0</v>
      </c>
      <c r="J1560" s="32">
        <v>0</v>
      </c>
      <c r="K1560" s="29">
        <f>Лист4!E1558/1000</f>
        <v>12.851999999999999</v>
      </c>
      <c r="L1560" s="33"/>
      <c r="M1560" s="33"/>
    </row>
    <row r="1561" spans="1:13" s="34" customFormat="1" ht="18.75" customHeight="1" x14ac:dyDescent="0.25">
      <c r="A1561" s="23" t="str">
        <f>Лист4!A1559</f>
        <v xml:space="preserve">Академика Королева ул. д.35/1 </v>
      </c>
      <c r="B1561" s="185" t="str">
        <f>Лист4!C1559</f>
        <v>г. Астрахань</v>
      </c>
      <c r="C1561" s="41">
        <f t="shared" si="48"/>
        <v>438.34550000000002</v>
      </c>
      <c r="D1561" s="41">
        <f t="shared" si="49"/>
        <v>27.979499999999998</v>
      </c>
      <c r="E1561" s="30">
        <v>0</v>
      </c>
      <c r="F1561" s="31">
        <v>27.979499999999998</v>
      </c>
      <c r="G1561" s="32">
        <v>0</v>
      </c>
      <c r="H1561" s="32">
        <v>0</v>
      </c>
      <c r="I1561" s="32">
        <v>0</v>
      </c>
      <c r="J1561" s="32">
        <v>0</v>
      </c>
      <c r="K1561" s="29">
        <f>Лист4!E1559/1000</f>
        <v>466.32499999999999</v>
      </c>
      <c r="L1561" s="33"/>
      <c r="M1561" s="33"/>
    </row>
    <row r="1562" spans="1:13" s="34" customFormat="1" ht="18.75" customHeight="1" x14ac:dyDescent="0.25">
      <c r="A1562" s="23" t="str">
        <f>Лист4!A1560</f>
        <v xml:space="preserve">Академика Королева ул. д.39 </v>
      </c>
      <c r="B1562" s="185" t="str">
        <f>Лист4!C1560</f>
        <v>г. Астрахань</v>
      </c>
      <c r="C1562" s="41">
        <f t="shared" si="48"/>
        <v>532.28228500000023</v>
      </c>
      <c r="D1562" s="41">
        <f t="shared" si="49"/>
        <v>33.975465000000014</v>
      </c>
      <c r="E1562" s="30">
        <v>0</v>
      </c>
      <c r="F1562" s="31">
        <v>33.975465000000014</v>
      </c>
      <c r="G1562" s="32">
        <v>0</v>
      </c>
      <c r="H1562" s="32">
        <v>0</v>
      </c>
      <c r="I1562" s="32">
        <v>0</v>
      </c>
      <c r="J1562" s="32">
        <v>1146.77</v>
      </c>
      <c r="K1562" s="29">
        <f>Лист4!E1560/1000-J1562</f>
        <v>-580.51224999999977</v>
      </c>
      <c r="L1562" s="33"/>
      <c r="M1562" s="33"/>
    </row>
    <row r="1563" spans="1:13" s="34" customFormat="1" ht="18.75" customHeight="1" x14ac:dyDescent="0.25">
      <c r="A1563" s="23" t="str">
        <f>Лист4!A1561</f>
        <v xml:space="preserve">Академика Королева ул. д.5 </v>
      </c>
      <c r="B1563" s="185" t="str">
        <f>Лист4!C1561</f>
        <v>г. Астрахань</v>
      </c>
      <c r="C1563" s="41">
        <f t="shared" si="48"/>
        <v>26.894434</v>
      </c>
      <c r="D1563" s="41">
        <f t="shared" si="49"/>
        <v>1.716666</v>
      </c>
      <c r="E1563" s="30">
        <v>0</v>
      </c>
      <c r="F1563" s="31">
        <v>1.716666</v>
      </c>
      <c r="G1563" s="32">
        <v>0</v>
      </c>
      <c r="H1563" s="32">
        <v>0</v>
      </c>
      <c r="I1563" s="32">
        <v>0</v>
      </c>
      <c r="J1563" s="32">
        <v>0</v>
      </c>
      <c r="K1563" s="29">
        <f>Лист4!E1561/1000</f>
        <v>28.6111</v>
      </c>
      <c r="L1563" s="33"/>
      <c r="M1563" s="33"/>
    </row>
    <row r="1564" spans="1:13" s="34" customFormat="1" ht="18.75" customHeight="1" x14ac:dyDescent="0.25">
      <c r="A1564" s="23" t="str">
        <f>Лист4!A1562</f>
        <v xml:space="preserve">Академика Королева ул. д.7/25 </v>
      </c>
      <c r="B1564" s="185" t="str">
        <f>Лист4!C1562</f>
        <v>г. Астрахань</v>
      </c>
      <c r="C1564" s="41">
        <f t="shared" si="48"/>
        <v>100.93447399999998</v>
      </c>
      <c r="D1564" s="41">
        <f t="shared" si="49"/>
        <v>6.4426259999999989</v>
      </c>
      <c r="E1564" s="30">
        <v>0</v>
      </c>
      <c r="F1564" s="31">
        <v>6.4426259999999989</v>
      </c>
      <c r="G1564" s="32">
        <v>0</v>
      </c>
      <c r="H1564" s="32">
        <v>0</v>
      </c>
      <c r="I1564" s="32">
        <v>0</v>
      </c>
      <c r="J1564" s="32">
        <v>0</v>
      </c>
      <c r="K1564" s="29">
        <f>Лист4!E1562/1000</f>
        <v>107.37709999999998</v>
      </c>
      <c r="L1564" s="33"/>
      <c r="M1564" s="33"/>
    </row>
    <row r="1565" spans="1:13" s="34" customFormat="1" ht="18.75" customHeight="1" x14ac:dyDescent="0.25">
      <c r="A1565" s="23" t="str">
        <f>Лист4!A1563</f>
        <v xml:space="preserve">Аксакова ул. д.12 </v>
      </c>
      <c r="B1565" s="185" t="str">
        <f>Лист4!C1563</f>
        <v>г. Астрахань</v>
      </c>
      <c r="C1565" s="41">
        <f t="shared" si="48"/>
        <v>1933.4636467999997</v>
      </c>
      <c r="D1565" s="41">
        <f t="shared" si="49"/>
        <v>123.41257319999997</v>
      </c>
      <c r="E1565" s="30">
        <v>0</v>
      </c>
      <c r="F1565" s="31">
        <v>123.41257319999997</v>
      </c>
      <c r="G1565" s="32">
        <v>0</v>
      </c>
      <c r="H1565" s="32">
        <v>0</v>
      </c>
      <c r="I1565" s="32">
        <v>0</v>
      </c>
      <c r="J1565" s="32">
        <v>0</v>
      </c>
      <c r="K1565" s="29">
        <f>Лист4!E1563/1000-J1565</f>
        <v>2056.8762199999996</v>
      </c>
      <c r="L1565" s="33"/>
      <c r="M1565" s="33"/>
    </row>
    <row r="1566" spans="1:13" s="34" customFormat="1" ht="18.75" customHeight="1" x14ac:dyDescent="0.25">
      <c r="A1566" s="23" t="str">
        <f>Лист4!A1564</f>
        <v xml:space="preserve">Аксакова ул. д.12 - корп. 1 </v>
      </c>
      <c r="B1566" s="185" t="str">
        <f>Лист4!C1564</f>
        <v>г. Астрахань</v>
      </c>
      <c r="C1566" s="41">
        <f t="shared" si="48"/>
        <v>763.42541799999969</v>
      </c>
      <c r="D1566" s="41">
        <f t="shared" si="49"/>
        <v>48.729281999999984</v>
      </c>
      <c r="E1566" s="30">
        <v>0</v>
      </c>
      <c r="F1566" s="31">
        <v>48.729281999999984</v>
      </c>
      <c r="G1566" s="32">
        <v>0</v>
      </c>
      <c r="H1566" s="32">
        <v>0</v>
      </c>
      <c r="I1566" s="32">
        <v>0</v>
      </c>
      <c r="J1566" s="32">
        <v>0</v>
      </c>
      <c r="K1566" s="29">
        <f>Лист4!E1564/1000</f>
        <v>812.15469999999971</v>
      </c>
      <c r="L1566" s="33"/>
      <c r="M1566" s="33"/>
    </row>
    <row r="1567" spans="1:13" s="34" customFormat="1" ht="18.75" customHeight="1" x14ac:dyDescent="0.25">
      <c r="A1567" s="23" t="str">
        <f>Лист4!A1565</f>
        <v xml:space="preserve">Аксакова ул. д.6 - корп. 1 </v>
      </c>
      <c r="B1567" s="185" t="str">
        <f>Лист4!C1565</f>
        <v>г. Астрахань</v>
      </c>
      <c r="C1567" s="41">
        <f t="shared" si="48"/>
        <v>584.87149679999982</v>
      </c>
      <c r="D1567" s="41">
        <f t="shared" si="49"/>
        <v>37.332223199999994</v>
      </c>
      <c r="E1567" s="30">
        <v>0</v>
      </c>
      <c r="F1567" s="31">
        <v>37.332223199999994</v>
      </c>
      <c r="G1567" s="32">
        <v>0</v>
      </c>
      <c r="H1567" s="32">
        <v>0</v>
      </c>
      <c r="I1567" s="32">
        <v>0</v>
      </c>
      <c r="J1567" s="32">
        <v>0</v>
      </c>
      <c r="K1567" s="29">
        <f>Лист4!E1565/1000</f>
        <v>622.20371999999986</v>
      </c>
      <c r="L1567" s="33"/>
      <c r="M1567" s="33"/>
    </row>
    <row r="1568" spans="1:13" s="34" customFormat="1" ht="18.75" customHeight="1" x14ac:dyDescent="0.25">
      <c r="A1568" s="23" t="str">
        <f>Лист4!A1566</f>
        <v xml:space="preserve">Аксакова ул. д.8 </v>
      </c>
      <c r="B1568" s="185" t="str">
        <f>Лист4!C1566</f>
        <v>г. Астрахань</v>
      </c>
      <c r="C1568" s="41">
        <f t="shared" si="48"/>
        <v>699.2437878000004</v>
      </c>
      <c r="D1568" s="41">
        <f t="shared" si="49"/>
        <v>44.63258220000003</v>
      </c>
      <c r="E1568" s="30">
        <v>0</v>
      </c>
      <c r="F1568" s="31">
        <v>44.63258220000003</v>
      </c>
      <c r="G1568" s="32">
        <v>0</v>
      </c>
      <c r="H1568" s="32">
        <v>0</v>
      </c>
      <c r="I1568" s="32">
        <v>0</v>
      </c>
      <c r="J1568" s="32">
        <v>0</v>
      </c>
      <c r="K1568" s="29">
        <f>Лист4!E1566/1000</f>
        <v>743.87637000000041</v>
      </c>
      <c r="L1568" s="33"/>
      <c r="M1568" s="33"/>
    </row>
    <row r="1569" spans="1:13" s="34" customFormat="1" ht="18.75" customHeight="1" x14ac:dyDescent="0.25">
      <c r="A1569" s="23" t="str">
        <f>Лист4!A1567</f>
        <v xml:space="preserve">Аксакова ул. д.8 - корп. 2 </v>
      </c>
      <c r="B1569" s="185" t="str">
        <f>Лист4!C1567</f>
        <v>г. Астрахань</v>
      </c>
      <c r="C1569" s="41">
        <f t="shared" si="48"/>
        <v>1110.2300238000003</v>
      </c>
      <c r="D1569" s="41">
        <f t="shared" si="49"/>
        <v>70.865746200000018</v>
      </c>
      <c r="E1569" s="30">
        <v>0</v>
      </c>
      <c r="F1569" s="31">
        <v>70.865746200000018</v>
      </c>
      <c r="G1569" s="32">
        <v>0</v>
      </c>
      <c r="H1569" s="32">
        <v>0</v>
      </c>
      <c r="I1569" s="32">
        <v>0</v>
      </c>
      <c r="J1569" s="32">
        <v>0</v>
      </c>
      <c r="K1569" s="29">
        <f>Лист4!E1567/1000</f>
        <v>1181.0957700000004</v>
      </c>
      <c r="L1569" s="33"/>
      <c r="M1569" s="33"/>
    </row>
    <row r="1570" spans="1:13" s="34" customFormat="1" ht="18.75" customHeight="1" x14ac:dyDescent="0.25">
      <c r="A1570" s="23" t="str">
        <f>Лист4!A1568</f>
        <v xml:space="preserve">Аксакова ул., д.8, кор.1 </v>
      </c>
      <c r="B1570" s="185" t="str">
        <f>Лист4!C1568</f>
        <v>г. Астрахань</v>
      </c>
      <c r="C1570" s="41">
        <f t="shared" si="48"/>
        <v>659.60164719999977</v>
      </c>
      <c r="D1570" s="41">
        <f t="shared" si="49"/>
        <v>42.102232799999989</v>
      </c>
      <c r="E1570" s="30">
        <v>0</v>
      </c>
      <c r="F1570" s="31">
        <v>42.102232799999989</v>
      </c>
      <c r="G1570" s="32">
        <v>0</v>
      </c>
      <c r="H1570" s="32">
        <v>0</v>
      </c>
      <c r="I1570" s="32">
        <v>0</v>
      </c>
      <c r="J1570" s="32">
        <v>0</v>
      </c>
      <c r="K1570" s="29">
        <f>Лист4!E1568/1000</f>
        <v>701.7038799999998</v>
      </c>
      <c r="L1570" s="33"/>
      <c r="M1570" s="33"/>
    </row>
    <row r="1571" spans="1:13" s="34" customFormat="1" ht="18.75" customHeight="1" x14ac:dyDescent="0.25">
      <c r="A1571" s="23" t="str">
        <f>Лист4!A1569</f>
        <v xml:space="preserve">Ангарская ул. д.10А </v>
      </c>
      <c r="B1571" s="185" t="str">
        <f>Лист4!C1569</f>
        <v>г. Астрахань</v>
      </c>
      <c r="C1571" s="41">
        <f t="shared" si="48"/>
        <v>85.348756999999978</v>
      </c>
      <c r="D1571" s="41">
        <f t="shared" si="49"/>
        <v>5.447792999999999</v>
      </c>
      <c r="E1571" s="30">
        <v>0</v>
      </c>
      <c r="F1571" s="31">
        <v>5.447792999999999</v>
      </c>
      <c r="G1571" s="32">
        <v>0</v>
      </c>
      <c r="H1571" s="32">
        <v>0</v>
      </c>
      <c r="I1571" s="32">
        <v>0</v>
      </c>
      <c r="J1571" s="32">
        <v>0</v>
      </c>
      <c r="K1571" s="29">
        <f>Лист4!E1569/1000</f>
        <v>90.796549999999982</v>
      </c>
      <c r="L1571" s="33"/>
      <c r="M1571" s="33"/>
    </row>
    <row r="1572" spans="1:13" s="34" customFormat="1" ht="18.75" customHeight="1" x14ac:dyDescent="0.25">
      <c r="A1572" s="23" t="str">
        <f>Лист4!A1570</f>
        <v xml:space="preserve">Ангарская ул. д.12 </v>
      </c>
      <c r="B1572" s="185" t="str">
        <f>Лист4!C1570</f>
        <v>г. Астрахань</v>
      </c>
      <c r="C1572" s="41">
        <f t="shared" si="48"/>
        <v>20.262264000000002</v>
      </c>
      <c r="D1572" s="41">
        <f t="shared" si="49"/>
        <v>1.293336</v>
      </c>
      <c r="E1572" s="30">
        <v>0</v>
      </c>
      <c r="F1572" s="31">
        <v>1.293336</v>
      </c>
      <c r="G1572" s="32">
        <v>0</v>
      </c>
      <c r="H1572" s="32">
        <v>0</v>
      </c>
      <c r="I1572" s="32">
        <v>0</v>
      </c>
      <c r="J1572" s="32">
        <v>0</v>
      </c>
      <c r="K1572" s="29">
        <f>Лист4!E1570/1000</f>
        <v>21.555600000000002</v>
      </c>
      <c r="L1572" s="33"/>
      <c r="M1572" s="33"/>
    </row>
    <row r="1573" spans="1:13" s="34" customFormat="1" ht="18.75" customHeight="1" x14ac:dyDescent="0.25">
      <c r="A1573" s="23" t="str">
        <f>Лист4!A1571</f>
        <v xml:space="preserve">Ангарская ул. д.16 </v>
      </c>
      <c r="B1573" s="185" t="str">
        <f>Лист4!C1571</f>
        <v>г. Астрахань</v>
      </c>
      <c r="C1573" s="41">
        <f t="shared" si="48"/>
        <v>58.478152000000001</v>
      </c>
      <c r="D1573" s="41">
        <f t="shared" si="49"/>
        <v>3.7326480000000002</v>
      </c>
      <c r="E1573" s="30">
        <v>0</v>
      </c>
      <c r="F1573" s="31">
        <v>3.7326480000000002</v>
      </c>
      <c r="G1573" s="32">
        <v>0</v>
      </c>
      <c r="H1573" s="32">
        <v>0</v>
      </c>
      <c r="I1573" s="32">
        <v>0</v>
      </c>
      <c r="J1573" s="32">
        <v>0</v>
      </c>
      <c r="K1573" s="29">
        <f>Лист4!E1571/1000</f>
        <v>62.210799999999999</v>
      </c>
      <c r="L1573" s="33"/>
      <c r="M1573" s="33"/>
    </row>
    <row r="1574" spans="1:13" s="34" customFormat="1" ht="18.75" customHeight="1" x14ac:dyDescent="0.25">
      <c r="A1574" s="23" t="str">
        <f>Лист4!A1572</f>
        <v xml:space="preserve">Ангарская ул. д.18 </v>
      </c>
      <c r="B1574" s="185" t="str">
        <f>Лист4!C1572</f>
        <v>г. Астрахань</v>
      </c>
      <c r="C1574" s="41">
        <f t="shared" si="48"/>
        <v>79.312876000000017</v>
      </c>
      <c r="D1574" s="41">
        <f t="shared" si="49"/>
        <v>5.0625240000000007</v>
      </c>
      <c r="E1574" s="30">
        <v>0</v>
      </c>
      <c r="F1574" s="31">
        <v>5.0625240000000007</v>
      </c>
      <c r="G1574" s="32">
        <v>0</v>
      </c>
      <c r="H1574" s="32">
        <v>0</v>
      </c>
      <c r="I1574" s="32">
        <v>0</v>
      </c>
      <c r="J1574" s="32">
        <v>0</v>
      </c>
      <c r="K1574" s="29">
        <f>Лист4!E1572/1000-J1574</f>
        <v>84.375400000000013</v>
      </c>
      <c r="L1574" s="33"/>
      <c r="M1574" s="33"/>
    </row>
    <row r="1575" spans="1:13" s="34" customFormat="1" ht="18.75" customHeight="1" x14ac:dyDescent="0.25">
      <c r="A1575" s="23" t="str">
        <f>Лист4!A1573</f>
        <v xml:space="preserve">Ангарская ул. д.20 </v>
      </c>
      <c r="B1575" s="185" t="str">
        <f>Лист4!C1573</f>
        <v>г. Астрахань</v>
      </c>
      <c r="C1575" s="41">
        <f t="shared" si="48"/>
        <v>49.748184000000009</v>
      </c>
      <c r="D1575" s="41">
        <f t="shared" si="49"/>
        <v>3.1754160000000002</v>
      </c>
      <c r="E1575" s="30">
        <v>0</v>
      </c>
      <c r="F1575" s="31">
        <v>3.1754160000000002</v>
      </c>
      <c r="G1575" s="32">
        <v>0</v>
      </c>
      <c r="H1575" s="32">
        <v>0</v>
      </c>
      <c r="I1575" s="32">
        <v>0</v>
      </c>
      <c r="J1575" s="32">
        <v>0</v>
      </c>
      <c r="K1575" s="29">
        <f>Лист4!E1573/1000</f>
        <v>52.923600000000008</v>
      </c>
      <c r="L1575" s="33"/>
      <c r="M1575" s="33"/>
    </row>
    <row r="1576" spans="1:13" s="34" customFormat="1" ht="18.75" customHeight="1" x14ac:dyDescent="0.25">
      <c r="A1576" s="23" t="str">
        <f>Лист4!A1574</f>
        <v xml:space="preserve">Ангарская ул. д.22 </v>
      </c>
      <c r="B1576" s="185" t="str">
        <f>Лист4!C1574</f>
        <v>г. Астрахань</v>
      </c>
      <c r="C1576" s="41">
        <f t="shared" si="48"/>
        <v>108.48239199999999</v>
      </c>
      <c r="D1576" s="41">
        <f t="shared" si="49"/>
        <v>6.9244079999999997</v>
      </c>
      <c r="E1576" s="30">
        <v>0</v>
      </c>
      <c r="F1576" s="31">
        <v>6.9244079999999997</v>
      </c>
      <c r="G1576" s="32">
        <v>0</v>
      </c>
      <c r="H1576" s="32">
        <v>0</v>
      </c>
      <c r="I1576" s="32">
        <v>0</v>
      </c>
      <c r="J1576" s="32">
        <v>0</v>
      </c>
      <c r="K1576" s="29">
        <f>Лист4!E1574/1000</f>
        <v>115.40679999999999</v>
      </c>
      <c r="L1576" s="33"/>
      <c r="M1576" s="33"/>
    </row>
    <row r="1577" spans="1:13" s="34" customFormat="1" ht="18.75" customHeight="1" x14ac:dyDescent="0.25">
      <c r="A1577" s="23" t="str">
        <f>Лист4!A1575</f>
        <v xml:space="preserve">Ангарская ул. д.22А </v>
      </c>
      <c r="B1577" s="185" t="str">
        <f>Лист4!C1575</f>
        <v>г. Астрахань</v>
      </c>
      <c r="C1577" s="41">
        <f t="shared" si="48"/>
        <v>81.120684000000011</v>
      </c>
      <c r="D1577" s="41">
        <f t="shared" si="49"/>
        <v>5.1779159999999997</v>
      </c>
      <c r="E1577" s="30">
        <v>0</v>
      </c>
      <c r="F1577" s="31">
        <v>5.1779159999999997</v>
      </c>
      <c r="G1577" s="32">
        <v>0</v>
      </c>
      <c r="H1577" s="32">
        <v>0</v>
      </c>
      <c r="I1577" s="32">
        <v>0</v>
      </c>
      <c r="J1577" s="32">
        <v>0</v>
      </c>
      <c r="K1577" s="29">
        <f>Лист4!E1575/1000</f>
        <v>86.298600000000008</v>
      </c>
      <c r="L1577" s="33"/>
      <c r="M1577" s="33"/>
    </row>
    <row r="1578" spans="1:13" s="34" customFormat="1" ht="18.75" customHeight="1" x14ac:dyDescent="0.25">
      <c r="A1578" s="23" t="str">
        <f>Лист4!A1576</f>
        <v xml:space="preserve">Ангарская ул. д.24 </v>
      </c>
      <c r="B1578" s="185" t="str">
        <f>Лист4!C1576</f>
        <v>г. Астрахань</v>
      </c>
      <c r="C1578" s="41">
        <f t="shared" si="48"/>
        <v>101.053854</v>
      </c>
      <c r="D1578" s="41">
        <f t="shared" si="49"/>
        <v>6.4502459999999999</v>
      </c>
      <c r="E1578" s="30">
        <v>0</v>
      </c>
      <c r="F1578" s="31">
        <v>6.4502459999999999</v>
      </c>
      <c r="G1578" s="32">
        <v>0</v>
      </c>
      <c r="H1578" s="32">
        <v>0</v>
      </c>
      <c r="I1578" s="32">
        <v>0</v>
      </c>
      <c r="J1578" s="32">
        <v>0</v>
      </c>
      <c r="K1578" s="29">
        <f>Лист4!E1576/1000-J1578</f>
        <v>107.50409999999999</v>
      </c>
      <c r="L1578" s="33"/>
      <c r="M1578" s="33"/>
    </row>
    <row r="1579" spans="1:13" s="34" customFormat="1" ht="18.75" customHeight="1" x14ac:dyDescent="0.25">
      <c r="A1579" s="23" t="str">
        <f>Лист4!A1577</f>
        <v xml:space="preserve">Ангарская ул. д.26 </v>
      </c>
      <c r="B1579" s="185" t="str">
        <f>Лист4!C1577</f>
        <v>г. Астрахань</v>
      </c>
      <c r="C1579" s="41">
        <f t="shared" si="48"/>
        <v>195.15753599999994</v>
      </c>
      <c r="D1579" s="41">
        <f t="shared" si="49"/>
        <v>12.456863999999999</v>
      </c>
      <c r="E1579" s="30">
        <v>0</v>
      </c>
      <c r="F1579" s="31">
        <v>12.456863999999999</v>
      </c>
      <c r="G1579" s="32">
        <v>0</v>
      </c>
      <c r="H1579" s="32">
        <v>0</v>
      </c>
      <c r="I1579" s="32">
        <v>0</v>
      </c>
      <c r="J1579" s="32">
        <f>752.01+448.24</f>
        <v>1200.25</v>
      </c>
      <c r="K1579" s="29">
        <f>Лист4!E1577/1000-J1579</f>
        <v>-992.63560000000007</v>
      </c>
      <c r="L1579" s="33"/>
      <c r="M1579" s="33"/>
    </row>
    <row r="1580" spans="1:13" s="34" customFormat="1" ht="18.75" customHeight="1" x14ac:dyDescent="0.25">
      <c r="A1580" s="23" t="str">
        <f>Лист4!A1578</f>
        <v xml:space="preserve">Анри Барбюса ул. д.17 </v>
      </c>
      <c r="B1580" s="185" t="str">
        <f>Лист4!C1578</f>
        <v>г. Астрахань</v>
      </c>
      <c r="C1580" s="41">
        <f t="shared" si="48"/>
        <v>554.28263719999995</v>
      </c>
      <c r="D1580" s="41">
        <f t="shared" si="49"/>
        <v>35.379742799999995</v>
      </c>
      <c r="E1580" s="30">
        <v>0</v>
      </c>
      <c r="F1580" s="31">
        <v>35.379742799999995</v>
      </c>
      <c r="G1580" s="32">
        <v>0</v>
      </c>
      <c r="H1580" s="32">
        <v>0</v>
      </c>
      <c r="I1580" s="32">
        <v>0</v>
      </c>
      <c r="J1580" s="32">
        <v>0</v>
      </c>
      <c r="K1580" s="29">
        <f>Лист4!E1578/1000</f>
        <v>589.66237999999998</v>
      </c>
      <c r="L1580" s="33"/>
      <c r="M1580" s="33"/>
    </row>
    <row r="1581" spans="1:13" s="34" customFormat="1" ht="18.75" customHeight="1" x14ac:dyDescent="0.25">
      <c r="A1581" s="23" t="str">
        <f>Лист4!A1579</f>
        <v xml:space="preserve">Анри Барбюса ул. д.32 </v>
      </c>
      <c r="B1581" s="185" t="str">
        <f>Лист4!C1579</f>
        <v>г. Астрахань</v>
      </c>
      <c r="C1581" s="41">
        <f t="shared" si="48"/>
        <v>486.5134030000001</v>
      </c>
      <c r="D1581" s="41">
        <f t="shared" si="49"/>
        <v>31.054047000000008</v>
      </c>
      <c r="E1581" s="30">
        <v>0</v>
      </c>
      <c r="F1581" s="31">
        <v>31.054047000000008</v>
      </c>
      <c r="G1581" s="32">
        <v>0</v>
      </c>
      <c r="H1581" s="32">
        <v>0</v>
      </c>
      <c r="I1581" s="32">
        <v>0</v>
      </c>
      <c r="J1581" s="32">
        <v>0</v>
      </c>
      <c r="K1581" s="29">
        <f>Лист4!E1579/1000</f>
        <v>517.56745000000012</v>
      </c>
      <c r="L1581" s="33"/>
      <c r="M1581" s="33"/>
    </row>
    <row r="1582" spans="1:13" s="34" customFormat="1" ht="18.75" customHeight="1" x14ac:dyDescent="0.25">
      <c r="A1582" s="23" t="str">
        <f>Лист4!A1580</f>
        <v xml:space="preserve">Анри Барбюса ул. д.34 </v>
      </c>
      <c r="B1582" s="185" t="str">
        <f>Лист4!C1580</f>
        <v>г. Астрахань</v>
      </c>
      <c r="C1582" s="41">
        <f t="shared" si="48"/>
        <v>349.340754</v>
      </c>
      <c r="D1582" s="41">
        <f t="shared" si="49"/>
        <v>22.298345999999999</v>
      </c>
      <c r="E1582" s="30">
        <v>0</v>
      </c>
      <c r="F1582" s="31">
        <v>22.298345999999999</v>
      </c>
      <c r="G1582" s="32">
        <v>0</v>
      </c>
      <c r="H1582" s="32">
        <v>0</v>
      </c>
      <c r="I1582" s="32">
        <v>0</v>
      </c>
      <c r="J1582" s="32">
        <v>0</v>
      </c>
      <c r="K1582" s="29">
        <f>Лист4!E1580/1000</f>
        <v>371.63909999999998</v>
      </c>
      <c r="L1582" s="33"/>
      <c r="M1582" s="33"/>
    </row>
    <row r="1583" spans="1:13" s="34" customFormat="1" ht="18.75" customHeight="1" x14ac:dyDescent="0.25">
      <c r="A1583" s="23" t="str">
        <f>Лист4!A1581</f>
        <v xml:space="preserve">Анри Барбюса ул. д.36 </v>
      </c>
      <c r="B1583" s="185" t="str">
        <f>Лист4!C1581</f>
        <v>г. Астрахань</v>
      </c>
      <c r="C1583" s="41">
        <f t="shared" si="48"/>
        <v>364.87820200000016</v>
      </c>
      <c r="D1583" s="41">
        <f t="shared" si="49"/>
        <v>23.290098000000008</v>
      </c>
      <c r="E1583" s="30">
        <v>0</v>
      </c>
      <c r="F1583" s="31">
        <v>23.290098000000008</v>
      </c>
      <c r="G1583" s="32">
        <v>0</v>
      </c>
      <c r="H1583" s="32">
        <v>0</v>
      </c>
      <c r="I1583" s="32">
        <v>0</v>
      </c>
      <c r="J1583" s="32">
        <v>0</v>
      </c>
      <c r="K1583" s="29">
        <f>Лист4!E1581/1000</f>
        <v>388.16830000000016</v>
      </c>
      <c r="L1583" s="33"/>
      <c r="M1583" s="33"/>
    </row>
    <row r="1584" spans="1:13" s="34" customFormat="1" ht="18.75" customHeight="1" x14ac:dyDescent="0.25">
      <c r="A1584" s="23" t="str">
        <f>Лист4!A1582</f>
        <v xml:space="preserve">Астрономическая ул. д.13 </v>
      </c>
      <c r="B1584" s="185" t="str">
        <f>Лист4!C1582</f>
        <v>г. Астрахань</v>
      </c>
      <c r="C1584" s="41">
        <f t="shared" si="48"/>
        <v>7.8480600000000003</v>
      </c>
      <c r="D1584" s="41">
        <f t="shared" si="49"/>
        <v>0.50094000000000005</v>
      </c>
      <c r="E1584" s="30">
        <v>0</v>
      </c>
      <c r="F1584" s="31">
        <v>0.50094000000000005</v>
      </c>
      <c r="G1584" s="32">
        <v>0</v>
      </c>
      <c r="H1584" s="32">
        <v>0</v>
      </c>
      <c r="I1584" s="32">
        <v>0</v>
      </c>
      <c r="J1584" s="32">
        <v>0</v>
      </c>
      <c r="K1584" s="29">
        <f>Лист4!E1582/1000</f>
        <v>8.3490000000000002</v>
      </c>
      <c r="L1584" s="33"/>
      <c r="M1584" s="33"/>
    </row>
    <row r="1585" spans="1:13" s="34" customFormat="1" ht="18.75" customHeight="1" x14ac:dyDescent="0.25">
      <c r="A1585" s="23" t="str">
        <f>Лист4!A1583</f>
        <v xml:space="preserve">Астрономическая ул. д.19 </v>
      </c>
      <c r="B1585" s="185" t="str">
        <f>Лист4!C1583</f>
        <v>г. Астрахань</v>
      </c>
      <c r="C1585" s="41">
        <f t="shared" si="48"/>
        <v>3.9995120000000002</v>
      </c>
      <c r="D1585" s="41">
        <f t="shared" si="49"/>
        <v>0.25528800000000001</v>
      </c>
      <c r="E1585" s="30">
        <v>0</v>
      </c>
      <c r="F1585" s="31">
        <v>0.25528800000000001</v>
      </c>
      <c r="G1585" s="32">
        <v>0</v>
      </c>
      <c r="H1585" s="32">
        <v>0</v>
      </c>
      <c r="I1585" s="32">
        <v>0</v>
      </c>
      <c r="J1585" s="32">
        <v>0</v>
      </c>
      <c r="K1585" s="29">
        <f>Лист4!E1583/1000</f>
        <v>4.2548000000000004</v>
      </c>
      <c r="L1585" s="33"/>
      <c r="M1585" s="33"/>
    </row>
    <row r="1586" spans="1:13" s="34" customFormat="1" ht="18.75" customHeight="1" x14ac:dyDescent="0.25">
      <c r="A1586" s="23" t="str">
        <f>Лист4!A1584</f>
        <v xml:space="preserve">Астрономическая ул. д.7 </v>
      </c>
      <c r="B1586" s="185" t="str">
        <f>Лист4!C1584</f>
        <v>г. Астрахань</v>
      </c>
      <c r="C1586" s="41">
        <f t="shared" si="48"/>
        <v>1.345704</v>
      </c>
      <c r="D1586" s="41">
        <f t="shared" si="49"/>
        <v>8.5896E-2</v>
      </c>
      <c r="E1586" s="30">
        <v>0</v>
      </c>
      <c r="F1586" s="31">
        <v>8.5896E-2</v>
      </c>
      <c r="G1586" s="32">
        <v>0</v>
      </c>
      <c r="H1586" s="32">
        <v>0</v>
      </c>
      <c r="I1586" s="32">
        <v>0</v>
      </c>
      <c r="J1586" s="32">
        <v>0</v>
      </c>
      <c r="K1586" s="29">
        <f>Лист4!E1584/1000</f>
        <v>1.4316</v>
      </c>
      <c r="L1586" s="33"/>
      <c r="M1586" s="33"/>
    </row>
    <row r="1587" spans="1:13" s="34" customFormat="1" ht="18.75" customHeight="1" x14ac:dyDescent="0.25">
      <c r="A1587" s="23" t="str">
        <f>Лист4!A1585</f>
        <v xml:space="preserve">Бабаевского ул. д.1 - корп. 2 </v>
      </c>
      <c r="B1587" s="185" t="str">
        <f>Лист4!C1585</f>
        <v>г. Астрахань</v>
      </c>
      <c r="C1587" s="41">
        <f t="shared" si="48"/>
        <v>535.56808319999971</v>
      </c>
      <c r="D1587" s="41">
        <f t="shared" si="49"/>
        <v>34.185196799999979</v>
      </c>
      <c r="E1587" s="30">
        <v>0</v>
      </c>
      <c r="F1587" s="31">
        <v>34.185196799999979</v>
      </c>
      <c r="G1587" s="32">
        <v>0</v>
      </c>
      <c r="H1587" s="32">
        <v>0</v>
      </c>
      <c r="I1587" s="32">
        <v>0</v>
      </c>
      <c r="J1587" s="32">
        <v>0</v>
      </c>
      <c r="K1587" s="29">
        <f>Лист4!E1585/1000</f>
        <v>569.75327999999968</v>
      </c>
      <c r="L1587" s="33"/>
      <c r="M1587" s="33"/>
    </row>
    <row r="1588" spans="1:13" s="34" customFormat="1" ht="18.75" customHeight="1" x14ac:dyDescent="0.25">
      <c r="A1588" s="23" t="str">
        <f>Лист4!A1586</f>
        <v xml:space="preserve">Бабаевского ул. д.1 - корп. 3 </v>
      </c>
      <c r="B1588" s="185" t="str">
        <f>Лист4!C1586</f>
        <v>г. Астрахань</v>
      </c>
      <c r="C1588" s="41">
        <f t="shared" si="48"/>
        <v>287.35360079999981</v>
      </c>
      <c r="D1588" s="41">
        <f t="shared" si="49"/>
        <v>18.341719199999986</v>
      </c>
      <c r="E1588" s="30">
        <v>0</v>
      </c>
      <c r="F1588" s="31">
        <v>18.341719199999986</v>
      </c>
      <c r="G1588" s="32">
        <v>0</v>
      </c>
      <c r="H1588" s="32">
        <v>0</v>
      </c>
      <c r="I1588" s="32">
        <v>0</v>
      </c>
      <c r="J1588" s="32">
        <v>0</v>
      </c>
      <c r="K1588" s="29">
        <f>Лист4!E1586/1000</f>
        <v>305.69531999999981</v>
      </c>
      <c r="L1588" s="33"/>
      <c r="M1588" s="33"/>
    </row>
    <row r="1589" spans="1:13" s="34" customFormat="1" ht="18.75" customHeight="1" x14ac:dyDescent="0.25">
      <c r="A1589" s="23" t="str">
        <f>Лист4!A1587</f>
        <v xml:space="preserve">Бабаевского ул. д.1 - корп. 4 </v>
      </c>
      <c r="B1589" s="185" t="str">
        <f>Лист4!C1587</f>
        <v>г. Астрахань</v>
      </c>
      <c r="C1589" s="41">
        <f t="shared" si="48"/>
        <v>183.99090000000004</v>
      </c>
      <c r="D1589" s="41">
        <f t="shared" si="49"/>
        <v>11.744100000000003</v>
      </c>
      <c r="E1589" s="30">
        <v>0</v>
      </c>
      <c r="F1589" s="31">
        <v>11.744100000000003</v>
      </c>
      <c r="G1589" s="32">
        <v>0</v>
      </c>
      <c r="H1589" s="32">
        <v>0</v>
      </c>
      <c r="I1589" s="32">
        <v>0</v>
      </c>
      <c r="J1589" s="32">
        <v>0</v>
      </c>
      <c r="K1589" s="29">
        <f>Лист4!E1587/1000</f>
        <v>195.73500000000004</v>
      </c>
      <c r="L1589" s="33"/>
      <c r="M1589" s="33"/>
    </row>
    <row r="1590" spans="1:13" s="34" customFormat="1" ht="18.75" customHeight="1" x14ac:dyDescent="0.25">
      <c r="A1590" s="23" t="str">
        <f>Лист4!A1588</f>
        <v xml:space="preserve">Бабаевского ул. д.1 - корп. 5 </v>
      </c>
      <c r="B1590" s="185" t="str">
        <f>Лист4!C1588</f>
        <v>г. Астрахань</v>
      </c>
      <c r="C1590" s="41">
        <f t="shared" si="48"/>
        <v>463.586568</v>
      </c>
      <c r="D1590" s="41">
        <f t="shared" si="49"/>
        <v>29.590632000000003</v>
      </c>
      <c r="E1590" s="30">
        <v>0</v>
      </c>
      <c r="F1590" s="31">
        <v>29.590632000000003</v>
      </c>
      <c r="G1590" s="32">
        <v>0</v>
      </c>
      <c r="H1590" s="32">
        <v>0</v>
      </c>
      <c r="I1590" s="32">
        <v>0</v>
      </c>
      <c r="J1590" s="32">
        <v>0</v>
      </c>
      <c r="K1590" s="29">
        <f>Лист4!E1588/1000</f>
        <v>493.17720000000003</v>
      </c>
      <c r="L1590" s="33"/>
      <c r="M1590" s="33"/>
    </row>
    <row r="1591" spans="1:13" s="34" customFormat="1" ht="18.75" customHeight="1" x14ac:dyDescent="0.25">
      <c r="A1591" s="23" t="str">
        <f>Лист4!A1589</f>
        <v xml:space="preserve">Бабаевского ул. д.1 - корп. 6 </v>
      </c>
      <c r="B1591" s="185" t="str">
        <f>Лист4!C1589</f>
        <v>г. Астрахань</v>
      </c>
      <c r="C1591" s="41">
        <f t="shared" si="48"/>
        <v>305.24403800000005</v>
      </c>
      <c r="D1591" s="41">
        <f t="shared" si="49"/>
        <v>19.483662000000002</v>
      </c>
      <c r="E1591" s="30">
        <v>0</v>
      </c>
      <c r="F1591" s="31">
        <v>19.483662000000002</v>
      </c>
      <c r="G1591" s="32">
        <v>0</v>
      </c>
      <c r="H1591" s="32">
        <v>0</v>
      </c>
      <c r="I1591" s="32">
        <v>0</v>
      </c>
      <c r="J1591" s="32">
        <v>0</v>
      </c>
      <c r="K1591" s="29">
        <f>Лист4!E1589/1000</f>
        <v>324.72770000000003</v>
      </c>
      <c r="L1591" s="33"/>
      <c r="M1591" s="33"/>
    </row>
    <row r="1592" spans="1:13" s="34" customFormat="1" ht="18.75" customHeight="1" x14ac:dyDescent="0.25">
      <c r="A1592" s="23" t="str">
        <f>Лист4!A1590</f>
        <v xml:space="preserve">Бабаевского ул. д.29 </v>
      </c>
      <c r="B1592" s="185" t="str">
        <f>Лист4!C1590</f>
        <v>г. Астрахань</v>
      </c>
      <c r="C1592" s="41">
        <f t="shared" si="48"/>
        <v>475.31246640000006</v>
      </c>
      <c r="D1592" s="41">
        <f t="shared" si="49"/>
        <v>30.339093600000005</v>
      </c>
      <c r="E1592" s="30">
        <v>0</v>
      </c>
      <c r="F1592" s="31">
        <v>30.339093600000005</v>
      </c>
      <c r="G1592" s="32">
        <v>0</v>
      </c>
      <c r="H1592" s="32">
        <v>0</v>
      </c>
      <c r="I1592" s="32">
        <v>0</v>
      </c>
      <c r="J1592" s="32">
        <v>0</v>
      </c>
      <c r="K1592" s="29">
        <f>Лист4!E1590/1000</f>
        <v>505.65156000000007</v>
      </c>
      <c r="L1592" s="33"/>
      <c r="M1592" s="33"/>
    </row>
    <row r="1593" spans="1:13" s="34" customFormat="1" ht="18.75" customHeight="1" x14ac:dyDescent="0.25">
      <c r="A1593" s="23" t="str">
        <f>Лист4!A1591</f>
        <v xml:space="preserve">Бабаевского ул. д.31 </v>
      </c>
      <c r="B1593" s="185" t="str">
        <f>Лист4!C1591</f>
        <v>г. Астрахань</v>
      </c>
      <c r="C1593" s="41">
        <f t="shared" si="48"/>
        <v>1130.2760596000005</v>
      </c>
      <c r="D1593" s="41">
        <f t="shared" si="49"/>
        <v>72.145280400000033</v>
      </c>
      <c r="E1593" s="30">
        <v>0</v>
      </c>
      <c r="F1593" s="31">
        <v>72.145280400000033</v>
      </c>
      <c r="G1593" s="32">
        <v>0</v>
      </c>
      <c r="H1593" s="32">
        <v>0</v>
      </c>
      <c r="I1593" s="32">
        <v>0</v>
      </c>
      <c r="J1593" s="32">
        <v>0</v>
      </c>
      <c r="K1593" s="29">
        <f>Лист4!E1591/1000</f>
        <v>1202.4213400000006</v>
      </c>
      <c r="L1593" s="33"/>
      <c r="M1593" s="33"/>
    </row>
    <row r="1594" spans="1:13" s="34" customFormat="1" ht="18.75" customHeight="1" x14ac:dyDescent="0.25">
      <c r="A1594" s="23" t="str">
        <f>Лист4!A1592</f>
        <v xml:space="preserve">Бабаевского ул. д.31 - корп. 1 </v>
      </c>
      <c r="B1594" s="185" t="str">
        <f>Лист4!C1592</f>
        <v>г. Астрахань</v>
      </c>
      <c r="C1594" s="41">
        <f t="shared" si="48"/>
        <v>361.502004</v>
      </c>
      <c r="D1594" s="41">
        <f t="shared" si="49"/>
        <v>23.074596</v>
      </c>
      <c r="E1594" s="30">
        <v>0</v>
      </c>
      <c r="F1594" s="31">
        <v>23.074596</v>
      </c>
      <c r="G1594" s="32">
        <v>0</v>
      </c>
      <c r="H1594" s="32">
        <v>0</v>
      </c>
      <c r="I1594" s="32">
        <v>0</v>
      </c>
      <c r="J1594" s="32">
        <v>0</v>
      </c>
      <c r="K1594" s="29">
        <f>Лист4!E1592/1000</f>
        <v>384.57659999999998</v>
      </c>
      <c r="L1594" s="33"/>
      <c r="M1594" s="33"/>
    </row>
    <row r="1595" spans="1:13" s="34" customFormat="1" ht="18.75" customHeight="1" x14ac:dyDescent="0.25">
      <c r="A1595" s="23" t="str">
        <f>Лист4!A1593</f>
        <v xml:space="preserve">Бабаевского ул. д.31 - корп. 2 </v>
      </c>
      <c r="B1595" s="185" t="str">
        <f>Лист4!C1593</f>
        <v>г. Астрахань</v>
      </c>
      <c r="C1595" s="41">
        <f t="shared" si="48"/>
        <v>642.08767999999986</v>
      </c>
      <c r="D1595" s="41">
        <f t="shared" si="49"/>
        <v>40.98431999999999</v>
      </c>
      <c r="E1595" s="30">
        <v>0</v>
      </c>
      <c r="F1595" s="31">
        <v>40.98431999999999</v>
      </c>
      <c r="G1595" s="32">
        <v>0</v>
      </c>
      <c r="H1595" s="32">
        <v>0</v>
      </c>
      <c r="I1595" s="32">
        <v>0</v>
      </c>
      <c r="J1595" s="32">
        <v>0</v>
      </c>
      <c r="K1595" s="29">
        <f>Лист4!E1593/1000</f>
        <v>683.07199999999989</v>
      </c>
      <c r="L1595" s="33"/>
      <c r="M1595" s="33"/>
    </row>
    <row r="1596" spans="1:13" s="34" customFormat="1" ht="18.75" customHeight="1" x14ac:dyDescent="0.25">
      <c r="A1596" s="23" t="str">
        <f>Лист4!A1594</f>
        <v xml:space="preserve">Бабаевского ул. д.31 - корп. 3 </v>
      </c>
      <c r="B1596" s="185" t="str">
        <f>Лист4!C1594</f>
        <v>г. Астрахань</v>
      </c>
      <c r="C1596" s="41">
        <f t="shared" si="48"/>
        <v>612.30471999999997</v>
      </c>
      <c r="D1596" s="41">
        <f t="shared" si="49"/>
        <v>39.083279999999995</v>
      </c>
      <c r="E1596" s="30">
        <v>0</v>
      </c>
      <c r="F1596" s="31">
        <v>39.083279999999995</v>
      </c>
      <c r="G1596" s="32">
        <v>0</v>
      </c>
      <c r="H1596" s="32">
        <v>0</v>
      </c>
      <c r="I1596" s="32">
        <v>0</v>
      </c>
      <c r="J1596" s="32">
        <v>0</v>
      </c>
      <c r="K1596" s="29">
        <f>Лист4!E1594/1000</f>
        <v>651.38799999999992</v>
      </c>
      <c r="L1596" s="33"/>
      <c r="M1596" s="33"/>
    </row>
    <row r="1597" spans="1:13" s="34" customFormat="1" ht="18.75" customHeight="1" x14ac:dyDescent="0.25">
      <c r="A1597" s="23" t="str">
        <f>Лист4!A1595</f>
        <v xml:space="preserve">Бабаевского ул. д.33 - корп. 1 </v>
      </c>
      <c r="B1597" s="185" t="str">
        <f>Лист4!C1595</f>
        <v>г. Астрахань</v>
      </c>
      <c r="C1597" s="41">
        <f t="shared" si="48"/>
        <v>440.39094</v>
      </c>
      <c r="D1597" s="41">
        <f t="shared" si="49"/>
        <v>28.110060000000001</v>
      </c>
      <c r="E1597" s="30">
        <v>0</v>
      </c>
      <c r="F1597" s="31">
        <v>28.110060000000001</v>
      </c>
      <c r="G1597" s="32">
        <v>0</v>
      </c>
      <c r="H1597" s="32">
        <v>0</v>
      </c>
      <c r="I1597" s="32">
        <v>0</v>
      </c>
      <c r="J1597" s="32">
        <v>0</v>
      </c>
      <c r="K1597" s="29">
        <f>Лист4!E1595/1000</f>
        <v>468.50099999999998</v>
      </c>
      <c r="L1597" s="33"/>
      <c r="M1597" s="33"/>
    </row>
    <row r="1598" spans="1:13" s="34" customFormat="1" ht="18.75" customHeight="1" x14ac:dyDescent="0.25">
      <c r="A1598" s="23" t="str">
        <f>Лист4!A1596</f>
        <v xml:space="preserve">Бабаевского ул. д.33 - корп. 2 </v>
      </c>
      <c r="B1598" s="185" t="str">
        <f>Лист4!C1596</f>
        <v>г. Астрахань</v>
      </c>
      <c r="C1598" s="41">
        <f t="shared" si="48"/>
        <v>342.06738180000002</v>
      </c>
      <c r="D1598" s="41">
        <f t="shared" si="49"/>
        <v>21.8340882</v>
      </c>
      <c r="E1598" s="30">
        <v>0</v>
      </c>
      <c r="F1598" s="31">
        <v>21.8340882</v>
      </c>
      <c r="G1598" s="32">
        <v>0</v>
      </c>
      <c r="H1598" s="32">
        <v>0</v>
      </c>
      <c r="I1598" s="32">
        <v>0</v>
      </c>
      <c r="J1598" s="32">
        <v>0</v>
      </c>
      <c r="K1598" s="29">
        <f>Лист4!E1596/1000</f>
        <v>363.90147000000002</v>
      </c>
      <c r="L1598" s="33"/>
      <c r="M1598" s="33"/>
    </row>
    <row r="1599" spans="1:13" s="34" customFormat="1" ht="18.75" customHeight="1" x14ac:dyDescent="0.25">
      <c r="A1599" s="23" t="str">
        <f>Лист4!A1597</f>
        <v xml:space="preserve">Бабаевского ул. д.35 - корп. 3 </v>
      </c>
      <c r="B1599" s="185" t="str">
        <f>Лист4!C1597</f>
        <v>г. Астрахань</v>
      </c>
      <c r="C1599" s="41">
        <f t="shared" si="48"/>
        <v>962.68370399999969</v>
      </c>
      <c r="D1599" s="41">
        <f t="shared" si="49"/>
        <v>61.447895999999986</v>
      </c>
      <c r="E1599" s="30">
        <v>0</v>
      </c>
      <c r="F1599" s="31">
        <v>61.447895999999986</v>
      </c>
      <c r="G1599" s="32">
        <v>0</v>
      </c>
      <c r="H1599" s="32">
        <v>0</v>
      </c>
      <c r="I1599" s="32">
        <v>0</v>
      </c>
      <c r="J1599" s="32">
        <v>0</v>
      </c>
      <c r="K1599" s="29">
        <f>Лист4!E1597/1000</f>
        <v>1024.1315999999997</v>
      </c>
      <c r="L1599" s="33"/>
      <c r="M1599" s="33"/>
    </row>
    <row r="1600" spans="1:13" s="34" customFormat="1" ht="18.75" customHeight="1" x14ac:dyDescent="0.25">
      <c r="A1600" s="23" t="str">
        <f>Лист4!A1598</f>
        <v xml:space="preserve">Бабаевского ул. д.37 </v>
      </c>
      <c r="B1600" s="185" t="str">
        <f>Лист4!C1598</f>
        <v>г. Астрахань</v>
      </c>
      <c r="C1600" s="41">
        <f t="shared" si="48"/>
        <v>394.45379799999995</v>
      </c>
      <c r="D1600" s="41">
        <f t="shared" si="49"/>
        <v>25.177901999999996</v>
      </c>
      <c r="E1600" s="30">
        <v>0</v>
      </c>
      <c r="F1600" s="31">
        <v>25.177901999999996</v>
      </c>
      <c r="G1600" s="32">
        <v>0</v>
      </c>
      <c r="H1600" s="32">
        <v>0</v>
      </c>
      <c r="I1600" s="32">
        <v>0</v>
      </c>
      <c r="J1600" s="32">
        <v>0</v>
      </c>
      <c r="K1600" s="29">
        <f>Лист4!E1598/1000-J1600</f>
        <v>419.63169999999997</v>
      </c>
      <c r="L1600" s="33"/>
      <c r="M1600" s="33"/>
    </row>
    <row r="1601" spans="1:13" s="34" customFormat="1" ht="18.75" customHeight="1" x14ac:dyDescent="0.25">
      <c r="A1601" s="23" t="str">
        <f>Лист4!A1599</f>
        <v xml:space="preserve">Бабаевского ул. д.39 </v>
      </c>
      <c r="B1601" s="185" t="str">
        <f>Лист4!C1599</f>
        <v>г. Астрахань</v>
      </c>
      <c r="C1601" s="41">
        <f t="shared" si="48"/>
        <v>311.10540800000007</v>
      </c>
      <c r="D1601" s="41">
        <f t="shared" si="49"/>
        <v>19.857792000000007</v>
      </c>
      <c r="E1601" s="30">
        <v>0</v>
      </c>
      <c r="F1601" s="31">
        <v>19.857792000000007</v>
      </c>
      <c r="G1601" s="32">
        <v>0</v>
      </c>
      <c r="H1601" s="32">
        <v>0</v>
      </c>
      <c r="I1601" s="32">
        <v>0</v>
      </c>
      <c r="J1601" s="32">
        <v>0</v>
      </c>
      <c r="K1601" s="29">
        <f>Лист4!E1599/1000</f>
        <v>330.96320000000009</v>
      </c>
      <c r="L1601" s="33"/>
      <c r="M1601" s="33"/>
    </row>
    <row r="1602" spans="1:13" s="34" customFormat="1" ht="18.75" customHeight="1" x14ac:dyDescent="0.25">
      <c r="A1602" s="23" t="str">
        <f>Лист4!A1600</f>
        <v xml:space="preserve">Беринга ул. д.10/9 </v>
      </c>
      <c r="B1602" s="185" t="str">
        <f>Лист4!C1600</f>
        <v>г. Астрахань</v>
      </c>
      <c r="C1602" s="41">
        <f t="shared" ref="C1602:C1663" si="50">K1602+J1602-F1602</f>
        <v>159.3014522</v>
      </c>
      <c r="D1602" s="41">
        <f t="shared" ref="D1602:D1663" si="51">F1602</f>
        <v>10.168177799999999</v>
      </c>
      <c r="E1602" s="30">
        <v>0</v>
      </c>
      <c r="F1602" s="31">
        <v>10.168177799999999</v>
      </c>
      <c r="G1602" s="32">
        <v>0</v>
      </c>
      <c r="H1602" s="32">
        <v>0</v>
      </c>
      <c r="I1602" s="32">
        <v>0</v>
      </c>
      <c r="J1602" s="32">
        <v>0</v>
      </c>
      <c r="K1602" s="29">
        <f>Лист4!E1600/1000</f>
        <v>169.46963</v>
      </c>
      <c r="L1602" s="33"/>
      <c r="M1602" s="33"/>
    </row>
    <row r="1603" spans="1:13" s="34" customFormat="1" ht="18.75" customHeight="1" x14ac:dyDescent="0.25">
      <c r="A1603" s="23" t="str">
        <f>Лист4!A1601</f>
        <v xml:space="preserve">Беринга ул. д.38 </v>
      </c>
      <c r="B1603" s="185" t="str">
        <f>Лист4!C1601</f>
        <v>г. Астрахань</v>
      </c>
      <c r="C1603" s="41">
        <f t="shared" si="50"/>
        <v>28.876517999999997</v>
      </c>
      <c r="D1603" s="41">
        <f t="shared" si="51"/>
        <v>1.8431819999999997</v>
      </c>
      <c r="E1603" s="30">
        <v>0</v>
      </c>
      <c r="F1603" s="31">
        <v>1.8431819999999997</v>
      </c>
      <c r="G1603" s="32">
        <v>0</v>
      </c>
      <c r="H1603" s="32">
        <v>0</v>
      </c>
      <c r="I1603" s="32">
        <v>0</v>
      </c>
      <c r="J1603" s="32">
        <v>0</v>
      </c>
      <c r="K1603" s="29">
        <f>Лист4!E1601/1000</f>
        <v>30.719699999999996</v>
      </c>
      <c r="L1603" s="33"/>
      <c r="M1603" s="33"/>
    </row>
    <row r="1604" spans="1:13" s="34" customFormat="1" ht="18.75" customHeight="1" x14ac:dyDescent="0.25">
      <c r="A1604" s="23" t="str">
        <f>Лист4!A1602</f>
        <v xml:space="preserve">Беринга ул. д.40 </v>
      </c>
      <c r="B1604" s="185" t="str">
        <f>Лист4!C1602</f>
        <v>г. Астрахань</v>
      </c>
      <c r="C1604" s="41">
        <f t="shared" si="50"/>
        <v>8.4735359999999993</v>
      </c>
      <c r="D1604" s="41">
        <f t="shared" si="51"/>
        <v>0.54086400000000001</v>
      </c>
      <c r="E1604" s="30">
        <v>0</v>
      </c>
      <c r="F1604" s="31">
        <v>0.54086400000000001</v>
      </c>
      <c r="G1604" s="32">
        <v>0</v>
      </c>
      <c r="H1604" s="32">
        <v>0</v>
      </c>
      <c r="I1604" s="32">
        <v>0</v>
      </c>
      <c r="J1604" s="32">
        <v>0</v>
      </c>
      <c r="K1604" s="29">
        <f>Лист4!E1602/1000-J1604</f>
        <v>9.0144000000000002</v>
      </c>
      <c r="L1604" s="33"/>
      <c r="M1604" s="33"/>
    </row>
    <row r="1605" spans="1:13" s="34" customFormat="1" ht="18.75" customHeight="1" x14ac:dyDescent="0.25">
      <c r="A1605" s="23" t="str">
        <f>Лист4!A1603</f>
        <v xml:space="preserve">Беринга ул. д.8/7 </v>
      </c>
      <c r="B1605" s="185" t="str">
        <f>Лист4!C1603</f>
        <v>г. Астрахань</v>
      </c>
      <c r="C1605" s="41">
        <f t="shared" si="50"/>
        <v>56.037348000000001</v>
      </c>
      <c r="D1605" s="41">
        <f t="shared" si="51"/>
        <v>3.5768520000000006</v>
      </c>
      <c r="E1605" s="30">
        <v>0</v>
      </c>
      <c r="F1605" s="31">
        <v>3.5768520000000006</v>
      </c>
      <c r="G1605" s="32">
        <v>0</v>
      </c>
      <c r="H1605" s="32">
        <v>0</v>
      </c>
      <c r="I1605" s="32">
        <v>0</v>
      </c>
      <c r="J1605" s="32">
        <v>0</v>
      </c>
      <c r="K1605" s="29">
        <f>Лист4!E1603/1000-J1605</f>
        <v>59.614200000000004</v>
      </c>
      <c r="L1605" s="33"/>
      <c r="M1605" s="33"/>
    </row>
    <row r="1606" spans="1:13" s="34" customFormat="1" ht="18.75" customHeight="1" x14ac:dyDescent="0.25">
      <c r="A1606" s="23" t="str">
        <f>Лист4!A1604</f>
        <v xml:space="preserve">Бертюльская ул. д.14 </v>
      </c>
      <c r="B1606" s="185" t="str">
        <f>Лист4!C1604</f>
        <v>г. Астрахань</v>
      </c>
      <c r="C1606" s="41">
        <f t="shared" si="50"/>
        <v>114.27997359999996</v>
      </c>
      <c r="D1606" s="41">
        <f t="shared" si="51"/>
        <v>7.2944663999999984</v>
      </c>
      <c r="E1606" s="30">
        <v>0</v>
      </c>
      <c r="F1606" s="31">
        <v>7.2944663999999984</v>
      </c>
      <c r="G1606" s="32">
        <v>0</v>
      </c>
      <c r="H1606" s="32">
        <v>0</v>
      </c>
      <c r="I1606" s="32">
        <v>0</v>
      </c>
      <c r="J1606" s="32">
        <v>0</v>
      </c>
      <c r="K1606" s="29">
        <f>Лист4!E1604/1000</f>
        <v>121.57443999999997</v>
      </c>
      <c r="L1606" s="33"/>
      <c r="M1606" s="33"/>
    </row>
    <row r="1607" spans="1:13" s="34" customFormat="1" ht="18.75" customHeight="1" x14ac:dyDescent="0.25">
      <c r="A1607" s="23" t="str">
        <f>Лист4!A1605</f>
        <v xml:space="preserve">Бориса Алексеева ул. д.14 </v>
      </c>
      <c r="B1607" s="185" t="str">
        <f>Лист4!C1605</f>
        <v>г. Астрахань</v>
      </c>
      <c r="C1607" s="41">
        <f t="shared" si="50"/>
        <v>1008.2805096000001</v>
      </c>
      <c r="D1607" s="41">
        <f t="shared" si="51"/>
        <v>64.3583304</v>
      </c>
      <c r="E1607" s="30">
        <v>0</v>
      </c>
      <c r="F1607" s="31">
        <v>64.3583304</v>
      </c>
      <c r="G1607" s="32">
        <v>0</v>
      </c>
      <c r="H1607" s="32">
        <v>0</v>
      </c>
      <c r="I1607" s="32">
        <v>0</v>
      </c>
      <c r="J1607" s="32">
        <v>3051.91</v>
      </c>
      <c r="K1607" s="29">
        <f>Лист4!E1605/1000-J1607</f>
        <v>-1979.2711599999998</v>
      </c>
      <c r="L1607" s="33"/>
      <c r="M1607" s="33"/>
    </row>
    <row r="1608" spans="1:13" s="34" customFormat="1" ht="18.75" customHeight="1" x14ac:dyDescent="0.25">
      <c r="A1608" s="23" t="str">
        <f>Лист4!A1606</f>
        <v xml:space="preserve">Бориса Алексеева ул. д.16 </v>
      </c>
      <c r="B1608" s="185" t="str">
        <f>Лист4!C1606</f>
        <v>г. Астрахань</v>
      </c>
      <c r="C1608" s="41">
        <f t="shared" si="50"/>
        <v>481.57942759999997</v>
      </c>
      <c r="D1608" s="41">
        <f t="shared" si="51"/>
        <v>30.739112399999996</v>
      </c>
      <c r="E1608" s="30">
        <v>0</v>
      </c>
      <c r="F1608" s="31">
        <v>30.739112399999996</v>
      </c>
      <c r="G1608" s="32">
        <v>0</v>
      </c>
      <c r="H1608" s="32">
        <v>0</v>
      </c>
      <c r="I1608" s="32">
        <v>0</v>
      </c>
      <c r="J1608" s="32">
        <v>0</v>
      </c>
      <c r="K1608" s="29">
        <f>Лист4!E1606/1000</f>
        <v>512.31853999999998</v>
      </c>
      <c r="L1608" s="33"/>
      <c r="M1608" s="33"/>
    </row>
    <row r="1609" spans="1:13" s="34" customFormat="1" ht="18.75" customHeight="1" x14ac:dyDescent="0.25">
      <c r="A1609" s="23" t="str">
        <f>Лист4!A1607</f>
        <v xml:space="preserve">Бориса Алексеева ул. д.1А </v>
      </c>
      <c r="B1609" s="185" t="str">
        <f>Лист4!C1607</f>
        <v>г. Астрахань</v>
      </c>
      <c r="C1609" s="41">
        <f t="shared" si="50"/>
        <v>568.14868999999999</v>
      </c>
      <c r="D1609" s="41">
        <f t="shared" si="51"/>
        <v>36.264809999999997</v>
      </c>
      <c r="E1609" s="30">
        <v>0</v>
      </c>
      <c r="F1609" s="31">
        <v>36.264809999999997</v>
      </c>
      <c r="G1609" s="32">
        <v>0</v>
      </c>
      <c r="H1609" s="32">
        <v>0</v>
      </c>
      <c r="I1609" s="32">
        <v>0</v>
      </c>
      <c r="J1609" s="32">
        <v>0</v>
      </c>
      <c r="K1609" s="29">
        <f>Лист4!E1607/1000-J1609</f>
        <v>604.4135</v>
      </c>
      <c r="L1609" s="33"/>
      <c r="M1609" s="33"/>
    </row>
    <row r="1610" spans="1:13" s="34" customFormat="1" ht="18.75" customHeight="1" x14ac:dyDescent="0.25">
      <c r="A1610" s="23" t="str">
        <f>Лист4!A1608</f>
        <v xml:space="preserve">Бориса Алексеева ул. д.1Б </v>
      </c>
      <c r="B1610" s="185" t="str">
        <f>Лист4!C1608</f>
        <v>г. Астрахань</v>
      </c>
      <c r="C1610" s="41">
        <f t="shared" si="50"/>
        <v>577.60649999999998</v>
      </c>
      <c r="D1610" s="41">
        <f t="shared" si="51"/>
        <v>36.868499999999997</v>
      </c>
      <c r="E1610" s="30">
        <v>0</v>
      </c>
      <c r="F1610" s="31">
        <v>36.868499999999997</v>
      </c>
      <c r="G1610" s="32">
        <v>0</v>
      </c>
      <c r="H1610" s="32">
        <v>0</v>
      </c>
      <c r="I1610" s="32">
        <v>0</v>
      </c>
      <c r="J1610" s="32">
        <v>0</v>
      </c>
      <c r="K1610" s="29">
        <f>Лист4!E1608/1000</f>
        <v>614.47500000000002</v>
      </c>
      <c r="L1610" s="33"/>
      <c r="M1610" s="33"/>
    </row>
    <row r="1611" spans="1:13" s="34" customFormat="1" ht="18.75" customHeight="1" x14ac:dyDescent="0.25">
      <c r="A1611" s="23" t="str">
        <f>Лист4!A1609</f>
        <v xml:space="preserve">Бориса Алексеева ул. д.1В </v>
      </c>
      <c r="B1611" s="185" t="str">
        <f>Лист4!C1609</f>
        <v>г. Астрахань</v>
      </c>
      <c r="C1611" s="41">
        <f t="shared" si="50"/>
        <v>590.32603479999989</v>
      </c>
      <c r="D1611" s="41">
        <f t="shared" si="51"/>
        <v>37.680385199999989</v>
      </c>
      <c r="E1611" s="30">
        <v>0</v>
      </c>
      <c r="F1611" s="31">
        <v>37.680385199999989</v>
      </c>
      <c r="G1611" s="32">
        <v>0</v>
      </c>
      <c r="H1611" s="32">
        <v>0</v>
      </c>
      <c r="I1611" s="32">
        <v>0</v>
      </c>
      <c r="J1611" s="32">
        <v>419.17</v>
      </c>
      <c r="K1611" s="29">
        <f>Лист4!E1609/1000-J1611</f>
        <v>208.8364199999998</v>
      </c>
      <c r="L1611" s="33"/>
      <c r="M1611" s="33"/>
    </row>
    <row r="1612" spans="1:13" s="34" customFormat="1" ht="18.75" customHeight="1" x14ac:dyDescent="0.25">
      <c r="A1612" s="23" t="str">
        <f>Лист4!A1610</f>
        <v xml:space="preserve">Бориса Алексеева ул. д.2Б </v>
      </c>
      <c r="B1612" s="185" t="str">
        <f>Лист4!C1610</f>
        <v>г. Астрахань</v>
      </c>
      <c r="C1612" s="41">
        <f t="shared" si="50"/>
        <v>702.57089899999983</v>
      </c>
      <c r="D1612" s="41">
        <f t="shared" si="51"/>
        <v>44.844950999999995</v>
      </c>
      <c r="E1612" s="30">
        <v>0</v>
      </c>
      <c r="F1612" s="31">
        <v>44.844950999999995</v>
      </c>
      <c r="G1612" s="32">
        <v>0</v>
      </c>
      <c r="H1612" s="32">
        <v>0</v>
      </c>
      <c r="I1612" s="32">
        <v>0</v>
      </c>
      <c r="J1612" s="32">
        <v>0</v>
      </c>
      <c r="K1612" s="29">
        <f>Лист4!E1610/1000</f>
        <v>747.41584999999986</v>
      </c>
      <c r="L1612" s="33"/>
      <c r="M1612" s="33"/>
    </row>
    <row r="1613" spans="1:13" s="34" customFormat="1" ht="18.75" customHeight="1" x14ac:dyDescent="0.25">
      <c r="A1613" s="23" t="str">
        <f>Лист4!A1611</f>
        <v xml:space="preserve">Бориса Алексеева ул. д.4А </v>
      </c>
      <c r="B1613" s="185" t="str">
        <f>Лист4!C1611</f>
        <v>г. Астрахань</v>
      </c>
      <c r="C1613" s="41">
        <f t="shared" si="50"/>
        <v>898.63013000000012</v>
      </c>
      <c r="D1613" s="41">
        <f t="shared" si="51"/>
        <v>57.359370000000006</v>
      </c>
      <c r="E1613" s="30">
        <v>0</v>
      </c>
      <c r="F1613" s="31">
        <v>57.359370000000006</v>
      </c>
      <c r="G1613" s="32">
        <v>0</v>
      </c>
      <c r="H1613" s="32">
        <v>0</v>
      </c>
      <c r="I1613" s="32">
        <v>0</v>
      </c>
      <c r="J1613" s="32">
        <v>0</v>
      </c>
      <c r="K1613" s="29">
        <f>Лист4!E1611/1000</f>
        <v>955.98950000000013</v>
      </c>
      <c r="L1613" s="33"/>
      <c r="M1613" s="33"/>
    </row>
    <row r="1614" spans="1:13" s="34" customFormat="1" ht="18.75" customHeight="1" x14ac:dyDescent="0.25">
      <c r="A1614" s="23" t="str">
        <f>Лист4!A1612</f>
        <v xml:space="preserve">Бориса Алексеева ул. д.6 </v>
      </c>
      <c r="B1614" s="185" t="str">
        <f>Лист4!C1612</f>
        <v>г. Астрахань</v>
      </c>
      <c r="C1614" s="41">
        <f t="shared" si="50"/>
        <v>848.58660739999993</v>
      </c>
      <c r="D1614" s="41">
        <f t="shared" si="51"/>
        <v>54.165102599999997</v>
      </c>
      <c r="E1614" s="30">
        <v>0</v>
      </c>
      <c r="F1614" s="31">
        <v>54.165102599999997</v>
      </c>
      <c r="G1614" s="32">
        <v>0</v>
      </c>
      <c r="H1614" s="32">
        <v>0</v>
      </c>
      <c r="I1614" s="32">
        <v>0</v>
      </c>
      <c r="J1614" s="32">
        <v>0</v>
      </c>
      <c r="K1614" s="29">
        <f>Лист4!E1612/1000</f>
        <v>902.75170999999989</v>
      </c>
      <c r="L1614" s="33"/>
      <c r="M1614" s="33"/>
    </row>
    <row r="1615" spans="1:13" s="34" customFormat="1" ht="18.75" customHeight="1" x14ac:dyDescent="0.25">
      <c r="A1615" s="23" t="str">
        <f>Лист4!A1613</f>
        <v xml:space="preserve">Ботвина ул. д.10 </v>
      </c>
      <c r="B1615" s="185" t="str">
        <f>Лист4!C1613</f>
        <v>г. Астрахань</v>
      </c>
      <c r="C1615" s="41">
        <f t="shared" si="50"/>
        <v>614.07831199999998</v>
      </c>
      <c r="D1615" s="41">
        <f t="shared" si="51"/>
        <v>39.196488000000002</v>
      </c>
      <c r="E1615" s="30">
        <v>0</v>
      </c>
      <c r="F1615" s="31">
        <v>39.196488000000002</v>
      </c>
      <c r="G1615" s="32">
        <v>0</v>
      </c>
      <c r="H1615" s="32">
        <v>0</v>
      </c>
      <c r="I1615" s="32">
        <v>0</v>
      </c>
      <c r="J1615" s="32">
        <v>0</v>
      </c>
      <c r="K1615" s="29">
        <f>Лист4!E1613/1000</f>
        <v>653.27480000000003</v>
      </c>
      <c r="L1615" s="33"/>
      <c r="M1615" s="33"/>
    </row>
    <row r="1616" spans="1:13" s="34" customFormat="1" ht="18.75" customHeight="1" x14ac:dyDescent="0.25">
      <c r="A1616" s="23" t="str">
        <f>Лист4!A1614</f>
        <v xml:space="preserve">Ботвина ул. д.12 </v>
      </c>
      <c r="B1616" s="185" t="str">
        <f>Лист4!C1614</f>
        <v>г. Астрахань</v>
      </c>
      <c r="C1616" s="41">
        <f t="shared" si="50"/>
        <v>638.81325579999998</v>
      </c>
      <c r="D1616" s="41">
        <f t="shared" si="51"/>
        <v>40.775314200000004</v>
      </c>
      <c r="E1616" s="30">
        <v>0</v>
      </c>
      <c r="F1616" s="31">
        <v>40.775314200000004</v>
      </c>
      <c r="G1616" s="32">
        <v>0</v>
      </c>
      <c r="H1616" s="32">
        <v>0</v>
      </c>
      <c r="I1616" s="32">
        <v>0</v>
      </c>
      <c r="J1616" s="32">
        <v>0</v>
      </c>
      <c r="K1616" s="29">
        <f>Лист4!E1614/1000</f>
        <v>679.58857</v>
      </c>
      <c r="L1616" s="33"/>
      <c r="M1616" s="33"/>
    </row>
    <row r="1617" spans="1:13" s="34" customFormat="1" ht="18.75" customHeight="1" x14ac:dyDescent="0.25">
      <c r="A1617" s="23" t="str">
        <f>Лист4!A1615</f>
        <v xml:space="preserve">Ботвина ул. д.12Б </v>
      </c>
      <c r="B1617" s="185" t="str">
        <f>Лист4!C1615</f>
        <v>г. Астрахань</v>
      </c>
      <c r="C1617" s="41">
        <f t="shared" si="50"/>
        <v>639.68665679999981</v>
      </c>
      <c r="D1617" s="41">
        <f t="shared" si="51"/>
        <v>40.831063199999988</v>
      </c>
      <c r="E1617" s="30">
        <v>0</v>
      </c>
      <c r="F1617" s="31">
        <v>40.831063199999988</v>
      </c>
      <c r="G1617" s="32">
        <v>0</v>
      </c>
      <c r="H1617" s="32">
        <v>0</v>
      </c>
      <c r="I1617" s="32">
        <v>0</v>
      </c>
      <c r="J1617" s="32">
        <v>0</v>
      </c>
      <c r="K1617" s="29">
        <f>Лист4!E1615/1000</f>
        <v>680.51771999999983</v>
      </c>
      <c r="L1617" s="33"/>
      <c r="M1617" s="33"/>
    </row>
    <row r="1618" spans="1:13" s="34" customFormat="1" ht="18.75" customHeight="1" x14ac:dyDescent="0.25">
      <c r="A1618" s="23" t="str">
        <f>Лист4!A1616</f>
        <v xml:space="preserve">Ботвина ул. д.14А </v>
      </c>
      <c r="B1618" s="185" t="str">
        <f>Лист4!C1616</f>
        <v>г. Астрахань</v>
      </c>
      <c r="C1618" s="41">
        <f t="shared" si="50"/>
        <v>571.08055000000024</v>
      </c>
      <c r="D1618" s="41">
        <f t="shared" si="51"/>
        <v>36.451950000000018</v>
      </c>
      <c r="E1618" s="30">
        <v>0</v>
      </c>
      <c r="F1618" s="31">
        <v>36.451950000000018</v>
      </c>
      <c r="G1618" s="32">
        <v>0</v>
      </c>
      <c r="H1618" s="32">
        <v>0</v>
      </c>
      <c r="I1618" s="32">
        <v>0</v>
      </c>
      <c r="J1618" s="32">
        <v>0</v>
      </c>
      <c r="K1618" s="29">
        <f>Лист4!E1616/1000</f>
        <v>607.53250000000025</v>
      </c>
      <c r="L1618" s="33"/>
      <c r="M1618" s="33"/>
    </row>
    <row r="1619" spans="1:13" s="34" customFormat="1" ht="18.75" customHeight="1" x14ac:dyDescent="0.25">
      <c r="A1619" s="23" t="str">
        <f>Лист4!A1617</f>
        <v xml:space="preserve">Ботвина ул. д.18 </v>
      </c>
      <c r="B1619" s="185" t="str">
        <f>Лист4!C1617</f>
        <v>г. Астрахань</v>
      </c>
      <c r="C1619" s="41">
        <f t="shared" si="50"/>
        <v>601.36687059999974</v>
      </c>
      <c r="D1619" s="41">
        <f t="shared" si="51"/>
        <v>38.385119399999979</v>
      </c>
      <c r="E1619" s="30">
        <v>0</v>
      </c>
      <c r="F1619" s="31">
        <v>38.385119399999979</v>
      </c>
      <c r="G1619" s="32">
        <v>0</v>
      </c>
      <c r="H1619" s="32">
        <v>0</v>
      </c>
      <c r="I1619" s="32">
        <v>0</v>
      </c>
      <c r="J1619" s="32">
        <v>0</v>
      </c>
      <c r="K1619" s="29">
        <f>Лист4!E1617/1000</f>
        <v>639.75198999999975</v>
      </c>
      <c r="L1619" s="33"/>
      <c r="M1619" s="33"/>
    </row>
    <row r="1620" spans="1:13" s="34" customFormat="1" ht="18.75" customHeight="1" x14ac:dyDescent="0.25">
      <c r="A1620" s="23" t="str">
        <f>Лист4!A1618</f>
        <v xml:space="preserve">Ботвина ул. д.1А </v>
      </c>
      <c r="B1620" s="185" t="str">
        <f>Лист4!C1618</f>
        <v>г. Астрахань</v>
      </c>
      <c r="C1620" s="41">
        <f t="shared" si="50"/>
        <v>78.896691000000004</v>
      </c>
      <c r="D1620" s="41">
        <f t="shared" si="51"/>
        <v>5.0359590000000001</v>
      </c>
      <c r="E1620" s="30">
        <v>0</v>
      </c>
      <c r="F1620" s="31">
        <v>5.0359590000000001</v>
      </c>
      <c r="G1620" s="32">
        <v>0</v>
      </c>
      <c r="H1620" s="32">
        <v>0</v>
      </c>
      <c r="I1620" s="32">
        <v>0</v>
      </c>
      <c r="J1620" s="32">
        <v>0</v>
      </c>
      <c r="K1620" s="29">
        <f>Лист4!E1618/1000</f>
        <v>83.93265000000001</v>
      </c>
      <c r="L1620" s="33"/>
      <c r="M1620" s="33"/>
    </row>
    <row r="1621" spans="1:13" s="34" customFormat="1" ht="18.75" customHeight="1" x14ac:dyDescent="0.25">
      <c r="A1621" s="23" t="str">
        <f>Лист4!A1619</f>
        <v xml:space="preserve">Ботвина ул. д.20 </v>
      </c>
      <c r="B1621" s="185" t="str">
        <f>Лист4!C1619</f>
        <v>г. Астрахань</v>
      </c>
      <c r="C1621" s="41">
        <f t="shared" si="50"/>
        <v>833.2502159999998</v>
      </c>
      <c r="D1621" s="41">
        <f t="shared" si="51"/>
        <v>53.18618399999999</v>
      </c>
      <c r="E1621" s="30">
        <v>0</v>
      </c>
      <c r="F1621" s="31">
        <v>53.18618399999999</v>
      </c>
      <c r="G1621" s="32">
        <v>0</v>
      </c>
      <c r="H1621" s="32">
        <v>0</v>
      </c>
      <c r="I1621" s="32">
        <v>0</v>
      </c>
      <c r="J1621" s="32">
        <v>0</v>
      </c>
      <c r="K1621" s="29">
        <f>Лист4!E1619/1000</f>
        <v>886.43639999999982</v>
      </c>
      <c r="L1621" s="33"/>
      <c r="M1621" s="33"/>
    </row>
    <row r="1622" spans="1:13" s="34" customFormat="1" ht="18.75" customHeight="1" x14ac:dyDescent="0.25">
      <c r="A1622" s="23" t="str">
        <f>Лист4!A1620</f>
        <v xml:space="preserve">Ботвина ул. д.22 </v>
      </c>
      <c r="B1622" s="185" t="str">
        <f>Лист4!C1620</f>
        <v>г. Астрахань</v>
      </c>
      <c r="C1622" s="41">
        <f t="shared" si="50"/>
        <v>475.77357400000005</v>
      </c>
      <c r="D1622" s="41">
        <f t="shared" si="51"/>
        <v>30.368526000000003</v>
      </c>
      <c r="E1622" s="30">
        <v>0</v>
      </c>
      <c r="F1622" s="31">
        <v>30.368526000000003</v>
      </c>
      <c r="G1622" s="32">
        <v>0</v>
      </c>
      <c r="H1622" s="32">
        <v>0</v>
      </c>
      <c r="I1622" s="32">
        <v>0</v>
      </c>
      <c r="J1622" s="32">
        <v>0</v>
      </c>
      <c r="K1622" s="29">
        <f>Лист4!E1620/1000</f>
        <v>506.14210000000003</v>
      </c>
      <c r="L1622" s="33"/>
      <c r="M1622" s="33"/>
    </row>
    <row r="1623" spans="1:13" s="34" customFormat="1" ht="18.75" customHeight="1" x14ac:dyDescent="0.25">
      <c r="A1623" s="23" t="str">
        <f>Лист4!A1621</f>
        <v xml:space="preserve">Ботвина ул. д.26 </v>
      </c>
      <c r="B1623" s="185" t="str">
        <f>Лист4!C1621</f>
        <v>г. Астрахань</v>
      </c>
      <c r="C1623" s="41">
        <f t="shared" si="50"/>
        <v>453.66858100000002</v>
      </c>
      <c r="D1623" s="41">
        <f t="shared" si="51"/>
        <v>28.957568999999999</v>
      </c>
      <c r="E1623" s="30">
        <v>0</v>
      </c>
      <c r="F1623" s="31">
        <v>28.957568999999999</v>
      </c>
      <c r="G1623" s="32">
        <v>0</v>
      </c>
      <c r="H1623" s="32">
        <v>0</v>
      </c>
      <c r="I1623" s="32">
        <v>0</v>
      </c>
      <c r="J1623" s="32">
        <v>0</v>
      </c>
      <c r="K1623" s="29">
        <f>Лист4!E1621/1000</f>
        <v>482.62615</v>
      </c>
      <c r="L1623" s="33"/>
      <c r="M1623" s="33"/>
    </row>
    <row r="1624" spans="1:13" s="34" customFormat="1" ht="18.75" customHeight="1" x14ac:dyDescent="0.25">
      <c r="A1624" s="23" t="str">
        <f>Лист4!A1622</f>
        <v xml:space="preserve">Ботвина ул. д.28 </v>
      </c>
      <c r="B1624" s="185" t="str">
        <f>Лист4!C1622</f>
        <v>г. Астрахань</v>
      </c>
      <c r="C1624" s="41">
        <f t="shared" si="50"/>
        <v>471.30932599999994</v>
      </c>
      <c r="D1624" s="41">
        <f t="shared" si="51"/>
        <v>30.083573999999995</v>
      </c>
      <c r="E1624" s="30">
        <v>0</v>
      </c>
      <c r="F1624" s="31">
        <v>30.083573999999995</v>
      </c>
      <c r="G1624" s="32">
        <v>0</v>
      </c>
      <c r="H1624" s="32">
        <v>0</v>
      </c>
      <c r="I1624" s="32">
        <v>0</v>
      </c>
      <c r="J1624" s="32">
        <v>0</v>
      </c>
      <c r="K1624" s="29">
        <f>Лист4!E1622/1000</f>
        <v>501.39289999999994</v>
      </c>
      <c r="L1624" s="33"/>
      <c r="M1624" s="33"/>
    </row>
    <row r="1625" spans="1:13" s="34" customFormat="1" ht="18.75" customHeight="1" x14ac:dyDescent="0.25">
      <c r="A1625" s="23" t="str">
        <f>Лист4!A1623</f>
        <v xml:space="preserve">Ботвина ул. д.29 - корп. 1 </v>
      </c>
      <c r="B1625" s="185" t="str">
        <f>Лист4!C1623</f>
        <v>г. Астрахань</v>
      </c>
      <c r="C1625" s="41">
        <f t="shared" si="50"/>
        <v>335.63338260000006</v>
      </c>
      <c r="D1625" s="41">
        <f t="shared" si="51"/>
        <v>21.423407400000006</v>
      </c>
      <c r="E1625" s="30">
        <v>0</v>
      </c>
      <c r="F1625" s="31">
        <v>21.423407400000006</v>
      </c>
      <c r="G1625" s="32">
        <v>0</v>
      </c>
      <c r="H1625" s="32">
        <v>0</v>
      </c>
      <c r="I1625" s="32">
        <v>0</v>
      </c>
      <c r="J1625" s="32">
        <v>0</v>
      </c>
      <c r="K1625" s="29">
        <f>Лист4!E1623/1000</f>
        <v>357.05679000000009</v>
      </c>
      <c r="L1625" s="33"/>
      <c r="M1625" s="33"/>
    </row>
    <row r="1626" spans="1:13" s="34" customFormat="1" ht="18.75" customHeight="1" x14ac:dyDescent="0.25">
      <c r="A1626" s="23" t="str">
        <f>Лист4!A1624</f>
        <v xml:space="preserve">Ботвина ул. д.30 </v>
      </c>
      <c r="B1626" s="185" t="str">
        <f>Лист4!C1624</f>
        <v>г. Астрахань</v>
      </c>
      <c r="C1626" s="41">
        <f t="shared" si="50"/>
        <v>443.30089799999996</v>
      </c>
      <c r="D1626" s="41">
        <f t="shared" si="51"/>
        <v>28.295801999999995</v>
      </c>
      <c r="E1626" s="30">
        <v>0</v>
      </c>
      <c r="F1626" s="31">
        <v>28.295801999999995</v>
      </c>
      <c r="G1626" s="32">
        <v>0</v>
      </c>
      <c r="H1626" s="32">
        <v>0</v>
      </c>
      <c r="I1626" s="32">
        <v>0</v>
      </c>
      <c r="J1626" s="32">
        <v>0</v>
      </c>
      <c r="K1626" s="29">
        <f>Лист4!E1624/1000-J1626</f>
        <v>471.59669999999994</v>
      </c>
      <c r="L1626" s="33"/>
      <c r="M1626" s="33"/>
    </row>
    <row r="1627" spans="1:13" s="34" customFormat="1" ht="18.75" customHeight="1" x14ac:dyDescent="0.25">
      <c r="A1627" s="23" t="str">
        <f>Лист4!A1625</f>
        <v xml:space="preserve">Ботвина ул. д.39 </v>
      </c>
      <c r="B1627" s="185" t="str">
        <f>Лист4!C1625</f>
        <v>г. Астрахань</v>
      </c>
      <c r="C1627" s="41">
        <f t="shared" si="50"/>
        <v>0</v>
      </c>
      <c r="D1627" s="41">
        <f t="shared" si="51"/>
        <v>0</v>
      </c>
      <c r="E1627" s="30">
        <v>0</v>
      </c>
      <c r="F1627" s="31">
        <v>0</v>
      </c>
      <c r="G1627" s="32">
        <v>0</v>
      </c>
      <c r="H1627" s="32">
        <v>0</v>
      </c>
      <c r="I1627" s="32">
        <v>0</v>
      </c>
      <c r="J1627" s="32">
        <v>0</v>
      </c>
      <c r="K1627" s="29">
        <f>Лист4!E1625/1000</f>
        <v>0</v>
      </c>
      <c r="L1627" s="33"/>
      <c r="M1627" s="33"/>
    </row>
    <row r="1628" spans="1:13" s="34" customFormat="1" ht="18.75" customHeight="1" x14ac:dyDescent="0.25">
      <c r="A1628" s="23" t="str">
        <f>Лист4!A1626</f>
        <v xml:space="preserve">Ботвина ул. д.4 </v>
      </c>
      <c r="B1628" s="185" t="str">
        <f>Лист4!C1626</f>
        <v>г. Астрахань</v>
      </c>
      <c r="C1628" s="41">
        <f t="shared" si="50"/>
        <v>518.3042124000001</v>
      </c>
      <c r="D1628" s="41">
        <f t="shared" si="51"/>
        <v>33.083247600000007</v>
      </c>
      <c r="E1628" s="30"/>
      <c r="F1628" s="31">
        <v>33.083247600000007</v>
      </c>
      <c r="G1628" s="32"/>
      <c r="H1628" s="32"/>
      <c r="I1628" s="32"/>
      <c r="J1628" s="32">
        <v>0</v>
      </c>
      <c r="K1628" s="29">
        <f>Лист4!E1626/1000</f>
        <v>551.38746000000015</v>
      </c>
      <c r="L1628" s="33"/>
      <c r="M1628" s="33"/>
    </row>
    <row r="1629" spans="1:13" s="34" customFormat="1" ht="18.75" customHeight="1" x14ac:dyDescent="0.25">
      <c r="A1629" s="23" t="str">
        <f>Лист4!A1627</f>
        <v xml:space="preserve">Ботвина ул. д.6 </v>
      </c>
      <c r="B1629" s="185" t="str">
        <f>Лист4!C1627</f>
        <v>г. Астрахань</v>
      </c>
      <c r="C1629" s="41">
        <f t="shared" si="50"/>
        <v>358.09251119999976</v>
      </c>
      <c r="D1629" s="41">
        <f t="shared" si="51"/>
        <v>22.856968799999986</v>
      </c>
      <c r="E1629" s="30"/>
      <c r="F1629" s="31">
        <v>22.856968799999986</v>
      </c>
      <c r="G1629" s="32"/>
      <c r="H1629" s="32"/>
      <c r="I1629" s="32"/>
      <c r="J1629" s="32">
        <v>3758.42</v>
      </c>
      <c r="K1629" s="29">
        <f>Лист4!E1627/1000-J1629</f>
        <v>-3377.4705200000003</v>
      </c>
      <c r="L1629" s="33"/>
      <c r="M1629" s="33"/>
    </row>
    <row r="1630" spans="1:13" s="34" customFormat="1" ht="18.75" customHeight="1" x14ac:dyDescent="0.25">
      <c r="A1630" s="23" t="str">
        <f>Лист4!A1628</f>
        <v xml:space="preserve">Ботвина ул. д.83 </v>
      </c>
      <c r="B1630" s="185" t="str">
        <f>Лист4!C1628</f>
        <v>г. Астрахань</v>
      </c>
      <c r="C1630" s="41">
        <f t="shared" si="50"/>
        <v>113.86626080000002</v>
      </c>
      <c r="D1630" s="41">
        <f t="shared" si="51"/>
        <v>7.2680592000000015</v>
      </c>
      <c r="E1630" s="30">
        <v>0</v>
      </c>
      <c r="F1630" s="31">
        <v>7.2680592000000015</v>
      </c>
      <c r="G1630" s="32">
        <v>0</v>
      </c>
      <c r="H1630" s="32">
        <v>0</v>
      </c>
      <c r="I1630" s="32">
        <v>0</v>
      </c>
      <c r="J1630" s="32">
        <v>0</v>
      </c>
      <c r="K1630" s="29">
        <f>Лист4!E1628/1000</f>
        <v>121.13432000000002</v>
      </c>
      <c r="L1630" s="33"/>
      <c r="M1630" s="33"/>
    </row>
    <row r="1631" spans="1:13" s="34" customFormat="1" ht="18.75" customHeight="1" x14ac:dyDescent="0.25">
      <c r="A1631" s="23" t="str">
        <f>Лист4!A1629</f>
        <v xml:space="preserve">Ботвина ул. д.85 </v>
      </c>
      <c r="B1631" s="185" t="str">
        <f>Лист4!C1629</f>
        <v>г. Астрахань</v>
      </c>
      <c r="C1631" s="41">
        <f t="shared" si="50"/>
        <v>120.40187400000002</v>
      </c>
      <c r="D1631" s="41">
        <f t="shared" si="51"/>
        <v>7.6852260000000019</v>
      </c>
      <c r="E1631" s="30">
        <v>0</v>
      </c>
      <c r="F1631" s="31">
        <v>7.6852260000000019</v>
      </c>
      <c r="G1631" s="32">
        <v>0</v>
      </c>
      <c r="H1631" s="32">
        <v>0</v>
      </c>
      <c r="I1631" s="32">
        <v>0</v>
      </c>
      <c r="J1631" s="32">
        <v>0</v>
      </c>
      <c r="K1631" s="29">
        <f>Лист4!E1629/1000</f>
        <v>128.08710000000002</v>
      </c>
      <c r="L1631" s="33"/>
      <c r="M1631" s="33"/>
    </row>
    <row r="1632" spans="1:13" s="34" customFormat="1" ht="18.75" customHeight="1" x14ac:dyDescent="0.25">
      <c r="A1632" s="23" t="str">
        <f>Лист4!A1630</f>
        <v xml:space="preserve">Ботвина ул. д.85А </v>
      </c>
      <c r="B1632" s="185" t="str">
        <f>Лист4!C1630</f>
        <v>г. Астрахань</v>
      </c>
      <c r="C1632" s="41">
        <f t="shared" si="50"/>
        <v>60.145430000000005</v>
      </c>
      <c r="D1632" s="41">
        <f t="shared" si="51"/>
        <v>3.83907</v>
      </c>
      <c r="E1632" s="30">
        <v>0</v>
      </c>
      <c r="F1632" s="31">
        <v>3.83907</v>
      </c>
      <c r="G1632" s="32">
        <v>0</v>
      </c>
      <c r="H1632" s="32">
        <v>0</v>
      </c>
      <c r="I1632" s="32">
        <v>0</v>
      </c>
      <c r="J1632" s="32">
        <v>0</v>
      </c>
      <c r="K1632" s="29">
        <f>Лист4!E1630/1000</f>
        <v>63.984500000000004</v>
      </c>
      <c r="L1632" s="33"/>
      <c r="M1632" s="33"/>
    </row>
    <row r="1633" spans="1:13" s="34" customFormat="1" ht="18.75" customHeight="1" x14ac:dyDescent="0.25">
      <c r="A1633" s="23" t="str">
        <f>Лист4!A1631</f>
        <v xml:space="preserve">Ботвина ул. д.87 </v>
      </c>
      <c r="B1633" s="185" t="str">
        <f>Лист4!C1631</f>
        <v>г. Астрахань</v>
      </c>
      <c r="C1633" s="41">
        <f t="shared" si="50"/>
        <v>124.501684</v>
      </c>
      <c r="D1633" s="41">
        <f t="shared" si="51"/>
        <v>7.9469159999999999</v>
      </c>
      <c r="E1633" s="30">
        <v>0</v>
      </c>
      <c r="F1633" s="31">
        <v>7.9469159999999999</v>
      </c>
      <c r="G1633" s="32">
        <v>0</v>
      </c>
      <c r="H1633" s="32">
        <v>0</v>
      </c>
      <c r="I1633" s="32">
        <v>0</v>
      </c>
      <c r="J1633" s="32">
        <v>0</v>
      </c>
      <c r="K1633" s="29">
        <f>Лист4!E1631/1000</f>
        <v>132.4486</v>
      </c>
      <c r="L1633" s="33"/>
      <c r="M1633" s="33"/>
    </row>
    <row r="1634" spans="1:13" s="34" customFormat="1" ht="18.75" customHeight="1" x14ac:dyDescent="0.25">
      <c r="A1634" s="23" t="str">
        <f>Лист4!A1632</f>
        <v xml:space="preserve">Ботвина ул. д.87А </v>
      </c>
      <c r="B1634" s="185" t="str">
        <f>Лист4!C1632</f>
        <v>г. Астрахань</v>
      </c>
      <c r="C1634" s="41">
        <f t="shared" si="50"/>
        <v>116.771782</v>
      </c>
      <c r="D1634" s="41">
        <f t="shared" si="51"/>
        <v>7.4535180000000008</v>
      </c>
      <c r="E1634" s="30">
        <v>0</v>
      </c>
      <c r="F1634" s="31">
        <v>7.4535180000000008</v>
      </c>
      <c r="G1634" s="32">
        <v>0</v>
      </c>
      <c r="H1634" s="32">
        <v>0</v>
      </c>
      <c r="I1634" s="32">
        <v>0</v>
      </c>
      <c r="J1634" s="32">
        <v>0</v>
      </c>
      <c r="K1634" s="29">
        <f>Лист4!E1632/1000</f>
        <v>124.2253</v>
      </c>
      <c r="L1634" s="33"/>
      <c r="M1634" s="33"/>
    </row>
    <row r="1635" spans="1:13" s="34" customFormat="1" ht="18.75" customHeight="1" x14ac:dyDescent="0.25">
      <c r="A1635" s="23" t="str">
        <f>Лист4!A1633</f>
        <v xml:space="preserve">Ботвина ул. д.89 </v>
      </c>
      <c r="B1635" s="185" t="str">
        <f>Лист4!C1633</f>
        <v>г. Астрахань</v>
      </c>
      <c r="C1635" s="41">
        <f t="shared" si="50"/>
        <v>270.74143199999997</v>
      </c>
      <c r="D1635" s="41">
        <f t="shared" si="51"/>
        <v>17.281368000000001</v>
      </c>
      <c r="E1635" s="30">
        <v>0</v>
      </c>
      <c r="F1635" s="31">
        <v>17.281368000000001</v>
      </c>
      <c r="G1635" s="32">
        <v>0</v>
      </c>
      <c r="H1635" s="32">
        <v>0</v>
      </c>
      <c r="I1635" s="32">
        <v>0</v>
      </c>
      <c r="J1635" s="32">
        <v>0</v>
      </c>
      <c r="K1635" s="29">
        <f>Лист4!E1633/1000</f>
        <v>288.02279999999996</v>
      </c>
      <c r="L1635" s="33"/>
      <c r="M1635" s="33"/>
    </row>
    <row r="1636" spans="1:13" s="34" customFormat="1" ht="18.75" customHeight="1" x14ac:dyDescent="0.25">
      <c r="A1636" s="23" t="str">
        <f>Лист4!A1634</f>
        <v xml:space="preserve">Ботвина ул. д.91А </v>
      </c>
      <c r="B1636" s="185" t="str">
        <f>Лист4!C1634</f>
        <v>г. Астрахань</v>
      </c>
      <c r="C1636" s="41">
        <f t="shared" si="50"/>
        <v>274.03199600000005</v>
      </c>
      <c r="D1636" s="41">
        <f t="shared" si="51"/>
        <v>17.491404000000003</v>
      </c>
      <c r="E1636" s="30">
        <v>0</v>
      </c>
      <c r="F1636" s="31">
        <v>17.491404000000003</v>
      </c>
      <c r="G1636" s="32">
        <v>0</v>
      </c>
      <c r="H1636" s="32">
        <v>0</v>
      </c>
      <c r="I1636" s="32">
        <v>0</v>
      </c>
      <c r="J1636" s="32">
        <v>0</v>
      </c>
      <c r="K1636" s="29">
        <f>Лист4!E1634/1000</f>
        <v>291.52340000000004</v>
      </c>
      <c r="L1636" s="33"/>
      <c r="M1636" s="33"/>
    </row>
    <row r="1637" spans="1:13" s="34" customFormat="1" ht="18.75" customHeight="1" x14ac:dyDescent="0.25">
      <c r="A1637" s="23" t="str">
        <f>Лист4!A1635</f>
        <v xml:space="preserve">Ботвина ул. д.93 </v>
      </c>
      <c r="B1637" s="185" t="str">
        <f>Лист4!C1635</f>
        <v>г. Астрахань</v>
      </c>
      <c r="C1637" s="41">
        <f t="shared" si="50"/>
        <v>89.315321999999995</v>
      </c>
      <c r="D1637" s="41">
        <f t="shared" si="51"/>
        <v>5.7009780000000001</v>
      </c>
      <c r="E1637" s="30">
        <v>0</v>
      </c>
      <c r="F1637" s="31">
        <v>5.7009780000000001</v>
      </c>
      <c r="G1637" s="32">
        <v>0</v>
      </c>
      <c r="H1637" s="32">
        <v>0</v>
      </c>
      <c r="I1637" s="32">
        <v>0</v>
      </c>
      <c r="J1637" s="32">
        <v>0</v>
      </c>
      <c r="K1637" s="29">
        <f>Лист4!E1635/1000-J1637</f>
        <v>95.016300000000001</v>
      </c>
      <c r="L1637" s="33"/>
      <c r="M1637" s="33"/>
    </row>
    <row r="1638" spans="1:13" s="34" customFormat="1" ht="18.75" customHeight="1" x14ac:dyDescent="0.25">
      <c r="A1638" s="23" t="str">
        <f>Лист4!A1636</f>
        <v xml:space="preserve">Ботвина ул. д.95 </v>
      </c>
      <c r="B1638" s="185" t="str">
        <f>Лист4!C1636</f>
        <v>г. Астрахань</v>
      </c>
      <c r="C1638" s="41">
        <f t="shared" si="50"/>
        <v>66.923440999999997</v>
      </c>
      <c r="D1638" s="41">
        <f t="shared" si="51"/>
        <v>4.2717089999999995</v>
      </c>
      <c r="E1638" s="30">
        <v>0</v>
      </c>
      <c r="F1638" s="31">
        <v>4.2717089999999995</v>
      </c>
      <c r="G1638" s="32">
        <v>0</v>
      </c>
      <c r="H1638" s="32">
        <v>0</v>
      </c>
      <c r="I1638" s="32">
        <v>0</v>
      </c>
      <c r="J1638" s="32">
        <v>0</v>
      </c>
      <c r="K1638" s="29">
        <f>Лист4!E1636/1000</f>
        <v>71.195149999999998</v>
      </c>
      <c r="L1638" s="33"/>
      <c r="M1638" s="33"/>
    </row>
    <row r="1639" spans="1:13" s="34" customFormat="1" ht="18.75" customHeight="1" x14ac:dyDescent="0.25">
      <c r="A1639" s="23" t="str">
        <f>Лист4!A1637</f>
        <v xml:space="preserve">Ботвина ул. д.97 </v>
      </c>
      <c r="B1639" s="185" t="str">
        <f>Лист4!C1637</f>
        <v>г. Астрахань</v>
      </c>
      <c r="C1639" s="41">
        <f t="shared" si="50"/>
        <v>573.33545019999985</v>
      </c>
      <c r="D1639" s="41">
        <f t="shared" si="51"/>
        <v>36.595879799999992</v>
      </c>
      <c r="E1639" s="30">
        <v>0</v>
      </c>
      <c r="F1639" s="31">
        <v>36.595879799999992</v>
      </c>
      <c r="G1639" s="32">
        <v>0</v>
      </c>
      <c r="H1639" s="32">
        <v>0</v>
      </c>
      <c r="I1639" s="32">
        <v>0</v>
      </c>
      <c r="J1639" s="32">
        <v>2259.19</v>
      </c>
      <c r="K1639" s="29">
        <f>Лист4!E1637/1000-J1639</f>
        <v>-1649.2586700000002</v>
      </c>
      <c r="L1639" s="33"/>
      <c r="M1639" s="33"/>
    </row>
    <row r="1640" spans="1:13" s="34" customFormat="1" ht="18.75" customHeight="1" x14ac:dyDescent="0.25">
      <c r="A1640" s="23" t="str">
        <f>Лист4!A1638</f>
        <v xml:space="preserve">Бульвар Победы ул. д.8 </v>
      </c>
      <c r="B1640" s="185" t="str">
        <f>Лист4!C1638</f>
        <v>г. Астрахань</v>
      </c>
      <c r="C1640" s="41">
        <f t="shared" si="50"/>
        <v>4.7639199999999997</v>
      </c>
      <c r="D1640" s="41">
        <f t="shared" si="51"/>
        <v>0.30407999999999996</v>
      </c>
      <c r="E1640" s="30">
        <v>0</v>
      </c>
      <c r="F1640" s="31">
        <v>0.30407999999999996</v>
      </c>
      <c r="G1640" s="32">
        <v>0</v>
      </c>
      <c r="H1640" s="32">
        <v>0</v>
      </c>
      <c r="I1640" s="32">
        <v>0</v>
      </c>
      <c r="J1640" s="32">
        <v>0</v>
      </c>
      <c r="K1640" s="29">
        <f>Лист4!E1638/1000</f>
        <v>5.0679999999999996</v>
      </c>
      <c r="L1640" s="33"/>
      <c r="M1640" s="33"/>
    </row>
    <row r="1641" spans="1:13" s="34" customFormat="1" ht="18.75" customHeight="1" x14ac:dyDescent="0.25">
      <c r="A1641" s="23" t="str">
        <f>Лист4!A1639</f>
        <v xml:space="preserve">Бульварная ул. д.11 - корп. 1 </v>
      </c>
      <c r="B1641" s="185" t="str">
        <f>Лист4!C1639</f>
        <v>г. Астрахань</v>
      </c>
      <c r="C1641" s="41">
        <f t="shared" si="50"/>
        <v>528.43350199999998</v>
      </c>
      <c r="D1641" s="41">
        <f t="shared" si="51"/>
        <v>33.729797999999995</v>
      </c>
      <c r="E1641" s="30">
        <v>0</v>
      </c>
      <c r="F1641" s="31">
        <v>33.729797999999995</v>
      </c>
      <c r="G1641" s="32">
        <v>0</v>
      </c>
      <c r="H1641" s="32">
        <v>0</v>
      </c>
      <c r="I1641" s="32">
        <v>0</v>
      </c>
      <c r="J1641" s="32">
        <v>0</v>
      </c>
      <c r="K1641" s="29">
        <f>Лист4!E1639/1000</f>
        <v>562.16329999999994</v>
      </c>
      <c r="L1641" s="33"/>
      <c r="M1641" s="33"/>
    </row>
    <row r="1642" spans="1:13" s="34" customFormat="1" ht="18.75" customHeight="1" x14ac:dyDescent="0.25">
      <c r="A1642" s="23" t="str">
        <f>Лист4!A1640</f>
        <v xml:space="preserve">Бульварная ул. д.11 - корп. 2 </v>
      </c>
      <c r="B1642" s="185" t="str">
        <f>Лист4!C1640</f>
        <v>г. Астрахань</v>
      </c>
      <c r="C1642" s="41">
        <f t="shared" si="50"/>
        <v>358.762562</v>
      </c>
      <c r="D1642" s="41">
        <f t="shared" si="51"/>
        <v>22.899738000000003</v>
      </c>
      <c r="E1642" s="30">
        <v>0</v>
      </c>
      <c r="F1642" s="31">
        <v>22.899738000000003</v>
      </c>
      <c r="G1642" s="32">
        <v>0</v>
      </c>
      <c r="H1642" s="32">
        <v>0</v>
      </c>
      <c r="I1642" s="32">
        <v>0</v>
      </c>
      <c r="J1642" s="32">
        <v>0</v>
      </c>
      <c r="K1642" s="29">
        <f>Лист4!E1640/1000</f>
        <v>381.66230000000002</v>
      </c>
      <c r="L1642" s="33"/>
      <c r="M1642" s="33"/>
    </row>
    <row r="1643" spans="1:13" s="34" customFormat="1" ht="18.75" customHeight="1" x14ac:dyDescent="0.25">
      <c r="A1643" s="23" t="str">
        <f>Лист4!A1641</f>
        <v xml:space="preserve">Бульварная ул. д.12 </v>
      </c>
      <c r="B1643" s="185" t="str">
        <f>Лист4!C1641</f>
        <v>г. Астрахань</v>
      </c>
      <c r="C1643" s="41">
        <f t="shared" si="50"/>
        <v>453.03896900000007</v>
      </c>
      <c r="D1643" s="41">
        <f t="shared" si="51"/>
        <v>28.917380999999999</v>
      </c>
      <c r="E1643" s="30">
        <v>0</v>
      </c>
      <c r="F1643" s="31">
        <v>28.917380999999999</v>
      </c>
      <c r="G1643" s="32">
        <v>0</v>
      </c>
      <c r="H1643" s="32">
        <v>0</v>
      </c>
      <c r="I1643" s="32">
        <v>0</v>
      </c>
      <c r="J1643" s="32">
        <v>0</v>
      </c>
      <c r="K1643" s="29">
        <f>Лист4!E1641/1000</f>
        <v>481.95635000000004</v>
      </c>
      <c r="L1643" s="33"/>
      <c r="M1643" s="33"/>
    </row>
    <row r="1644" spans="1:13" s="34" customFormat="1" ht="18.75" customHeight="1" x14ac:dyDescent="0.25">
      <c r="A1644" s="23" t="str">
        <f>Лист4!A1642</f>
        <v xml:space="preserve">Бульварная ул. д.14 </v>
      </c>
      <c r="B1644" s="185" t="str">
        <f>Лист4!C1642</f>
        <v>г. Астрахань</v>
      </c>
      <c r="C1644" s="41">
        <f t="shared" si="50"/>
        <v>723.58154400000012</v>
      </c>
      <c r="D1644" s="41">
        <f t="shared" si="51"/>
        <v>46.186056000000008</v>
      </c>
      <c r="E1644" s="30">
        <v>0</v>
      </c>
      <c r="F1644" s="31">
        <v>46.186056000000008</v>
      </c>
      <c r="G1644" s="32">
        <v>0</v>
      </c>
      <c r="H1644" s="32">
        <v>0</v>
      </c>
      <c r="I1644" s="32">
        <v>0</v>
      </c>
      <c r="J1644" s="32">
        <v>0</v>
      </c>
      <c r="K1644" s="29">
        <f>Лист4!E1642/1000</f>
        <v>769.76760000000013</v>
      </c>
      <c r="L1644" s="33"/>
      <c r="M1644" s="33"/>
    </row>
    <row r="1645" spans="1:13" s="34" customFormat="1" ht="18.75" customHeight="1" x14ac:dyDescent="0.25">
      <c r="A1645" s="23" t="str">
        <f>Лист4!A1643</f>
        <v xml:space="preserve">Бульварная ул. д.15 </v>
      </c>
      <c r="B1645" s="185" t="str">
        <f>Лист4!C1643</f>
        <v>г. Астрахань</v>
      </c>
      <c r="C1645" s="41">
        <f t="shared" si="50"/>
        <v>685.17963000000009</v>
      </c>
      <c r="D1645" s="41">
        <f t="shared" si="51"/>
        <v>43.734870000000008</v>
      </c>
      <c r="E1645" s="30">
        <v>0</v>
      </c>
      <c r="F1645" s="31">
        <v>43.734870000000008</v>
      </c>
      <c r="G1645" s="32">
        <v>0</v>
      </c>
      <c r="H1645" s="32">
        <v>0</v>
      </c>
      <c r="I1645" s="32">
        <v>0</v>
      </c>
      <c r="J1645" s="32">
        <v>0</v>
      </c>
      <c r="K1645" s="29">
        <f>Лист4!E1643/1000</f>
        <v>728.91450000000009</v>
      </c>
      <c r="L1645" s="33"/>
      <c r="M1645" s="33"/>
    </row>
    <row r="1646" spans="1:13" s="34" customFormat="1" ht="18.75" customHeight="1" x14ac:dyDescent="0.25">
      <c r="A1646" s="23" t="str">
        <f>Лист4!A1644</f>
        <v xml:space="preserve">Бульварная ул. д.2 </v>
      </c>
      <c r="B1646" s="185" t="str">
        <f>Лист4!C1644</f>
        <v>г. Астрахань</v>
      </c>
      <c r="C1646" s="41">
        <f t="shared" si="50"/>
        <v>1588.5656242000002</v>
      </c>
      <c r="D1646" s="41">
        <f t="shared" si="51"/>
        <v>101.39780580000001</v>
      </c>
      <c r="E1646" s="30">
        <v>0</v>
      </c>
      <c r="F1646" s="31">
        <v>101.39780580000001</v>
      </c>
      <c r="G1646" s="32">
        <v>0</v>
      </c>
      <c r="H1646" s="32">
        <v>0</v>
      </c>
      <c r="I1646" s="32">
        <v>0</v>
      </c>
      <c r="J1646" s="32">
        <v>0</v>
      </c>
      <c r="K1646" s="29">
        <f>Лист4!E1644/1000</f>
        <v>1689.9634300000002</v>
      </c>
      <c r="L1646" s="33"/>
      <c r="M1646" s="33"/>
    </row>
    <row r="1647" spans="1:13" s="34" customFormat="1" ht="18.75" customHeight="1" x14ac:dyDescent="0.25">
      <c r="A1647" s="23" t="str">
        <f>Лист4!A1645</f>
        <v xml:space="preserve">Бульварная ул. д.2 - корп. 2 </v>
      </c>
      <c r="B1647" s="185" t="str">
        <f>Лист4!C1645</f>
        <v>г. Астрахань</v>
      </c>
      <c r="C1647" s="41">
        <f t="shared" si="50"/>
        <v>478.95105600000005</v>
      </c>
      <c r="D1647" s="41">
        <f t="shared" si="51"/>
        <v>30.571344000000003</v>
      </c>
      <c r="E1647" s="30">
        <v>0</v>
      </c>
      <c r="F1647" s="31">
        <v>30.571344000000003</v>
      </c>
      <c r="G1647" s="32">
        <v>0</v>
      </c>
      <c r="H1647" s="32">
        <v>0</v>
      </c>
      <c r="I1647" s="32">
        <v>0</v>
      </c>
      <c r="J1647" s="32">
        <v>0</v>
      </c>
      <c r="K1647" s="29">
        <f>Лист4!E1645/1000</f>
        <v>509.52240000000006</v>
      </c>
      <c r="L1647" s="33"/>
      <c r="M1647" s="33"/>
    </row>
    <row r="1648" spans="1:13" s="34" customFormat="1" ht="18.75" customHeight="1" x14ac:dyDescent="0.25">
      <c r="A1648" s="23" t="str">
        <f>Лист4!A1646</f>
        <v xml:space="preserve">Бульварная ул. д.4 </v>
      </c>
      <c r="B1648" s="185" t="str">
        <f>Лист4!C1646</f>
        <v>г. Астрахань</v>
      </c>
      <c r="C1648" s="41">
        <f t="shared" si="50"/>
        <v>1322.6604921999999</v>
      </c>
      <c r="D1648" s="41">
        <f t="shared" si="51"/>
        <v>84.425137799999987</v>
      </c>
      <c r="E1648" s="30">
        <v>0</v>
      </c>
      <c r="F1648" s="31">
        <v>84.425137799999987</v>
      </c>
      <c r="G1648" s="32">
        <v>0</v>
      </c>
      <c r="H1648" s="32">
        <v>0</v>
      </c>
      <c r="I1648" s="32">
        <v>0</v>
      </c>
      <c r="J1648" s="32">
        <v>0</v>
      </c>
      <c r="K1648" s="29">
        <f>Лист4!E1646/1000-J1648</f>
        <v>1407.0856299999998</v>
      </c>
      <c r="L1648" s="33"/>
      <c r="M1648" s="33"/>
    </row>
    <row r="1649" spans="1:13" s="34" customFormat="1" ht="18.75" customHeight="1" x14ac:dyDescent="0.25">
      <c r="A1649" s="23" t="str">
        <f>Лист4!A1647</f>
        <v xml:space="preserve">Бульварная ул. д.4 - корп. 1 </v>
      </c>
      <c r="B1649" s="185" t="str">
        <f>Лист4!C1647</f>
        <v>г. Астрахань</v>
      </c>
      <c r="C1649" s="41">
        <f t="shared" si="50"/>
        <v>786.48120219999964</v>
      </c>
      <c r="D1649" s="41">
        <f t="shared" si="51"/>
        <v>50.200927799999974</v>
      </c>
      <c r="E1649" s="30">
        <v>0</v>
      </c>
      <c r="F1649" s="31">
        <v>50.200927799999974</v>
      </c>
      <c r="G1649" s="32">
        <v>0</v>
      </c>
      <c r="H1649" s="32">
        <v>0</v>
      </c>
      <c r="I1649" s="32">
        <v>0</v>
      </c>
      <c r="J1649" s="32">
        <v>0</v>
      </c>
      <c r="K1649" s="29">
        <f>Лист4!E1647/1000</f>
        <v>836.68212999999957</v>
      </c>
      <c r="L1649" s="33"/>
      <c r="M1649" s="33"/>
    </row>
    <row r="1650" spans="1:13" s="34" customFormat="1" ht="18.75" customHeight="1" x14ac:dyDescent="0.25">
      <c r="A1650" s="23" t="str">
        <f>Лист4!A1648</f>
        <v xml:space="preserve">Бульварная ул. д.6 </v>
      </c>
      <c r="B1650" s="185" t="str">
        <f>Лист4!C1648</f>
        <v>г. Астрахань</v>
      </c>
      <c r="C1650" s="41">
        <f t="shared" si="50"/>
        <v>946.3939740000003</v>
      </c>
      <c r="D1650" s="41">
        <f t="shared" si="51"/>
        <v>60.40812600000001</v>
      </c>
      <c r="E1650" s="30">
        <v>0</v>
      </c>
      <c r="F1650" s="31">
        <v>60.40812600000001</v>
      </c>
      <c r="G1650" s="32">
        <v>0</v>
      </c>
      <c r="H1650" s="32">
        <v>0</v>
      </c>
      <c r="I1650" s="32">
        <v>0</v>
      </c>
      <c r="J1650" s="32">
        <v>5033.8</v>
      </c>
      <c r="K1650" s="29">
        <f>Лист4!E1648/1000-J1650</f>
        <v>-4026.9978999999998</v>
      </c>
      <c r="L1650" s="33"/>
      <c r="M1650" s="33"/>
    </row>
    <row r="1651" spans="1:13" s="34" customFormat="1" ht="18.75" customHeight="1" x14ac:dyDescent="0.25">
      <c r="A1651" s="23" t="str">
        <f>Лист4!A1649</f>
        <v xml:space="preserve">Бульварная ул. д.6 - корп. 1 </v>
      </c>
      <c r="B1651" s="185" t="str">
        <f>Лист4!C1649</f>
        <v>г. Астрахань</v>
      </c>
      <c r="C1651" s="41">
        <f t="shared" si="50"/>
        <v>739.98757079999973</v>
      </c>
      <c r="D1651" s="41">
        <f t="shared" si="51"/>
        <v>47.233249199999989</v>
      </c>
      <c r="E1651" s="30">
        <v>0</v>
      </c>
      <c r="F1651" s="31">
        <v>47.233249199999989</v>
      </c>
      <c r="G1651" s="32">
        <v>0</v>
      </c>
      <c r="H1651" s="32">
        <v>0</v>
      </c>
      <c r="I1651" s="32">
        <v>0</v>
      </c>
      <c r="J1651" s="32">
        <v>0</v>
      </c>
      <c r="K1651" s="29">
        <f>Лист4!E1649/1000</f>
        <v>787.22081999999978</v>
      </c>
      <c r="L1651" s="33"/>
      <c r="M1651" s="33"/>
    </row>
    <row r="1652" spans="1:13" s="34" customFormat="1" ht="18.75" customHeight="1" x14ac:dyDescent="0.25">
      <c r="A1652" s="23" t="str">
        <f>Лист4!A1650</f>
        <v xml:space="preserve">Бульварная ул. д.7 </v>
      </c>
      <c r="B1652" s="185" t="str">
        <f>Лист4!C1650</f>
        <v>г. Астрахань</v>
      </c>
      <c r="C1652" s="41">
        <f t="shared" si="50"/>
        <v>1182.6395116000003</v>
      </c>
      <c r="D1652" s="41">
        <f t="shared" si="51"/>
        <v>75.487628400000006</v>
      </c>
      <c r="E1652" s="30">
        <v>0</v>
      </c>
      <c r="F1652" s="31">
        <v>75.487628400000006</v>
      </c>
      <c r="G1652" s="32">
        <v>0</v>
      </c>
      <c r="H1652" s="32">
        <v>0</v>
      </c>
      <c r="I1652" s="32">
        <v>0</v>
      </c>
      <c r="J1652" s="32">
        <v>0</v>
      </c>
      <c r="K1652" s="29">
        <f>Лист4!E1650/1000</f>
        <v>1258.1271400000003</v>
      </c>
      <c r="L1652" s="33"/>
      <c r="M1652" s="33"/>
    </row>
    <row r="1653" spans="1:13" s="34" customFormat="1" ht="18.75" customHeight="1" x14ac:dyDescent="0.25">
      <c r="A1653" s="23" t="str">
        <f>Лист4!A1651</f>
        <v xml:space="preserve">Бульварная ул. д.7 - корп. 1 </v>
      </c>
      <c r="B1653" s="185" t="str">
        <f>Лист4!C1651</f>
        <v>г. Астрахань</v>
      </c>
      <c r="C1653" s="41">
        <f t="shared" si="50"/>
        <v>500.6857736</v>
      </c>
      <c r="D1653" s="41">
        <f t="shared" si="51"/>
        <v>31.958666400000006</v>
      </c>
      <c r="E1653" s="30">
        <v>0</v>
      </c>
      <c r="F1653" s="31">
        <v>31.958666400000006</v>
      </c>
      <c r="G1653" s="32">
        <v>0</v>
      </c>
      <c r="H1653" s="32">
        <v>0</v>
      </c>
      <c r="I1653" s="32">
        <v>0</v>
      </c>
      <c r="J1653" s="32">
        <v>0</v>
      </c>
      <c r="K1653" s="29">
        <f>Лист4!E1651/1000</f>
        <v>532.64444000000003</v>
      </c>
      <c r="L1653" s="33"/>
      <c r="M1653" s="33"/>
    </row>
    <row r="1654" spans="1:13" s="34" customFormat="1" ht="18.75" customHeight="1" x14ac:dyDescent="0.25">
      <c r="A1654" s="23" t="str">
        <f>Лист4!A1652</f>
        <v xml:space="preserve">Бульварная ул. д.7 - корп. 2 </v>
      </c>
      <c r="B1654" s="185" t="str">
        <f>Лист4!C1652</f>
        <v>г. Астрахань</v>
      </c>
      <c r="C1654" s="41">
        <f t="shared" si="50"/>
        <v>67.218253200000007</v>
      </c>
      <c r="D1654" s="41">
        <f t="shared" si="51"/>
        <v>4.2905268000000003</v>
      </c>
      <c r="E1654" s="30">
        <v>0</v>
      </c>
      <c r="F1654" s="31">
        <v>4.2905268000000003</v>
      </c>
      <c r="G1654" s="32">
        <v>0</v>
      </c>
      <c r="H1654" s="32">
        <v>0</v>
      </c>
      <c r="I1654" s="32">
        <v>0</v>
      </c>
      <c r="J1654" s="32">
        <v>0</v>
      </c>
      <c r="K1654" s="29">
        <f>Лист4!E1652/1000</f>
        <v>71.508780000000002</v>
      </c>
      <c r="L1654" s="33"/>
      <c r="M1654" s="33"/>
    </row>
    <row r="1655" spans="1:13" s="34" customFormat="1" ht="18.75" customHeight="1" x14ac:dyDescent="0.25">
      <c r="A1655" s="23" t="str">
        <f>Лист4!A1653</f>
        <v xml:space="preserve">Бульварная ул. д.7 - корп. 3 </v>
      </c>
      <c r="B1655" s="185" t="str">
        <f>Лист4!C1653</f>
        <v>г. Астрахань</v>
      </c>
      <c r="C1655" s="41">
        <f t="shared" si="50"/>
        <v>400.34120599999994</v>
      </c>
      <c r="D1655" s="41">
        <f t="shared" si="51"/>
        <v>25.553693999999997</v>
      </c>
      <c r="E1655" s="30">
        <v>0</v>
      </c>
      <c r="F1655" s="31">
        <v>25.553693999999997</v>
      </c>
      <c r="G1655" s="32">
        <v>0</v>
      </c>
      <c r="H1655" s="32">
        <v>0</v>
      </c>
      <c r="I1655" s="32">
        <v>0</v>
      </c>
      <c r="J1655" s="32">
        <v>0</v>
      </c>
      <c r="K1655" s="29">
        <f>Лист4!E1653/1000</f>
        <v>425.89489999999995</v>
      </c>
      <c r="L1655" s="33"/>
      <c r="M1655" s="33"/>
    </row>
    <row r="1656" spans="1:13" s="34" customFormat="1" ht="18.75" customHeight="1" x14ac:dyDescent="0.25">
      <c r="A1656" s="23" t="str">
        <f>Лист4!A1654</f>
        <v xml:space="preserve">Бульварная ул. д.9 </v>
      </c>
      <c r="B1656" s="185" t="str">
        <f>Лист4!C1654</f>
        <v>г. Астрахань</v>
      </c>
      <c r="C1656" s="41">
        <f t="shared" si="50"/>
        <v>1170.7900314000001</v>
      </c>
      <c r="D1656" s="41">
        <f t="shared" si="51"/>
        <v>74.73127860000001</v>
      </c>
      <c r="E1656" s="30">
        <v>0</v>
      </c>
      <c r="F1656" s="31">
        <v>74.73127860000001</v>
      </c>
      <c r="G1656" s="32">
        <v>0</v>
      </c>
      <c r="H1656" s="32">
        <v>0</v>
      </c>
      <c r="I1656" s="32">
        <v>0</v>
      </c>
      <c r="J1656" s="32">
        <v>0</v>
      </c>
      <c r="K1656" s="29">
        <f>Лист4!E1654/1000</f>
        <v>1245.5213100000001</v>
      </c>
      <c r="L1656" s="33"/>
      <c r="M1656" s="33"/>
    </row>
    <row r="1657" spans="1:13" s="34" customFormat="1" ht="18.75" customHeight="1" x14ac:dyDescent="0.25">
      <c r="A1657" s="23" t="str">
        <f>Лист4!A1655</f>
        <v xml:space="preserve">Бульварная ул. д.9 - корп. 1 </v>
      </c>
      <c r="B1657" s="185" t="str">
        <f>Лист4!C1655</f>
        <v>г. Астрахань</v>
      </c>
      <c r="C1657" s="41">
        <f t="shared" si="50"/>
        <v>450.13723600000009</v>
      </c>
      <c r="D1657" s="41">
        <f t="shared" si="51"/>
        <v>28.732164000000008</v>
      </c>
      <c r="E1657" s="30">
        <v>0</v>
      </c>
      <c r="F1657" s="31">
        <v>28.732164000000008</v>
      </c>
      <c r="G1657" s="32">
        <v>0</v>
      </c>
      <c r="H1657" s="32">
        <v>0</v>
      </c>
      <c r="I1657" s="32">
        <v>0</v>
      </c>
      <c r="J1657" s="32">
        <v>0</v>
      </c>
      <c r="K1657" s="29">
        <f>Лист4!E1655/1000</f>
        <v>478.8694000000001</v>
      </c>
      <c r="L1657" s="33"/>
      <c r="M1657" s="33"/>
    </row>
    <row r="1658" spans="1:13" s="34" customFormat="1" ht="18.75" customHeight="1" x14ac:dyDescent="0.25">
      <c r="A1658" s="23" t="str">
        <f>Лист4!A1656</f>
        <v xml:space="preserve">Бульварная ул. д.9 - корп. 2 </v>
      </c>
      <c r="B1658" s="185" t="str">
        <f>Лист4!C1656</f>
        <v>г. Астрахань</v>
      </c>
      <c r="C1658" s="41">
        <f t="shared" si="50"/>
        <v>281.45681160000004</v>
      </c>
      <c r="D1658" s="41">
        <f t="shared" si="51"/>
        <v>17.965328400000001</v>
      </c>
      <c r="E1658" s="30">
        <v>0</v>
      </c>
      <c r="F1658" s="31">
        <v>17.965328400000001</v>
      </c>
      <c r="G1658" s="32">
        <v>0</v>
      </c>
      <c r="H1658" s="32">
        <v>0</v>
      </c>
      <c r="I1658" s="32">
        <v>0</v>
      </c>
      <c r="J1658" s="32">
        <v>0</v>
      </c>
      <c r="K1658" s="29">
        <f>Лист4!E1656/1000</f>
        <v>299.42214000000001</v>
      </c>
      <c r="L1658" s="33"/>
      <c r="M1658" s="33"/>
    </row>
    <row r="1659" spans="1:13" s="34" customFormat="1" ht="18.75" customHeight="1" x14ac:dyDescent="0.25">
      <c r="A1659" s="23" t="str">
        <f>Лист4!A1657</f>
        <v xml:space="preserve">Валдайская 1-я ул. д.25 </v>
      </c>
      <c r="B1659" s="185" t="str">
        <f>Лист4!C1657</f>
        <v>г. Астрахань</v>
      </c>
      <c r="C1659" s="41">
        <f t="shared" si="50"/>
        <v>0</v>
      </c>
      <c r="D1659" s="41">
        <f t="shared" si="51"/>
        <v>0</v>
      </c>
      <c r="E1659" s="30">
        <v>0</v>
      </c>
      <c r="F1659" s="31">
        <v>0</v>
      </c>
      <c r="G1659" s="32">
        <v>0</v>
      </c>
      <c r="H1659" s="32">
        <v>0</v>
      </c>
      <c r="I1659" s="32">
        <v>0</v>
      </c>
      <c r="J1659" s="32">
        <v>0</v>
      </c>
      <c r="K1659" s="29">
        <f>Лист4!E1657/1000</f>
        <v>0</v>
      </c>
      <c r="L1659" s="33"/>
      <c r="M1659" s="33"/>
    </row>
    <row r="1660" spans="1:13" s="34" customFormat="1" ht="18.75" customHeight="1" x14ac:dyDescent="0.25">
      <c r="A1660" s="23" t="str">
        <f>Лист4!A1658</f>
        <v xml:space="preserve">Валдайская 1-я ул. д.27 </v>
      </c>
      <c r="B1660" s="185" t="str">
        <f>Лист4!C1658</f>
        <v>г. Астрахань</v>
      </c>
      <c r="C1660" s="41">
        <f t="shared" si="50"/>
        <v>0</v>
      </c>
      <c r="D1660" s="41">
        <f t="shared" si="51"/>
        <v>0</v>
      </c>
      <c r="E1660" s="30">
        <v>0</v>
      </c>
      <c r="F1660" s="31">
        <v>0</v>
      </c>
      <c r="G1660" s="32">
        <v>0</v>
      </c>
      <c r="H1660" s="32">
        <v>0</v>
      </c>
      <c r="I1660" s="32">
        <v>0</v>
      </c>
      <c r="J1660" s="32">
        <v>0</v>
      </c>
      <c r="K1660" s="29">
        <f>Лист4!E1658/1000</f>
        <v>0</v>
      </c>
      <c r="L1660" s="33"/>
      <c r="M1660" s="33"/>
    </row>
    <row r="1661" spans="1:13" s="34" customFormat="1" ht="18.75" customHeight="1" x14ac:dyDescent="0.25">
      <c r="A1661" s="23" t="str">
        <f>Лист4!A1659</f>
        <v xml:space="preserve">Валдайская 2-я ул. д.24 </v>
      </c>
      <c r="B1661" s="185" t="str">
        <f>Лист4!C1659</f>
        <v>г. Астрахань</v>
      </c>
      <c r="C1661" s="41">
        <f t="shared" si="50"/>
        <v>0</v>
      </c>
      <c r="D1661" s="41">
        <f t="shared" si="51"/>
        <v>0</v>
      </c>
      <c r="E1661" s="30">
        <v>0</v>
      </c>
      <c r="F1661" s="31">
        <v>0</v>
      </c>
      <c r="G1661" s="32">
        <v>0</v>
      </c>
      <c r="H1661" s="32">
        <v>0</v>
      </c>
      <c r="I1661" s="32">
        <v>0</v>
      </c>
      <c r="J1661" s="32">
        <v>0</v>
      </c>
      <c r="K1661" s="29">
        <f>Лист4!E1659/1000</f>
        <v>0</v>
      </c>
      <c r="L1661" s="33"/>
      <c r="M1661" s="33"/>
    </row>
    <row r="1662" spans="1:13" s="34" customFormat="1" ht="18.75" customHeight="1" x14ac:dyDescent="0.25">
      <c r="A1662" s="23" t="str">
        <f>Лист4!A1660</f>
        <v xml:space="preserve">Водопроводная ул. д.10 </v>
      </c>
      <c r="B1662" s="185" t="str">
        <f>Лист4!C1660</f>
        <v>г. Астрахань</v>
      </c>
      <c r="C1662" s="41">
        <f t="shared" si="50"/>
        <v>2.7083279999999998</v>
      </c>
      <c r="D1662" s="41">
        <f t="shared" si="51"/>
        <v>0.17287199999999997</v>
      </c>
      <c r="E1662" s="30">
        <v>0</v>
      </c>
      <c r="F1662" s="31">
        <v>0.17287199999999997</v>
      </c>
      <c r="G1662" s="32">
        <v>0</v>
      </c>
      <c r="H1662" s="32">
        <v>0</v>
      </c>
      <c r="I1662" s="32">
        <v>0</v>
      </c>
      <c r="J1662" s="32">
        <v>0</v>
      </c>
      <c r="K1662" s="29">
        <f>Лист4!E1660/1000</f>
        <v>2.8811999999999998</v>
      </c>
      <c r="L1662" s="33"/>
      <c r="M1662" s="33"/>
    </row>
    <row r="1663" spans="1:13" s="34" customFormat="1" ht="18.75" customHeight="1" x14ac:dyDescent="0.25">
      <c r="A1663" s="23" t="str">
        <f>Лист4!A1661</f>
        <v xml:space="preserve">Водопроводная ул. д.20 </v>
      </c>
      <c r="B1663" s="185" t="str">
        <f>Лист4!C1661</f>
        <v>г. Астрахань</v>
      </c>
      <c r="C1663" s="41">
        <f t="shared" si="50"/>
        <v>0.64643800000000007</v>
      </c>
      <c r="D1663" s="41">
        <f t="shared" si="51"/>
        <v>4.1262000000000007E-2</v>
      </c>
      <c r="E1663" s="30">
        <v>0</v>
      </c>
      <c r="F1663" s="31">
        <v>4.1262000000000007E-2</v>
      </c>
      <c r="G1663" s="32">
        <v>0</v>
      </c>
      <c r="H1663" s="32">
        <v>0</v>
      </c>
      <c r="I1663" s="32">
        <v>0</v>
      </c>
      <c r="J1663" s="32">
        <v>0</v>
      </c>
      <c r="K1663" s="29">
        <f>Лист4!E1661/1000</f>
        <v>0.68770000000000009</v>
      </c>
      <c r="L1663" s="33"/>
      <c r="M1663" s="33"/>
    </row>
    <row r="1664" spans="1:13" s="34" customFormat="1" ht="18.75" customHeight="1" x14ac:dyDescent="0.25">
      <c r="A1664" s="23" t="str">
        <f>Лист4!A1662</f>
        <v xml:space="preserve">Водопроводная ул. д.6 </v>
      </c>
      <c r="B1664" s="185" t="str">
        <f>Лист4!C1662</f>
        <v>г. Астрахань</v>
      </c>
      <c r="C1664" s="41">
        <f t="shared" ref="C1664:C1727" si="52">K1664+J1664-F1664</f>
        <v>4.6754659999999992</v>
      </c>
      <c r="D1664" s="41">
        <f t="shared" ref="D1664:D1727" si="53">F1664</f>
        <v>0.29843399999999998</v>
      </c>
      <c r="E1664" s="30">
        <v>0</v>
      </c>
      <c r="F1664" s="31">
        <v>0.29843399999999998</v>
      </c>
      <c r="G1664" s="32">
        <v>0</v>
      </c>
      <c r="H1664" s="32">
        <v>0</v>
      </c>
      <c r="I1664" s="32">
        <v>0</v>
      </c>
      <c r="J1664" s="32">
        <v>0</v>
      </c>
      <c r="K1664" s="29">
        <f>Лист4!E1662/1000</f>
        <v>4.9738999999999995</v>
      </c>
      <c r="L1664" s="33"/>
      <c r="M1664" s="33"/>
    </row>
    <row r="1665" spans="1:13" s="34" customFormat="1" ht="18.75" customHeight="1" x14ac:dyDescent="0.25">
      <c r="A1665" s="23" t="str">
        <f>Лист4!A1663</f>
        <v xml:space="preserve">Водопроводная ул. д.8 </v>
      </c>
      <c r="B1665" s="185" t="str">
        <f>Лист4!C1663</f>
        <v>г. Астрахань</v>
      </c>
      <c r="C1665" s="41">
        <f t="shared" si="52"/>
        <v>15.769816000000002</v>
      </c>
      <c r="D1665" s="41">
        <f t="shared" si="53"/>
        <v>1.0065840000000001</v>
      </c>
      <c r="E1665" s="30">
        <v>0</v>
      </c>
      <c r="F1665" s="31">
        <v>1.0065840000000001</v>
      </c>
      <c r="G1665" s="32">
        <v>0</v>
      </c>
      <c r="H1665" s="32">
        <v>0</v>
      </c>
      <c r="I1665" s="32">
        <v>0</v>
      </c>
      <c r="J1665" s="32">
        <v>0</v>
      </c>
      <c r="K1665" s="29">
        <f>Лист4!E1663/1000-J1665</f>
        <v>16.776400000000002</v>
      </c>
      <c r="L1665" s="33"/>
      <c r="M1665" s="33"/>
    </row>
    <row r="1666" spans="1:13" s="34" customFormat="1" ht="18.75" customHeight="1" x14ac:dyDescent="0.25">
      <c r="A1666" s="23" t="str">
        <f>Лист4!A1664</f>
        <v xml:space="preserve">Войкова 2-я ул. д.20 </v>
      </c>
      <c r="B1666" s="185" t="str">
        <f>Лист4!C1664</f>
        <v>г. Астрахань</v>
      </c>
      <c r="C1666" s="41">
        <f t="shared" si="52"/>
        <v>0</v>
      </c>
      <c r="D1666" s="41">
        <f t="shared" si="53"/>
        <v>0</v>
      </c>
      <c r="E1666" s="30">
        <v>0</v>
      </c>
      <c r="F1666" s="31">
        <v>0</v>
      </c>
      <c r="G1666" s="32">
        <v>0</v>
      </c>
      <c r="H1666" s="32">
        <v>0</v>
      </c>
      <c r="I1666" s="32">
        <v>0</v>
      </c>
      <c r="J1666" s="32">
        <v>0</v>
      </c>
      <c r="K1666" s="29">
        <f>Лист4!E1664/1000-J1666</f>
        <v>0</v>
      </c>
      <c r="L1666" s="33"/>
      <c r="M1666" s="33"/>
    </row>
    <row r="1667" spans="1:13" s="34" customFormat="1" ht="18.75" customHeight="1" x14ac:dyDescent="0.25">
      <c r="A1667" s="23" t="str">
        <f>Лист4!A1665</f>
        <v xml:space="preserve">Вокзальная пл д.1 </v>
      </c>
      <c r="B1667" s="185" t="str">
        <f>Лист4!C1665</f>
        <v>г. Астрахань</v>
      </c>
      <c r="C1667" s="41">
        <f t="shared" si="52"/>
        <v>583.94939439999962</v>
      </c>
      <c r="D1667" s="41">
        <f t="shared" si="53"/>
        <v>37.273365600000005</v>
      </c>
      <c r="E1667" s="30">
        <v>0</v>
      </c>
      <c r="F1667" s="31">
        <v>37.273365600000005</v>
      </c>
      <c r="G1667" s="32">
        <v>0</v>
      </c>
      <c r="H1667" s="32">
        <v>0</v>
      </c>
      <c r="I1667" s="32">
        <v>0</v>
      </c>
      <c r="J1667" s="32">
        <v>4901.82</v>
      </c>
      <c r="K1667" s="29">
        <f>Лист4!E1665/1000-J1667</f>
        <v>-4280.5972400000001</v>
      </c>
      <c r="L1667" s="33"/>
      <c r="M1667" s="33"/>
    </row>
    <row r="1668" spans="1:13" s="34" customFormat="1" ht="18.75" customHeight="1" x14ac:dyDescent="0.25">
      <c r="A1668" s="23" t="str">
        <f>Лист4!A1666</f>
        <v xml:space="preserve">Вокзальная пл д.1А </v>
      </c>
      <c r="B1668" s="185" t="str">
        <f>Лист4!C1666</f>
        <v>г. Астрахань</v>
      </c>
      <c r="C1668" s="41">
        <f t="shared" si="52"/>
        <v>506.79997540000033</v>
      </c>
      <c r="D1668" s="41">
        <f t="shared" si="53"/>
        <v>32.348934600000007</v>
      </c>
      <c r="E1668" s="30">
        <v>0</v>
      </c>
      <c r="F1668" s="31">
        <v>32.348934600000007</v>
      </c>
      <c r="G1668" s="32">
        <v>0</v>
      </c>
      <c r="H1668" s="32">
        <v>0</v>
      </c>
      <c r="I1668" s="32">
        <v>0</v>
      </c>
      <c r="J1668" s="32">
        <v>3632.4</v>
      </c>
      <c r="K1668" s="29">
        <f>Лист4!E1666/1000-J1668</f>
        <v>-3093.2510899999997</v>
      </c>
      <c r="L1668" s="33"/>
      <c r="M1668" s="33"/>
    </row>
    <row r="1669" spans="1:13" s="34" customFormat="1" ht="18.75" customHeight="1" x14ac:dyDescent="0.25">
      <c r="A1669" s="23" t="str">
        <f>Лист4!A1667</f>
        <v xml:space="preserve">Вокзальная пл д.3/41 </v>
      </c>
      <c r="B1669" s="185" t="str">
        <f>Лист4!C1667</f>
        <v>г. Астрахань</v>
      </c>
      <c r="C1669" s="41">
        <f t="shared" si="52"/>
        <v>450.36981079999993</v>
      </c>
      <c r="D1669" s="41">
        <f t="shared" si="53"/>
        <v>28.747009199999994</v>
      </c>
      <c r="E1669" s="30">
        <v>0</v>
      </c>
      <c r="F1669" s="31">
        <v>28.747009199999994</v>
      </c>
      <c r="G1669" s="32">
        <v>0</v>
      </c>
      <c r="H1669" s="32">
        <v>0</v>
      </c>
      <c r="I1669" s="32">
        <v>0</v>
      </c>
      <c r="J1669" s="32">
        <v>0</v>
      </c>
      <c r="K1669" s="29">
        <f>Лист4!E1667/1000</f>
        <v>479.1168199999999</v>
      </c>
      <c r="L1669" s="33"/>
      <c r="M1669" s="33"/>
    </row>
    <row r="1670" spans="1:13" s="34" customFormat="1" ht="18.75" customHeight="1" x14ac:dyDescent="0.25">
      <c r="A1670" s="23" t="str">
        <f>Лист4!A1668</f>
        <v xml:space="preserve">Вокзальная пл д.5 </v>
      </c>
      <c r="B1670" s="185" t="str">
        <f>Лист4!C1668</f>
        <v>г. Астрахань</v>
      </c>
      <c r="C1670" s="41">
        <f t="shared" si="52"/>
        <v>416.85898000000009</v>
      </c>
      <c r="D1670" s="41">
        <f t="shared" si="53"/>
        <v>26.608020000000003</v>
      </c>
      <c r="E1670" s="30">
        <v>0</v>
      </c>
      <c r="F1670" s="31">
        <v>26.608020000000003</v>
      </c>
      <c r="G1670" s="32">
        <v>0</v>
      </c>
      <c r="H1670" s="32">
        <v>0</v>
      </c>
      <c r="I1670" s="32">
        <v>0</v>
      </c>
      <c r="J1670" s="32">
        <v>0</v>
      </c>
      <c r="K1670" s="29">
        <f>Лист4!E1668/1000</f>
        <v>443.4670000000001</v>
      </c>
      <c r="L1670" s="33"/>
      <c r="M1670" s="33"/>
    </row>
    <row r="1671" spans="1:13" s="34" customFormat="1" ht="18.75" customHeight="1" x14ac:dyDescent="0.25">
      <c r="A1671" s="23" t="str">
        <f>Лист4!A1669</f>
        <v xml:space="preserve">Галлея ул. д.10 </v>
      </c>
      <c r="B1671" s="185" t="str">
        <f>Лист4!C1669</f>
        <v>г. Астрахань</v>
      </c>
      <c r="C1671" s="41">
        <f t="shared" si="52"/>
        <v>68.242496000000088</v>
      </c>
      <c r="D1671" s="41">
        <f t="shared" si="53"/>
        <v>4.3559040000000007</v>
      </c>
      <c r="E1671" s="30">
        <v>0</v>
      </c>
      <c r="F1671" s="31">
        <v>4.3559040000000007</v>
      </c>
      <c r="G1671" s="32">
        <v>0</v>
      </c>
      <c r="H1671" s="32">
        <v>0</v>
      </c>
      <c r="I1671" s="32">
        <v>0</v>
      </c>
      <c r="J1671" s="32">
        <f>1843.68</f>
        <v>1843.68</v>
      </c>
      <c r="K1671" s="29">
        <f>Лист4!E1669/1000-J1671</f>
        <v>-1771.0816</v>
      </c>
      <c r="L1671" s="33"/>
      <c r="M1671" s="33"/>
    </row>
    <row r="1672" spans="1:13" s="34" customFormat="1" ht="18.75" customHeight="1" x14ac:dyDescent="0.25">
      <c r="A1672" s="23" t="str">
        <f>Лист4!A1670</f>
        <v xml:space="preserve">Галлея ул. д.25 </v>
      </c>
      <c r="B1672" s="185" t="str">
        <f>Лист4!C1670</f>
        <v>г. Астрахань</v>
      </c>
      <c r="C1672" s="41">
        <f t="shared" si="52"/>
        <v>0</v>
      </c>
      <c r="D1672" s="41">
        <f t="shared" si="53"/>
        <v>0</v>
      </c>
      <c r="E1672" s="30">
        <v>0</v>
      </c>
      <c r="F1672" s="31">
        <v>0</v>
      </c>
      <c r="G1672" s="32">
        <v>0</v>
      </c>
      <c r="H1672" s="32">
        <v>0</v>
      </c>
      <c r="I1672" s="32">
        <v>0</v>
      </c>
      <c r="J1672" s="32">
        <v>0</v>
      </c>
      <c r="K1672" s="29">
        <f>Лист4!E1670/1000</f>
        <v>0</v>
      </c>
      <c r="L1672" s="33"/>
      <c r="M1672" s="33"/>
    </row>
    <row r="1673" spans="1:13" s="34" customFormat="1" ht="18.75" customHeight="1" x14ac:dyDescent="0.25">
      <c r="A1673" s="23" t="str">
        <f>Лист4!A1671</f>
        <v xml:space="preserve">Галлея ул. д.25/5 </v>
      </c>
      <c r="B1673" s="185" t="str">
        <f>Лист4!C1671</f>
        <v>г. Астрахань</v>
      </c>
      <c r="C1673" s="41">
        <f t="shared" si="52"/>
        <v>0</v>
      </c>
      <c r="D1673" s="41">
        <f t="shared" si="53"/>
        <v>0</v>
      </c>
      <c r="E1673" s="30">
        <v>0</v>
      </c>
      <c r="F1673" s="31">
        <v>0</v>
      </c>
      <c r="G1673" s="32">
        <v>0</v>
      </c>
      <c r="H1673" s="32">
        <v>0</v>
      </c>
      <c r="I1673" s="32">
        <v>0</v>
      </c>
      <c r="J1673" s="32">
        <v>0</v>
      </c>
      <c r="K1673" s="29">
        <f>Лист4!E1671/1000</f>
        <v>0</v>
      </c>
      <c r="L1673" s="33"/>
      <c r="M1673" s="33"/>
    </row>
    <row r="1674" spans="1:13" s="34" customFormat="1" ht="18.75" customHeight="1" x14ac:dyDescent="0.25">
      <c r="A1674" s="23" t="str">
        <f>Лист4!A1672</f>
        <v xml:space="preserve">Галлея ул. д.5 </v>
      </c>
      <c r="B1674" s="185" t="str">
        <f>Лист4!C1672</f>
        <v>г. Астрахань</v>
      </c>
      <c r="C1674" s="41">
        <f t="shared" si="52"/>
        <v>352.63771500000001</v>
      </c>
      <c r="D1674" s="41">
        <f t="shared" si="53"/>
        <v>9.4645349999999997</v>
      </c>
      <c r="E1674" s="30">
        <v>0</v>
      </c>
      <c r="F1674" s="31">
        <v>9.4645349999999997</v>
      </c>
      <c r="G1674" s="32">
        <v>0</v>
      </c>
      <c r="H1674" s="32">
        <v>0</v>
      </c>
      <c r="I1674" s="32">
        <v>0</v>
      </c>
      <c r="J1674" s="32">
        <f>15.27+189.09</f>
        <v>204.36</v>
      </c>
      <c r="K1674" s="29">
        <f>Лист4!E1672/1000</f>
        <v>157.74224999999998</v>
      </c>
      <c r="L1674" s="33"/>
      <c r="M1674" s="33"/>
    </row>
    <row r="1675" spans="1:13" s="34" customFormat="1" ht="18.75" customHeight="1" x14ac:dyDescent="0.25">
      <c r="A1675" s="23" t="str">
        <f>Лист4!A1673</f>
        <v xml:space="preserve">Галлея ул. д.8/1 </v>
      </c>
      <c r="B1675" s="185" t="str">
        <f>Лист4!C1673</f>
        <v>г. Астрахань</v>
      </c>
      <c r="C1675" s="41">
        <f t="shared" si="52"/>
        <v>555.085463</v>
      </c>
      <c r="D1675" s="41">
        <f t="shared" si="53"/>
        <v>35.430987000000002</v>
      </c>
      <c r="E1675" s="30">
        <v>0</v>
      </c>
      <c r="F1675" s="31">
        <v>35.430987000000002</v>
      </c>
      <c r="G1675" s="32">
        <v>0</v>
      </c>
      <c r="H1675" s="32">
        <v>0</v>
      </c>
      <c r="I1675" s="32">
        <v>0</v>
      </c>
      <c r="J1675" s="32">
        <v>0</v>
      </c>
      <c r="K1675" s="29">
        <f>Лист4!E1673/1000</f>
        <v>590.51644999999996</v>
      </c>
      <c r="L1675" s="33"/>
      <c r="M1675" s="33"/>
    </row>
    <row r="1676" spans="1:13" s="34" customFormat="1" ht="18.75" customHeight="1" x14ac:dyDescent="0.25">
      <c r="A1676" s="23" t="str">
        <f>Лист4!A1674</f>
        <v xml:space="preserve">Галлея ул. д.8А </v>
      </c>
      <c r="B1676" s="185" t="str">
        <f>Лист4!C1674</f>
        <v>г. Астрахань</v>
      </c>
      <c r="C1676" s="41">
        <f t="shared" si="52"/>
        <v>454.45772979999992</v>
      </c>
      <c r="D1676" s="41">
        <f t="shared" si="53"/>
        <v>29.007940199999993</v>
      </c>
      <c r="E1676" s="30">
        <v>0</v>
      </c>
      <c r="F1676" s="31">
        <v>29.007940199999993</v>
      </c>
      <c r="G1676" s="32">
        <v>0</v>
      </c>
      <c r="H1676" s="32">
        <v>0</v>
      </c>
      <c r="I1676" s="32">
        <v>0</v>
      </c>
      <c r="J1676" s="32">
        <v>0</v>
      </c>
      <c r="K1676" s="29">
        <f>Лист4!E1674/1000</f>
        <v>483.46566999999993</v>
      </c>
      <c r="L1676" s="33"/>
      <c r="M1676" s="33"/>
    </row>
    <row r="1677" spans="1:13" s="34" customFormat="1" ht="18.75" customHeight="1" x14ac:dyDescent="0.25">
      <c r="A1677" s="23" t="str">
        <f>Лист4!A1675</f>
        <v xml:space="preserve">Дальняя ул. д.23 </v>
      </c>
      <c r="B1677" s="185" t="str">
        <f>Лист4!C1675</f>
        <v>г. Астрахань</v>
      </c>
      <c r="C1677" s="41">
        <f t="shared" si="52"/>
        <v>723.08652119999999</v>
      </c>
      <c r="D1677" s="41">
        <f t="shared" si="53"/>
        <v>46.1544588</v>
      </c>
      <c r="E1677" s="30">
        <v>0</v>
      </c>
      <c r="F1677" s="31">
        <v>46.1544588</v>
      </c>
      <c r="G1677" s="32">
        <v>0</v>
      </c>
      <c r="H1677" s="32">
        <v>0</v>
      </c>
      <c r="I1677" s="32">
        <v>0</v>
      </c>
      <c r="J1677" s="32">
        <v>0</v>
      </c>
      <c r="K1677" s="29">
        <f>Лист4!E1675/1000</f>
        <v>769.24098000000004</v>
      </c>
      <c r="L1677" s="33"/>
      <c r="M1677" s="33"/>
    </row>
    <row r="1678" spans="1:13" s="34" customFormat="1" ht="18.75" customHeight="1" x14ac:dyDescent="0.25">
      <c r="A1678" s="23" t="str">
        <f>Лист4!A1676</f>
        <v xml:space="preserve">Дальняя ул. д.23 - корп. 1 </v>
      </c>
      <c r="B1678" s="185" t="str">
        <f>Лист4!C1676</f>
        <v>г. Астрахань</v>
      </c>
      <c r="C1678" s="41">
        <f t="shared" si="52"/>
        <v>665.8456723999999</v>
      </c>
      <c r="D1678" s="41">
        <f t="shared" si="53"/>
        <v>42.500787599999988</v>
      </c>
      <c r="E1678" s="30">
        <v>0</v>
      </c>
      <c r="F1678" s="31">
        <v>42.500787599999988</v>
      </c>
      <c r="G1678" s="32">
        <v>0</v>
      </c>
      <c r="H1678" s="32">
        <v>0</v>
      </c>
      <c r="I1678" s="32">
        <v>0</v>
      </c>
      <c r="J1678" s="32">
        <v>0</v>
      </c>
      <c r="K1678" s="29">
        <f>Лист4!E1676/1000</f>
        <v>708.34645999999987</v>
      </c>
      <c r="L1678" s="33"/>
      <c r="M1678" s="33"/>
    </row>
    <row r="1679" spans="1:13" s="34" customFormat="1" ht="18.75" customHeight="1" x14ac:dyDescent="0.25">
      <c r="A1679" s="23" t="str">
        <f>Лист4!A1677</f>
        <v xml:space="preserve">Дальняя ул. д.3 </v>
      </c>
      <c r="B1679" s="185" t="str">
        <f>Лист4!C1677</f>
        <v>г. Астрахань</v>
      </c>
      <c r="C1679" s="41">
        <f t="shared" si="52"/>
        <v>1213.0519332000001</v>
      </c>
      <c r="D1679" s="41">
        <f t="shared" si="53"/>
        <v>77.428846800000002</v>
      </c>
      <c r="E1679" s="30">
        <v>0</v>
      </c>
      <c r="F1679" s="31">
        <v>77.428846800000002</v>
      </c>
      <c r="G1679" s="32">
        <v>0</v>
      </c>
      <c r="H1679" s="32">
        <v>0</v>
      </c>
      <c r="I1679" s="32">
        <v>0</v>
      </c>
      <c r="J1679" s="32">
        <v>0</v>
      </c>
      <c r="K1679" s="29">
        <f>Лист4!E1677/1000-J1679</f>
        <v>1290.4807800000001</v>
      </c>
      <c r="L1679" s="33"/>
      <c r="M1679" s="33"/>
    </row>
    <row r="1680" spans="1:13" s="34" customFormat="1" ht="18.75" customHeight="1" x14ac:dyDescent="0.25">
      <c r="A1680" s="23" t="str">
        <f>Лист4!A1678</f>
        <v xml:space="preserve">Дальняя ул. д.5 </v>
      </c>
      <c r="B1680" s="185" t="str">
        <f>Лист4!C1678</f>
        <v>г. Астрахань</v>
      </c>
      <c r="C1680" s="41">
        <f t="shared" si="52"/>
        <v>1272.7868745999999</v>
      </c>
      <c r="D1680" s="41">
        <f t="shared" si="53"/>
        <v>81.24171539999999</v>
      </c>
      <c r="E1680" s="30">
        <v>0</v>
      </c>
      <c r="F1680" s="31">
        <v>81.24171539999999</v>
      </c>
      <c r="G1680" s="32">
        <v>0</v>
      </c>
      <c r="H1680" s="32">
        <v>0</v>
      </c>
      <c r="I1680" s="32">
        <v>0</v>
      </c>
      <c r="J1680" s="32">
        <v>0</v>
      </c>
      <c r="K1680" s="29">
        <f>Лист4!E1678/1000</f>
        <v>1354.0285899999999</v>
      </c>
      <c r="L1680" s="33"/>
      <c r="M1680" s="33"/>
    </row>
    <row r="1681" spans="1:13" s="34" customFormat="1" ht="18.75" customHeight="1" x14ac:dyDescent="0.25">
      <c r="A1681" s="23" t="str">
        <f>Лист4!A1679</f>
        <v xml:space="preserve">Дальняя ул. д.88А </v>
      </c>
      <c r="B1681" s="185" t="str">
        <f>Лист4!C1679</f>
        <v>г. Астрахань</v>
      </c>
      <c r="C1681" s="41">
        <f t="shared" si="52"/>
        <v>152.96704600000001</v>
      </c>
      <c r="D1681" s="41">
        <f t="shared" si="53"/>
        <v>9.7638540000000003</v>
      </c>
      <c r="E1681" s="30">
        <v>0</v>
      </c>
      <c r="F1681" s="31">
        <v>9.7638540000000003</v>
      </c>
      <c r="G1681" s="32">
        <v>0</v>
      </c>
      <c r="H1681" s="32">
        <v>0</v>
      </c>
      <c r="I1681" s="32">
        <v>0</v>
      </c>
      <c r="J1681" s="32">
        <v>0</v>
      </c>
      <c r="K1681" s="29">
        <f>Лист4!E1679/1000</f>
        <v>162.73090000000002</v>
      </c>
      <c r="L1681" s="33"/>
      <c r="M1681" s="33"/>
    </row>
    <row r="1682" spans="1:13" s="34" customFormat="1" ht="18.75" customHeight="1" x14ac:dyDescent="0.25">
      <c r="A1682" s="23" t="str">
        <f>Лист4!A1680</f>
        <v xml:space="preserve">Дальняя ул. д.88Б </v>
      </c>
      <c r="B1682" s="185" t="str">
        <f>Лист4!C1680</f>
        <v>г. Астрахань</v>
      </c>
      <c r="C1682" s="41">
        <f t="shared" si="52"/>
        <v>102.41459800000001</v>
      </c>
      <c r="D1682" s="41">
        <f t="shared" si="53"/>
        <v>6.5371020000000009</v>
      </c>
      <c r="E1682" s="30">
        <v>0</v>
      </c>
      <c r="F1682" s="31">
        <v>6.5371020000000009</v>
      </c>
      <c r="G1682" s="32">
        <v>0</v>
      </c>
      <c r="H1682" s="32">
        <v>0</v>
      </c>
      <c r="I1682" s="32">
        <v>0</v>
      </c>
      <c r="J1682" s="32">
        <v>0</v>
      </c>
      <c r="K1682" s="29">
        <f>Лист4!E1680/1000</f>
        <v>108.95170000000002</v>
      </c>
      <c r="L1682" s="33"/>
      <c r="M1682" s="33"/>
    </row>
    <row r="1683" spans="1:13" s="34" customFormat="1" ht="18.75" customHeight="1" x14ac:dyDescent="0.25">
      <c r="A1683" s="23" t="str">
        <f>Лист4!A1681</f>
        <v xml:space="preserve">Дальняя ул. д.88В </v>
      </c>
      <c r="B1683" s="185" t="str">
        <f>Лист4!C1681</f>
        <v>г. Астрахань</v>
      </c>
      <c r="C1683" s="41">
        <f t="shared" si="52"/>
        <v>117.18500599999999</v>
      </c>
      <c r="D1683" s="41">
        <f t="shared" si="53"/>
        <v>7.4798939999999998</v>
      </c>
      <c r="E1683" s="30">
        <v>0</v>
      </c>
      <c r="F1683" s="31">
        <v>7.4798939999999998</v>
      </c>
      <c r="G1683" s="32">
        <v>0</v>
      </c>
      <c r="H1683" s="32">
        <v>0</v>
      </c>
      <c r="I1683" s="32">
        <v>0</v>
      </c>
      <c r="J1683" s="32">
        <v>0</v>
      </c>
      <c r="K1683" s="29">
        <f>Лист4!E1681/1000</f>
        <v>124.66489999999999</v>
      </c>
      <c r="L1683" s="33"/>
      <c r="M1683" s="33"/>
    </row>
    <row r="1684" spans="1:13" s="34" customFormat="1" ht="18.75" customHeight="1" x14ac:dyDescent="0.25">
      <c r="A1684" s="23" t="str">
        <f>Лист4!A1682</f>
        <v xml:space="preserve">Дальняя ул. д.88Г </v>
      </c>
      <c r="B1684" s="185" t="str">
        <f>Лист4!C1682</f>
        <v>г. Астрахань</v>
      </c>
      <c r="C1684" s="41">
        <f t="shared" si="52"/>
        <v>148.105366</v>
      </c>
      <c r="D1684" s="41">
        <f t="shared" si="53"/>
        <v>9.4535339999999994</v>
      </c>
      <c r="E1684" s="30">
        <v>0</v>
      </c>
      <c r="F1684" s="31">
        <v>9.4535339999999994</v>
      </c>
      <c r="G1684" s="32">
        <v>0</v>
      </c>
      <c r="H1684" s="32">
        <v>0</v>
      </c>
      <c r="I1684" s="32">
        <v>0</v>
      </c>
      <c r="J1684" s="32">
        <v>0</v>
      </c>
      <c r="K1684" s="29">
        <f>Лист4!E1682/1000</f>
        <v>157.55889999999999</v>
      </c>
      <c r="L1684" s="33"/>
      <c r="M1684" s="33"/>
    </row>
    <row r="1685" spans="1:13" s="34" customFormat="1" ht="18.75" customHeight="1" x14ac:dyDescent="0.25">
      <c r="A1685" s="23" t="str">
        <f>Лист4!A1683</f>
        <v xml:space="preserve">Даргомыжского ул. д.21 </v>
      </c>
      <c r="B1685" s="185" t="str">
        <f>Лист4!C1683</f>
        <v>г. Астрахань</v>
      </c>
      <c r="C1685" s="41">
        <f t="shared" si="52"/>
        <v>1.340816</v>
      </c>
      <c r="D1685" s="41">
        <f t="shared" si="53"/>
        <v>8.5584000000000007E-2</v>
      </c>
      <c r="E1685" s="30">
        <v>0</v>
      </c>
      <c r="F1685" s="31">
        <v>8.5584000000000007E-2</v>
      </c>
      <c r="G1685" s="32">
        <v>0</v>
      </c>
      <c r="H1685" s="32">
        <v>0</v>
      </c>
      <c r="I1685" s="32">
        <v>0</v>
      </c>
      <c r="J1685" s="32">
        <v>0</v>
      </c>
      <c r="K1685" s="29">
        <f>Лист4!E1683/1000</f>
        <v>1.4264000000000001</v>
      </c>
      <c r="L1685" s="33"/>
      <c r="M1685" s="33"/>
    </row>
    <row r="1686" spans="1:13" s="34" customFormat="1" ht="18.75" customHeight="1" x14ac:dyDescent="0.25">
      <c r="A1686" s="23" t="str">
        <f>Лист4!A1684</f>
        <v xml:space="preserve">Даргомыжского ул. д.23 </v>
      </c>
      <c r="B1686" s="185" t="str">
        <f>Лист4!C1684</f>
        <v>г. Астрахань</v>
      </c>
      <c r="C1686" s="41">
        <f t="shared" si="52"/>
        <v>13.371547</v>
      </c>
      <c r="D1686" s="41">
        <f t="shared" si="53"/>
        <v>0.85350300000000001</v>
      </c>
      <c r="E1686" s="30">
        <v>0</v>
      </c>
      <c r="F1686" s="31">
        <v>0.85350300000000001</v>
      </c>
      <c r="G1686" s="32">
        <v>0</v>
      </c>
      <c r="H1686" s="32">
        <v>0</v>
      </c>
      <c r="I1686" s="32">
        <v>0</v>
      </c>
      <c r="J1686" s="32">
        <v>0</v>
      </c>
      <c r="K1686" s="29">
        <f>Лист4!E1684/1000</f>
        <v>14.22505</v>
      </c>
      <c r="L1686" s="33"/>
      <c r="M1686" s="33"/>
    </row>
    <row r="1687" spans="1:13" s="34" customFormat="1" ht="18.75" customHeight="1" x14ac:dyDescent="0.25">
      <c r="A1687" s="23" t="str">
        <f>Лист4!A1685</f>
        <v xml:space="preserve">Ереванская ул. д.1 </v>
      </c>
      <c r="B1687" s="185" t="str">
        <f>Лист4!C1685</f>
        <v>г. Астрахань</v>
      </c>
      <c r="C1687" s="41">
        <f t="shared" si="52"/>
        <v>10.84384</v>
      </c>
      <c r="D1687" s="41">
        <f t="shared" si="53"/>
        <v>0.69215999999999989</v>
      </c>
      <c r="E1687" s="30">
        <v>0</v>
      </c>
      <c r="F1687" s="31">
        <v>0.69215999999999989</v>
      </c>
      <c r="G1687" s="32">
        <v>0</v>
      </c>
      <c r="H1687" s="32">
        <v>0</v>
      </c>
      <c r="I1687" s="32">
        <v>0</v>
      </c>
      <c r="J1687" s="32">
        <v>0</v>
      </c>
      <c r="K1687" s="29">
        <f>Лист4!E1685/1000</f>
        <v>11.536</v>
      </c>
      <c r="L1687" s="33"/>
      <c r="M1687" s="33"/>
    </row>
    <row r="1688" spans="1:13" s="34" customFormat="1" ht="18.75" customHeight="1" x14ac:dyDescent="0.25">
      <c r="A1688" s="23" t="str">
        <f>Лист4!A1686</f>
        <v xml:space="preserve">Ереванская ул. д.1 - корп. 1 </v>
      </c>
      <c r="B1688" s="185" t="str">
        <f>Лист4!C1686</f>
        <v>г. Астрахань</v>
      </c>
      <c r="C1688" s="41">
        <f t="shared" si="52"/>
        <v>17.680817199999996</v>
      </c>
      <c r="D1688" s="41">
        <f t="shared" si="53"/>
        <v>1.1285627999999999</v>
      </c>
      <c r="E1688" s="30">
        <v>0</v>
      </c>
      <c r="F1688" s="31">
        <v>1.1285627999999999</v>
      </c>
      <c r="G1688" s="32">
        <v>0</v>
      </c>
      <c r="H1688" s="32">
        <v>0</v>
      </c>
      <c r="I1688" s="32">
        <v>0</v>
      </c>
      <c r="J1688" s="32">
        <v>0</v>
      </c>
      <c r="K1688" s="29">
        <f>Лист4!E1686/1000</f>
        <v>18.809379999999997</v>
      </c>
      <c r="L1688" s="33"/>
      <c r="M1688" s="33"/>
    </row>
    <row r="1689" spans="1:13" s="34" customFormat="1" ht="18.75" customHeight="1" x14ac:dyDescent="0.25">
      <c r="A1689" s="23" t="str">
        <f>Лист4!A1687</f>
        <v xml:space="preserve">Ереванская ул. д.1 - корп. 3 </v>
      </c>
      <c r="B1689" s="185" t="str">
        <f>Лист4!C1687</f>
        <v>г. Астрахань</v>
      </c>
      <c r="C1689" s="41">
        <f t="shared" si="52"/>
        <v>22.680818199999997</v>
      </c>
      <c r="D1689" s="41">
        <f t="shared" si="53"/>
        <v>1.4477118</v>
      </c>
      <c r="E1689" s="30">
        <v>0</v>
      </c>
      <c r="F1689" s="31">
        <v>1.4477118</v>
      </c>
      <c r="G1689" s="32">
        <v>0</v>
      </c>
      <c r="H1689" s="32">
        <v>0</v>
      </c>
      <c r="I1689" s="32">
        <v>0</v>
      </c>
      <c r="J1689" s="32">
        <v>0</v>
      </c>
      <c r="K1689" s="29">
        <f>Лист4!E1687/1000</f>
        <v>24.128529999999998</v>
      </c>
      <c r="L1689" s="33"/>
      <c r="M1689" s="33"/>
    </row>
    <row r="1690" spans="1:13" s="34" customFormat="1" ht="18.75" customHeight="1" x14ac:dyDescent="0.25">
      <c r="A1690" s="23" t="str">
        <f>Лист4!A1688</f>
        <v xml:space="preserve">Ереванская ул. д.1 - корп. 4 </v>
      </c>
      <c r="B1690" s="185" t="str">
        <f>Лист4!C1688</f>
        <v>г. Астрахань</v>
      </c>
      <c r="C1690" s="41">
        <f t="shared" si="52"/>
        <v>30.419528000000003</v>
      </c>
      <c r="D1690" s="41">
        <f t="shared" si="53"/>
        <v>1.9416720000000001</v>
      </c>
      <c r="E1690" s="30">
        <v>0</v>
      </c>
      <c r="F1690" s="31">
        <v>1.9416720000000001</v>
      </c>
      <c r="G1690" s="32">
        <v>0</v>
      </c>
      <c r="H1690" s="32">
        <v>0</v>
      </c>
      <c r="I1690" s="32">
        <v>0</v>
      </c>
      <c r="J1690" s="32">
        <v>0</v>
      </c>
      <c r="K1690" s="29">
        <f>Лист4!E1688/1000</f>
        <v>32.361200000000004</v>
      </c>
      <c r="L1690" s="33"/>
      <c r="M1690" s="33"/>
    </row>
    <row r="1691" spans="1:13" s="34" customFormat="1" ht="18.75" customHeight="1" x14ac:dyDescent="0.25">
      <c r="A1691" s="23" t="str">
        <f>Лист4!A1689</f>
        <v xml:space="preserve">Ереванская ул. д.1 - корп. 5 </v>
      </c>
      <c r="B1691" s="185" t="str">
        <f>Лист4!C1689</f>
        <v>г. Астрахань</v>
      </c>
      <c r="C1691" s="41">
        <f t="shared" si="52"/>
        <v>0</v>
      </c>
      <c r="D1691" s="41">
        <f t="shared" si="53"/>
        <v>0</v>
      </c>
      <c r="E1691" s="30">
        <v>0</v>
      </c>
      <c r="F1691" s="31">
        <v>0</v>
      </c>
      <c r="G1691" s="32">
        <v>0</v>
      </c>
      <c r="H1691" s="32">
        <v>0</v>
      </c>
      <c r="I1691" s="32">
        <v>0</v>
      </c>
      <c r="J1691" s="32">
        <v>0</v>
      </c>
      <c r="K1691" s="29">
        <f>Лист4!E1689/1000</f>
        <v>0</v>
      </c>
      <c r="L1691" s="33"/>
      <c r="M1691" s="33"/>
    </row>
    <row r="1692" spans="1:13" s="34" customFormat="1" ht="18.75" customHeight="1" x14ac:dyDescent="0.25">
      <c r="A1692" s="23" t="str">
        <f>Лист4!A1690</f>
        <v xml:space="preserve">Ереванская ул. д.1 - корп. 7 </v>
      </c>
      <c r="B1692" s="185" t="str">
        <f>Лист4!C1690</f>
        <v>г. Астрахань</v>
      </c>
      <c r="C1692" s="41">
        <f t="shared" si="52"/>
        <v>27.622275999999999</v>
      </c>
      <c r="D1692" s="41">
        <f t="shared" si="53"/>
        <v>1.7631239999999999</v>
      </c>
      <c r="E1692" s="30">
        <v>0</v>
      </c>
      <c r="F1692" s="31">
        <v>1.7631239999999999</v>
      </c>
      <c r="G1692" s="32">
        <v>0</v>
      </c>
      <c r="H1692" s="32">
        <v>0</v>
      </c>
      <c r="I1692" s="32">
        <v>0</v>
      </c>
      <c r="J1692" s="32">
        <v>0</v>
      </c>
      <c r="K1692" s="29">
        <f>Лист4!E1690/1000</f>
        <v>29.385400000000001</v>
      </c>
      <c r="L1692" s="33"/>
      <c r="M1692" s="33"/>
    </row>
    <row r="1693" spans="1:13" s="34" customFormat="1" ht="18.75" customHeight="1" x14ac:dyDescent="0.25">
      <c r="A1693" s="23" t="str">
        <f>Лист4!A1691</f>
        <v xml:space="preserve">Железнодорожная 1-я ул. д.14 </v>
      </c>
      <c r="B1693" s="185" t="str">
        <f>Лист4!C1691</f>
        <v>г. Астрахань</v>
      </c>
      <c r="C1693" s="41">
        <f t="shared" si="52"/>
        <v>159.76352799999998</v>
      </c>
      <c r="D1693" s="41">
        <f t="shared" si="53"/>
        <v>10.197671999999999</v>
      </c>
      <c r="E1693" s="30">
        <v>0</v>
      </c>
      <c r="F1693" s="31">
        <v>10.197671999999999</v>
      </c>
      <c r="G1693" s="32">
        <v>0</v>
      </c>
      <c r="H1693" s="32">
        <v>0</v>
      </c>
      <c r="I1693" s="32">
        <v>0</v>
      </c>
      <c r="J1693" s="32">
        <v>0</v>
      </c>
      <c r="K1693" s="29">
        <f>Лист4!E1691/1000</f>
        <v>169.96119999999999</v>
      </c>
      <c r="L1693" s="33"/>
      <c r="M1693" s="33"/>
    </row>
    <row r="1694" spans="1:13" s="34" customFormat="1" ht="18.75" customHeight="1" x14ac:dyDescent="0.25">
      <c r="A1694" s="23" t="str">
        <f>Лист4!A1692</f>
        <v xml:space="preserve">Железнодорожная 1-я ул. д.16 </v>
      </c>
      <c r="B1694" s="185" t="str">
        <f>Лист4!C1692</f>
        <v>г. Астрахань</v>
      </c>
      <c r="C1694" s="41">
        <f t="shared" si="52"/>
        <v>137.493236</v>
      </c>
      <c r="D1694" s="41">
        <f t="shared" si="53"/>
        <v>8.7761639999999996</v>
      </c>
      <c r="E1694" s="30">
        <v>0</v>
      </c>
      <c r="F1694" s="31">
        <v>8.7761639999999996</v>
      </c>
      <c r="G1694" s="32">
        <v>0</v>
      </c>
      <c r="H1694" s="32">
        <v>0</v>
      </c>
      <c r="I1694" s="32">
        <v>0</v>
      </c>
      <c r="J1694" s="32">
        <v>0</v>
      </c>
      <c r="K1694" s="29">
        <f>Лист4!E1692/1000</f>
        <v>146.26939999999999</v>
      </c>
      <c r="L1694" s="33"/>
      <c r="M1694" s="33"/>
    </row>
    <row r="1695" spans="1:13" s="34" customFormat="1" ht="18.75" customHeight="1" x14ac:dyDescent="0.25">
      <c r="A1695" s="23" t="str">
        <f>Лист4!A1693</f>
        <v xml:space="preserve">Железнодорожная 1-я ул. д.16 - корп. 2 </v>
      </c>
      <c r="B1695" s="185" t="str">
        <f>Лист4!C1693</f>
        <v>г. Астрахань</v>
      </c>
      <c r="C1695" s="41">
        <f t="shared" si="52"/>
        <v>231.8804408</v>
      </c>
      <c r="D1695" s="41">
        <f t="shared" si="53"/>
        <v>14.800879199999999</v>
      </c>
      <c r="E1695" s="30">
        <v>0</v>
      </c>
      <c r="F1695" s="31">
        <v>14.800879199999999</v>
      </c>
      <c r="G1695" s="32">
        <v>0</v>
      </c>
      <c r="H1695" s="32">
        <v>0</v>
      </c>
      <c r="I1695" s="32">
        <v>0</v>
      </c>
      <c r="J1695" s="32">
        <v>0</v>
      </c>
      <c r="K1695" s="29">
        <f>Лист4!E1693/1000</f>
        <v>246.68132</v>
      </c>
      <c r="L1695" s="33"/>
      <c r="M1695" s="33"/>
    </row>
    <row r="1696" spans="1:13" s="34" customFormat="1" ht="18.75" customHeight="1" x14ac:dyDescent="0.25">
      <c r="A1696" s="23" t="str">
        <f>Лист4!A1694</f>
        <v xml:space="preserve">Железнодорожная 1-я ул. д.22 </v>
      </c>
      <c r="B1696" s="185" t="str">
        <f>Лист4!C1694</f>
        <v>г. Астрахань</v>
      </c>
      <c r="C1696" s="41">
        <f t="shared" si="52"/>
        <v>549.30082519999996</v>
      </c>
      <c r="D1696" s="41">
        <f t="shared" si="53"/>
        <v>35.061754800000003</v>
      </c>
      <c r="E1696" s="30">
        <v>0</v>
      </c>
      <c r="F1696" s="31">
        <v>35.061754800000003</v>
      </c>
      <c r="G1696" s="32">
        <v>0</v>
      </c>
      <c r="H1696" s="32">
        <v>0</v>
      </c>
      <c r="I1696" s="32">
        <v>0</v>
      </c>
      <c r="J1696" s="32">
        <v>0</v>
      </c>
      <c r="K1696" s="29">
        <f>Лист4!E1694/1000</f>
        <v>584.36257999999998</v>
      </c>
      <c r="L1696" s="33"/>
      <c r="M1696" s="33"/>
    </row>
    <row r="1697" spans="1:13" s="34" customFormat="1" ht="18.75" customHeight="1" x14ac:dyDescent="0.25">
      <c r="A1697" s="23" t="str">
        <f>Лист4!A1695</f>
        <v xml:space="preserve">Железнодорожная 1-я ул. д.26 </v>
      </c>
      <c r="B1697" s="185" t="str">
        <f>Лист4!C1695</f>
        <v>г. Астрахань</v>
      </c>
      <c r="C1697" s="41">
        <f t="shared" si="52"/>
        <v>506.67956140000018</v>
      </c>
      <c r="D1697" s="41">
        <f t="shared" si="53"/>
        <v>32.341248600000014</v>
      </c>
      <c r="E1697" s="30">
        <v>0</v>
      </c>
      <c r="F1697" s="31">
        <v>32.341248600000014</v>
      </c>
      <c r="G1697" s="32">
        <v>0</v>
      </c>
      <c r="H1697" s="32">
        <v>0</v>
      </c>
      <c r="I1697" s="32">
        <v>0</v>
      </c>
      <c r="J1697" s="32">
        <v>0</v>
      </c>
      <c r="K1697" s="29">
        <f>Лист4!E1695/1000</f>
        <v>539.02081000000021</v>
      </c>
      <c r="L1697" s="33"/>
      <c r="M1697" s="33"/>
    </row>
    <row r="1698" spans="1:13" s="34" customFormat="1" ht="18.75" customHeight="1" x14ac:dyDescent="0.25">
      <c r="A1698" s="23" t="str">
        <f>Лист4!A1696</f>
        <v xml:space="preserve">Железнодорожная 1-я ул. д.39 </v>
      </c>
      <c r="B1698" s="185" t="str">
        <f>Лист4!C1696</f>
        <v>г. Астрахань</v>
      </c>
      <c r="C1698" s="41">
        <f t="shared" si="52"/>
        <v>221.48129599999996</v>
      </c>
      <c r="D1698" s="41">
        <f t="shared" si="53"/>
        <v>14.137103999999997</v>
      </c>
      <c r="E1698" s="30">
        <v>0</v>
      </c>
      <c r="F1698" s="31">
        <v>14.137103999999997</v>
      </c>
      <c r="G1698" s="32">
        <v>0</v>
      </c>
      <c r="H1698" s="32">
        <v>0</v>
      </c>
      <c r="I1698" s="32">
        <v>0</v>
      </c>
      <c r="J1698" s="32">
        <v>0</v>
      </c>
      <c r="K1698" s="29">
        <f>Лист4!E1696/1000</f>
        <v>235.61839999999995</v>
      </c>
      <c r="L1698" s="33"/>
      <c r="M1698" s="33"/>
    </row>
    <row r="1699" spans="1:13" s="34" customFormat="1" ht="18.75" customHeight="1" x14ac:dyDescent="0.25">
      <c r="A1699" s="23" t="str">
        <f>Лист4!A1697</f>
        <v xml:space="preserve">Железнодорожная 4-я ул. д.43А </v>
      </c>
      <c r="B1699" s="185" t="str">
        <f>Лист4!C1697</f>
        <v>г. Астрахань</v>
      </c>
      <c r="C1699" s="41">
        <f t="shared" si="52"/>
        <v>92.973613999999998</v>
      </c>
      <c r="D1699" s="41">
        <f t="shared" si="53"/>
        <v>5.9344860000000006</v>
      </c>
      <c r="E1699" s="30">
        <v>0</v>
      </c>
      <c r="F1699" s="31">
        <v>5.9344860000000006</v>
      </c>
      <c r="G1699" s="32">
        <v>0</v>
      </c>
      <c r="H1699" s="32">
        <v>0</v>
      </c>
      <c r="I1699" s="32">
        <v>0</v>
      </c>
      <c r="J1699" s="32">
        <v>0</v>
      </c>
      <c r="K1699" s="29">
        <f>Лист4!E1697/1000-J1699</f>
        <v>98.908100000000005</v>
      </c>
      <c r="L1699" s="33"/>
      <c r="M1699" s="33"/>
    </row>
    <row r="1700" spans="1:13" s="34" customFormat="1" ht="18.75" customHeight="1" x14ac:dyDescent="0.25">
      <c r="A1700" s="23" t="str">
        <f>Лист4!A1698</f>
        <v xml:space="preserve">Железнодорожная 4-я ул. д.43Б </v>
      </c>
      <c r="B1700" s="185" t="str">
        <f>Лист4!C1698</f>
        <v>г. Астрахань</v>
      </c>
      <c r="C1700" s="41">
        <f t="shared" si="52"/>
        <v>108.56257399999998</v>
      </c>
      <c r="D1700" s="41">
        <f t="shared" si="53"/>
        <v>6.9295259999999992</v>
      </c>
      <c r="E1700" s="30">
        <v>0</v>
      </c>
      <c r="F1700" s="31">
        <v>6.9295259999999992</v>
      </c>
      <c r="G1700" s="32">
        <v>0</v>
      </c>
      <c r="H1700" s="32">
        <v>0</v>
      </c>
      <c r="I1700" s="32">
        <v>0</v>
      </c>
      <c r="J1700" s="32">
        <v>0</v>
      </c>
      <c r="K1700" s="29">
        <f>Лист4!E1698/1000</f>
        <v>115.49209999999998</v>
      </c>
      <c r="L1700" s="33"/>
      <c r="M1700" s="33"/>
    </row>
    <row r="1701" spans="1:13" s="34" customFormat="1" ht="18.75" customHeight="1" x14ac:dyDescent="0.25">
      <c r="A1701" s="23" t="str">
        <f>Лист4!A1699</f>
        <v xml:space="preserve">Железнодорожная 4-я ул. д.43В </v>
      </c>
      <c r="B1701" s="185" t="str">
        <f>Лист4!C1699</f>
        <v>г. Астрахань</v>
      </c>
      <c r="C1701" s="41">
        <f t="shared" si="52"/>
        <v>95.055902000000003</v>
      </c>
      <c r="D1701" s="41">
        <f t="shared" si="53"/>
        <v>6.0673980000000007</v>
      </c>
      <c r="E1701" s="30">
        <v>0</v>
      </c>
      <c r="F1701" s="31">
        <v>6.0673980000000007</v>
      </c>
      <c r="G1701" s="32">
        <v>0</v>
      </c>
      <c r="H1701" s="32">
        <v>0</v>
      </c>
      <c r="I1701" s="32">
        <v>0</v>
      </c>
      <c r="J1701" s="32">
        <v>0</v>
      </c>
      <c r="K1701" s="29">
        <f>Лист4!E1699/1000</f>
        <v>101.1233</v>
      </c>
      <c r="L1701" s="33"/>
      <c r="M1701" s="33"/>
    </row>
    <row r="1702" spans="1:13" s="34" customFormat="1" ht="18.75" customHeight="1" x14ac:dyDescent="0.25">
      <c r="A1702" s="23" t="str">
        <f>Лист4!A1700</f>
        <v xml:space="preserve">Железнодорожная 4-я ул. д.43Г </v>
      </c>
      <c r="B1702" s="185" t="str">
        <f>Лист4!C1700</f>
        <v>г. Астрахань</v>
      </c>
      <c r="C1702" s="41">
        <f t="shared" si="52"/>
        <v>48.194927999999997</v>
      </c>
      <c r="D1702" s="41">
        <f t="shared" si="53"/>
        <v>3.0762720000000003</v>
      </c>
      <c r="E1702" s="30">
        <v>0</v>
      </c>
      <c r="F1702" s="31">
        <v>3.0762720000000003</v>
      </c>
      <c r="G1702" s="32">
        <v>0</v>
      </c>
      <c r="H1702" s="32">
        <v>0</v>
      </c>
      <c r="I1702" s="32">
        <v>0</v>
      </c>
      <c r="J1702" s="32">
        <v>0</v>
      </c>
      <c r="K1702" s="29">
        <f>Лист4!E1700/1000</f>
        <v>51.2712</v>
      </c>
      <c r="L1702" s="33"/>
      <c r="M1702" s="33"/>
    </row>
    <row r="1703" spans="1:13" s="34" customFormat="1" ht="18.75" customHeight="1" x14ac:dyDescent="0.25">
      <c r="A1703" s="23" t="str">
        <f>Лист4!A1701</f>
        <v xml:space="preserve">Железнодорожная 4-я ул. д.43Д </v>
      </c>
      <c r="B1703" s="185" t="str">
        <f>Лист4!C1701</f>
        <v>г. Астрахань</v>
      </c>
      <c r="C1703" s="41">
        <f t="shared" si="52"/>
        <v>69.68551819999999</v>
      </c>
      <c r="D1703" s="41">
        <f t="shared" si="53"/>
        <v>4.4480117999999997</v>
      </c>
      <c r="E1703" s="30">
        <v>0</v>
      </c>
      <c r="F1703" s="31">
        <v>4.4480117999999997</v>
      </c>
      <c r="G1703" s="32">
        <v>0</v>
      </c>
      <c r="H1703" s="32">
        <v>0</v>
      </c>
      <c r="I1703" s="32">
        <v>0</v>
      </c>
      <c r="J1703" s="32">
        <v>0</v>
      </c>
      <c r="K1703" s="29">
        <f>Лист4!E1701/1000</f>
        <v>74.133529999999993</v>
      </c>
      <c r="L1703" s="33"/>
      <c r="M1703" s="33"/>
    </row>
    <row r="1704" spans="1:13" s="34" customFormat="1" ht="18.75" customHeight="1" x14ac:dyDescent="0.25">
      <c r="A1704" s="23" t="str">
        <f>Лист4!A1702</f>
        <v xml:space="preserve">Железнодорожная 4-я ул. д.45 </v>
      </c>
      <c r="B1704" s="185" t="str">
        <f>Лист4!C1702</f>
        <v>г. Астрахань</v>
      </c>
      <c r="C1704" s="41">
        <f t="shared" si="52"/>
        <v>94.769305399999993</v>
      </c>
      <c r="D1704" s="41">
        <f t="shared" si="53"/>
        <v>6.0491045999999988</v>
      </c>
      <c r="E1704" s="30">
        <v>0</v>
      </c>
      <c r="F1704" s="31">
        <v>6.0491045999999988</v>
      </c>
      <c r="G1704" s="32">
        <v>0</v>
      </c>
      <c r="H1704" s="32">
        <v>0</v>
      </c>
      <c r="I1704" s="32">
        <v>0</v>
      </c>
      <c r="J1704" s="32">
        <v>0</v>
      </c>
      <c r="K1704" s="29">
        <f>Лист4!E1702/1000</f>
        <v>100.81840999999999</v>
      </c>
      <c r="L1704" s="33"/>
      <c r="M1704" s="33"/>
    </row>
    <row r="1705" spans="1:13" s="34" customFormat="1" ht="18.75" customHeight="1" x14ac:dyDescent="0.25">
      <c r="A1705" s="23" t="str">
        <f>Лист4!A1703</f>
        <v xml:space="preserve">Железнодорожная 4-я ул. д.45А </v>
      </c>
      <c r="B1705" s="185" t="str">
        <f>Лист4!C1703</f>
        <v>г. Астрахань</v>
      </c>
      <c r="C1705" s="41">
        <f t="shared" si="52"/>
        <v>56.043928000000001</v>
      </c>
      <c r="D1705" s="41">
        <f t="shared" si="53"/>
        <v>3.5772719999999998</v>
      </c>
      <c r="E1705" s="30">
        <v>0</v>
      </c>
      <c r="F1705" s="31">
        <v>3.5772719999999998</v>
      </c>
      <c r="G1705" s="32">
        <v>0</v>
      </c>
      <c r="H1705" s="32">
        <v>0</v>
      </c>
      <c r="I1705" s="32">
        <v>0</v>
      </c>
      <c r="J1705" s="32">
        <v>0</v>
      </c>
      <c r="K1705" s="29">
        <f>Лист4!E1703/1000</f>
        <v>59.621200000000002</v>
      </c>
      <c r="L1705" s="33"/>
      <c r="M1705" s="33"/>
    </row>
    <row r="1706" spans="1:13" s="34" customFormat="1" ht="18.75" customHeight="1" x14ac:dyDescent="0.25">
      <c r="A1706" s="23" t="str">
        <f>Лист4!A1704</f>
        <v xml:space="preserve">Железнодорожная 4-я ул. д.45Б </v>
      </c>
      <c r="B1706" s="185" t="str">
        <f>Лист4!C1704</f>
        <v>г. Астрахань</v>
      </c>
      <c r="C1706" s="41">
        <f t="shared" si="52"/>
        <v>90.384524999999996</v>
      </c>
      <c r="D1706" s="41">
        <f t="shared" si="53"/>
        <v>5.7692250000000005</v>
      </c>
      <c r="E1706" s="30">
        <v>0</v>
      </c>
      <c r="F1706" s="31">
        <v>5.7692250000000005</v>
      </c>
      <c r="G1706" s="32">
        <v>0</v>
      </c>
      <c r="H1706" s="32">
        <v>0</v>
      </c>
      <c r="I1706" s="32">
        <v>0</v>
      </c>
      <c r="J1706" s="32">
        <v>0</v>
      </c>
      <c r="K1706" s="29">
        <f>Лист4!E1704/1000</f>
        <v>96.153750000000002</v>
      </c>
      <c r="L1706" s="33"/>
      <c r="M1706" s="33"/>
    </row>
    <row r="1707" spans="1:13" s="34" customFormat="1" ht="18.75" customHeight="1" x14ac:dyDescent="0.25">
      <c r="A1707" s="23" t="str">
        <f>Лист4!A1705</f>
        <v xml:space="preserve">Железнодорожная 4-я ул. д.45В </v>
      </c>
      <c r="B1707" s="185" t="str">
        <f>Лист4!C1705</f>
        <v>г. Астрахань</v>
      </c>
      <c r="C1707" s="41">
        <f t="shared" si="52"/>
        <v>92.712106000000006</v>
      </c>
      <c r="D1707" s="41">
        <f t="shared" si="53"/>
        <v>5.9177940000000007</v>
      </c>
      <c r="E1707" s="30">
        <v>0</v>
      </c>
      <c r="F1707" s="31">
        <v>5.9177940000000007</v>
      </c>
      <c r="G1707" s="32">
        <v>0</v>
      </c>
      <c r="H1707" s="32">
        <v>0</v>
      </c>
      <c r="I1707" s="32">
        <v>0</v>
      </c>
      <c r="J1707" s="32">
        <v>0</v>
      </c>
      <c r="K1707" s="29">
        <f>Лист4!E1705/1000</f>
        <v>98.629900000000006</v>
      </c>
      <c r="L1707" s="33"/>
      <c r="M1707" s="33"/>
    </row>
    <row r="1708" spans="1:13" s="34" customFormat="1" ht="18.75" customHeight="1" x14ac:dyDescent="0.25">
      <c r="A1708" s="23" t="str">
        <f>Лист4!A1706</f>
        <v xml:space="preserve">Железнодорожная 4-я ул. д.45Г </v>
      </c>
      <c r="B1708" s="185" t="str">
        <f>Лист4!C1706</f>
        <v>г. Астрахань</v>
      </c>
      <c r="C1708" s="41">
        <f t="shared" si="52"/>
        <v>69.572313999999992</v>
      </c>
      <c r="D1708" s="41">
        <f t="shared" si="53"/>
        <v>4.4407860000000001</v>
      </c>
      <c r="E1708" s="30">
        <v>0</v>
      </c>
      <c r="F1708" s="31">
        <v>4.4407860000000001</v>
      </c>
      <c r="G1708" s="32">
        <v>0</v>
      </c>
      <c r="H1708" s="32">
        <v>0</v>
      </c>
      <c r="I1708" s="32">
        <v>0</v>
      </c>
      <c r="J1708" s="32">
        <v>0</v>
      </c>
      <c r="K1708" s="29">
        <f>Лист4!E1706/1000</f>
        <v>74.013099999999994</v>
      </c>
      <c r="L1708" s="33"/>
      <c r="M1708" s="33"/>
    </row>
    <row r="1709" spans="1:13" s="34" customFormat="1" ht="18.75" customHeight="1" x14ac:dyDescent="0.25">
      <c r="A1709" s="23" t="str">
        <f>Лист4!A1707</f>
        <v xml:space="preserve">Железнодорожная 4-я ул. д.45Д </v>
      </c>
      <c r="B1709" s="185" t="str">
        <f>Лист4!C1707</f>
        <v>г. Астрахань</v>
      </c>
      <c r="C1709" s="41">
        <f t="shared" si="52"/>
        <v>86.824566399999995</v>
      </c>
      <c r="D1709" s="41">
        <f t="shared" si="53"/>
        <v>5.5419935999999996</v>
      </c>
      <c r="E1709" s="30">
        <v>0</v>
      </c>
      <c r="F1709" s="31">
        <v>5.5419935999999996</v>
      </c>
      <c r="G1709" s="32">
        <v>0</v>
      </c>
      <c r="H1709" s="32">
        <v>0</v>
      </c>
      <c r="I1709" s="32">
        <v>0</v>
      </c>
      <c r="J1709" s="32">
        <v>0</v>
      </c>
      <c r="K1709" s="29">
        <f>Лист4!E1707/1000</f>
        <v>92.366559999999993</v>
      </c>
      <c r="L1709" s="33"/>
      <c r="M1709" s="33"/>
    </row>
    <row r="1710" spans="1:13" s="34" customFormat="1" ht="18.75" customHeight="1" x14ac:dyDescent="0.25">
      <c r="A1710" s="23" t="str">
        <f>Лист4!A1708</f>
        <v xml:space="preserve">Железнодорожная 4-я ул. д.45Е </v>
      </c>
      <c r="B1710" s="185" t="str">
        <f>Лист4!C1708</f>
        <v>г. Астрахань</v>
      </c>
      <c r="C1710" s="41">
        <f t="shared" si="52"/>
        <v>88.640590000000003</v>
      </c>
      <c r="D1710" s="41">
        <f t="shared" si="53"/>
        <v>5.6579100000000002</v>
      </c>
      <c r="E1710" s="30">
        <v>0</v>
      </c>
      <c r="F1710" s="31">
        <v>5.6579100000000002</v>
      </c>
      <c r="G1710" s="32">
        <v>0</v>
      </c>
      <c r="H1710" s="32">
        <v>0</v>
      </c>
      <c r="I1710" s="32">
        <v>0</v>
      </c>
      <c r="J1710" s="32">
        <v>0</v>
      </c>
      <c r="K1710" s="29">
        <f>Лист4!E1708/1000</f>
        <v>94.298500000000004</v>
      </c>
      <c r="L1710" s="33"/>
      <c r="M1710" s="33"/>
    </row>
    <row r="1711" spans="1:13" s="34" customFormat="1" ht="18.75" customHeight="1" x14ac:dyDescent="0.25">
      <c r="A1711" s="23" t="str">
        <f>Лист4!A1709</f>
        <v xml:space="preserve">Железнодорожная 4-я ул. д.47 </v>
      </c>
      <c r="B1711" s="185" t="str">
        <f>Лист4!C1709</f>
        <v>г. Астрахань</v>
      </c>
      <c r="C1711" s="41">
        <f t="shared" si="52"/>
        <v>83.166312000000005</v>
      </c>
      <c r="D1711" s="41">
        <f t="shared" si="53"/>
        <v>5.3084879999999997</v>
      </c>
      <c r="E1711" s="30">
        <v>0</v>
      </c>
      <c r="F1711" s="31">
        <v>5.3084879999999997</v>
      </c>
      <c r="G1711" s="32">
        <v>0</v>
      </c>
      <c r="H1711" s="32">
        <v>0</v>
      </c>
      <c r="I1711" s="32">
        <v>0</v>
      </c>
      <c r="J1711" s="32">
        <v>0</v>
      </c>
      <c r="K1711" s="29">
        <f>Лист4!E1709/1000</f>
        <v>88.474800000000002</v>
      </c>
      <c r="L1711" s="33"/>
      <c r="M1711" s="33"/>
    </row>
    <row r="1712" spans="1:13" s="34" customFormat="1" ht="18.75" customHeight="1" x14ac:dyDescent="0.25">
      <c r="A1712" s="23" t="str">
        <f>Лист4!A1710</f>
        <v xml:space="preserve">Железнодорожная 4-я ул. д.47Б </v>
      </c>
      <c r="B1712" s="185" t="str">
        <f>Лист4!C1710</f>
        <v>г. Астрахань</v>
      </c>
      <c r="C1712" s="41">
        <f t="shared" si="52"/>
        <v>98.179559599999976</v>
      </c>
      <c r="D1712" s="41">
        <f t="shared" si="53"/>
        <v>6.2667803999999983</v>
      </c>
      <c r="E1712" s="30">
        <v>0</v>
      </c>
      <c r="F1712" s="31">
        <v>6.2667803999999983</v>
      </c>
      <c r="G1712" s="32">
        <v>0</v>
      </c>
      <c r="H1712" s="32">
        <v>0</v>
      </c>
      <c r="I1712" s="32">
        <v>0</v>
      </c>
      <c r="J1712" s="32">
        <v>0</v>
      </c>
      <c r="K1712" s="29">
        <f>Лист4!E1710/1000</f>
        <v>104.44633999999998</v>
      </c>
      <c r="L1712" s="33"/>
      <c r="M1712" s="33"/>
    </row>
    <row r="1713" spans="1:13" s="34" customFormat="1" ht="18.75" customHeight="1" x14ac:dyDescent="0.25">
      <c r="A1713" s="23" t="str">
        <f>Лист4!A1711</f>
        <v xml:space="preserve">Железнодорожная 4-я ул. д.47В </v>
      </c>
      <c r="B1713" s="185" t="str">
        <f>Лист4!C1711</f>
        <v>г. Астрахань</v>
      </c>
      <c r="C1713" s="41">
        <f t="shared" si="52"/>
        <v>114.93022799999999</v>
      </c>
      <c r="D1713" s="41">
        <f t="shared" si="53"/>
        <v>7.3359719999999999</v>
      </c>
      <c r="E1713" s="30">
        <v>0</v>
      </c>
      <c r="F1713" s="31">
        <v>7.3359719999999999</v>
      </c>
      <c r="G1713" s="32">
        <v>0</v>
      </c>
      <c r="H1713" s="32">
        <v>0</v>
      </c>
      <c r="I1713" s="32">
        <v>0</v>
      </c>
      <c r="J1713" s="32">
        <v>0</v>
      </c>
      <c r="K1713" s="29">
        <f>Лист4!E1711/1000</f>
        <v>122.26619999999998</v>
      </c>
      <c r="L1713" s="33"/>
      <c r="M1713" s="33"/>
    </row>
    <row r="1714" spans="1:13" s="34" customFormat="1" ht="18.75" customHeight="1" x14ac:dyDescent="0.25">
      <c r="A1714" s="23" t="str">
        <f>Лист4!A1712</f>
        <v xml:space="preserve">Железнодорожная 4-я ул. д.49 </v>
      </c>
      <c r="B1714" s="185" t="str">
        <f>Лист4!C1712</f>
        <v>г. Астрахань</v>
      </c>
      <c r="C1714" s="41">
        <f t="shared" si="52"/>
        <v>81.684542999999991</v>
      </c>
      <c r="D1714" s="41">
        <f t="shared" si="53"/>
        <v>5.2139069999999998</v>
      </c>
      <c r="E1714" s="30">
        <v>0</v>
      </c>
      <c r="F1714" s="31">
        <v>5.2139069999999998</v>
      </c>
      <c r="G1714" s="32">
        <v>0</v>
      </c>
      <c r="H1714" s="32">
        <v>0</v>
      </c>
      <c r="I1714" s="32">
        <v>0</v>
      </c>
      <c r="J1714" s="32">
        <v>0</v>
      </c>
      <c r="K1714" s="29">
        <f>Лист4!E1712/1000</f>
        <v>86.898449999999997</v>
      </c>
      <c r="L1714" s="33"/>
      <c r="M1714" s="33"/>
    </row>
    <row r="1715" spans="1:13" s="34" customFormat="1" ht="18.75" customHeight="1" x14ac:dyDescent="0.25">
      <c r="A1715" s="23" t="str">
        <f>Лист4!A1713</f>
        <v xml:space="preserve">Железнодорожная 4-я ул. д.49А </v>
      </c>
      <c r="B1715" s="185" t="str">
        <f>Лист4!C1713</f>
        <v>г. Астрахань</v>
      </c>
      <c r="C1715" s="41">
        <f t="shared" si="52"/>
        <v>11.129881999999998</v>
      </c>
      <c r="D1715" s="41">
        <f t="shared" si="53"/>
        <v>0.71041799999999999</v>
      </c>
      <c r="E1715" s="30">
        <v>0</v>
      </c>
      <c r="F1715" s="31">
        <v>0.71041799999999999</v>
      </c>
      <c r="G1715" s="32">
        <v>0</v>
      </c>
      <c r="H1715" s="32">
        <v>0</v>
      </c>
      <c r="I1715" s="32">
        <v>0</v>
      </c>
      <c r="J1715" s="32">
        <v>0</v>
      </c>
      <c r="K1715" s="29">
        <f>Лист4!E1713/1000</f>
        <v>11.840299999999999</v>
      </c>
      <c r="L1715" s="33"/>
      <c r="M1715" s="33"/>
    </row>
    <row r="1716" spans="1:13" s="34" customFormat="1" ht="18.75" customHeight="1" x14ac:dyDescent="0.25">
      <c r="A1716" s="23" t="str">
        <f>Лист4!A1714</f>
        <v xml:space="preserve">Железнодорожная 4-я ул. д.49Б </v>
      </c>
      <c r="B1716" s="185" t="str">
        <f>Лист4!C1714</f>
        <v>г. Астрахань</v>
      </c>
      <c r="C1716" s="41">
        <f t="shared" si="52"/>
        <v>93.20711</v>
      </c>
      <c r="D1716" s="41">
        <f t="shared" si="53"/>
        <v>5.9493899999999993</v>
      </c>
      <c r="E1716" s="30">
        <v>0</v>
      </c>
      <c r="F1716" s="31">
        <v>5.9493899999999993</v>
      </c>
      <c r="G1716" s="32">
        <v>0</v>
      </c>
      <c r="H1716" s="32">
        <v>0</v>
      </c>
      <c r="I1716" s="32">
        <v>0</v>
      </c>
      <c r="J1716" s="32">
        <v>0</v>
      </c>
      <c r="K1716" s="29">
        <f>Лист4!E1714/1000</f>
        <v>99.156499999999994</v>
      </c>
      <c r="L1716" s="33"/>
      <c r="M1716" s="33"/>
    </row>
    <row r="1717" spans="1:13" s="34" customFormat="1" ht="18.75" customHeight="1" x14ac:dyDescent="0.25">
      <c r="A1717" s="23" t="str">
        <f>Лист4!A1715</f>
        <v xml:space="preserve">Железнодорожная 4-я ул. д.51Б </v>
      </c>
      <c r="B1717" s="185" t="str">
        <f>Лист4!C1715</f>
        <v>г. Астрахань</v>
      </c>
      <c r="C1717" s="41">
        <f t="shared" si="52"/>
        <v>74.425346000000019</v>
      </c>
      <c r="D1717" s="41">
        <f t="shared" si="53"/>
        <v>4.7505540000000011</v>
      </c>
      <c r="E1717" s="30">
        <v>0</v>
      </c>
      <c r="F1717" s="31">
        <v>4.7505540000000011</v>
      </c>
      <c r="G1717" s="32">
        <v>0</v>
      </c>
      <c r="H1717" s="32">
        <v>0</v>
      </c>
      <c r="I1717" s="32">
        <v>0</v>
      </c>
      <c r="J1717" s="32">
        <v>0</v>
      </c>
      <c r="K1717" s="29">
        <f>Лист4!E1715/1000</f>
        <v>79.175900000000013</v>
      </c>
      <c r="L1717" s="33"/>
      <c r="M1717" s="33"/>
    </row>
    <row r="1718" spans="1:13" s="34" customFormat="1" ht="18.75" customHeight="1" x14ac:dyDescent="0.25">
      <c r="A1718" s="23" t="str">
        <f>Лист4!A1716</f>
        <v xml:space="preserve">Железнодорожная 8-я ул. д.55 </v>
      </c>
      <c r="B1718" s="185" t="str">
        <f>Лист4!C1716</f>
        <v>г. Астрахань</v>
      </c>
      <c r="C1718" s="41">
        <f t="shared" si="52"/>
        <v>612.42823600000008</v>
      </c>
      <c r="D1718" s="41">
        <f t="shared" si="53"/>
        <v>39.091164000000006</v>
      </c>
      <c r="E1718" s="30">
        <v>0</v>
      </c>
      <c r="F1718" s="31">
        <v>39.091164000000006</v>
      </c>
      <c r="G1718" s="32">
        <v>0</v>
      </c>
      <c r="H1718" s="32">
        <v>0</v>
      </c>
      <c r="I1718" s="32">
        <v>0</v>
      </c>
      <c r="J1718" s="32">
        <v>0</v>
      </c>
      <c r="K1718" s="29">
        <f>Лист4!E1716/1000</f>
        <v>651.51940000000013</v>
      </c>
      <c r="L1718" s="33"/>
      <c r="M1718" s="33"/>
    </row>
    <row r="1719" spans="1:13" s="34" customFormat="1" ht="18.75" customHeight="1" x14ac:dyDescent="0.25">
      <c r="A1719" s="23" t="str">
        <f>Лист4!A1717</f>
        <v xml:space="preserve">Железнодорожная 8-я ул. д.55 - корп. 1 </v>
      </c>
      <c r="B1719" s="185" t="str">
        <f>Лист4!C1717</f>
        <v>г. Астрахань</v>
      </c>
      <c r="C1719" s="41">
        <f t="shared" si="52"/>
        <v>479.39870280000002</v>
      </c>
      <c r="D1719" s="41">
        <f t="shared" si="53"/>
        <v>30.5999172</v>
      </c>
      <c r="E1719" s="30">
        <v>0</v>
      </c>
      <c r="F1719" s="31">
        <v>30.5999172</v>
      </c>
      <c r="G1719" s="32">
        <v>0</v>
      </c>
      <c r="H1719" s="32">
        <v>0</v>
      </c>
      <c r="I1719" s="32">
        <v>0</v>
      </c>
      <c r="J1719" s="32">
        <v>0</v>
      </c>
      <c r="K1719" s="29">
        <f>Лист4!E1717/1000</f>
        <v>509.99862000000002</v>
      </c>
      <c r="L1719" s="33"/>
      <c r="M1719" s="33"/>
    </row>
    <row r="1720" spans="1:13" s="34" customFormat="1" ht="18.75" customHeight="1" x14ac:dyDescent="0.25">
      <c r="A1720" s="23" t="str">
        <f>Лист4!A1718</f>
        <v xml:space="preserve">Железнодорожная 8-я ул. д.57 </v>
      </c>
      <c r="B1720" s="185" t="str">
        <f>Лист4!C1718</f>
        <v>г. Астрахань</v>
      </c>
      <c r="C1720" s="41">
        <f t="shared" si="52"/>
        <v>678.22487080000019</v>
      </c>
      <c r="D1720" s="41">
        <f t="shared" si="53"/>
        <v>43.290949200000014</v>
      </c>
      <c r="E1720" s="30">
        <v>0</v>
      </c>
      <c r="F1720" s="31">
        <v>43.290949200000014</v>
      </c>
      <c r="G1720" s="32">
        <v>0</v>
      </c>
      <c r="H1720" s="32">
        <v>0</v>
      </c>
      <c r="I1720" s="32">
        <v>0</v>
      </c>
      <c r="J1720" s="32">
        <v>0</v>
      </c>
      <c r="K1720" s="29">
        <f>Лист4!E1718/1000</f>
        <v>721.51582000000019</v>
      </c>
      <c r="L1720" s="33"/>
      <c r="M1720" s="33"/>
    </row>
    <row r="1721" spans="1:13" s="34" customFormat="1" ht="18.75" customHeight="1" x14ac:dyDescent="0.25">
      <c r="A1721" s="23" t="str">
        <f>Лист4!A1719</f>
        <v xml:space="preserve">Железнодорожная 8-я ул. д.59 </v>
      </c>
      <c r="B1721" s="185" t="str">
        <f>Лист4!C1719</f>
        <v>г. Астрахань</v>
      </c>
      <c r="C1721" s="41">
        <f t="shared" si="52"/>
        <v>638.98182600000018</v>
      </c>
      <c r="D1721" s="41">
        <f t="shared" si="53"/>
        <v>40.786074000000006</v>
      </c>
      <c r="E1721" s="30">
        <v>0</v>
      </c>
      <c r="F1721" s="31">
        <v>40.786074000000006</v>
      </c>
      <c r="G1721" s="32">
        <v>0</v>
      </c>
      <c r="H1721" s="32">
        <v>0</v>
      </c>
      <c r="I1721" s="32">
        <v>0</v>
      </c>
      <c r="J1721" s="32">
        <v>0</v>
      </c>
      <c r="K1721" s="29">
        <f>Лист4!E1719/1000</f>
        <v>679.76790000000017</v>
      </c>
      <c r="L1721" s="33"/>
      <c r="M1721" s="33"/>
    </row>
    <row r="1722" spans="1:13" s="34" customFormat="1" ht="18.75" customHeight="1" x14ac:dyDescent="0.25">
      <c r="A1722" s="23" t="str">
        <f>Лист4!A1720</f>
        <v xml:space="preserve">Железнодорожная 8-я ул. д.59 - корп. 1 </v>
      </c>
      <c r="B1722" s="185" t="str">
        <f>Лист4!C1720</f>
        <v>г. Астрахань</v>
      </c>
      <c r="C1722" s="41">
        <f t="shared" si="52"/>
        <v>634.60127560000012</v>
      </c>
      <c r="D1722" s="41">
        <f t="shared" si="53"/>
        <v>40.506464400000013</v>
      </c>
      <c r="E1722" s="30">
        <v>0</v>
      </c>
      <c r="F1722" s="31">
        <v>40.506464400000013</v>
      </c>
      <c r="G1722" s="32">
        <v>0</v>
      </c>
      <c r="H1722" s="32">
        <v>0</v>
      </c>
      <c r="I1722" s="32">
        <v>0</v>
      </c>
      <c r="J1722" s="32">
        <v>0</v>
      </c>
      <c r="K1722" s="29">
        <f>Лист4!E1720/1000</f>
        <v>675.10774000000015</v>
      </c>
      <c r="L1722" s="33"/>
      <c r="M1722" s="33"/>
    </row>
    <row r="1723" spans="1:13" s="34" customFormat="1" ht="18.75" customHeight="1" x14ac:dyDescent="0.25">
      <c r="A1723" s="23" t="str">
        <f>Лист4!A1721</f>
        <v xml:space="preserve">Железнодорожная 8-я ул. д.59 - корп. 2 </v>
      </c>
      <c r="B1723" s="185" t="str">
        <f>Лист4!C1721</f>
        <v>г. Астрахань</v>
      </c>
      <c r="C1723" s="41">
        <f t="shared" si="52"/>
        <v>635.53225160000011</v>
      </c>
      <c r="D1723" s="41">
        <f t="shared" si="53"/>
        <v>40.565888400000006</v>
      </c>
      <c r="E1723" s="30">
        <v>0</v>
      </c>
      <c r="F1723" s="31">
        <v>40.565888400000006</v>
      </c>
      <c r="G1723" s="32">
        <v>0</v>
      </c>
      <c r="H1723" s="32">
        <v>0</v>
      </c>
      <c r="I1723" s="32">
        <v>0</v>
      </c>
      <c r="J1723" s="32">
        <v>0</v>
      </c>
      <c r="K1723" s="29">
        <f>Лист4!E1721/1000</f>
        <v>676.09814000000006</v>
      </c>
      <c r="L1723" s="33"/>
      <c r="M1723" s="33"/>
    </row>
    <row r="1724" spans="1:13" s="34" customFormat="1" ht="18.75" customHeight="1" x14ac:dyDescent="0.25">
      <c r="A1724" s="23" t="str">
        <f>Лист4!A1722</f>
        <v xml:space="preserve">Железнодорожная 8-я ул. д.59 - корп. 3 </v>
      </c>
      <c r="B1724" s="185" t="str">
        <f>Лист4!C1722</f>
        <v>г. Астрахань</v>
      </c>
      <c r="C1724" s="41">
        <f t="shared" si="52"/>
        <v>1047.6864093999998</v>
      </c>
      <c r="D1724" s="41">
        <f t="shared" si="53"/>
        <v>66.873600599999989</v>
      </c>
      <c r="E1724" s="30">
        <v>0</v>
      </c>
      <c r="F1724" s="31">
        <v>66.873600599999989</v>
      </c>
      <c r="G1724" s="32">
        <v>0</v>
      </c>
      <c r="H1724" s="32">
        <v>0</v>
      </c>
      <c r="I1724" s="32">
        <v>0</v>
      </c>
      <c r="J1724" s="32">
        <v>0</v>
      </c>
      <c r="K1724" s="29">
        <f>Лист4!E1722/1000</f>
        <v>1114.5600099999997</v>
      </c>
      <c r="L1724" s="33"/>
      <c r="M1724" s="33"/>
    </row>
    <row r="1725" spans="1:13" s="34" customFormat="1" ht="18.75" customHeight="1" x14ac:dyDescent="0.25">
      <c r="A1725" s="23" t="str">
        <f>Лист4!A1723</f>
        <v xml:space="preserve">Жилая ул. д.1 </v>
      </c>
      <c r="B1725" s="185" t="str">
        <f>Лист4!C1723</f>
        <v>г. Астрахань</v>
      </c>
      <c r="C1725" s="41">
        <f t="shared" si="52"/>
        <v>670.50040200000012</v>
      </c>
      <c r="D1725" s="41">
        <f t="shared" si="53"/>
        <v>42.797898000000004</v>
      </c>
      <c r="E1725" s="30">
        <v>0</v>
      </c>
      <c r="F1725" s="31">
        <v>42.797898000000004</v>
      </c>
      <c r="G1725" s="32">
        <v>0</v>
      </c>
      <c r="H1725" s="32">
        <v>0</v>
      </c>
      <c r="I1725" s="32">
        <v>0</v>
      </c>
      <c r="J1725" s="32">
        <v>0</v>
      </c>
      <c r="K1725" s="29">
        <f>Лист4!E1723/1000</f>
        <v>713.29830000000015</v>
      </c>
      <c r="L1725" s="33"/>
      <c r="M1725" s="33"/>
    </row>
    <row r="1726" spans="1:13" s="34" customFormat="1" ht="18.75" customHeight="1" x14ac:dyDescent="0.25">
      <c r="A1726" s="23" t="str">
        <f>Лист4!A1724</f>
        <v xml:space="preserve">Жилая ул. д.10 </v>
      </c>
      <c r="B1726" s="185" t="str">
        <f>Лист4!C1724</f>
        <v>г. Астрахань</v>
      </c>
      <c r="C1726" s="41">
        <f t="shared" si="52"/>
        <v>472.38562600000006</v>
      </c>
      <c r="D1726" s="41">
        <f t="shared" si="53"/>
        <v>30.152273999999998</v>
      </c>
      <c r="E1726" s="30">
        <v>0</v>
      </c>
      <c r="F1726" s="31">
        <v>30.152273999999998</v>
      </c>
      <c r="G1726" s="32">
        <v>0</v>
      </c>
      <c r="H1726" s="32">
        <v>0</v>
      </c>
      <c r="I1726" s="32">
        <v>0</v>
      </c>
      <c r="J1726" s="32">
        <v>0</v>
      </c>
      <c r="K1726" s="29">
        <f>Лист4!E1724/1000</f>
        <v>502.53790000000004</v>
      </c>
      <c r="L1726" s="33"/>
      <c r="M1726" s="33"/>
    </row>
    <row r="1727" spans="1:13" s="34" customFormat="1" ht="18.75" customHeight="1" x14ac:dyDescent="0.25">
      <c r="A1727" s="23" t="str">
        <f>Лист4!A1725</f>
        <v xml:space="preserve">Жилая ул. д.10 - корп. 1 </v>
      </c>
      <c r="B1727" s="185" t="str">
        <f>Лист4!C1725</f>
        <v>г. Астрахань</v>
      </c>
      <c r="C1727" s="41">
        <f t="shared" si="52"/>
        <v>560.44435599999986</v>
      </c>
      <c r="D1727" s="41">
        <f t="shared" si="53"/>
        <v>35.773043999999999</v>
      </c>
      <c r="E1727" s="30">
        <v>0</v>
      </c>
      <c r="F1727" s="31">
        <v>35.773043999999999</v>
      </c>
      <c r="G1727" s="32">
        <v>0</v>
      </c>
      <c r="H1727" s="32">
        <v>0</v>
      </c>
      <c r="I1727" s="32">
        <v>0</v>
      </c>
      <c r="J1727" s="32">
        <v>0</v>
      </c>
      <c r="K1727" s="29">
        <f>Лист4!E1725/1000</f>
        <v>596.21739999999988</v>
      </c>
      <c r="L1727" s="33"/>
      <c r="M1727" s="33"/>
    </row>
    <row r="1728" spans="1:13" s="34" customFormat="1" ht="18.75" customHeight="1" x14ac:dyDescent="0.25">
      <c r="A1728" s="23" t="str">
        <f>Лист4!A1726</f>
        <v xml:space="preserve">Жилая ул. д.11 </v>
      </c>
      <c r="B1728" s="185" t="str">
        <f>Лист4!C1726</f>
        <v>г. Астрахань</v>
      </c>
      <c r="C1728" s="41">
        <f t="shared" ref="C1728:C1791" si="54">K1728+J1728-F1728</f>
        <v>606.72598920000007</v>
      </c>
      <c r="D1728" s="41">
        <f t="shared" ref="D1728:D1791" si="55">F1728</f>
        <v>38.727190800000002</v>
      </c>
      <c r="E1728" s="30">
        <v>0</v>
      </c>
      <c r="F1728" s="31">
        <v>38.727190800000002</v>
      </c>
      <c r="G1728" s="32">
        <v>0</v>
      </c>
      <c r="H1728" s="32">
        <v>0</v>
      </c>
      <c r="I1728" s="32">
        <v>0</v>
      </c>
      <c r="J1728" s="32">
        <v>0</v>
      </c>
      <c r="K1728" s="29">
        <f>Лист4!E1726/1000</f>
        <v>645.45318000000009</v>
      </c>
      <c r="L1728" s="33"/>
      <c r="M1728" s="33"/>
    </row>
    <row r="1729" spans="1:13" s="34" customFormat="1" ht="18.75" customHeight="1" x14ac:dyDescent="0.25">
      <c r="A1729" s="23" t="str">
        <f>Лист4!A1727</f>
        <v xml:space="preserve">Жилая ул. д.12 </v>
      </c>
      <c r="B1729" s="185" t="str">
        <f>Лист4!C1727</f>
        <v>г. Астрахань</v>
      </c>
      <c r="C1729" s="41">
        <f t="shared" si="54"/>
        <v>746.98471460000007</v>
      </c>
      <c r="D1729" s="41">
        <f t="shared" si="55"/>
        <v>47.679875400000007</v>
      </c>
      <c r="E1729" s="30">
        <v>0</v>
      </c>
      <c r="F1729" s="31">
        <v>47.679875400000007</v>
      </c>
      <c r="G1729" s="32">
        <v>0</v>
      </c>
      <c r="H1729" s="32">
        <v>0</v>
      </c>
      <c r="I1729" s="32">
        <v>0</v>
      </c>
      <c r="J1729" s="32">
        <v>0</v>
      </c>
      <c r="K1729" s="29">
        <f>Лист4!E1727/1000</f>
        <v>794.66459000000009</v>
      </c>
      <c r="L1729" s="33"/>
      <c r="M1729" s="33"/>
    </row>
    <row r="1730" spans="1:13" s="34" customFormat="1" ht="18.75" customHeight="1" x14ac:dyDescent="0.25">
      <c r="A1730" s="23" t="str">
        <f>Лист4!A1728</f>
        <v xml:space="preserve">Жилая ул. д.12 - корп. 1 </v>
      </c>
      <c r="B1730" s="185" t="str">
        <f>Лист4!C1728</f>
        <v>г. Астрахань</v>
      </c>
      <c r="C1730" s="41">
        <f t="shared" si="54"/>
        <v>524.41923199999997</v>
      </c>
      <c r="D1730" s="41">
        <f t="shared" si="55"/>
        <v>33.473568</v>
      </c>
      <c r="E1730" s="30">
        <v>0</v>
      </c>
      <c r="F1730" s="31">
        <v>33.473568</v>
      </c>
      <c r="G1730" s="32">
        <v>0</v>
      </c>
      <c r="H1730" s="32">
        <v>0</v>
      </c>
      <c r="I1730" s="32">
        <v>0</v>
      </c>
      <c r="J1730" s="32">
        <v>0</v>
      </c>
      <c r="K1730" s="29">
        <f>Лист4!E1728/1000</f>
        <v>557.89279999999997</v>
      </c>
      <c r="L1730" s="33"/>
      <c r="M1730" s="33"/>
    </row>
    <row r="1731" spans="1:13" s="34" customFormat="1" ht="18.75" customHeight="1" x14ac:dyDescent="0.25">
      <c r="A1731" s="23" t="str">
        <f>Лист4!A1729</f>
        <v xml:space="preserve">Жилая ул. д.16 </v>
      </c>
      <c r="B1731" s="185" t="str">
        <f>Лист4!C1729</f>
        <v>г. Астрахань</v>
      </c>
      <c r="C1731" s="41">
        <f t="shared" si="54"/>
        <v>350.50492519999995</v>
      </c>
      <c r="D1731" s="41">
        <f t="shared" si="55"/>
        <v>22.372654799999999</v>
      </c>
      <c r="E1731" s="30">
        <v>0</v>
      </c>
      <c r="F1731" s="31">
        <v>22.372654799999999</v>
      </c>
      <c r="G1731" s="32">
        <v>0</v>
      </c>
      <c r="H1731" s="32">
        <v>0</v>
      </c>
      <c r="I1731" s="32">
        <v>0</v>
      </c>
      <c r="J1731" s="32">
        <v>0</v>
      </c>
      <c r="K1731" s="29">
        <f>Лист4!E1729/1000</f>
        <v>372.87757999999997</v>
      </c>
      <c r="L1731" s="33"/>
      <c r="M1731" s="33"/>
    </row>
    <row r="1732" spans="1:13" s="34" customFormat="1" ht="18.75" customHeight="1" x14ac:dyDescent="0.25">
      <c r="A1732" s="23" t="str">
        <f>Лист4!A1730</f>
        <v xml:space="preserve">Жилая ул. д.3 </v>
      </c>
      <c r="B1732" s="185" t="str">
        <f>Лист4!C1730</f>
        <v>г. Астрахань</v>
      </c>
      <c r="C1732" s="41">
        <f t="shared" si="54"/>
        <v>1040.0067786000002</v>
      </c>
      <c r="D1732" s="41">
        <f t="shared" si="55"/>
        <v>66.383411400000014</v>
      </c>
      <c r="E1732" s="30">
        <v>0</v>
      </c>
      <c r="F1732" s="31">
        <v>66.383411400000014</v>
      </c>
      <c r="G1732" s="32">
        <v>0</v>
      </c>
      <c r="H1732" s="32">
        <v>0</v>
      </c>
      <c r="I1732" s="32">
        <v>0</v>
      </c>
      <c r="J1732" s="32">
        <v>0</v>
      </c>
      <c r="K1732" s="29">
        <f>Лист4!E1730/1000</f>
        <v>1106.3901900000003</v>
      </c>
      <c r="L1732" s="33"/>
      <c r="M1732" s="33"/>
    </row>
    <row r="1733" spans="1:13" s="34" customFormat="1" ht="18.75" customHeight="1" x14ac:dyDescent="0.25">
      <c r="A1733" s="23" t="str">
        <f>Лист4!A1731</f>
        <v xml:space="preserve">Жилая ул. д.3 - корп. 1 </v>
      </c>
      <c r="B1733" s="185" t="str">
        <f>Лист4!C1731</f>
        <v>г. Астрахань</v>
      </c>
      <c r="C1733" s="41">
        <f t="shared" si="54"/>
        <v>513.6063180000001</v>
      </c>
      <c r="D1733" s="41">
        <f t="shared" si="55"/>
        <v>32.783382000000003</v>
      </c>
      <c r="E1733" s="30">
        <v>0</v>
      </c>
      <c r="F1733" s="31">
        <v>32.783382000000003</v>
      </c>
      <c r="G1733" s="32">
        <v>0</v>
      </c>
      <c r="H1733" s="32">
        <v>0</v>
      </c>
      <c r="I1733" s="32">
        <v>0</v>
      </c>
      <c r="J1733" s="32">
        <v>0</v>
      </c>
      <c r="K1733" s="29">
        <f>Лист4!E1731/1000</f>
        <v>546.38970000000006</v>
      </c>
      <c r="L1733" s="33"/>
      <c r="M1733" s="33"/>
    </row>
    <row r="1734" spans="1:13" s="34" customFormat="1" ht="18.75" customHeight="1" x14ac:dyDescent="0.25">
      <c r="A1734" s="23" t="str">
        <f>Лист4!A1732</f>
        <v xml:space="preserve">Жилая ул. д.6 - корп. 1 </v>
      </c>
      <c r="B1734" s="185" t="str">
        <f>Лист4!C1732</f>
        <v>г. Астрахань</v>
      </c>
      <c r="C1734" s="41">
        <f t="shared" si="54"/>
        <v>850.99243399999978</v>
      </c>
      <c r="D1734" s="41">
        <f t="shared" si="55"/>
        <v>54.318665999999986</v>
      </c>
      <c r="E1734" s="30">
        <v>0</v>
      </c>
      <c r="F1734" s="31">
        <v>54.318665999999986</v>
      </c>
      <c r="G1734" s="32">
        <v>0</v>
      </c>
      <c r="H1734" s="32">
        <v>0</v>
      </c>
      <c r="I1734" s="32">
        <v>0</v>
      </c>
      <c r="J1734" s="32">
        <v>0</v>
      </c>
      <c r="K1734" s="29">
        <f>Лист4!E1732/1000</f>
        <v>905.31109999999978</v>
      </c>
      <c r="L1734" s="33"/>
      <c r="M1734" s="33"/>
    </row>
    <row r="1735" spans="1:13" s="34" customFormat="1" ht="18.75" customHeight="1" x14ac:dyDescent="0.25">
      <c r="A1735" s="23" t="str">
        <f>Лист4!A1733</f>
        <v xml:space="preserve">Жилая ул. д.6 - корп. 2 </v>
      </c>
      <c r="B1735" s="185" t="str">
        <f>Лист4!C1733</f>
        <v>г. Астрахань</v>
      </c>
      <c r="C1735" s="41">
        <f t="shared" si="54"/>
        <v>822.53585159999989</v>
      </c>
      <c r="D1735" s="41">
        <f t="shared" si="55"/>
        <v>52.502288399999991</v>
      </c>
      <c r="E1735" s="30">
        <v>0</v>
      </c>
      <c r="F1735" s="31">
        <v>52.502288399999991</v>
      </c>
      <c r="G1735" s="32">
        <v>0</v>
      </c>
      <c r="H1735" s="32">
        <v>0</v>
      </c>
      <c r="I1735" s="32">
        <v>0</v>
      </c>
      <c r="J1735" s="32">
        <v>0</v>
      </c>
      <c r="K1735" s="29">
        <f>Лист4!E1733/1000</f>
        <v>875.03813999999988</v>
      </c>
      <c r="L1735" s="33"/>
      <c r="M1735" s="33"/>
    </row>
    <row r="1736" spans="1:13" s="34" customFormat="1" ht="18.75" customHeight="1" x14ac:dyDescent="0.25">
      <c r="A1736" s="23" t="str">
        <f>Лист4!A1734</f>
        <v xml:space="preserve">Жилая ул. д.7 </v>
      </c>
      <c r="B1736" s="185" t="str">
        <f>Лист4!C1734</f>
        <v>г. Астрахань</v>
      </c>
      <c r="C1736" s="41">
        <f t="shared" si="54"/>
        <v>0.93953000000000009</v>
      </c>
      <c r="D1736" s="41">
        <f t="shared" si="55"/>
        <v>5.9970000000000002E-2</v>
      </c>
      <c r="E1736" s="30">
        <v>0</v>
      </c>
      <c r="F1736" s="31">
        <v>5.9970000000000002E-2</v>
      </c>
      <c r="G1736" s="32">
        <v>0</v>
      </c>
      <c r="H1736" s="32">
        <v>0</v>
      </c>
      <c r="I1736" s="32">
        <v>0</v>
      </c>
      <c r="J1736" s="32">
        <v>0</v>
      </c>
      <c r="K1736" s="29">
        <f>Лист4!E1734/1000</f>
        <v>0.99950000000000006</v>
      </c>
      <c r="L1736" s="33"/>
      <c r="M1736" s="33"/>
    </row>
    <row r="1737" spans="1:13" s="34" customFormat="1" ht="18.75" customHeight="1" x14ac:dyDescent="0.25">
      <c r="A1737" s="23" t="str">
        <f>Лист4!A1735</f>
        <v xml:space="preserve">Жилая ул. д.7 - корп. 3 </v>
      </c>
      <c r="B1737" s="185" t="str">
        <f>Лист4!C1735</f>
        <v>г. Астрахань</v>
      </c>
      <c r="C1737" s="41">
        <f t="shared" si="54"/>
        <v>556.92912259999991</v>
      </c>
      <c r="D1737" s="41">
        <f t="shared" si="55"/>
        <v>35.548667399999992</v>
      </c>
      <c r="E1737" s="30">
        <v>0</v>
      </c>
      <c r="F1737" s="31">
        <v>35.548667399999992</v>
      </c>
      <c r="G1737" s="32">
        <v>0</v>
      </c>
      <c r="H1737" s="32">
        <v>0</v>
      </c>
      <c r="I1737" s="32">
        <v>0</v>
      </c>
      <c r="J1737" s="32">
        <v>0</v>
      </c>
      <c r="K1737" s="29">
        <f>Лист4!E1735/1000</f>
        <v>592.47778999999991</v>
      </c>
      <c r="L1737" s="33"/>
      <c r="M1737" s="33"/>
    </row>
    <row r="1738" spans="1:13" s="34" customFormat="1" ht="18.75" customHeight="1" x14ac:dyDescent="0.25">
      <c r="A1738" s="23" t="str">
        <f>Лист4!A1736</f>
        <v xml:space="preserve">Жилая ул. д.8 </v>
      </c>
      <c r="B1738" s="185" t="str">
        <f>Лист4!C1736</f>
        <v>г. Астрахань</v>
      </c>
      <c r="C1738" s="41">
        <f t="shared" si="54"/>
        <v>445.17068959999995</v>
      </c>
      <c r="D1738" s="41">
        <f t="shared" si="55"/>
        <v>28.415150399999998</v>
      </c>
      <c r="E1738" s="30">
        <v>0</v>
      </c>
      <c r="F1738" s="31">
        <v>28.415150399999998</v>
      </c>
      <c r="G1738" s="32">
        <v>0</v>
      </c>
      <c r="H1738" s="32">
        <v>0</v>
      </c>
      <c r="I1738" s="32">
        <v>0</v>
      </c>
      <c r="J1738" s="32">
        <v>0</v>
      </c>
      <c r="K1738" s="29">
        <f>Лист4!E1736/1000</f>
        <v>473.58583999999996</v>
      </c>
      <c r="L1738" s="33"/>
      <c r="M1738" s="33"/>
    </row>
    <row r="1739" spans="1:13" s="34" customFormat="1" ht="18.75" customHeight="1" x14ac:dyDescent="0.25">
      <c r="A1739" s="23" t="str">
        <f>Лист4!A1737</f>
        <v xml:space="preserve">Жилая ул. д.8 - корп. 1 </v>
      </c>
      <c r="B1739" s="185" t="str">
        <f>Лист4!C1737</f>
        <v>г. Астрахань</v>
      </c>
      <c r="C1739" s="41">
        <f t="shared" si="54"/>
        <v>376.86116220000008</v>
      </c>
      <c r="D1739" s="41">
        <f t="shared" si="55"/>
        <v>24.054967800000004</v>
      </c>
      <c r="E1739" s="30">
        <v>0</v>
      </c>
      <c r="F1739" s="31">
        <v>24.054967800000004</v>
      </c>
      <c r="G1739" s="32">
        <v>0</v>
      </c>
      <c r="H1739" s="32">
        <v>0</v>
      </c>
      <c r="I1739" s="32">
        <v>0</v>
      </c>
      <c r="J1739" s="32">
        <v>0</v>
      </c>
      <c r="K1739" s="29">
        <f>Лист4!E1737/1000</f>
        <v>400.91613000000007</v>
      </c>
      <c r="L1739" s="33"/>
      <c r="M1739" s="33"/>
    </row>
    <row r="1740" spans="1:13" s="34" customFormat="1" ht="18.75" customHeight="1" x14ac:dyDescent="0.25">
      <c r="A1740" s="23" t="str">
        <f>Лист4!A1738</f>
        <v xml:space="preserve">Жилая ул. д.8 - корп. 3 </v>
      </c>
      <c r="B1740" s="185" t="str">
        <f>Лист4!C1738</f>
        <v>г. Астрахань</v>
      </c>
      <c r="C1740" s="41">
        <f t="shared" si="54"/>
        <v>955.29755999999986</v>
      </c>
      <c r="D1740" s="41">
        <f t="shared" si="55"/>
        <v>60.976439999999997</v>
      </c>
      <c r="E1740" s="30">
        <v>0</v>
      </c>
      <c r="F1740" s="31">
        <v>60.976439999999997</v>
      </c>
      <c r="G1740" s="32">
        <v>0</v>
      </c>
      <c r="H1740" s="32">
        <v>0</v>
      </c>
      <c r="I1740" s="32">
        <v>0</v>
      </c>
      <c r="J1740" s="32">
        <v>0</v>
      </c>
      <c r="K1740" s="29">
        <f>Лист4!E1738/1000</f>
        <v>1016.2739999999999</v>
      </c>
      <c r="L1740" s="33"/>
      <c r="M1740" s="33"/>
    </row>
    <row r="1741" spans="1:13" s="34" customFormat="1" ht="18.75" customHeight="1" x14ac:dyDescent="0.25">
      <c r="A1741" s="23" t="str">
        <f>Лист4!A1739</f>
        <v xml:space="preserve">Жилая ул. д.9 - корп. 1 </v>
      </c>
      <c r="B1741" s="185" t="str">
        <f>Лист4!C1739</f>
        <v>г. Астрахань</v>
      </c>
      <c r="C1741" s="41">
        <f t="shared" si="54"/>
        <v>882.59899399999961</v>
      </c>
      <c r="D1741" s="41">
        <f t="shared" si="55"/>
        <v>56.336105999999972</v>
      </c>
      <c r="E1741" s="30">
        <v>0</v>
      </c>
      <c r="F1741" s="31">
        <v>56.336105999999972</v>
      </c>
      <c r="G1741" s="32">
        <v>0</v>
      </c>
      <c r="H1741" s="32">
        <v>0</v>
      </c>
      <c r="I1741" s="32">
        <v>0</v>
      </c>
      <c r="J1741" s="32">
        <v>0</v>
      </c>
      <c r="K1741" s="29">
        <f>Лист4!E1739/1000</f>
        <v>938.93509999999958</v>
      </c>
      <c r="L1741" s="33"/>
      <c r="M1741" s="33"/>
    </row>
    <row r="1742" spans="1:13" s="34" customFormat="1" ht="18.75" customHeight="1" x14ac:dyDescent="0.25">
      <c r="A1742" s="23" t="str">
        <f>Лист4!A1740</f>
        <v xml:space="preserve">Жилая ул. д.9 - корп. 3 </v>
      </c>
      <c r="B1742" s="185" t="str">
        <f>Лист4!C1740</f>
        <v>г. Астрахань</v>
      </c>
      <c r="C1742" s="41">
        <f t="shared" si="54"/>
        <v>635.01130359999991</v>
      </c>
      <c r="D1742" s="41">
        <f t="shared" si="55"/>
        <v>40.532636399999994</v>
      </c>
      <c r="E1742" s="30">
        <v>0</v>
      </c>
      <c r="F1742" s="31">
        <v>40.532636399999994</v>
      </c>
      <c r="G1742" s="32">
        <v>0</v>
      </c>
      <c r="H1742" s="32">
        <v>0</v>
      </c>
      <c r="I1742" s="32">
        <v>0</v>
      </c>
      <c r="J1742" s="32">
        <v>0</v>
      </c>
      <c r="K1742" s="29">
        <f>Лист4!E1740/1000</f>
        <v>675.54393999999991</v>
      </c>
      <c r="L1742" s="33"/>
      <c r="M1742" s="33"/>
    </row>
    <row r="1743" spans="1:13" s="34" customFormat="1" ht="18.75" customHeight="1" x14ac:dyDescent="0.25">
      <c r="A1743" s="23" t="str">
        <f>Лист4!A1741</f>
        <v xml:space="preserve">Жилая ул. д.9 - корп. 5 </v>
      </c>
      <c r="B1743" s="185" t="str">
        <f>Лист4!C1741</f>
        <v>г. Астрахань</v>
      </c>
      <c r="C1743" s="41">
        <f t="shared" si="54"/>
        <v>388.17816999999997</v>
      </c>
      <c r="D1743" s="41">
        <f t="shared" si="55"/>
        <v>24.777329999999999</v>
      </c>
      <c r="E1743" s="30">
        <v>0</v>
      </c>
      <c r="F1743" s="31">
        <v>24.777329999999999</v>
      </c>
      <c r="G1743" s="32">
        <v>0</v>
      </c>
      <c r="H1743" s="32">
        <v>0</v>
      </c>
      <c r="I1743" s="32">
        <v>0</v>
      </c>
      <c r="J1743" s="32">
        <v>0</v>
      </c>
      <c r="K1743" s="29">
        <f>Лист4!E1741/1000</f>
        <v>412.95549999999997</v>
      </c>
      <c r="L1743" s="33"/>
      <c r="M1743" s="33"/>
    </row>
    <row r="1744" spans="1:13" s="34" customFormat="1" ht="18.75" customHeight="1" x14ac:dyDescent="0.25">
      <c r="A1744" s="23" t="str">
        <f>Лист4!A1742</f>
        <v xml:space="preserve">Зеленая ул. д.68 </v>
      </c>
      <c r="B1744" s="185" t="str">
        <f>Лист4!C1742</f>
        <v>г. Астрахань</v>
      </c>
      <c r="C1744" s="41">
        <f t="shared" si="54"/>
        <v>641.80596200000014</v>
      </c>
      <c r="D1744" s="41">
        <f t="shared" si="55"/>
        <v>40.966338000000015</v>
      </c>
      <c r="E1744" s="30">
        <v>0</v>
      </c>
      <c r="F1744" s="31">
        <v>40.966338000000015</v>
      </c>
      <c r="G1744" s="32">
        <v>0</v>
      </c>
      <c r="H1744" s="32">
        <v>0</v>
      </c>
      <c r="I1744" s="32">
        <v>0</v>
      </c>
      <c r="J1744" s="32">
        <v>0</v>
      </c>
      <c r="K1744" s="29">
        <f>Лист4!E1742/1000</f>
        <v>682.7723000000002</v>
      </c>
      <c r="L1744" s="33"/>
      <c r="M1744" s="33"/>
    </row>
    <row r="1745" spans="1:13" s="34" customFormat="1" ht="18.75" customHeight="1" x14ac:dyDescent="0.25">
      <c r="A1745" s="23" t="str">
        <f>Лист4!A1743</f>
        <v xml:space="preserve">Зеленая ул. д.68А </v>
      </c>
      <c r="B1745" s="185" t="str">
        <f>Лист4!C1743</f>
        <v>г. Астрахань</v>
      </c>
      <c r="C1745" s="41">
        <f t="shared" si="54"/>
        <v>274.40435819999993</v>
      </c>
      <c r="D1745" s="41">
        <f t="shared" si="55"/>
        <v>17.515171799999997</v>
      </c>
      <c r="E1745" s="30">
        <v>0</v>
      </c>
      <c r="F1745" s="31">
        <v>17.515171799999997</v>
      </c>
      <c r="G1745" s="32">
        <v>0</v>
      </c>
      <c r="H1745" s="32">
        <v>0</v>
      </c>
      <c r="I1745" s="32">
        <v>0</v>
      </c>
      <c r="J1745" s="32">
        <v>0</v>
      </c>
      <c r="K1745" s="29">
        <f>Лист4!E1743/1000</f>
        <v>291.91952999999995</v>
      </c>
      <c r="L1745" s="33"/>
      <c r="M1745" s="33"/>
    </row>
    <row r="1746" spans="1:13" s="34" customFormat="1" ht="18.75" customHeight="1" x14ac:dyDescent="0.25">
      <c r="A1746" s="23" t="str">
        <f>Лист4!A1744</f>
        <v xml:space="preserve">Комарова ул. д.130 </v>
      </c>
      <c r="B1746" s="185" t="str">
        <f>Лист4!C1744</f>
        <v>г. Астрахань</v>
      </c>
      <c r="C1746" s="41">
        <f t="shared" si="54"/>
        <v>17.848325199999998</v>
      </c>
      <c r="D1746" s="41">
        <f t="shared" si="55"/>
        <v>1.1392547999999998</v>
      </c>
      <c r="E1746" s="30">
        <v>0</v>
      </c>
      <c r="F1746" s="31">
        <v>1.1392547999999998</v>
      </c>
      <c r="G1746" s="32">
        <v>0</v>
      </c>
      <c r="H1746" s="32">
        <v>0</v>
      </c>
      <c r="I1746" s="32">
        <v>0</v>
      </c>
      <c r="J1746" s="32">
        <v>0</v>
      </c>
      <c r="K1746" s="29">
        <f>Лист4!E1744/1000</f>
        <v>18.987579999999998</v>
      </c>
      <c r="L1746" s="33"/>
      <c r="M1746" s="33"/>
    </row>
    <row r="1747" spans="1:13" s="34" customFormat="1" ht="18.75" customHeight="1" x14ac:dyDescent="0.25">
      <c r="A1747" s="23" t="str">
        <f>Лист4!A1745</f>
        <v xml:space="preserve">Комарова ул. д.132 </v>
      </c>
      <c r="B1747" s="185" t="str">
        <f>Лист4!C1745</f>
        <v>г. Астрахань</v>
      </c>
      <c r="C1747" s="41">
        <f t="shared" si="54"/>
        <v>617.98839239999984</v>
      </c>
      <c r="D1747" s="41">
        <f t="shared" si="55"/>
        <v>39.446067599999992</v>
      </c>
      <c r="E1747" s="30">
        <v>0</v>
      </c>
      <c r="F1747" s="31">
        <v>39.446067599999992</v>
      </c>
      <c r="G1747" s="32">
        <v>0</v>
      </c>
      <c r="H1747" s="32">
        <v>0</v>
      </c>
      <c r="I1747" s="32">
        <v>0</v>
      </c>
      <c r="J1747" s="32">
        <v>0</v>
      </c>
      <c r="K1747" s="29">
        <f>Лист4!E1745/1000</f>
        <v>657.43445999999983</v>
      </c>
      <c r="L1747" s="33"/>
      <c r="M1747" s="33"/>
    </row>
    <row r="1748" spans="1:13" s="34" customFormat="1" ht="18.75" customHeight="1" x14ac:dyDescent="0.25">
      <c r="A1748" s="23" t="str">
        <f>Лист4!A1746</f>
        <v xml:space="preserve">Комарова ул. д.158 </v>
      </c>
      <c r="B1748" s="185" t="str">
        <f>Лист4!C1746</f>
        <v>г. Астрахань</v>
      </c>
      <c r="C1748" s="41">
        <f t="shared" si="54"/>
        <v>15.355652000000063</v>
      </c>
      <c r="D1748" s="41">
        <f t="shared" si="55"/>
        <v>0.98014800000000002</v>
      </c>
      <c r="E1748" s="30">
        <v>0</v>
      </c>
      <c r="F1748" s="31">
        <v>0.98014800000000002</v>
      </c>
      <c r="G1748" s="32">
        <v>0</v>
      </c>
      <c r="H1748" s="32">
        <v>0</v>
      </c>
      <c r="I1748" s="32">
        <v>0</v>
      </c>
      <c r="J1748" s="32">
        <v>1077.6199999999999</v>
      </c>
      <c r="K1748" s="29">
        <f>Лист4!E1746/1000-J1748</f>
        <v>-1061.2841999999998</v>
      </c>
      <c r="L1748" s="33"/>
      <c r="M1748" s="33"/>
    </row>
    <row r="1749" spans="1:13" s="34" customFormat="1" ht="18.75" customHeight="1" x14ac:dyDescent="0.25">
      <c r="A1749" s="23" t="str">
        <f>Лист4!A1747</f>
        <v xml:space="preserve">Комарова ул. д.168 </v>
      </c>
      <c r="B1749" s="185" t="str">
        <f>Лист4!C1747</f>
        <v>г. Астрахань</v>
      </c>
      <c r="C1749" s="41">
        <f t="shared" si="54"/>
        <v>577.30237239999997</v>
      </c>
      <c r="D1749" s="41">
        <f t="shared" si="55"/>
        <v>36.84908759999999</v>
      </c>
      <c r="E1749" s="30">
        <v>0</v>
      </c>
      <c r="F1749" s="31">
        <v>36.84908759999999</v>
      </c>
      <c r="G1749" s="32">
        <v>0</v>
      </c>
      <c r="H1749" s="32">
        <v>0</v>
      </c>
      <c r="I1749" s="32">
        <v>0</v>
      </c>
      <c r="J1749" s="32">
        <v>0</v>
      </c>
      <c r="K1749" s="29">
        <f>Лист4!E1747/1000-J1749</f>
        <v>614.15145999999993</v>
      </c>
      <c r="L1749" s="33"/>
      <c r="M1749" s="33"/>
    </row>
    <row r="1750" spans="1:13" s="34" customFormat="1" ht="18.75" customHeight="1" x14ac:dyDescent="0.25">
      <c r="A1750" s="23" t="str">
        <f>Лист4!A1748</f>
        <v xml:space="preserve">Комарова ул. д.174 </v>
      </c>
      <c r="B1750" s="185" t="str">
        <f>Лист4!C1748</f>
        <v>г. Астрахань</v>
      </c>
      <c r="C1750" s="41">
        <f t="shared" si="54"/>
        <v>6.8869100000000003</v>
      </c>
      <c r="D1750" s="41">
        <f t="shared" si="55"/>
        <v>0.43958999999999998</v>
      </c>
      <c r="E1750" s="30">
        <v>0</v>
      </c>
      <c r="F1750" s="31">
        <v>0.43958999999999998</v>
      </c>
      <c r="G1750" s="32">
        <v>0</v>
      </c>
      <c r="H1750" s="32">
        <v>0</v>
      </c>
      <c r="I1750" s="32">
        <v>0</v>
      </c>
      <c r="J1750" s="32">
        <v>0</v>
      </c>
      <c r="K1750" s="29">
        <f>Лист4!E1748/1000-J1750</f>
        <v>7.3265000000000002</v>
      </c>
      <c r="L1750" s="33"/>
      <c r="M1750" s="33"/>
    </row>
    <row r="1751" spans="1:13" s="34" customFormat="1" ht="18.75" customHeight="1" x14ac:dyDescent="0.25">
      <c r="A1751" s="23" t="str">
        <f>Лист4!A1749</f>
        <v xml:space="preserve">Комарова ул. д.27 </v>
      </c>
      <c r="B1751" s="185" t="str">
        <f>Лист4!C1749</f>
        <v>г. Астрахань</v>
      </c>
      <c r="C1751" s="41">
        <f t="shared" si="54"/>
        <v>17.259151999999926</v>
      </c>
      <c r="D1751" s="41">
        <f t="shared" si="55"/>
        <v>1.1016479999999997</v>
      </c>
      <c r="E1751" s="30">
        <v>0</v>
      </c>
      <c r="F1751" s="31">
        <v>1.1016479999999997</v>
      </c>
      <c r="G1751" s="32">
        <v>0</v>
      </c>
      <c r="H1751" s="32">
        <v>0</v>
      </c>
      <c r="I1751" s="32">
        <v>0</v>
      </c>
      <c r="J1751" s="32">
        <v>2222.85</v>
      </c>
      <c r="K1751" s="29">
        <f>Лист4!E1749/1000-J1751</f>
        <v>-2204.4892</v>
      </c>
      <c r="L1751" s="33"/>
      <c r="M1751" s="33"/>
    </row>
    <row r="1752" spans="1:13" s="34" customFormat="1" ht="18.75" customHeight="1" x14ac:dyDescent="0.25">
      <c r="A1752" s="23" t="str">
        <f>Лист4!A1750</f>
        <v xml:space="preserve">Комарова ул. д.2А </v>
      </c>
      <c r="B1752" s="185" t="str">
        <f>Лист4!C1750</f>
        <v>г. Астрахань</v>
      </c>
      <c r="C1752" s="41">
        <f t="shared" si="54"/>
        <v>7.5538399999999442</v>
      </c>
      <c r="D1752" s="41">
        <f t="shared" si="55"/>
        <v>0.48216000000000003</v>
      </c>
      <c r="E1752" s="30">
        <v>0</v>
      </c>
      <c r="F1752" s="31">
        <v>0.48216000000000003</v>
      </c>
      <c r="G1752" s="32">
        <v>0</v>
      </c>
      <c r="H1752" s="32">
        <v>0</v>
      </c>
      <c r="I1752" s="32">
        <v>0</v>
      </c>
      <c r="J1752" s="32">
        <v>589.83000000000004</v>
      </c>
      <c r="K1752" s="29">
        <f>Лист4!E1750/1000-J1752</f>
        <v>-581.7940000000001</v>
      </c>
      <c r="L1752" s="33"/>
      <c r="M1752" s="33"/>
    </row>
    <row r="1753" spans="1:13" s="34" customFormat="1" ht="18.75" customHeight="1" x14ac:dyDescent="0.25">
      <c r="A1753" s="23" t="str">
        <f>Лист4!A1751</f>
        <v xml:space="preserve">Комарова ул. д.45 </v>
      </c>
      <c r="B1753" s="185" t="str">
        <f>Лист4!C1751</f>
        <v>г. Астрахань</v>
      </c>
      <c r="C1753" s="41">
        <f t="shared" si="54"/>
        <v>1.35642</v>
      </c>
      <c r="D1753" s="41">
        <f t="shared" si="55"/>
        <v>8.6580000000000004E-2</v>
      </c>
      <c r="E1753" s="30">
        <v>0</v>
      </c>
      <c r="F1753" s="31">
        <v>8.6580000000000004E-2</v>
      </c>
      <c r="G1753" s="32">
        <v>0</v>
      </c>
      <c r="H1753" s="32">
        <v>0</v>
      </c>
      <c r="I1753" s="32">
        <v>0</v>
      </c>
      <c r="J1753" s="32">
        <v>0</v>
      </c>
      <c r="K1753" s="29">
        <f>Лист4!E1751/1000</f>
        <v>1.4430000000000001</v>
      </c>
      <c r="L1753" s="33"/>
      <c r="M1753" s="33"/>
    </row>
    <row r="1754" spans="1:13" s="34" customFormat="1" ht="18.75" customHeight="1" x14ac:dyDescent="0.25">
      <c r="A1754" s="23" t="str">
        <f>Лист4!A1752</f>
        <v xml:space="preserve">Комарова ул. д.60 </v>
      </c>
      <c r="B1754" s="185" t="str">
        <f>Лист4!C1752</f>
        <v>г. Астрахань</v>
      </c>
      <c r="C1754" s="41">
        <f t="shared" si="54"/>
        <v>5.0261800000000001</v>
      </c>
      <c r="D1754" s="41">
        <f t="shared" si="55"/>
        <v>0.32081999999999999</v>
      </c>
      <c r="E1754" s="30">
        <v>0</v>
      </c>
      <c r="F1754" s="31">
        <v>0.32081999999999999</v>
      </c>
      <c r="G1754" s="32">
        <v>0</v>
      </c>
      <c r="H1754" s="32">
        <v>0</v>
      </c>
      <c r="I1754" s="32">
        <v>0</v>
      </c>
      <c r="J1754" s="32">
        <v>0</v>
      </c>
      <c r="K1754" s="29">
        <f>Лист4!E1752/1000</f>
        <v>5.3470000000000004</v>
      </c>
      <c r="L1754" s="33"/>
      <c r="M1754" s="33"/>
    </row>
    <row r="1755" spans="1:13" s="34" customFormat="1" ht="18.75" customHeight="1" x14ac:dyDescent="0.25">
      <c r="A1755" s="23" t="str">
        <f>Лист4!A1753</f>
        <v xml:space="preserve">Комарова ул. д.61 </v>
      </c>
      <c r="B1755" s="185" t="str">
        <f>Лист4!C1753</f>
        <v>г. Астрахань</v>
      </c>
      <c r="C1755" s="41">
        <f t="shared" si="54"/>
        <v>372.13299039999993</v>
      </c>
      <c r="D1755" s="41">
        <f t="shared" si="55"/>
        <v>23.753169599999996</v>
      </c>
      <c r="E1755" s="30">
        <v>0</v>
      </c>
      <c r="F1755" s="31">
        <v>23.753169599999996</v>
      </c>
      <c r="G1755" s="32">
        <v>0</v>
      </c>
      <c r="H1755" s="32">
        <v>0</v>
      </c>
      <c r="I1755" s="32">
        <v>0</v>
      </c>
      <c r="J1755" s="32">
        <v>0</v>
      </c>
      <c r="K1755" s="29">
        <f>Лист4!E1753/1000</f>
        <v>395.8861599999999</v>
      </c>
      <c r="L1755" s="33"/>
      <c r="M1755" s="33"/>
    </row>
    <row r="1756" spans="1:13" s="34" customFormat="1" ht="18.75" customHeight="1" x14ac:dyDescent="0.25">
      <c r="A1756" s="23" t="str">
        <f>Лист4!A1754</f>
        <v xml:space="preserve">Комарова ул. д.62 </v>
      </c>
      <c r="B1756" s="185" t="str">
        <f>Лист4!C1754</f>
        <v>г. Астрахань</v>
      </c>
      <c r="C1756" s="41">
        <f t="shared" si="54"/>
        <v>0</v>
      </c>
      <c r="D1756" s="41">
        <f t="shared" si="55"/>
        <v>0</v>
      </c>
      <c r="E1756" s="30">
        <v>0</v>
      </c>
      <c r="F1756" s="31">
        <v>0</v>
      </c>
      <c r="G1756" s="32">
        <v>0</v>
      </c>
      <c r="H1756" s="32">
        <v>0</v>
      </c>
      <c r="I1756" s="32">
        <v>0</v>
      </c>
      <c r="J1756" s="32">
        <v>0</v>
      </c>
      <c r="K1756" s="29">
        <f>Лист4!E1754/1000</f>
        <v>0</v>
      </c>
      <c r="L1756" s="33"/>
      <c r="M1756" s="33"/>
    </row>
    <row r="1757" spans="1:13" s="34" customFormat="1" ht="17.25" customHeight="1" x14ac:dyDescent="0.25">
      <c r="A1757" s="23" t="str">
        <f>Лист4!A1755</f>
        <v xml:space="preserve">Комарова ул. д.63 </v>
      </c>
      <c r="B1757" s="185" t="str">
        <f>Лист4!C1755</f>
        <v>г. Астрахань</v>
      </c>
      <c r="C1757" s="41">
        <f t="shared" si="54"/>
        <v>400.45851800000008</v>
      </c>
      <c r="D1757" s="41">
        <f t="shared" si="55"/>
        <v>25.561182000000009</v>
      </c>
      <c r="E1757" s="30">
        <v>0</v>
      </c>
      <c r="F1757" s="31">
        <v>25.561182000000009</v>
      </c>
      <c r="G1757" s="32">
        <v>0</v>
      </c>
      <c r="H1757" s="32">
        <v>0</v>
      </c>
      <c r="I1757" s="32">
        <v>0</v>
      </c>
      <c r="J1757" s="32">
        <v>419.63</v>
      </c>
      <c r="K1757" s="29">
        <f>Лист4!E1755/1000-J1757</f>
        <v>6.3897000000001185</v>
      </c>
      <c r="L1757" s="33"/>
      <c r="M1757" s="33"/>
    </row>
    <row r="1758" spans="1:13" s="34" customFormat="1" ht="17.25" customHeight="1" x14ac:dyDescent="0.25">
      <c r="A1758" s="23" t="str">
        <f>Лист4!A1756</f>
        <v xml:space="preserve">Комарова ул. д.64 </v>
      </c>
      <c r="B1758" s="185" t="str">
        <f>Лист4!C1756</f>
        <v>г. Астрахань</v>
      </c>
      <c r="C1758" s="41">
        <f t="shared" si="54"/>
        <v>3.43852</v>
      </c>
      <c r="D1758" s="41">
        <f t="shared" si="55"/>
        <v>0.21948000000000001</v>
      </c>
      <c r="E1758" s="30">
        <v>0</v>
      </c>
      <c r="F1758" s="31">
        <v>0.21948000000000001</v>
      </c>
      <c r="G1758" s="32">
        <v>0</v>
      </c>
      <c r="H1758" s="32">
        <v>0</v>
      </c>
      <c r="I1758" s="32">
        <v>0</v>
      </c>
      <c r="J1758" s="32">
        <v>0</v>
      </c>
      <c r="K1758" s="29">
        <f>Лист4!E1756/1000</f>
        <v>3.6579999999999999</v>
      </c>
      <c r="L1758" s="33"/>
      <c r="M1758" s="33"/>
    </row>
    <row r="1759" spans="1:13" s="34" customFormat="1" ht="17.25" customHeight="1" x14ac:dyDescent="0.25">
      <c r="A1759" s="23" t="str">
        <f>Лист4!A1757</f>
        <v xml:space="preserve">Комарова ул. д.65 </v>
      </c>
      <c r="B1759" s="185" t="str">
        <f>Лист4!C1757</f>
        <v>г. Астрахань</v>
      </c>
      <c r="C1759" s="41">
        <f t="shared" si="54"/>
        <v>128.92692199999999</v>
      </c>
      <c r="D1759" s="41">
        <f t="shared" si="55"/>
        <v>8.2293779999999987</v>
      </c>
      <c r="E1759" s="30">
        <v>0</v>
      </c>
      <c r="F1759" s="31">
        <v>8.2293779999999987</v>
      </c>
      <c r="G1759" s="32">
        <v>0</v>
      </c>
      <c r="H1759" s="32">
        <v>0</v>
      </c>
      <c r="I1759" s="32">
        <v>0</v>
      </c>
      <c r="J1759" s="32">
        <v>408.81</v>
      </c>
      <c r="K1759" s="29">
        <f>Лист4!E1757/1000-J1759</f>
        <v>-271.65370000000001</v>
      </c>
      <c r="L1759" s="33"/>
      <c r="M1759" s="33"/>
    </row>
    <row r="1760" spans="1:13" s="34" customFormat="1" ht="17.25" customHeight="1" x14ac:dyDescent="0.25">
      <c r="A1760" s="23" t="str">
        <f>Лист4!A1758</f>
        <v xml:space="preserve">Комарова ул. д.65А </v>
      </c>
      <c r="B1760" s="185" t="str">
        <f>Лист4!C1758</f>
        <v>г. Астрахань</v>
      </c>
      <c r="C1760" s="41">
        <f t="shared" si="54"/>
        <v>15.708339999999998</v>
      </c>
      <c r="D1760" s="41">
        <f t="shared" si="55"/>
        <v>1.0026599999999999</v>
      </c>
      <c r="E1760" s="30">
        <v>0</v>
      </c>
      <c r="F1760" s="31">
        <v>1.0026599999999999</v>
      </c>
      <c r="G1760" s="32">
        <v>0</v>
      </c>
      <c r="H1760" s="32">
        <v>0</v>
      </c>
      <c r="I1760" s="32">
        <v>0</v>
      </c>
      <c r="J1760" s="32">
        <v>0</v>
      </c>
      <c r="K1760" s="29">
        <f>Лист4!E1758/1000</f>
        <v>16.710999999999999</v>
      </c>
      <c r="L1760" s="33"/>
      <c r="M1760" s="33"/>
    </row>
    <row r="1761" spans="1:13" s="34" customFormat="1" ht="17.25" customHeight="1" x14ac:dyDescent="0.25">
      <c r="A1761" s="23" t="str">
        <f>Лист4!A1759</f>
        <v xml:space="preserve">Коммунистическая ул. д.52 </v>
      </c>
      <c r="B1761" s="185" t="str">
        <f>Лист4!C1759</f>
        <v>г. Астрахань</v>
      </c>
      <c r="C1761" s="41">
        <f t="shared" si="54"/>
        <v>667.43984659999967</v>
      </c>
      <c r="D1761" s="41">
        <f t="shared" si="55"/>
        <v>42.602543399999988</v>
      </c>
      <c r="E1761" s="30">
        <v>0</v>
      </c>
      <c r="F1761" s="31">
        <v>42.602543399999988</v>
      </c>
      <c r="G1761" s="32">
        <v>0</v>
      </c>
      <c r="H1761" s="32">
        <v>0</v>
      </c>
      <c r="I1761" s="32">
        <v>0</v>
      </c>
      <c r="J1761" s="32">
        <v>2900.99</v>
      </c>
      <c r="K1761" s="29">
        <f>Лист4!E1759/1000-J1761</f>
        <v>-2190.9476100000002</v>
      </c>
      <c r="L1761" s="33"/>
      <c r="M1761" s="33"/>
    </row>
    <row r="1762" spans="1:13" s="34" customFormat="1" ht="17.25" customHeight="1" x14ac:dyDescent="0.25">
      <c r="A1762" s="23" t="str">
        <f>Лист4!A1760</f>
        <v xml:space="preserve">Коммунистическая ул. д.54 </v>
      </c>
      <c r="B1762" s="185" t="str">
        <f>Лист4!C1760</f>
        <v>г. Астрахань</v>
      </c>
      <c r="C1762" s="41">
        <f t="shared" si="54"/>
        <v>692.04996779999988</v>
      </c>
      <c r="D1762" s="41">
        <f t="shared" si="55"/>
        <v>44.173402199999991</v>
      </c>
      <c r="E1762" s="30">
        <v>0</v>
      </c>
      <c r="F1762" s="31">
        <v>44.173402199999991</v>
      </c>
      <c r="G1762" s="32">
        <v>0</v>
      </c>
      <c r="H1762" s="32">
        <v>0</v>
      </c>
      <c r="I1762" s="32">
        <v>0</v>
      </c>
      <c r="J1762" s="32">
        <v>0</v>
      </c>
      <c r="K1762" s="29">
        <f>Лист4!E1760/1000-J1762</f>
        <v>736.22336999999982</v>
      </c>
      <c r="L1762" s="33"/>
      <c r="M1762" s="33"/>
    </row>
    <row r="1763" spans="1:13" s="34" customFormat="1" ht="17.25" customHeight="1" x14ac:dyDescent="0.25">
      <c r="A1763" s="23" t="str">
        <f>Лист4!A1761</f>
        <v xml:space="preserve">Коммунистическая ул. д.58 </v>
      </c>
      <c r="B1763" s="185" t="str">
        <f>Лист4!C1761</f>
        <v>г. Астрахань</v>
      </c>
      <c r="C1763" s="41">
        <f t="shared" si="54"/>
        <v>622.12884799999983</v>
      </c>
      <c r="D1763" s="41">
        <f t="shared" si="55"/>
        <v>39.710352</v>
      </c>
      <c r="E1763" s="30">
        <v>0</v>
      </c>
      <c r="F1763" s="31">
        <v>39.710352</v>
      </c>
      <c r="G1763" s="32">
        <v>0</v>
      </c>
      <c r="H1763" s="32">
        <v>0</v>
      </c>
      <c r="I1763" s="32">
        <v>0</v>
      </c>
      <c r="J1763" s="32">
        <v>2095.6</v>
      </c>
      <c r="K1763" s="29">
        <f>Лист4!E1761/1000-J1763</f>
        <v>-1433.7608</v>
      </c>
      <c r="L1763" s="33"/>
      <c r="M1763" s="33"/>
    </row>
    <row r="1764" spans="1:13" s="34" customFormat="1" ht="17.25" customHeight="1" x14ac:dyDescent="0.25">
      <c r="A1764" s="23" t="str">
        <f>Лист4!A1762</f>
        <v xml:space="preserve">Коммунистическая ул. д.60 </v>
      </c>
      <c r="B1764" s="185" t="str">
        <f>Лист4!C1762</f>
        <v>г. Астрахань</v>
      </c>
      <c r="C1764" s="41">
        <f t="shared" si="54"/>
        <v>522.35083719999989</v>
      </c>
      <c r="D1764" s="41">
        <f t="shared" si="55"/>
        <v>33.341542799999985</v>
      </c>
      <c r="E1764" s="30">
        <v>0</v>
      </c>
      <c r="F1764" s="31">
        <v>33.341542799999985</v>
      </c>
      <c r="G1764" s="32">
        <v>0</v>
      </c>
      <c r="H1764" s="32">
        <v>0</v>
      </c>
      <c r="I1764" s="32">
        <v>0</v>
      </c>
      <c r="J1764" s="32">
        <v>1189.76</v>
      </c>
      <c r="K1764" s="29">
        <f>Лист4!E1762/1000-J1764</f>
        <v>-634.06762000000015</v>
      </c>
      <c r="L1764" s="33"/>
      <c r="M1764" s="33"/>
    </row>
    <row r="1765" spans="1:13" s="34" customFormat="1" ht="17.25" customHeight="1" x14ac:dyDescent="0.25">
      <c r="A1765" s="23" t="str">
        <f>Лист4!A1763</f>
        <v xml:space="preserve">Коммунистическая ул. д.68 </v>
      </c>
      <c r="B1765" s="185" t="str">
        <f>Лист4!C1763</f>
        <v>г. Астрахань</v>
      </c>
      <c r="C1765" s="41">
        <f t="shared" si="54"/>
        <v>390.0436282</v>
      </c>
      <c r="D1765" s="41">
        <f t="shared" si="55"/>
        <v>24.8964018</v>
      </c>
      <c r="E1765" s="30">
        <v>0</v>
      </c>
      <c r="F1765" s="31">
        <v>24.8964018</v>
      </c>
      <c r="G1765" s="32">
        <v>0</v>
      </c>
      <c r="H1765" s="32">
        <v>0</v>
      </c>
      <c r="I1765" s="32">
        <v>0</v>
      </c>
      <c r="J1765" s="32">
        <v>1311.1</v>
      </c>
      <c r="K1765" s="29">
        <f>Лист4!E1763/1000-J1765</f>
        <v>-896.15996999999993</v>
      </c>
      <c r="L1765" s="33"/>
      <c r="M1765" s="33"/>
    </row>
    <row r="1766" spans="1:13" s="34" customFormat="1" ht="17.25" customHeight="1" x14ac:dyDescent="0.25">
      <c r="A1766" s="23" t="str">
        <f>Лист4!A1764</f>
        <v xml:space="preserve">Комсомольская Набережная ул. д.16 </v>
      </c>
      <c r="B1766" s="185" t="str">
        <f>Лист4!C1764</f>
        <v>г. Астрахань</v>
      </c>
      <c r="C1766" s="41">
        <f t="shared" si="54"/>
        <v>664.38598399999978</v>
      </c>
      <c r="D1766" s="41">
        <f t="shared" si="55"/>
        <v>42.40761599999999</v>
      </c>
      <c r="E1766" s="30">
        <v>0</v>
      </c>
      <c r="F1766" s="31">
        <v>42.40761599999999</v>
      </c>
      <c r="G1766" s="32">
        <v>0</v>
      </c>
      <c r="H1766" s="32">
        <v>0</v>
      </c>
      <c r="I1766" s="32">
        <v>0</v>
      </c>
      <c r="J1766" s="32">
        <v>0</v>
      </c>
      <c r="K1766" s="29">
        <f>Лист4!E1764/1000</f>
        <v>706.79359999999974</v>
      </c>
      <c r="L1766" s="33"/>
      <c r="M1766" s="33"/>
    </row>
    <row r="1767" spans="1:13" s="34" customFormat="1" ht="17.25" customHeight="1" x14ac:dyDescent="0.25">
      <c r="A1767" s="23" t="str">
        <f>Лист4!A1765</f>
        <v xml:space="preserve">Комсомольская Набережная ул. д.17 </v>
      </c>
      <c r="B1767" s="185" t="str">
        <f>Лист4!C1765</f>
        <v>г. Астрахань</v>
      </c>
      <c r="C1767" s="41">
        <f t="shared" si="54"/>
        <v>926.85204140000042</v>
      </c>
      <c r="D1767" s="41">
        <f t="shared" si="55"/>
        <v>59.160768600000026</v>
      </c>
      <c r="E1767" s="30">
        <v>0</v>
      </c>
      <c r="F1767" s="31">
        <v>59.160768600000026</v>
      </c>
      <c r="G1767" s="32">
        <v>0</v>
      </c>
      <c r="H1767" s="32">
        <v>0</v>
      </c>
      <c r="I1767" s="32">
        <v>0</v>
      </c>
      <c r="J1767" s="32">
        <v>0</v>
      </c>
      <c r="K1767" s="29">
        <f>Лист4!E1765/1000</f>
        <v>986.0128100000004</v>
      </c>
      <c r="L1767" s="33"/>
      <c r="M1767" s="33"/>
    </row>
    <row r="1768" spans="1:13" s="34" customFormat="1" ht="17.25" customHeight="1" x14ac:dyDescent="0.25">
      <c r="A1768" s="23" t="str">
        <f>Лист4!A1766</f>
        <v xml:space="preserve">Комсомольская Набережная ул. д.20 </v>
      </c>
      <c r="B1768" s="185" t="str">
        <f>Лист4!C1766</f>
        <v>г. Астрахань</v>
      </c>
      <c r="C1768" s="41">
        <f t="shared" si="54"/>
        <v>422.08894259999994</v>
      </c>
      <c r="D1768" s="41">
        <f t="shared" si="55"/>
        <v>26.941847399999997</v>
      </c>
      <c r="E1768" s="30">
        <v>0</v>
      </c>
      <c r="F1768" s="31">
        <v>26.941847399999997</v>
      </c>
      <c r="G1768" s="32">
        <v>0</v>
      </c>
      <c r="H1768" s="32">
        <v>0</v>
      </c>
      <c r="I1768" s="32">
        <v>0</v>
      </c>
      <c r="J1768" s="32">
        <v>0</v>
      </c>
      <c r="K1768" s="29">
        <f>Лист4!E1766/1000</f>
        <v>449.03078999999991</v>
      </c>
      <c r="L1768" s="33"/>
      <c r="M1768" s="33"/>
    </row>
    <row r="1769" spans="1:13" s="34" customFormat="1" ht="17.25" customHeight="1" x14ac:dyDescent="0.25">
      <c r="A1769" s="23" t="str">
        <f>Лист4!A1767</f>
        <v xml:space="preserve">Комсомольская Набережная ул. д.21 </v>
      </c>
      <c r="B1769" s="185" t="str">
        <f>Лист4!C1767</f>
        <v>г. Астрахань</v>
      </c>
      <c r="C1769" s="41">
        <f t="shared" si="54"/>
        <v>374.31379979999986</v>
      </c>
      <c r="D1769" s="41">
        <f t="shared" si="55"/>
        <v>23.892370199999991</v>
      </c>
      <c r="E1769" s="30">
        <v>0</v>
      </c>
      <c r="F1769" s="31">
        <v>23.892370199999991</v>
      </c>
      <c r="G1769" s="32">
        <v>0</v>
      </c>
      <c r="H1769" s="32">
        <v>0</v>
      </c>
      <c r="I1769" s="32">
        <v>0</v>
      </c>
      <c r="J1769" s="32">
        <v>726.43</v>
      </c>
      <c r="K1769" s="29">
        <f>Лист4!E1767/1000-J1769</f>
        <v>-328.22383000000008</v>
      </c>
      <c r="L1769" s="33"/>
      <c r="M1769" s="33"/>
    </row>
    <row r="1770" spans="1:13" s="34" customFormat="1" ht="17.25" customHeight="1" x14ac:dyDescent="0.25">
      <c r="A1770" s="23" t="str">
        <f>Лист4!A1768</f>
        <v xml:space="preserve">Комсомольская Набережная ул. д.23 </v>
      </c>
      <c r="B1770" s="185" t="str">
        <f>Лист4!C1768</f>
        <v>г. Астрахань</v>
      </c>
      <c r="C1770" s="41">
        <f t="shared" si="54"/>
        <v>357.98195780000003</v>
      </c>
      <c r="D1770" s="41">
        <f t="shared" si="55"/>
        <v>22.849912200000002</v>
      </c>
      <c r="E1770" s="30">
        <v>0</v>
      </c>
      <c r="F1770" s="31">
        <v>22.849912200000002</v>
      </c>
      <c r="G1770" s="32">
        <v>0</v>
      </c>
      <c r="H1770" s="32">
        <v>0</v>
      </c>
      <c r="I1770" s="32">
        <v>0</v>
      </c>
      <c r="J1770" s="32">
        <v>0</v>
      </c>
      <c r="K1770" s="29">
        <f>Лист4!E1768/1000</f>
        <v>380.83187000000004</v>
      </c>
      <c r="L1770" s="33"/>
      <c r="M1770" s="33"/>
    </row>
    <row r="1771" spans="1:13" s="34" customFormat="1" ht="17.25" customHeight="1" x14ac:dyDescent="0.25">
      <c r="A1771" s="23" t="str">
        <f>Лист4!A1769</f>
        <v xml:space="preserve">Кооперативная ул. д.28 </v>
      </c>
      <c r="B1771" s="185" t="str">
        <f>Лист4!C1769</f>
        <v>г. Астрахань</v>
      </c>
      <c r="C1771" s="41">
        <f t="shared" si="54"/>
        <v>744.07688099999973</v>
      </c>
      <c r="D1771" s="41">
        <f t="shared" si="55"/>
        <v>47.494268999999989</v>
      </c>
      <c r="E1771" s="30">
        <v>0</v>
      </c>
      <c r="F1771" s="31">
        <v>47.494268999999989</v>
      </c>
      <c r="G1771" s="32">
        <v>0</v>
      </c>
      <c r="H1771" s="32">
        <v>0</v>
      </c>
      <c r="I1771" s="32">
        <v>0</v>
      </c>
      <c r="J1771" s="32">
        <v>0</v>
      </c>
      <c r="K1771" s="29">
        <f>Лист4!E1769/1000</f>
        <v>791.57114999999976</v>
      </c>
      <c r="L1771" s="33"/>
      <c r="M1771" s="33"/>
    </row>
    <row r="1772" spans="1:13" s="34" customFormat="1" ht="17.25" customHeight="1" x14ac:dyDescent="0.25">
      <c r="A1772" s="23" t="str">
        <f>Лист4!A1770</f>
        <v xml:space="preserve">Кооперативная ул. д.45А </v>
      </c>
      <c r="B1772" s="185" t="str">
        <f>Лист4!C1770</f>
        <v>г. Астрахань</v>
      </c>
      <c r="C1772" s="41">
        <f t="shared" si="54"/>
        <v>781.75786200000005</v>
      </c>
      <c r="D1772" s="41">
        <f t="shared" si="55"/>
        <v>49.899438000000004</v>
      </c>
      <c r="E1772" s="30">
        <v>0</v>
      </c>
      <c r="F1772" s="31">
        <v>49.899438000000004</v>
      </c>
      <c r="G1772" s="32">
        <v>0</v>
      </c>
      <c r="H1772" s="32">
        <v>0</v>
      </c>
      <c r="I1772" s="32">
        <v>0</v>
      </c>
      <c r="J1772" s="32">
        <v>0</v>
      </c>
      <c r="K1772" s="29">
        <f>Лист4!E1770/1000</f>
        <v>831.65730000000008</v>
      </c>
      <c r="L1772" s="33"/>
      <c r="M1772" s="33"/>
    </row>
    <row r="1773" spans="1:13" s="34" customFormat="1" ht="17.25" customHeight="1" x14ac:dyDescent="0.25">
      <c r="A1773" s="23" t="str">
        <f>Лист4!A1771</f>
        <v xml:space="preserve">Кооперативная ул. д.80 </v>
      </c>
      <c r="B1773" s="185" t="str">
        <f>Лист4!C1771</f>
        <v>г. Астрахань</v>
      </c>
      <c r="C1773" s="41">
        <f t="shared" si="54"/>
        <v>0</v>
      </c>
      <c r="D1773" s="41">
        <f t="shared" si="55"/>
        <v>0</v>
      </c>
      <c r="E1773" s="30">
        <v>0</v>
      </c>
      <c r="F1773" s="31">
        <v>0</v>
      </c>
      <c r="G1773" s="32">
        <v>0</v>
      </c>
      <c r="H1773" s="32">
        <v>0</v>
      </c>
      <c r="I1773" s="32">
        <v>0</v>
      </c>
      <c r="J1773" s="32">
        <v>0</v>
      </c>
      <c r="K1773" s="29">
        <f>Лист4!E1771/1000</f>
        <v>0</v>
      </c>
      <c r="L1773" s="33"/>
      <c r="M1773" s="33"/>
    </row>
    <row r="1774" spans="1:13" s="34" customFormat="1" ht="17.25" customHeight="1" x14ac:dyDescent="0.25">
      <c r="A1774" s="23" t="str">
        <f>Лист4!A1772</f>
        <v xml:space="preserve">Кос. В. Комарова ул. д.170 </v>
      </c>
      <c r="B1774" s="185" t="str">
        <f>Лист4!C1772</f>
        <v>г. Астрахань</v>
      </c>
      <c r="C1774" s="41">
        <f t="shared" si="54"/>
        <v>6.2787300000000004</v>
      </c>
      <c r="D1774" s="41">
        <f t="shared" si="55"/>
        <v>0.40076999999999996</v>
      </c>
      <c r="E1774" s="30">
        <v>0</v>
      </c>
      <c r="F1774" s="31">
        <v>0.40076999999999996</v>
      </c>
      <c r="G1774" s="32">
        <v>0</v>
      </c>
      <c r="H1774" s="32">
        <v>0</v>
      </c>
      <c r="I1774" s="32">
        <v>0</v>
      </c>
      <c r="J1774" s="32">
        <v>0</v>
      </c>
      <c r="K1774" s="29">
        <f>Лист4!E1772/1000</f>
        <v>6.6795</v>
      </c>
      <c r="L1774" s="33"/>
      <c r="M1774" s="33"/>
    </row>
    <row r="1775" spans="1:13" s="34" customFormat="1" ht="17.25" customHeight="1" x14ac:dyDescent="0.25">
      <c r="A1775" s="23" t="str">
        <f>Лист4!A1773</f>
        <v xml:space="preserve">Космическая ул. д.6 </v>
      </c>
      <c r="B1775" s="185" t="str">
        <f>Лист4!C1773</f>
        <v>г. Астрахань</v>
      </c>
      <c r="C1775" s="41">
        <f t="shared" si="54"/>
        <v>85.661504399999984</v>
      </c>
      <c r="D1775" s="41">
        <f t="shared" si="55"/>
        <v>5.4677555999999994</v>
      </c>
      <c r="E1775" s="30">
        <v>0</v>
      </c>
      <c r="F1775" s="31">
        <v>5.4677555999999994</v>
      </c>
      <c r="G1775" s="32">
        <v>0</v>
      </c>
      <c r="H1775" s="32">
        <v>0</v>
      </c>
      <c r="I1775" s="32">
        <v>0</v>
      </c>
      <c r="J1775" s="32">
        <v>0</v>
      </c>
      <c r="K1775" s="29">
        <f>Лист4!E1773/1000</f>
        <v>91.129259999999988</v>
      </c>
      <c r="L1775" s="33"/>
      <c r="M1775" s="33"/>
    </row>
    <row r="1776" spans="1:13" s="34" customFormat="1" ht="17.25" customHeight="1" x14ac:dyDescent="0.25">
      <c r="A1776" s="23" t="str">
        <f>Лист4!A1774</f>
        <v xml:space="preserve">Космонавта В. Комарова ул. д.176 </v>
      </c>
      <c r="B1776" s="185" t="str">
        <f>Лист4!C1774</f>
        <v>г. Астрахань</v>
      </c>
      <c r="C1776" s="41">
        <f t="shared" si="54"/>
        <v>93.241702000000018</v>
      </c>
      <c r="D1776" s="41">
        <f t="shared" si="55"/>
        <v>5.9515980000000006</v>
      </c>
      <c r="E1776" s="30">
        <v>0</v>
      </c>
      <c r="F1776" s="31">
        <v>5.9515980000000006</v>
      </c>
      <c r="G1776" s="32">
        <v>0</v>
      </c>
      <c r="H1776" s="32">
        <v>0</v>
      </c>
      <c r="I1776" s="32">
        <v>0</v>
      </c>
      <c r="J1776" s="32">
        <v>0</v>
      </c>
      <c r="K1776" s="29">
        <f>Лист4!E1774/1000</f>
        <v>99.193300000000022</v>
      </c>
      <c r="L1776" s="33"/>
      <c r="M1776" s="33"/>
    </row>
    <row r="1777" spans="1:13" s="34" customFormat="1" ht="17.25" customHeight="1" x14ac:dyDescent="0.25">
      <c r="A1777" s="23" t="str">
        <f>Лист4!A1775</f>
        <v xml:space="preserve">Космонавта В. Комарова ул. д.45 </v>
      </c>
      <c r="B1777" s="185" t="str">
        <f>Лист4!C1775</f>
        <v>г. Астрахань</v>
      </c>
      <c r="C1777" s="41">
        <f t="shared" si="54"/>
        <v>9.1124540000000014</v>
      </c>
      <c r="D1777" s="41">
        <f t="shared" si="55"/>
        <v>0.581646</v>
      </c>
      <c r="E1777" s="30">
        <v>0</v>
      </c>
      <c r="F1777" s="31">
        <v>0.581646</v>
      </c>
      <c r="G1777" s="32">
        <v>0</v>
      </c>
      <c r="H1777" s="32">
        <v>0</v>
      </c>
      <c r="I1777" s="32">
        <v>0</v>
      </c>
      <c r="J1777" s="32">
        <v>0</v>
      </c>
      <c r="K1777" s="29">
        <f>Лист4!E1775/1000</f>
        <v>9.6941000000000006</v>
      </c>
      <c r="L1777" s="33"/>
      <c r="M1777" s="33"/>
    </row>
    <row r="1778" spans="1:13" s="34" customFormat="1" ht="17.25" customHeight="1" x14ac:dyDescent="0.25">
      <c r="A1778" s="23" t="str">
        <f>Лист4!A1776</f>
        <v xml:space="preserve">Космонавта В. Комарова ул. д.47 </v>
      </c>
      <c r="B1778" s="185" t="str">
        <f>Лист4!C1776</f>
        <v>г. Астрахань</v>
      </c>
      <c r="C1778" s="41">
        <f t="shared" si="54"/>
        <v>6.8133738000000008</v>
      </c>
      <c r="D1778" s="41">
        <f t="shared" si="55"/>
        <v>0.43489620000000007</v>
      </c>
      <c r="E1778" s="30">
        <v>0</v>
      </c>
      <c r="F1778" s="31">
        <v>0.43489620000000007</v>
      </c>
      <c r="G1778" s="32">
        <v>0</v>
      </c>
      <c r="H1778" s="32">
        <v>0</v>
      </c>
      <c r="I1778" s="32">
        <v>0</v>
      </c>
      <c r="J1778" s="32">
        <v>0</v>
      </c>
      <c r="K1778" s="29">
        <f>Лист4!E1776/1000</f>
        <v>7.2482700000000007</v>
      </c>
      <c r="L1778" s="33"/>
      <c r="M1778" s="33"/>
    </row>
    <row r="1779" spans="1:13" s="34" customFormat="1" ht="17.25" customHeight="1" x14ac:dyDescent="0.25">
      <c r="A1779" s="23" t="str">
        <f>Лист4!A1777</f>
        <v xml:space="preserve">Красноармейская 3-я ул. д.11/12 </v>
      </c>
      <c r="B1779" s="185" t="str">
        <f>Лист4!C1777</f>
        <v>г. Астрахань</v>
      </c>
      <c r="C1779" s="41">
        <f t="shared" si="54"/>
        <v>113.91626880000001</v>
      </c>
      <c r="D1779" s="41">
        <f t="shared" si="55"/>
        <v>7.2712512000000009</v>
      </c>
      <c r="E1779" s="30">
        <v>0</v>
      </c>
      <c r="F1779" s="31">
        <v>7.2712512000000009</v>
      </c>
      <c r="G1779" s="32">
        <v>0</v>
      </c>
      <c r="H1779" s="32">
        <v>0</v>
      </c>
      <c r="I1779" s="32">
        <v>0</v>
      </c>
      <c r="J1779" s="32">
        <v>0</v>
      </c>
      <c r="K1779" s="29">
        <f>Лист4!E1777/1000</f>
        <v>121.18752000000001</v>
      </c>
      <c r="L1779" s="33"/>
      <c r="M1779" s="33"/>
    </row>
    <row r="1780" spans="1:13" s="34" customFormat="1" ht="17.25" customHeight="1" x14ac:dyDescent="0.25">
      <c r="A1780" s="23" t="str">
        <f>Лист4!A1778</f>
        <v xml:space="preserve">Красноармейская 3-я ул. д.4 </v>
      </c>
      <c r="B1780" s="185" t="str">
        <f>Лист4!C1778</f>
        <v>г. Астрахань</v>
      </c>
      <c r="C1780" s="41">
        <f t="shared" si="54"/>
        <v>10.746080000000001</v>
      </c>
      <c r="D1780" s="41">
        <f t="shared" si="55"/>
        <v>0.68592000000000009</v>
      </c>
      <c r="E1780" s="30">
        <v>0</v>
      </c>
      <c r="F1780" s="31">
        <v>0.68592000000000009</v>
      </c>
      <c r="G1780" s="32">
        <v>0</v>
      </c>
      <c r="H1780" s="32">
        <v>0</v>
      </c>
      <c r="I1780" s="32">
        <v>0</v>
      </c>
      <c r="J1780" s="32">
        <v>0</v>
      </c>
      <c r="K1780" s="29">
        <f>Лист4!E1778/1000</f>
        <v>11.432</v>
      </c>
      <c r="L1780" s="33"/>
      <c r="M1780" s="33"/>
    </row>
    <row r="1781" spans="1:13" s="34" customFormat="1" ht="17.25" customHeight="1" x14ac:dyDescent="0.25">
      <c r="A1781" s="23" t="str">
        <f>Лист4!A1779</f>
        <v xml:space="preserve">Красноармейская ул. д.11 </v>
      </c>
      <c r="B1781" s="185" t="str">
        <f>Лист4!C1779</f>
        <v>г. Астрахань</v>
      </c>
      <c r="C1781" s="41">
        <f t="shared" si="54"/>
        <v>152.21077839999998</v>
      </c>
      <c r="D1781" s="41">
        <f t="shared" si="55"/>
        <v>9.7155815999999984</v>
      </c>
      <c r="E1781" s="30">
        <v>0</v>
      </c>
      <c r="F1781" s="31">
        <v>9.7155815999999984</v>
      </c>
      <c r="G1781" s="32">
        <v>0</v>
      </c>
      <c r="H1781" s="32">
        <v>0</v>
      </c>
      <c r="I1781" s="32">
        <v>0</v>
      </c>
      <c r="J1781" s="32">
        <v>0</v>
      </c>
      <c r="K1781" s="29">
        <f>Лист4!E1779/1000</f>
        <v>161.92635999999999</v>
      </c>
      <c r="L1781" s="33"/>
      <c r="M1781" s="33"/>
    </row>
    <row r="1782" spans="1:13" s="34" customFormat="1" ht="17.25" customHeight="1" x14ac:dyDescent="0.25">
      <c r="A1782" s="23" t="str">
        <f>Лист4!A1780</f>
        <v xml:space="preserve">Красноармейская ул. д.15 </v>
      </c>
      <c r="B1782" s="185" t="str">
        <f>Лист4!C1780</f>
        <v>г. Астрахань</v>
      </c>
      <c r="C1782" s="41">
        <f t="shared" si="54"/>
        <v>674.20181180000009</v>
      </c>
      <c r="D1782" s="41">
        <f t="shared" si="55"/>
        <v>43.0341582</v>
      </c>
      <c r="E1782" s="30">
        <v>0</v>
      </c>
      <c r="F1782" s="31">
        <v>43.0341582</v>
      </c>
      <c r="G1782" s="32">
        <v>0</v>
      </c>
      <c r="H1782" s="32">
        <v>0</v>
      </c>
      <c r="I1782" s="32">
        <v>0</v>
      </c>
      <c r="J1782" s="32">
        <v>0</v>
      </c>
      <c r="K1782" s="29">
        <f>Лист4!E1780/1000</f>
        <v>717.23597000000007</v>
      </c>
      <c r="L1782" s="33"/>
      <c r="M1782" s="33"/>
    </row>
    <row r="1783" spans="1:13" s="34" customFormat="1" ht="17.25" customHeight="1" x14ac:dyDescent="0.25">
      <c r="A1783" s="23" t="str">
        <f>Лист4!A1781</f>
        <v xml:space="preserve">Красноармейская ул. д.1А </v>
      </c>
      <c r="B1783" s="185" t="str">
        <f>Лист4!C1781</f>
        <v>г. Астрахань</v>
      </c>
      <c r="C1783" s="41">
        <f t="shared" si="54"/>
        <v>72.978591999999992</v>
      </c>
      <c r="D1783" s="41">
        <f t="shared" si="55"/>
        <v>4.6582080000000001</v>
      </c>
      <c r="E1783" s="30">
        <v>0</v>
      </c>
      <c r="F1783" s="31">
        <v>4.6582080000000001</v>
      </c>
      <c r="G1783" s="32">
        <v>0</v>
      </c>
      <c r="H1783" s="32">
        <v>0</v>
      </c>
      <c r="I1783" s="32">
        <v>0</v>
      </c>
      <c r="J1783" s="32">
        <v>0</v>
      </c>
      <c r="K1783" s="29">
        <f>Лист4!E1781/1000</f>
        <v>77.636799999999994</v>
      </c>
      <c r="L1783" s="33"/>
      <c r="M1783" s="33"/>
    </row>
    <row r="1784" spans="1:13" s="34" customFormat="1" ht="17.25" customHeight="1" x14ac:dyDescent="0.25">
      <c r="A1784" s="23" t="str">
        <f>Лист4!A1782</f>
        <v xml:space="preserve">Красноармейская ул. д.23 </v>
      </c>
      <c r="B1784" s="185" t="str">
        <f>Лист4!C1782</f>
        <v>г. Астрахань</v>
      </c>
      <c r="C1784" s="41">
        <f t="shared" si="54"/>
        <v>555.8608220000001</v>
      </c>
      <c r="D1784" s="41">
        <f t="shared" si="55"/>
        <v>35.480478000000005</v>
      </c>
      <c r="E1784" s="30">
        <v>0</v>
      </c>
      <c r="F1784" s="31">
        <v>35.480478000000005</v>
      </c>
      <c r="G1784" s="32">
        <v>0</v>
      </c>
      <c r="H1784" s="32">
        <v>0</v>
      </c>
      <c r="I1784" s="32">
        <v>0</v>
      </c>
      <c r="J1784" s="32">
        <v>0</v>
      </c>
      <c r="K1784" s="29">
        <f>Лист4!E1782/1000</f>
        <v>591.34130000000005</v>
      </c>
      <c r="L1784" s="33"/>
      <c r="M1784" s="33"/>
    </row>
    <row r="1785" spans="1:13" s="34" customFormat="1" ht="17.25" customHeight="1" x14ac:dyDescent="0.25">
      <c r="A1785" s="23" t="str">
        <f>Лист4!A1783</f>
        <v xml:space="preserve">Красноармейская ул. д.23А </v>
      </c>
      <c r="B1785" s="185" t="str">
        <f>Лист4!C1783</f>
        <v>г. Астрахань</v>
      </c>
      <c r="C1785" s="41">
        <f t="shared" si="54"/>
        <v>530.54394299999979</v>
      </c>
      <c r="D1785" s="41">
        <f t="shared" si="55"/>
        <v>33.864506999999989</v>
      </c>
      <c r="E1785" s="30">
        <v>0</v>
      </c>
      <c r="F1785" s="31">
        <v>33.864506999999989</v>
      </c>
      <c r="G1785" s="32">
        <v>0</v>
      </c>
      <c r="H1785" s="32">
        <v>0</v>
      </c>
      <c r="I1785" s="32">
        <v>0</v>
      </c>
      <c r="J1785" s="32">
        <v>0</v>
      </c>
      <c r="K1785" s="29">
        <f>Лист4!E1783/1000</f>
        <v>564.40844999999979</v>
      </c>
      <c r="L1785" s="33"/>
      <c r="M1785" s="33"/>
    </row>
    <row r="1786" spans="1:13" s="34" customFormat="1" ht="17.25" customHeight="1" x14ac:dyDescent="0.25">
      <c r="A1786" s="23" t="str">
        <f>Лист4!A1784</f>
        <v xml:space="preserve">Красноармейская ул. д.27 </v>
      </c>
      <c r="B1786" s="185" t="str">
        <f>Лист4!C1784</f>
        <v>г. Астрахань</v>
      </c>
      <c r="C1786" s="41">
        <f t="shared" si="54"/>
        <v>578.0708506000002</v>
      </c>
      <c r="D1786" s="41">
        <f t="shared" si="55"/>
        <v>36.898139400000012</v>
      </c>
      <c r="E1786" s="30">
        <v>0</v>
      </c>
      <c r="F1786" s="31">
        <v>36.898139400000012</v>
      </c>
      <c r="G1786" s="32">
        <v>0</v>
      </c>
      <c r="H1786" s="32">
        <v>0</v>
      </c>
      <c r="I1786" s="32">
        <v>0</v>
      </c>
      <c r="J1786" s="32">
        <v>0</v>
      </c>
      <c r="K1786" s="29">
        <f>Лист4!E1784/1000</f>
        <v>614.96899000000019</v>
      </c>
      <c r="L1786" s="33"/>
      <c r="M1786" s="33"/>
    </row>
    <row r="1787" spans="1:13" s="34" customFormat="1" ht="17.25" customHeight="1" x14ac:dyDescent="0.25">
      <c r="A1787" s="23" t="str">
        <f>Лист4!A1785</f>
        <v xml:space="preserve">Красноармейская ул. д.27А </v>
      </c>
      <c r="B1787" s="185" t="str">
        <f>Лист4!C1785</f>
        <v>г. Астрахань</v>
      </c>
      <c r="C1787" s="41">
        <f t="shared" si="54"/>
        <v>959.93081999999981</v>
      </c>
      <c r="D1787" s="41">
        <f t="shared" si="55"/>
        <v>61.272179999999992</v>
      </c>
      <c r="E1787" s="30">
        <v>0</v>
      </c>
      <c r="F1787" s="31">
        <v>61.272179999999992</v>
      </c>
      <c r="G1787" s="32">
        <v>0</v>
      </c>
      <c r="H1787" s="32">
        <v>0</v>
      </c>
      <c r="I1787" s="32">
        <v>0</v>
      </c>
      <c r="J1787" s="32">
        <v>0</v>
      </c>
      <c r="K1787" s="29">
        <f>Лист4!E1785/1000</f>
        <v>1021.2029999999999</v>
      </c>
      <c r="L1787" s="33"/>
      <c r="M1787" s="33"/>
    </row>
    <row r="1788" spans="1:13" s="34" customFormat="1" ht="17.25" customHeight="1" x14ac:dyDescent="0.25">
      <c r="A1788" s="23" t="str">
        <f>Лист4!A1786</f>
        <v xml:space="preserve">Красноармейская ул. д.3 </v>
      </c>
      <c r="B1788" s="185" t="str">
        <f>Лист4!C1786</f>
        <v>г. Астрахань</v>
      </c>
      <c r="C1788" s="41">
        <f t="shared" si="54"/>
        <v>64.397604600000008</v>
      </c>
      <c r="D1788" s="41">
        <f t="shared" si="55"/>
        <v>4.1104854000000008</v>
      </c>
      <c r="E1788" s="30">
        <v>0</v>
      </c>
      <c r="F1788" s="31">
        <v>4.1104854000000008</v>
      </c>
      <c r="G1788" s="32">
        <v>0</v>
      </c>
      <c r="H1788" s="32">
        <v>0</v>
      </c>
      <c r="I1788" s="32">
        <v>0</v>
      </c>
      <c r="J1788" s="32">
        <v>0</v>
      </c>
      <c r="K1788" s="29">
        <f>Лист4!E1786/1000</f>
        <v>68.50809000000001</v>
      </c>
      <c r="L1788" s="33"/>
      <c r="M1788" s="33"/>
    </row>
    <row r="1789" spans="1:13" s="34" customFormat="1" ht="17.25" customHeight="1" x14ac:dyDescent="0.25">
      <c r="A1789" s="23" t="str">
        <f>Лист4!A1787</f>
        <v xml:space="preserve">Красноармейская ул. д.31 </v>
      </c>
      <c r="B1789" s="185" t="str">
        <f>Лист4!C1787</f>
        <v>г. Астрахань</v>
      </c>
      <c r="C1789" s="41">
        <f t="shared" si="54"/>
        <v>677.07454580000001</v>
      </c>
      <c r="D1789" s="41">
        <f t="shared" si="55"/>
        <v>43.2175242</v>
      </c>
      <c r="E1789" s="30">
        <v>0</v>
      </c>
      <c r="F1789" s="31">
        <v>43.2175242</v>
      </c>
      <c r="G1789" s="32">
        <v>0</v>
      </c>
      <c r="H1789" s="32">
        <v>0</v>
      </c>
      <c r="I1789" s="32">
        <v>0</v>
      </c>
      <c r="J1789" s="32">
        <v>0</v>
      </c>
      <c r="K1789" s="29">
        <f>Лист4!E1787/1000</f>
        <v>720.29206999999997</v>
      </c>
      <c r="L1789" s="33"/>
      <c r="M1789" s="33"/>
    </row>
    <row r="1790" spans="1:13" s="34" customFormat="1" ht="17.25" customHeight="1" x14ac:dyDescent="0.25">
      <c r="A1790" s="23" t="str">
        <f>Лист4!A1788</f>
        <v xml:space="preserve">Красноармейская ул. д.35 </v>
      </c>
      <c r="B1790" s="185" t="str">
        <f>Лист4!C1788</f>
        <v>г. Астрахань</v>
      </c>
      <c r="C1790" s="41">
        <f t="shared" si="54"/>
        <v>915.04412800000023</v>
      </c>
      <c r="D1790" s="41">
        <f t="shared" si="55"/>
        <v>58.407072000000014</v>
      </c>
      <c r="E1790" s="30">
        <v>0</v>
      </c>
      <c r="F1790" s="31">
        <v>58.407072000000014</v>
      </c>
      <c r="G1790" s="32">
        <v>0</v>
      </c>
      <c r="H1790" s="32">
        <v>0</v>
      </c>
      <c r="I1790" s="32">
        <v>0</v>
      </c>
      <c r="J1790" s="32">
        <v>0</v>
      </c>
      <c r="K1790" s="29">
        <f>Лист4!E1788/1000</f>
        <v>973.4512000000002</v>
      </c>
      <c r="L1790" s="33"/>
      <c r="M1790" s="33"/>
    </row>
    <row r="1791" spans="1:13" s="34" customFormat="1" ht="17.25" customHeight="1" x14ac:dyDescent="0.25">
      <c r="A1791" s="23" t="str">
        <f>Лист4!A1789</f>
        <v xml:space="preserve">Красноармейская ул. д.37 </v>
      </c>
      <c r="B1791" s="185" t="str">
        <f>Лист4!C1789</f>
        <v>г. Астрахань</v>
      </c>
      <c r="C1791" s="41">
        <f t="shared" si="54"/>
        <v>565.72318920000009</v>
      </c>
      <c r="D1791" s="41">
        <f t="shared" si="55"/>
        <v>36.109990800000006</v>
      </c>
      <c r="E1791" s="30">
        <v>0</v>
      </c>
      <c r="F1791" s="31">
        <v>36.109990800000006</v>
      </c>
      <c r="G1791" s="32">
        <v>0</v>
      </c>
      <c r="H1791" s="32">
        <v>0</v>
      </c>
      <c r="I1791" s="32">
        <v>0</v>
      </c>
      <c r="J1791" s="32">
        <v>0</v>
      </c>
      <c r="K1791" s="29">
        <f>Лист4!E1789/1000</f>
        <v>601.83318000000008</v>
      </c>
      <c r="L1791" s="33"/>
      <c r="M1791" s="33"/>
    </row>
    <row r="1792" spans="1:13" s="34" customFormat="1" ht="17.25" customHeight="1" x14ac:dyDescent="0.25">
      <c r="A1792" s="23" t="str">
        <f>Лист4!A1790</f>
        <v xml:space="preserve">Красноармейская ул. д.9 </v>
      </c>
      <c r="B1792" s="185" t="str">
        <f>Лист4!C1790</f>
        <v>г. Астрахань</v>
      </c>
      <c r="C1792" s="41">
        <f t="shared" ref="C1792:C1855" si="56">K1792+J1792-F1792</f>
        <v>242.68196199999994</v>
      </c>
      <c r="D1792" s="41">
        <f t="shared" ref="D1792:D1855" si="57">F1792</f>
        <v>15.490337999999994</v>
      </c>
      <c r="E1792" s="30">
        <v>0</v>
      </c>
      <c r="F1792" s="31">
        <v>15.490337999999994</v>
      </c>
      <c r="G1792" s="32">
        <v>0</v>
      </c>
      <c r="H1792" s="32">
        <v>0</v>
      </c>
      <c r="I1792" s="32">
        <v>0</v>
      </c>
      <c r="J1792" s="32">
        <v>1145.1099999999999</v>
      </c>
      <c r="K1792" s="29">
        <f>Лист4!E1790/1000-J1792</f>
        <v>-886.93769999999995</v>
      </c>
      <c r="L1792" s="33"/>
      <c r="M1792" s="33"/>
    </row>
    <row r="1793" spans="1:13" s="34" customFormat="1" ht="17.25" customHeight="1" x14ac:dyDescent="0.25">
      <c r="A1793" s="23" t="str">
        <f>Лист4!A1791</f>
        <v xml:space="preserve">Краснопитерская ул. д.115 </v>
      </c>
      <c r="B1793" s="185" t="str">
        <f>Лист4!C1791</f>
        <v>г. Астрахань</v>
      </c>
      <c r="C1793" s="41">
        <f t="shared" si="56"/>
        <v>843.91038939999976</v>
      </c>
      <c r="D1793" s="41">
        <f t="shared" si="57"/>
        <v>53.866620599999983</v>
      </c>
      <c r="E1793" s="30">
        <v>0</v>
      </c>
      <c r="F1793" s="31">
        <v>53.866620599999983</v>
      </c>
      <c r="G1793" s="32">
        <v>0</v>
      </c>
      <c r="H1793" s="32">
        <v>0</v>
      </c>
      <c r="I1793" s="32">
        <v>0</v>
      </c>
      <c r="J1793" s="32">
        <v>0</v>
      </c>
      <c r="K1793" s="29">
        <f>Лист4!E1791/1000</f>
        <v>897.77700999999979</v>
      </c>
      <c r="L1793" s="33"/>
      <c r="M1793" s="33"/>
    </row>
    <row r="1794" spans="1:13" s="34" customFormat="1" ht="17.25" customHeight="1" x14ac:dyDescent="0.25">
      <c r="A1794" s="23" t="str">
        <f>Лист4!A1792</f>
        <v xml:space="preserve">Краснопитерская ул. д.57 </v>
      </c>
      <c r="B1794" s="185" t="str">
        <f>Лист4!C1792</f>
        <v>г. Астрахань</v>
      </c>
      <c r="C1794" s="41">
        <f t="shared" si="56"/>
        <v>34.520465999999999</v>
      </c>
      <c r="D1794" s="41">
        <f t="shared" si="57"/>
        <v>2.2034339999999997</v>
      </c>
      <c r="E1794" s="30">
        <v>0</v>
      </c>
      <c r="F1794" s="31">
        <v>2.2034339999999997</v>
      </c>
      <c r="G1794" s="32">
        <v>0</v>
      </c>
      <c r="H1794" s="32">
        <v>0</v>
      </c>
      <c r="I1794" s="32">
        <v>0</v>
      </c>
      <c r="J1794" s="32">
        <v>0</v>
      </c>
      <c r="K1794" s="29">
        <f>Лист4!E1792/1000</f>
        <v>36.7239</v>
      </c>
      <c r="L1794" s="33"/>
      <c r="M1794" s="33"/>
    </row>
    <row r="1795" spans="1:13" s="34" customFormat="1" ht="17.25" customHeight="1" x14ac:dyDescent="0.25">
      <c r="A1795" s="23" t="str">
        <f>Лист4!A1793</f>
        <v xml:space="preserve">Краснопитерская ул. д.89 </v>
      </c>
      <c r="B1795" s="185" t="str">
        <f>Лист4!C1793</f>
        <v>г. Астрахань</v>
      </c>
      <c r="C1795" s="41">
        <f t="shared" si="56"/>
        <v>2.4252000000000002</v>
      </c>
      <c r="D1795" s="41">
        <f t="shared" si="57"/>
        <v>0.15479999999999999</v>
      </c>
      <c r="E1795" s="30">
        <v>0</v>
      </c>
      <c r="F1795" s="31">
        <v>0.15479999999999999</v>
      </c>
      <c r="G1795" s="32">
        <v>0</v>
      </c>
      <c r="H1795" s="32">
        <v>0</v>
      </c>
      <c r="I1795" s="32">
        <v>0</v>
      </c>
      <c r="J1795" s="32">
        <v>0</v>
      </c>
      <c r="K1795" s="29">
        <f>Лист4!E1793/1000</f>
        <v>2.58</v>
      </c>
      <c r="L1795" s="33"/>
      <c r="M1795" s="33"/>
    </row>
    <row r="1796" spans="1:13" s="34" customFormat="1" ht="17.25" customHeight="1" x14ac:dyDescent="0.25">
      <c r="A1796" s="23" t="str">
        <f>Лист4!A1794</f>
        <v xml:space="preserve">Красный Рыбак ул. д.39 </v>
      </c>
      <c r="B1796" s="185" t="str">
        <f>Лист4!C1794</f>
        <v>г. Астрахань</v>
      </c>
      <c r="C1796" s="41">
        <f t="shared" si="56"/>
        <v>6.9219720000000002</v>
      </c>
      <c r="D1796" s="41">
        <f t="shared" si="57"/>
        <v>0.44182800000000005</v>
      </c>
      <c r="E1796" s="30">
        <v>0</v>
      </c>
      <c r="F1796" s="31">
        <v>0.44182800000000005</v>
      </c>
      <c r="G1796" s="32">
        <v>0</v>
      </c>
      <c r="H1796" s="32">
        <v>0</v>
      </c>
      <c r="I1796" s="32">
        <v>0</v>
      </c>
      <c r="J1796" s="32">
        <v>0</v>
      </c>
      <c r="K1796" s="29">
        <f>Лист4!E1794/1000</f>
        <v>7.3638000000000003</v>
      </c>
      <c r="L1796" s="33"/>
      <c r="M1796" s="33"/>
    </row>
    <row r="1797" spans="1:13" s="34" customFormat="1" ht="17.25" customHeight="1" x14ac:dyDescent="0.25">
      <c r="A1797" s="23" t="str">
        <f>Лист4!A1795</f>
        <v xml:space="preserve">Красный Рыбак ул. д.41 </v>
      </c>
      <c r="B1797" s="185" t="str">
        <f>Лист4!C1795</f>
        <v>г. Астрахань</v>
      </c>
      <c r="C1797" s="41">
        <f t="shared" si="56"/>
        <v>32.206091999999998</v>
      </c>
      <c r="D1797" s="41">
        <f t="shared" si="57"/>
        <v>2.0557080000000001</v>
      </c>
      <c r="E1797" s="30">
        <v>0</v>
      </c>
      <c r="F1797" s="31">
        <v>2.0557080000000001</v>
      </c>
      <c r="G1797" s="32">
        <v>0</v>
      </c>
      <c r="H1797" s="32">
        <v>0</v>
      </c>
      <c r="I1797" s="32">
        <v>0</v>
      </c>
      <c r="J1797" s="32">
        <v>0</v>
      </c>
      <c r="K1797" s="29">
        <f>Лист4!E1795/1000</f>
        <v>34.261800000000001</v>
      </c>
      <c r="L1797" s="33"/>
      <c r="M1797" s="33"/>
    </row>
    <row r="1798" spans="1:13" s="34" customFormat="1" ht="17.25" customHeight="1" x14ac:dyDescent="0.25">
      <c r="A1798" s="23" t="str">
        <f>Лист4!A1796</f>
        <v xml:space="preserve">Куйбышева ул. д.27 </v>
      </c>
      <c r="B1798" s="185" t="str">
        <f>Лист4!C1796</f>
        <v>г. Астрахань</v>
      </c>
      <c r="C1798" s="41">
        <f t="shared" si="56"/>
        <v>12.361376</v>
      </c>
      <c r="D1798" s="41">
        <f t="shared" si="57"/>
        <v>0.78902399999999995</v>
      </c>
      <c r="E1798" s="30">
        <v>0</v>
      </c>
      <c r="F1798" s="31">
        <v>0.78902399999999995</v>
      </c>
      <c r="G1798" s="32">
        <v>0</v>
      </c>
      <c r="H1798" s="32">
        <v>0</v>
      </c>
      <c r="I1798" s="32">
        <v>0</v>
      </c>
      <c r="J1798" s="32">
        <v>0</v>
      </c>
      <c r="K1798" s="29">
        <f>Лист4!E1796/1000</f>
        <v>13.150399999999999</v>
      </c>
      <c r="L1798" s="33"/>
      <c r="M1798" s="33"/>
    </row>
    <row r="1799" spans="1:13" s="34" customFormat="1" ht="17.25" customHeight="1" x14ac:dyDescent="0.25">
      <c r="A1799" s="23" t="str">
        <f>Лист4!A1797</f>
        <v xml:space="preserve">Куйбышева ул. д.28 </v>
      </c>
      <c r="B1799" s="185" t="str">
        <f>Лист4!C1797</f>
        <v>г. Астрахань</v>
      </c>
      <c r="C1799" s="41">
        <f t="shared" si="56"/>
        <v>9.7999700000000018</v>
      </c>
      <c r="D1799" s="41">
        <f t="shared" si="57"/>
        <v>0.62553000000000014</v>
      </c>
      <c r="E1799" s="30">
        <v>0</v>
      </c>
      <c r="F1799" s="31">
        <v>0.62553000000000014</v>
      </c>
      <c r="G1799" s="32">
        <v>0</v>
      </c>
      <c r="H1799" s="32">
        <v>0</v>
      </c>
      <c r="I1799" s="32">
        <v>0</v>
      </c>
      <c r="J1799" s="32">
        <v>0</v>
      </c>
      <c r="K1799" s="29">
        <f>Лист4!E1797/1000</f>
        <v>10.425500000000001</v>
      </c>
      <c r="L1799" s="33"/>
      <c r="M1799" s="33"/>
    </row>
    <row r="1800" spans="1:13" s="34" customFormat="1" ht="17.25" customHeight="1" x14ac:dyDescent="0.25">
      <c r="A1800" s="23" t="str">
        <f>Лист4!A1798</f>
        <v xml:space="preserve">Куйбышева ул. д.30 </v>
      </c>
      <c r="B1800" s="185" t="str">
        <f>Лист4!C1798</f>
        <v>г. Астрахань</v>
      </c>
      <c r="C1800" s="41">
        <f t="shared" si="56"/>
        <v>20.147207999999999</v>
      </c>
      <c r="D1800" s="41">
        <f t="shared" si="57"/>
        <v>1.285992</v>
      </c>
      <c r="E1800" s="30">
        <v>0</v>
      </c>
      <c r="F1800" s="31">
        <v>1.285992</v>
      </c>
      <c r="G1800" s="32">
        <v>0</v>
      </c>
      <c r="H1800" s="32">
        <v>0</v>
      </c>
      <c r="I1800" s="32">
        <v>0</v>
      </c>
      <c r="J1800" s="32">
        <v>0</v>
      </c>
      <c r="K1800" s="29">
        <f>Лист4!E1798/1000</f>
        <v>21.433199999999999</v>
      </c>
      <c r="L1800" s="33"/>
      <c r="M1800" s="33"/>
    </row>
    <row r="1801" spans="1:13" s="34" customFormat="1" ht="17.25" customHeight="1" x14ac:dyDescent="0.25">
      <c r="A1801" s="23" t="str">
        <f>Лист4!A1799</f>
        <v xml:space="preserve">Куйбышева ул. д.32 </v>
      </c>
      <c r="B1801" s="185" t="str">
        <f>Лист4!C1799</f>
        <v>г. Астрахань</v>
      </c>
      <c r="C1801" s="41">
        <f t="shared" si="56"/>
        <v>6.9069320000000003</v>
      </c>
      <c r="D1801" s="41">
        <f t="shared" si="57"/>
        <v>0.44086800000000004</v>
      </c>
      <c r="E1801" s="30">
        <v>0</v>
      </c>
      <c r="F1801" s="31">
        <v>0.44086800000000004</v>
      </c>
      <c r="G1801" s="32">
        <v>0</v>
      </c>
      <c r="H1801" s="32">
        <v>0</v>
      </c>
      <c r="I1801" s="32">
        <v>0</v>
      </c>
      <c r="J1801" s="32">
        <v>0</v>
      </c>
      <c r="K1801" s="29">
        <f>Лист4!E1799/1000</f>
        <v>7.3478000000000003</v>
      </c>
      <c r="L1801" s="33"/>
      <c r="M1801" s="33"/>
    </row>
    <row r="1802" spans="1:13" s="34" customFormat="1" ht="17.25" customHeight="1" x14ac:dyDescent="0.25">
      <c r="A1802" s="23" t="str">
        <f>Лист4!A1800</f>
        <v xml:space="preserve">Куйбышева ул. д.33 </v>
      </c>
      <c r="B1802" s="185" t="str">
        <f>Лист4!C1800</f>
        <v>г. Астрахань</v>
      </c>
      <c r="C1802" s="41">
        <f t="shared" si="56"/>
        <v>25.579656</v>
      </c>
      <c r="D1802" s="41">
        <f t="shared" si="57"/>
        <v>1.6327439999999998</v>
      </c>
      <c r="E1802" s="30">
        <v>0</v>
      </c>
      <c r="F1802" s="31">
        <v>1.6327439999999998</v>
      </c>
      <c r="G1802" s="32">
        <v>0</v>
      </c>
      <c r="H1802" s="32">
        <v>0</v>
      </c>
      <c r="I1802" s="32">
        <v>0</v>
      </c>
      <c r="J1802" s="32">
        <v>0</v>
      </c>
      <c r="K1802" s="29">
        <f>Лист4!E1800/1000</f>
        <v>27.212399999999999</v>
      </c>
      <c r="L1802" s="33"/>
      <c r="M1802" s="33"/>
    </row>
    <row r="1803" spans="1:13" s="34" customFormat="1" ht="17.25" customHeight="1" x14ac:dyDescent="0.25">
      <c r="A1803" s="23" t="str">
        <f>Лист4!A1801</f>
        <v xml:space="preserve">Куйбышева ул. д.35 </v>
      </c>
      <c r="B1803" s="185" t="str">
        <f>Лист4!C1801</f>
        <v>г. Астрахань</v>
      </c>
      <c r="C1803" s="41">
        <f t="shared" si="56"/>
        <v>35.691377000000003</v>
      </c>
      <c r="D1803" s="41">
        <f t="shared" si="57"/>
        <v>2.2781730000000007</v>
      </c>
      <c r="E1803" s="30">
        <v>0</v>
      </c>
      <c r="F1803" s="31">
        <v>2.2781730000000007</v>
      </c>
      <c r="G1803" s="32">
        <v>0</v>
      </c>
      <c r="H1803" s="32">
        <v>0</v>
      </c>
      <c r="I1803" s="32">
        <v>0</v>
      </c>
      <c r="J1803" s="32">
        <v>0</v>
      </c>
      <c r="K1803" s="29">
        <f>Лист4!E1801/1000</f>
        <v>37.969550000000005</v>
      </c>
      <c r="L1803" s="33"/>
      <c r="M1803" s="33"/>
    </row>
    <row r="1804" spans="1:13" s="34" customFormat="1" ht="17.25" customHeight="1" x14ac:dyDescent="0.25">
      <c r="A1804" s="23" t="str">
        <f>Лист4!A1802</f>
        <v xml:space="preserve">Куйбышева ул. д.36 </v>
      </c>
      <c r="B1804" s="185" t="str">
        <f>Лист4!C1802</f>
        <v>г. Астрахань</v>
      </c>
      <c r="C1804" s="41">
        <f t="shared" si="56"/>
        <v>23.206531999999999</v>
      </c>
      <c r="D1804" s="41">
        <f t="shared" si="57"/>
        <v>1.481268</v>
      </c>
      <c r="E1804" s="30">
        <v>0</v>
      </c>
      <c r="F1804" s="31">
        <v>1.481268</v>
      </c>
      <c r="G1804" s="32">
        <v>0</v>
      </c>
      <c r="H1804" s="32">
        <v>0</v>
      </c>
      <c r="I1804" s="32">
        <v>0</v>
      </c>
      <c r="J1804" s="32">
        <v>0</v>
      </c>
      <c r="K1804" s="29">
        <f>Лист4!E1802/1000</f>
        <v>24.687799999999999</v>
      </c>
      <c r="L1804" s="33"/>
      <c r="M1804" s="33"/>
    </row>
    <row r="1805" spans="1:13" s="34" customFormat="1" ht="17.25" customHeight="1" x14ac:dyDescent="0.25">
      <c r="A1805" s="23" t="str">
        <f>Лист4!A1803</f>
        <v xml:space="preserve">Куйбышева ул. д.38 </v>
      </c>
      <c r="B1805" s="185" t="str">
        <f>Лист4!C1803</f>
        <v>г. Астрахань</v>
      </c>
      <c r="C1805" s="41">
        <f t="shared" si="56"/>
        <v>42.717407000000001</v>
      </c>
      <c r="D1805" s="41">
        <f t="shared" si="57"/>
        <v>2.7266430000000001</v>
      </c>
      <c r="E1805" s="30">
        <v>0</v>
      </c>
      <c r="F1805" s="31">
        <v>2.7266430000000001</v>
      </c>
      <c r="G1805" s="32">
        <v>0</v>
      </c>
      <c r="H1805" s="32">
        <v>0</v>
      </c>
      <c r="I1805" s="32">
        <v>0</v>
      </c>
      <c r="J1805" s="32">
        <v>0</v>
      </c>
      <c r="K1805" s="29">
        <f>Лист4!E1803/1000</f>
        <v>45.444050000000004</v>
      </c>
      <c r="L1805" s="33"/>
      <c r="M1805" s="33"/>
    </row>
    <row r="1806" spans="1:13" s="34" customFormat="1" ht="17.25" customHeight="1" x14ac:dyDescent="0.25">
      <c r="A1806" s="23" t="str">
        <f>Лист4!A1804</f>
        <v xml:space="preserve">Куйбышева ул. д.39 </v>
      </c>
      <c r="B1806" s="185" t="str">
        <f>Лист4!C1804</f>
        <v>г. Астрахань</v>
      </c>
      <c r="C1806" s="41">
        <f t="shared" si="56"/>
        <v>41.159103199999997</v>
      </c>
      <c r="D1806" s="41">
        <f t="shared" si="57"/>
        <v>2.6271768</v>
      </c>
      <c r="E1806" s="30">
        <v>0</v>
      </c>
      <c r="F1806" s="31">
        <v>2.6271768</v>
      </c>
      <c r="G1806" s="32">
        <v>0</v>
      </c>
      <c r="H1806" s="32">
        <v>0</v>
      </c>
      <c r="I1806" s="32">
        <v>0</v>
      </c>
      <c r="J1806" s="32">
        <v>0</v>
      </c>
      <c r="K1806" s="29">
        <f>Лист4!E1804/1000</f>
        <v>43.786279999999998</v>
      </c>
      <c r="L1806" s="33"/>
      <c r="M1806" s="33"/>
    </row>
    <row r="1807" spans="1:13" s="34" customFormat="1" ht="17.25" customHeight="1" x14ac:dyDescent="0.25">
      <c r="A1807" s="23" t="str">
        <f>Лист4!A1805</f>
        <v xml:space="preserve">Куйбышева ул. д.40 </v>
      </c>
      <c r="B1807" s="185" t="str">
        <f>Лист4!C1805</f>
        <v>г. Астрахань</v>
      </c>
      <c r="C1807" s="41">
        <f t="shared" si="56"/>
        <v>14.107237999999997</v>
      </c>
      <c r="D1807" s="41">
        <f t="shared" si="57"/>
        <v>0.90046199999999976</v>
      </c>
      <c r="E1807" s="30">
        <v>0</v>
      </c>
      <c r="F1807" s="31">
        <v>0.90046199999999976</v>
      </c>
      <c r="G1807" s="32">
        <v>0</v>
      </c>
      <c r="H1807" s="32">
        <v>0</v>
      </c>
      <c r="I1807" s="32">
        <v>0</v>
      </c>
      <c r="J1807" s="32">
        <v>0</v>
      </c>
      <c r="K1807" s="29">
        <f>Лист4!E1805/1000</f>
        <v>15.007699999999996</v>
      </c>
      <c r="L1807" s="33"/>
      <c r="M1807" s="33"/>
    </row>
    <row r="1808" spans="1:13" s="34" customFormat="1" ht="17.25" customHeight="1" x14ac:dyDescent="0.25">
      <c r="A1808" s="23" t="str">
        <f>Лист4!A1806</f>
        <v xml:space="preserve">Куйбышева ул. д.41 </v>
      </c>
      <c r="B1808" s="185" t="str">
        <f>Лист4!C1806</f>
        <v>г. Астрахань</v>
      </c>
      <c r="C1808" s="41">
        <f t="shared" si="56"/>
        <v>10.03215</v>
      </c>
      <c r="D1808" s="41">
        <f t="shared" si="57"/>
        <v>0.64034999999999997</v>
      </c>
      <c r="E1808" s="30">
        <v>0</v>
      </c>
      <c r="F1808" s="31">
        <v>0.64034999999999997</v>
      </c>
      <c r="G1808" s="32">
        <v>0</v>
      </c>
      <c r="H1808" s="32">
        <v>0</v>
      </c>
      <c r="I1808" s="32">
        <v>0</v>
      </c>
      <c r="J1808" s="32">
        <v>0</v>
      </c>
      <c r="K1808" s="29">
        <f>Лист4!E1806/1000</f>
        <v>10.672499999999999</v>
      </c>
      <c r="L1808" s="33"/>
      <c r="M1808" s="33"/>
    </row>
    <row r="1809" spans="1:13" s="34" customFormat="1" ht="17.25" customHeight="1" x14ac:dyDescent="0.25">
      <c r="A1809" s="23" t="str">
        <f>Лист4!A1807</f>
        <v xml:space="preserve">Куйбышева ул. д.42 </v>
      </c>
      <c r="B1809" s="185" t="str">
        <f>Лист4!C1807</f>
        <v>г. Астрахань</v>
      </c>
      <c r="C1809" s="41">
        <f t="shared" si="56"/>
        <v>1.5799519999999998</v>
      </c>
      <c r="D1809" s="41">
        <f t="shared" si="57"/>
        <v>0.10084799999999999</v>
      </c>
      <c r="E1809" s="30">
        <v>0</v>
      </c>
      <c r="F1809" s="31">
        <v>0.10084799999999999</v>
      </c>
      <c r="G1809" s="32">
        <v>0</v>
      </c>
      <c r="H1809" s="32">
        <v>0</v>
      </c>
      <c r="I1809" s="32">
        <v>0</v>
      </c>
      <c r="J1809" s="32">
        <v>0</v>
      </c>
      <c r="K1809" s="29">
        <f>Лист4!E1807/1000</f>
        <v>1.6807999999999998</v>
      </c>
      <c r="L1809" s="33"/>
      <c r="M1809" s="33"/>
    </row>
    <row r="1810" spans="1:13" s="34" customFormat="1" ht="17.25" customHeight="1" x14ac:dyDescent="0.25">
      <c r="A1810" s="23" t="str">
        <f>Лист4!A1808</f>
        <v xml:space="preserve">Куйбышева ул. д.49 </v>
      </c>
      <c r="B1810" s="185" t="str">
        <f>Лист4!C1808</f>
        <v>г. Астрахань</v>
      </c>
      <c r="C1810" s="41">
        <f t="shared" si="56"/>
        <v>0</v>
      </c>
      <c r="D1810" s="41">
        <f t="shared" si="57"/>
        <v>0</v>
      </c>
      <c r="E1810" s="30">
        <v>0</v>
      </c>
      <c r="F1810" s="31">
        <v>0</v>
      </c>
      <c r="G1810" s="32">
        <v>0</v>
      </c>
      <c r="H1810" s="32">
        <v>0</v>
      </c>
      <c r="I1810" s="32">
        <v>0</v>
      </c>
      <c r="J1810" s="32">
        <v>0</v>
      </c>
      <c r="K1810" s="29">
        <f>Лист4!E1808/1000</f>
        <v>0</v>
      </c>
      <c r="L1810" s="33"/>
      <c r="M1810" s="33"/>
    </row>
    <row r="1811" spans="1:13" s="34" customFormat="1" ht="17.25" customHeight="1" x14ac:dyDescent="0.25">
      <c r="A1811" s="23" t="str">
        <f>Лист4!A1809</f>
        <v xml:space="preserve">Куйбышева ул. д.51 </v>
      </c>
      <c r="B1811" s="185" t="str">
        <f>Лист4!C1809</f>
        <v>г. Астрахань</v>
      </c>
      <c r="C1811" s="41">
        <f t="shared" si="56"/>
        <v>1.04152</v>
      </c>
      <c r="D1811" s="41">
        <f t="shared" si="57"/>
        <v>6.6480000000000011E-2</v>
      </c>
      <c r="E1811" s="30">
        <v>0</v>
      </c>
      <c r="F1811" s="31">
        <v>6.6480000000000011E-2</v>
      </c>
      <c r="G1811" s="32">
        <v>0</v>
      </c>
      <c r="H1811" s="32">
        <v>0</v>
      </c>
      <c r="I1811" s="32">
        <v>0</v>
      </c>
      <c r="J1811" s="32">
        <v>0</v>
      </c>
      <c r="K1811" s="29">
        <f>Лист4!E1809/1000</f>
        <v>1.1080000000000001</v>
      </c>
      <c r="L1811" s="33"/>
      <c r="M1811" s="33"/>
    </row>
    <row r="1812" spans="1:13" s="34" customFormat="1" ht="17.25" customHeight="1" x14ac:dyDescent="0.25">
      <c r="A1812" s="23" t="str">
        <f>Лист4!A1810</f>
        <v xml:space="preserve">Куйбышева ул. д.58 </v>
      </c>
      <c r="B1812" s="185" t="str">
        <f>Лист4!C1810</f>
        <v>г. Астрахань</v>
      </c>
      <c r="C1812" s="41">
        <f t="shared" si="56"/>
        <v>4.2743679999999999</v>
      </c>
      <c r="D1812" s="41">
        <f t="shared" si="57"/>
        <v>0.27283199999999996</v>
      </c>
      <c r="E1812" s="30">
        <v>0</v>
      </c>
      <c r="F1812" s="31">
        <v>0.27283199999999996</v>
      </c>
      <c r="G1812" s="32">
        <v>0</v>
      </c>
      <c r="H1812" s="32">
        <v>0</v>
      </c>
      <c r="I1812" s="32">
        <v>0</v>
      </c>
      <c r="J1812" s="32">
        <v>0</v>
      </c>
      <c r="K1812" s="29">
        <f>Лист4!E1810/1000</f>
        <v>4.5472000000000001</v>
      </c>
      <c r="L1812" s="33"/>
      <c r="M1812" s="33"/>
    </row>
    <row r="1813" spans="1:13" s="34" customFormat="1" ht="17.25" customHeight="1" x14ac:dyDescent="0.25">
      <c r="A1813" s="23" t="str">
        <f>Лист4!A1811</f>
        <v xml:space="preserve">Куйбышева ул. д.61 </v>
      </c>
      <c r="B1813" s="185" t="str">
        <f>Лист4!C1811</f>
        <v>г. Астрахань</v>
      </c>
      <c r="C1813" s="41">
        <f t="shared" si="56"/>
        <v>39.709453999999994</v>
      </c>
      <c r="D1813" s="41">
        <f t="shared" si="57"/>
        <v>2.5346459999999995</v>
      </c>
      <c r="E1813" s="30">
        <v>0</v>
      </c>
      <c r="F1813" s="31">
        <v>2.5346459999999995</v>
      </c>
      <c r="G1813" s="32">
        <v>0</v>
      </c>
      <c r="H1813" s="32">
        <v>0</v>
      </c>
      <c r="I1813" s="32">
        <v>0</v>
      </c>
      <c r="J1813" s="32">
        <v>0</v>
      </c>
      <c r="K1813" s="29">
        <f>Лист4!E1811/1000</f>
        <v>42.244099999999996</v>
      </c>
      <c r="L1813" s="33"/>
      <c r="M1813" s="33"/>
    </row>
    <row r="1814" spans="1:13" s="34" customFormat="1" ht="17.25" customHeight="1" x14ac:dyDescent="0.25">
      <c r="A1814" s="23" t="str">
        <f>Лист4!A1812</f>
        <v xml:space="preserve">Куйбышева ул. д.62 </v>
      </c>
      <c r="B1814" s="185" t="str">
        <f>Лист4!C1812</f>
        <v>г. Астрахань</v>
      </c>
      <c r="C1814" s="41">
        <f t="shared" si="56"/>
        <v>0</v>
      </c>
      <c r="D1814" s="41">
        <f t="shared" si="57"/>
        <v>0</v>
      </c>
      <c r="E1814" s="30">
        <v>0</v>
      </c>
      <c r="F1814" s="31">
        <v>0</v>
      </c>
      <c r="G1814" s="32">
        <v>0</v>
      </c>
      <c r="H1814" s="32">
        <v>0</v>
      </c>
      <c r="I1814" s="32">
        <v>0</v>
      </c>
      <c r="J1814" s="32">
        <v>0</v>
      </c>
      <c r="K1814" s="29">
        <f>Лист4!E1812/1000</f>
        <v>0</v>
      </c>
      <c r="L1814" s="33"/>
      <c r="M1814" s="33"/>
    </row>
    <row r="1815" spans="1:13" s="34" customFormat="1" ht="17.25" customHeight="1" x14ac:dyDescent="0.25">
      <c r="A1815" s="23" t="str">
        <f>Лист4!A1813</f>
        <v xml:space="preserve">Куйбышева ул. д.62В </v>
      </c>
      <c r="B1815" s="185" t="str">
        <f>Лист4!C1813</f>
        <v>г. Астрахань</v>
      </c>
      <c r="C1815" s="41">
        <f t="shared" si="56"/>
        <v>0</v>
      </c>
      <c r="D1815" s="41">
        <f t="shared" si="57"/>
        <v>0</v>
      </c>
      <c r="E1815" s="30">
        <v>0</v>
      </c>
      <c r="F1815" s="31">
        <v>0</v>
      </c>
      <c r="G1815" s="32">
        <v>0</v>
      </c>
      <c r="H1815" s="32">
        <v>0</v>
      </c>
      <c r="I1815" s="32">
        <v>0</v>
      </c>
      <c r="J1815" s="32">
        <v>0</v>
      </c>
      <c r="K1815" s="29">
        <f>Лист4!E1813/1000</f>
        <v>0</v>
      </c>
      <c r="L1815" s="33"/>
      <c r="M1815" s="33"/>
    </row>
    <row r="1816" spans="1:13" s="34" customFormat="1" ht="17.25" customHeight="1" x14ac:dyDescent="0.25">
      <c r="A1816" s="23" t="str">
        <f>Лист4!A1814</f>
        <v xml:space="preserve">Куйбышева ул. д.63 </v>
      </c>
      <c r="B1816" s="185" t="str">
        <f>Лист4!C1814</f>
        <v>г. Астрахань</v>
      </c>
      <c r="C1816" s="41">
        <f t="shared" si="56"/>
        <v>45.929856999999998</v>
      </c>
      <c r="D1816" s="41">
        <f t="shared" si="57"/>
        <v>2.9316930000000001</v>
      </c>
      <c r="E1816" s="30">
        <v>0</v>
      </c>
      <c r="F1816" s="31">
        <v>2.9316930000000001</v>
      </c>
      <c r="G1816" s="32">
        <v>0</v>
      </c>
      <c r="H1816" s="32">
        <v>0</v>
      </c>
      <c r="I1816" s="32">
        <v>0</v>
      </c>
      <c r="J1816" s="32">
        <v>0</v>
      </c>
      <c r="K1816" s="29">
        <f>Лист4!E1814/1000</f>
        <v>48.861550000000001</v>
      </c>
      <c r="L1816" s="33"/>
      <c r="M1816" s="33"/>
    </row>
    <row r="1817" spans="1:13" s="34" customFormat="1" ht="17.25" customHeight="1" x14ac:dyDescent="0.25">
      <c r="A1817" s="23" t="str">
        <f>Лист4!A1815</f>
        <v xml:space="preserve">Куйбышева ул. д.66 </v>
      </c>
      <c r="B1817" s="185" t="str">
        <f>Лист4!C1815</f>
        <v>г. Астрахань</v>
      </c>
      <c r="C1817" s="41">
        <f t="shared" si="56"/>
        <v>15.841726000000001</v>
      </c>
      <c r="D1817" s="41">
        <f t="shared" si="57"/>
        <v>1.011174</v>
      </c>
      <c r="E1817" s="30">
        <v>0</v>
      </c>
      <c r="F1817" s="31">
        <v>1.011174</v>
      </c>
      <c r="G1817" s="32">
        <v>0</v>
      </c>
      <c r="H1817" s="32">
        <v>0</v>
      </c>
      <c r="I1817" s="32">
        <v>0</v>
      </c>
      <c r="J1817" s="32">
        <v>0</v>
      </c>
      <c r="K1817" s="29">
        <f>Лист4!E1815/1000</f>
        <v>16.852900000000002</v>
      </c>
      <c r="L1817" s="33"/>
      <c r="M1817" s="33"/>
    </row>
    <row r="1818" spans="1:13" s="34" customFormat="1" ht="17.25" customHeight="1" x14ac:dyDescent="0.25">
      <c r="A1818" s="23" t="str">
        <f>Лист4!A1816</f>
        <v xml:space="preserve">Куйбышева ул. д.68 </v>
      </c>
      <c r="B1818" s="185" t="str">
        <f>Лист4!C1816</f>
        <v>г. Астрахань</v>
      </c>
      <c r="C1818" s="41">
        <f t="shared" si="56"/>
        <v>26.021268000000003</v>
      </c>
      <c r="D1818" s="41">
        <f t="shared" si="57"/>
        <v>1.6609320000000001</v>
      </c>
      <c r="E1818" s="30">
        <v>0</v>
      </c>
      <c r="F1818" s="31">
        <v>1.6609320000000001</v>
      </c>
      <c r="G1818" s="32">
        <v>0</v>
      </c>
      <c r="H1818" s="32">
        <v>0</v>
      </c>
      <c r="I1818" s="32">
        <v>0</v>
      </c>
      <c r="J1818" s="32">
        <v>0</v>
      </c>
      <c r="K1818" s="29">
        <f>Лист4!E1816/1000</f>
        <v>27.682200000000002</v>
      </c>
      <c r="L1818" s="33"/>
      <c r="M1818" s="33"/>
    </row>
    <row r="1819" spans="1:13" s="34" customFormat="1" ht="17.25" customHeight="1" x14ac:dyDescent="0.25">
      <c r="A1819" s="23" t="str">
        <f>Лист4!A1817</f>
        <v xml:space="preserve">Куйбышева ул. д.74 </v>
      </c>
      <c r="B1819" s="185" t="str">
        <f>Лист4!C1817</f>
        <v>г. Астрахань</v>
      </c>
      <c r="C1819" s="41">
        <f t="shared" si="56"/>
        <v>9.774872000000002</v>
      </c>
      <c r="D1819" s="41">
        <f t="shared" si="57"/>
        <v>0.62392800000000004</v>
      </c>
      <c r="E1819" s="30">
        <v>0</v>
      </c>
      <c r="F1819" s="31">
        <v>0.62392800000000004</v>
      </c>
      <c r="G1819" s="32">
        <v>0</v>
      </c>
      <c r="H1819" s="32">
        <v>0</v>
      </c>
      <c r="I1819" s="32">
        <v>0</v>
      </c>
      <c r="J1819" s="32">
        <v>0</v>
      </c>
      <c r="K1819" s="29">
        <f>Лист4!E1817/1000</f>
        <v>10.398800000000001</v>
      </c>
      <c r="L1819" s="33"/>
      <c r="M1819" s="33"/>
    </row>
    <row r="1820" spans="1:13" s="34" customFormat="1" ht="17.25" customHeight="1" x14ac:dyDescent="0.25">
      <c r="A1820" s="23" t="str">
        <f>Лист4!A1818</f>
        <v xml:space="preserve">Куйбышева ул. д.82 </v>
      </c>
      <c r="B1820" s="185" t="str">
        <f>Лист4!C1818</f>
        <v>г. Астрахань</v>
      </c>
      <c r="C1820" s="41">
        <f t="shared" si="56"/>
        <v>0</v>
      </c>
      <c r="D1820" s="41">
        <f t="shared" si="57"/>
        <v>0</v>
      </c>
      <c r="E1820" s="30">
        <v>0</v>
      </c>
      <c r="F1820" s="31">
        <v>0</v>
      </c>
      <c r="G1820" s="32">
        <v>0</v>
      </c>
      <c r="H1820" s="32">
        <v>0</v>
      </c>
      <c r="I1820" s="32">
        <v>0</v>
      </c>
      <c r="J1820" s="32">
        <v>0</v>
      </c>
      <c r="K1820" s="29">
        <f>Лист4!E1818/1000</f>
        <v>0</v>
      </c>
      <c r="L1820" s="33"/>
      <c r="M1820" s="33"/>
    </row>
    <row r="1821" spans="1:13" s="34" customFormat="1" ht="17.25" customHeight="1" x14ac:dyDescent="0.25">
      <c r="A1821" s="23" t="str">
        <f>Лист4!A1819</f>
        <v xml:space="preserve">Куйбышева ул. д.82/1Б </v>
      </c>
      <c r="B1821" s="185" t="str">
        <f>Лист4!C1819</f>
        <v>г. Астрахань</v>
      </c>
      <c r="C1821" s="41">
        <f t="shared" si="56"/>
        <v>0</v>
      </c>
      <c r="D1821" s="41">
        <f t="shared" si="57"/>
        <v>0</v>
      </c>
      <c r="E1821" s="30">
        <v>0</v>
      </c>
      <c r="F1821" s="31">
        <v>0</v>
      </c>
      <c r="G1821" s="32">
        <v>0</v>
      </c>
      <c r="H1821" s="32">
        <v>0</v>
      </c>
      <c r="I1821" s="32">
        <v>0</v>
      </c>
      <c r="J1821" s="32">
        <v>0</v>
      </c>
      <c r="K1821" s="29">
        <f>Лист4!E1819/1000</f>
        <v>0</v>
      </c>
      <c r="L1821" s="33"/>
      <c r="M1821" s="33"/>
    </row>
    <row r="1822" spans="1:13" s="34" customFormat="1" ht="17.25" customHeight="1" x14ac:dyDescent="0.25">
      <c r="A1822" s="23" t="str">
        <f>Лист4!A1820</f>
        <v xml:space="preserve">Куйбышева ул. д.86 </v>
      </c>
      <c r="B1822" s="185" t="str">
        <f>Лист4!C1820</f>
        <v>г. Астрахань</v>
      </c>
      <c r="C1822" s="41">
        <f t="shared" si="56"/>
        <v>4.8985279999999998</v>
      </c>
      <c r="D1822" s="41">
        <f t="shared" si="57"/>
        <v>0.31267200000000001</v>
      </c>
      <c r="E1822" s="30">
        <v>0</v>
      </c>
      <c r="F1822" s="31">
        <v>0.31267200000000001</v>
      </c>
      <c r="G1822" s="32">
        <v>0</v>
      </c>
      <c r="H1822" s="32">
        <v>0</v>
      </c>
      <c r="I1822" s="32">
        <v>0</v>
      </c>
      <c r="J1822" s="32">
        <v>0</v>
      </c>
      <c r="K1822" s="29">
        <f>Лист4!E1820/1000</f>
        <v>5.2111999999999998</v>
      </c>
      <c r="L1822" s="33"/>
      <c r="M1822" s="33"/>
    </row>
    <row r="1823" spans="1:13" s="34" customFormat="1" ht="17.25" customHeight="1" x14ac:dyDescent="0.25">
      <c r="A1823" s="23" t="str">
        <f>Лист4!A1821</f>
        <v xml:space="preserve">Куйбышева ул. д.92 </v>
      </c>
      <c r="B1823" s="185" t="str">
        <f>Лист4!C1821</f>
        <v>г. Астрахань</v>
      </c>
      <c r="C1823" s="41">
        <f t="shared" si="56"/>
        <v>0</v>
      </c>
      <c r="D1823" s="41">
        <f t="shared" si="57"/>
        <v>0</v>
      </c>
      <c r="E1823" s="30">
        <v>0</v>
      </c>
      <c r="F1823" s="31">
        <v>0</v>
      </c>
      <c r="G1823" s="32">
        <v>0</v>
      </c>
      <c r="H1823" s="32">
        <v>0</v>
      </c>
      <c r="I1823" s="32">
        <v>0</v>
      </c>
      <c r="J1823" s="32">
        <v>0</v>
      </c>
      <c r="K1823" s="29">
        <f>Лист4!E1821/1000-J1823</f>
        <v>0</v>
      </c>
      <c r="L1823" s="33"/>
      <c r="M1823" s="33"/>
    </row>
    <row r="1824" spans="1:13" s="34" customFormat="1" ht="17.25" customHeight="1" x14ac:dyDescent="0.25">
      <c r="A1824" s="23" t="str">
        <f>Лист4!A1822</f>
        <v xml:space="preserve">Лабинская ул. д.8 </v>
      </c>
      <c r="B1824" s="185" t="str">
        <f>Лист4!C1822</f>
        <v>г. Астрахань</v>
      </c>
      <c r="C1824" s="41">
        <f t="shared" si="56"/>
        <v>0</v>
      </c>
      <c r="D1824" s="41">
        <f t="shared" si="57"/>
        <v>0</v>
      </c>
      <c r="E1824" s="30">
        <v>0</v>
      </c>
      <c r="F1824" s="31">
        <v>0</v>
      </c>
      <c r="G1824" s="32">
        <v>0</v>
      </c>
      <c r="H1824" s="32">
        <v>0</v>
      </c>
      <c r="I1824" s="32">
        <v>0</v>
      </c>
      <c r="J1824" s="32">
        <v>0</v>
      </c>
      <c r="K1824" s="29">
        <f>Лист4!E1822/1000</f>
        <v>0</v>
      </c>
      <c r="L1824" s="33"/>
      <c r="M1824" s="33"/>
    </row>
    <row r="1825" spans="1:13" s="34" customFormat="1" ht="17.25" customHeight="1" x14ac:dyDescent="0.25">
      <c r="A1825" s="23" t="str">
        <f>Лист4!A1823</f>
        <v xml:space="preserve">Латышева ул. д.12 </v>
      </c>
      <c r="B1825" s="185" t="str">
        <f>Лист4!C1823</f>
        <v>г. Астрахань</v>
      </c>
      <c r="C1825" s="41">
        <f t="shared" si="56"/>
        <v>13.028681999999998</v>
      </c>
      <c r="D1825" s="41">
        <f t="shared" si="57"/>
        <v>0.83161799999999986</v>
      </c>
      <c r="E1825" s="30">
        <v>0</v>
      </c>
      <c r="F1825" s="31">
        <v>0.83161799999999986</v>
      </c>
      <c r="G1825" s="32">
        <v>0</v>
      </c>
      <c r="H1825" s="32">
        <v>0</v>
      </c>
      <c r="I1825" s="32">
        <v>0</v>
      </c>
      <c r="J1825" s="32">
        <v>0</v>
      </c>
      <c r="K1825" s="29">
        <f>Лист4!E1823/1000</f>
        <v>13.860299999999999</v>
      </c>
      <c r="L1825" s="33"/>
      <c r="M1825" s="33"/>
    </row>
    <row r="1826" spans="1:13" s="34" customFormat="1" ht="17.25" customHeight="1" x14ac:dyDescent="0.25">
      <c r="A1826" s="23" t="str">
        <f>Лист4!A1824</f>
        <v xml:space="preserve">Латышева ул. д.14 </v>
      </c>
      <c r="B1826" s="185" t="str">
        <f>Лист4!C1824</f>
        <v>г. Астрахань</v>
      </c>
      <c r="C1826" s="41">
        <f t="shared" si="56"/>
        <v>10.772306</v>
      </c>
      <c r="D1826" s="41">
        <f t="shared" si="57"/>
        <v>0.68759400000000004</v>
      </c>
      <c r="E1826" s="30">
        <v>0</v>
      </c>
      <c r="F1826" s="31">
        <v>0.68759400000000004</v>
      </c>
      <c r="G1826" s="32">
        <v>0</v>
      </c>
      <c r="H1826" s="32">
        <v>0</v>
      </c>
      <c r="I1826" s="32">
        <v>0</v>
      </c>
      <c r="J1826" s="32">
        <v>0</v>
      </c>
      <c r="K1826" s="29">
        <f>Лист4!E1824/1000</f>
        <v>11.459900000000001</v>
      </c>
      <c r="L1826" s="33"/>
      <c r="M1826" s="33"/>
    </row>
    <row r="1827" spans="1:13" s="34" customFormat="1" ht="17.25" customHeight="1" x14ac:dyDescent="0.25">
      <c r="A1827" s="23" t="str">
        <f>Лист4!A1825</f>
        <v xml:space="preserve">Латышева ул. д.16 </v>
      </c>
      <c r="B1827" s="185" t="str">
        <f>Лист4!C1825</f>
        <v>г. Астрахань</v>
      </c>
      <c r="C1827" s="41">
        <f t="shared" si="56"/>
        <v>16.517068999999999</v>
      </c>
      <c r="D1827" s="41">
        <f t="shared" si="57"/>
        <v>1.054281</v>
      </c>
      <c r="E1827" s="30">
        <v>0</v>
      </c>
      <c r="F1827" s="31">
        <v>1.054281</v>
      </c>
      <c r="G1827" s="32">
        <v>0</v>
      </c>
      <c r="H1827" s="32">
        <v>0</v>
      </c>
      <c r="I1827" s="32">
        <v>0</v>
      </c>
      <c r="J1827" s="32">
        <v>0</v>
      </c>
      <c r="K1827" s="29">
        <f>Лист4!E1825/1000</f>
        <v>17.571349999999999</v>
      </c>
      <c r="L1827" s="33"/>
      <c r="M1827" s="33"/>
    </row>
    <row r="1828" spans="1:13" s="34" customFormat="1" ht="17.25" customHeight="1" x14ac:dyDescent="0.25">
      <c r="A1828" s="23" t="str">
        <f>Лист4!A1826</f>
        <v xml:space="preserve">Латышева ул. д.18Г </v>
      </c>
      <c r="B1828" s="185" t="str">
        <f>Лист4!C1826</f>
        <v>г. Астрахань</v>
      </c>
      <c r="C1828" s="41">
        <f t="shared" si="56"/>
        <v>30.718729999999997</v>
      </c>
      <c r="D1828" s="41">
        <f t="shared" si="57"/>
        <v>1.9607699999999997</v>
      </c>
      <c r="E1828" s="30">
        <v>0</v>
      </c>
      <c r="F1828" s="31">
        <v>1.9607699999999997</v>
      </c>
      <c r="G1828" s="32">
        <v>0</v>
      </c>
      <c r="H1828" s="32">
        <v>0</v>
      </c>
      <c r="I1828" s="32">
        <v>0</v>
      </c>
      <c r="J1828" s="32">
        <v>0</v>
      </c>
      <c r="K1828" s="29">
        <f>Лист4!E1826/1000</f>
        <v>32.679499999999997</v>
      </c>
      <c r="L1828" s="33"/>
      <c r="M1828" s="33"/>
    </row>
    <row r="1829" spans="1:13" s="34" customFormat="1" ht="17.25" customHeight="1" x14ac:dyDescent="0.25">
      <c r="A1829" s="23" t="str">
        <f>Лист4!A1827</f>
        <v xml:space="preserve">Латышева ул. д.4 </v>
      </c>
      <c r="B1829" s="185" t="str">
        <f>Лист4!C1827</f>
        <v>г. Астрахань</v>
      </c>
      <c r="C1829" s="41">
        <f t="shared" si="56"/>
        <v>467.62292799999994</v>
      </c>
      <c r="D1829" s="41">
        <f t="shared" si="57"/>
        <v>29.848272000000012</v>
      </c>
      <c r="E1829" s="30">
        <v>0</v>
      </c>
      <c r="F1829" s="31">
        <v>29.848272000000012</v>
      </c>
      <c r="G1829" s="32">
        <v>0</v>
      </c>
      <c r="H1829" s="32">
        <v>0</v>
      </c>
      <c r="I1829" s="32">
        <v>0</v>
      </c>
      <c r="J1829" s="32">
        <f>3604.74+1656.14</f>
        <v>5260.88</v>
      </c>
      <c r="K1829" s="29">
        <f>Лист4!E1827/1000-J1829</f>
        <v>-4763.4088000000002</v>
      </c>
      <c r="L1829" s="33"/>
      <c r="M1829" s="33"/>
    </row>
    <row r="1830" spans="1:13" s="34" customFormat="1" ht="17.25" customHeight="1" x14ac:dyDescent="0.25">
      <c r="A1830" s="23" t="str">
        <f>Лист4!A1828</f>
        <v xml:space="preserve">Латышева ул. д.6Б </v>
      </c>
      <c r="B1830" s="185" t="str">
        <f>Лист4!C1828</f>
        <v>г. Астрахань</v>
      </c>
      <c r="C1830" s="41">
        <f t="shared" si="56"/>
        <v>279.13441</v>
      </c>
      <c r="D1830" s="41">
        <f t="shared" si="57"/>
        <v>17.81709</v>
      </c>
      <c r="E1830" s="30">
        <v>0</v>
      </c>
      <c r="F1830" s="31">
        <v>17.81709</v>
      </c>
      <c r="G1830" s="32">
        <v>0</v>
      </c>
      <c r="H1830" s="32">
        <v>0</v>
      </c>
      <c r="I1830" s="32">
        <v>0</v>
      </c>
      <c r="J1830" s="32">
        <v>0</v>
      </c>
      <c r="K1830" s="29">
        <f>Лист4!E1828/1000</f>
        <v>296.95150000000001</v>
      </c>
      <c r="L1830" s="33"/>
      <c r="M1830" s="33"/>
    </row>
    <row r="1831" spans="1:13" s="34" customFormat="1" ht="17.25" customHeight="1" x14ac:dyDescent="0.25">
      <c r="A1831" s="23" t="str">
        <f>Лист4!A1829</f>
        <v xml:space="preserve">Ляхова ул. д.3 </v>
      </c>
      <c r="B1831" s="185" t="str">
        <f>Лист4!C1829</f>
        <v>г. Астрахань</v>
      </c>
      <c r="C1831" s="41">
        <f t="shared" si="56"/>
        <v>719.49933080000017</v>
      </c>
      <c r="D1831" s="41">
        <f t="shared" si="57"/>
        <v>45.925489200000008</v>
      </c>
      <c r="E1831" s="30">
        <v>0</v>
      </c>
      <c r="F1831" s="31">
        <v>45.925489200000008</v>
      </c>
      <c r="G1831" s="32">
        <v>0</v>
      </c>
      <c r="H1831" s="32">
        <v>0</v>
      </c>
      <c r="I1831" s="32">
        <v>0</v>
      </c>
      <c r="J1831" s="32">
        <v>2515.0500000000002</v>
      </c>
      <c r="K1831" s="29">
        <f>Лист4!E1829/1000-J1831</f>
        <v>-1749.62518</v>
      </c>
      <c r="L1831" s="33"/>
      <c r="M1831" s="33"/>
    </row>
    <row r="1832" spans="1:13" s="34" customFormat="1" ht="17.25" customHeight="1" x14ac:dyDescent="0.25">
      <c r="A1832" s="23" t="str">
        <f>Лист4!A1830</f>
        <v xml:space="preserve">Ляхова ул. д.6 </v>
      </c>
      <c r="B1832" s="185" t="str">
        <f>Лист4!C1830</f>
        <v>г. Астрахань</v>
      </c>
      <c r="C1832" s="41">
        <f t="shared" si="56"/>
        <v>177.81564520000001</v>
      </c>
      <c r="D1832" s="41">
        <f t="shared" si="57"/>
        <v>11.3499348</v>
      </c>
      <c r="E1832" s="30">
        <v>0</v>
      </c>
      <c r="F1832" s="31">
        <v>11.3499348</v>
      </c>
      <c r="G1832" s="32">
        <v>0</v>
      </c>
      <c r="H1832" s="32">
        <v>0</v>
      </c>
      <c r="I1832" s="32">
        <v>0</v>
      </c>
      <c r="J1832" s="32">
        <v>0</v>
      </c>
      <c r="K1832" s="29">
        <f>Лист4!E1830/1000-J1832</f>
        <v>189.16558000000001</v>
      </c>
      <c r="L1832" s="33"/>
      <c r="M1832" s="33"/>
    </row>
    <row r="1833" spans="1:13" s="34" customFormat="1" ht="17.25" customHeight="1" x14ac:dyDescent="0.25">
      <c r="A1833" s="23" t="str">
        <f>Лист4!A1831</f>
        <v xml:space="preserve">Ляхова ул. д.8 </v>
      </c>
      <c r="B1833" s="185" t="str">
        <f>Лист4!C1831</f>
        <v>г. Астрахань</v>
      </c>
      <c r="C1833" s="41">
        <f t="shared" si="56"/>
        <v>110.20929419999999</v>
      </c>
      <c r="D1833" s="41">
        <f t="shared" si="57"/>
        <v>7.0346358000000002</v>
      </c>
      <c r="E1833" s="30">
        <v>0</v>
      </c>
      <c r="F1833" s="31">
        <v>7.0346358000000002</v>
      </c>
      <c r="G1833" s="32">
        <v>0</v>
      </c>
      <c r="H1833" s="32">
        <v>0</v>
      </c>
      <c r="I1833" s="32">
        <v>0</v>
      </c>
      <c r="J1833" s="32">
        <v>0</v>
      </c>
      <c r="K1833" s="29">
        <f>Лист4!E1831/1000</f>
        <v>117.24392999999999</v>
      </c>
      <c r="L1833" s="33"/>
      <c r="M1833" s="33"/>
    </row>
    <row r="1834" spans="1:13" s="34" customFormat="1" ht="17.25" customHeight="1" x14ac:dyDescent="0.25">
      <c r="A1834" s="23" t="str">
        <f>Лист4!A1832</f>
        <v xml:space="preserve">Ляхова ул. д.9 </v>
      </c>
      <c r="B1834" s="185" t="str">
        <f>Лист4!C1832</f>
        <v>г. Астрахань</v>
      </c>
      <c r="C1834" s="41">
        <f t="shared" si="56"/>
        <v>478.91401999999971</v>
      </c>
      <c r="D1834" s="41">
        <f t="shared" si="57"/>
        <v>30.568979999999989</v>
      </c>
      <c r="E1834" s="30">
        <v>0</v>
      </c>
      <c r="F1834" s="31">
        <v>30.568979999999989</v>
      </c>
      <c r="G1834" s="32">
        <v>0</v>
      </c>
      <c r="H1834" s="32">
        <v>0</v>
      </c>
      <c r="I1834" s="32">
        <v>0</v>
      </c>
      <c r="J1834" s="32">
        <v>2454.92</v>
      </c>
      <c r="K1834" s="29">
        <f>Лист4!E1832/1000-J1834</f>
        <v>-1945.4370000000004</v>
      </c>
      <c r="L1834" s="33"/>
      <c r="M1834" s="33"/>
    </row>
    <row r="1835" spans="1:13" s="34" customFormat="1" ht="17.25" customHeight="1" x14ac:dyDescent="0.25">
      <c r="A1835" s="23" t="str">
        <f>Лист4!A1833</f>
        <v xml:space="preserve">Марии Максаковой ул. д.12А </v>
      </c>
      <c r="B1835" s="185" t="str">
        <f>Лист4!C1833</f>
        <v>г. Астрахань</v>
      </c>
      <c r="C1835" s="41">
        <f t="shared" si="56"/>
        <v>1303.5691767999997</v>
      </c>
      <c r="D1835" s="41">
        <f t="shared" si="57"/>
        <v>83.20654319999997</v>
      </c>
      <c r="E1835" s="30">
        <v>0</v>
      </c>
      <c r="F1835" s="31">
        <v>83.20654319999997</v>
      </c>
      <c r="G1835" s="32">
        <v>0</v>
      </c>
      <c r="H1835" s="32">
        <v>0</v>
      </c>
      <c r="I1835" s="32">
        <v>0</v>
      </c>
      <c r="J1835" s="32">
        <v>0</v>
      </c>
      <c r="K1835" s="29">
        <f>Лист4!E1833/1000</f>
        <v>1386.7757199999996</v>
      </c>
      <c r="L1835" s="33"/>
      <c r="M1835" s="33"/>
    </row>
    <row r="1836" spans="1:13" s="34" customFormat="1" ht="17.25" customHeight="1" x14ac:dyDescent="0.25">
      <c r="A1836" s="23" t="str">
        <f>Лист4!A1834</f>
        <v xml:space="preserve">Марии Максаковой ул. д.19 </v>
      </c>
      <c r="B1836" s="185" t="str">
        <f>Лист4!C1834</f>
        <v>г. Астрахань</v>
      </c>
      <c r="C1836" s="41">
        <f t="shared" si="56"/>
        <v>43.521529999999998</v>
      </c>
      <c r="D1836" s="41">
        <f t="shared" si="57"/>
        <v>2.7779700000000003</v>
      </c>
      <c r="E1836" s="30">
        <v>0</v>
      </c>
      <c r="F1836" s="31">
        <v>2.7779700000000003</v>
      </c>
      <c r="G1836" s="32">
        <v>0</v>
      </c>
      <c r="H1836" s="32">
        <v>0</v>
      </c>
      <c r="I1836" s="32">
        <v>0</v>
      </c>
      <c r="J1836" s="32">
        <v>0</v>
      </c>
      <c r="K1836" s="29">
        <f>Лист4!E1834/1000-J1836</f>
        <v>46.299500000000002</v>
      </c>
      <c r="L1836" s="33"/>
      <c r="M1836" s="33"/>
    </row>
    <row r="1837" spans="1:13" s="34" customFormat="1" ht="17.25" customHeight="1" x14ac:dyDescent="0.25">
      <c r="A1837" s="23" t="str">
        <f>Лист4!A1835</f>
        <v xml:space="preserve">Марии Максаковой ул. д.21 </v>
      </c>
      <c r="B1837" s="185" t="str">
        <f>Лист4!C1835</f>
        <v>г. Астрахань</v>
      </c>
      <c r="C1837" s="41">
        <f t="shared" si="56"/>
        <v>20.001319999999996</v>
      </c>
      <c r="D1837" s="41">
        <f t="shared" si="57"/>
        <v>1.2766799999999996</v>
      </c>
      <c r="E1837" s="30">
        <v>0</v>
      </c>
      <c r="F1837" s="31">
        <v>1.2766799999999996</v>
      </c>
      <c r="G1837" s="32">
        <v>0</v>
      </c>
      <c r="H1837" s="32">
        <v>0</v>
      </c>
      <c r="I1837" s="32">
        <v>0</v>
      </c>
      <c r="J1837" s="32">
        <v>0</v>
      </c>
      <c r="K1837" s="29">
        <f>Лист4!E1835/1000</f>
        <v>21.277999999999995</v>
      </c>
      <c r="L1837" s="33"/>
      <c r="M1837" s="33"/>
    </row>
    <row r="1838" spans="1:13" s="34" customFormat="1" ht="17.25" customHeight="1" x14ac:dyDescent="0.25">
      <c r="A1838" s="23" t="str">
        <f>Лист4!A1836</f>
        <v xml:space="preserve">Марии Максаковой ул. д.35 </v>
      </c>
      <c r="B1838" s="185" t="str">
        <f>Лист4!C1836</f>
        <v>г. Астрахань</v>
      </c>
      <c r="C1838" s="41">
        <f t="shared" si="56"/>
        <v>8.7966139999999999</v>
      </c>
      <c r="D1838" s="41">
        <f t="shared" si="57"/>
        <v>0.56148599999999993</v>
      </c>
      <c r="E1838" s="30">
        <v>0</v>
      </c>
      <c r="F1838" s="31">
        <v>0.56148599999999993</v>
      </c>
      <c r="G1838" s="32">
        <v>0</v>
      </c>
      <c r="H1838" s="32">
        <v>0</v>
      </c>
      <c r="I1838" s="32">
        <v>0</v>
      </c>
      <c r="J1838" s="32">
        <v>0</v>
      </c>
      <c r="K1838" s="29">
        <f>Лист4!E1836/1000</f>
        <v>9.3581000000000003</v>
      </c>
      <c r="L1838" s="33"/>
      <c r="M1838" s="33"/>
    </row>
    <row r="1839" spans="1:13" s="34" customFormat="1" ht="17.25" customHeight="1" x14ac:dyDescent="0.25">
      <c r="A1839" s="23" t="str">
        <f>Лист4!A1837</f>
        <v xml:space="preserve">Марии Максаковой ул. д.39/10 </v>
      </c>
      <c r="B1839" s="185" t="str">
        <f>Лист4!C1837</f>
        <v>г. Астрахань</v>
      </c>
      <c r="C1839" s="41">
        <f t="shared" si="56"/>
        <v>1990.3467128000009</v>
      </c>
      <c r="D1839" s="41">
        <f t="shared" si="57"/>
        <v>127.04340720000006</v>
      </c>
      <c r="E1839" s="30">
        <v>0</v>
      </c>
      <c r="F1839" s="31">
        <v>127.04340720000006</v>
      </c>
      <c r="G1839" s="32">
        <v>0</v>
      </c>
      <c r="H1839" s="32">
        <v>0</v>
      </c>
      <c r="I1839" s="32">
        <v>0</v>
      </c>
      <c r="J1839" s="32">
        <v>0</v>
      </c>
      <c r="K1839" s="29">
        <f>Лист4!E1837/1000</f>
        <v>2117.3901200000009</v>
      </c>
      <c r="L1839" s="33"/>
      <c r="M1839" s="33"/>
    </row>
    <row r="1840" spans="1:13" s="34" customFormat="1" ht="17.25" customHeight="1" x14ac:dyDescent="0.25">
      <c r="A1840" s="23" t="str">
        <f>Лист4!A1838</f>
        <v xml:space="preserve">Марии Максаковой ул. д.61 </v>
      </c>
      <c r="B1840" s="185" t="str">
        <f>Лист4!C1838</f>
        <v>г. Астрахань</v>
      </c>
      <c r="C1840" s="41">
        <f t="shared" si="56"/>
        <v>0</v>
      </c>
      <c r="D1840" s="41">
        <f t="shared" si="57"/>
        <v>0</v>
      </c>
      <c r="E1840" s="30">
        <v>0</v>
      </c>
      <c r="F1840" s="31">
        <v>0</v>
      </c>
      <c r="G1840" s="32">
        <v>0</v>
      </c>
      <c r="H1840" s="32">
        <v>0</v>
      </c>
      <c r="I1840" s="32">
        <v>0</v>
      </c>
      <c r="J1840" s="32">
        <v>0</v>
      </c>
      <c r="K1840" s="29">
        <f>Лист4!E1838/1000</f>
        <v>0</v>
      </c>
      <c r="L1840" s="33"/>
      <c r="M1840" s="33"/>
    </row>
    <row r="1841" spans="1:13" s="34" customFormat="1" ht="18.75" customHeight="1" x14ac:dyDescent="0.25">
      <c r="A1841" s="23" t="str">
        <f>Лист4!A1839</f>
        <v xml:space="preserve">Марии Максаковой ул. д.65 </v>
      </c>
      <c r="B1841" s="185" t="str">
        <f>Лист4!C1839</f>
        <v>г. Астрахань</v>
      </c>
      <c r="C1841" s="41">
        <f t="shared" si="56"/>
        <v>19.49325</v>
      </c>
      <c r="D1841" s="41">
        <f t="shared" si="57"/>
        <v>1.2442500000000001</v>
      </c>
      <c r="E1841" s="30">
        <v>0</v>
      </c>
      <c r="F1841" s="31">
        <v>1.2442500000000001</v>
      </c>
      <c r="G1841" s="32">
        <v>0</v>
      </c>
      <c r="H1841" s="32">
        <v>0</v>
      </c>
      <c r="I1841" s="32">
        <v>0</v>
      </c>
      <c r="J1841" s="32">
        <v>0</v>
      </c>
      <c r="K1841" s="29">
        <f>Лист4!E1839/1000</f>
        <v>20.737500000000001</v>
      </c>
      <c r="L1841" s="33"/>
      <c r="M1841" s="33"/>
    </row>
    <row r="1842" spans="1:13" s="34" customFormat="1" ht="18.75" customHeight="1" x14ac:dyDescent="0.25">
      <c r="A1842" s="23" t="str">
        <f>Лист4!A1840</f>
        <v xml:space="preserve">Маркина ул. д.100 </v>
      </c>
      <c r="B1842" s="185" t="str">
        <f>Лист4!C1840</f>
        <v>г. Астрахань</v>
      </c>
      <c r="C1842" s="41">
        <f t="shared" si="56"/>
        <v>779.09873359999972</v>
      </c>
      <c r="D1842" s="41">
        <f t="shared" si="57"/>
        <v>49.729706399999984</v>
      </c>
      <c r="E1842" s="30">
        <v>0</v>
      </c>
      <c r="F1842" s="31">
        <v>49.729706399999984</v>
      </c>
      <c r="G1842" s="32">
        <v>0</v>
      </c>
      <c r="H1842" s="32">
        <v>0</v>
      </c>
      <c r="I1842" s="32">
        <v>0</v>
      </c>
      <c r="J1842" s="32">
        <v>0</v>
      </c>
      <c r="K1842" s="29">
        <f>Лист4!E1840/1000</f>
        <v>828.82843999999966</v>
      </c>
      <c r="L1842" s="33"/>
      <c r="M1842" s="33"/>
    </row>
    <row r="1843" spans="1:13" s="34" customFormat="1" ht="18.75" customHeight="1" x14ac:dyDescent="0.25">
      <c r="A1843" s="23" t="str">
        <f>Лист4!A1841</f>
        <v xml:space="preserve">Маркина ул. д.102 </v>
      </c>
      <c r="B1843" s="185" t="str">
        <f>Лист4!C1841</f>
        <v>г. Астрахань</v>
      </c>
      <c r="C1843" s="41">
        <f t="shared" si="56"/>
        <v>704.64730259999999</v>
      </c>
      <c r="D1843" s="41">
        <f t="shared" si="57"/>
        <v>44.977487399999994</v>
      </c>
      <c r="E1843" s="30">
        <v>0</v>
      </c>
      <c r="F1843" s="31">
        <v>44.977487399999994</v>
      </c>
      <c r="G1843" s="32">
        <v>0</v>
      </c>
      <c r="H1843" s="32">
        <v>0</v>
      </c>
      <c r="I1843" s="32">
        <v>0</v>
      </c>
      <c r="J1843" s="32">
        <v>0</v>
      </c>
      <c r="K1843" s="29">
        <f>Лист4!E1841/1000</f>
        <v>749.62478999999996</v>
      </c>
      <c r="L1843" s="33"/>
      <c r="M1843" s="33"/>
    </row>
    <row r="1844" spans="1:13" s="34" customFormat="1" ht="18.75" customHeight="1" x14ac:dyDescent="0.25">
      <c r="A1844" s="23" t="str">
        <f>Лист4!A1842</f>
        <v xml:space="preserve">Маркина ул. д.104 </v>
      </c>
      <c r="B1844" s="185" t="str">
        <f>Лист4!C1842</f>
        <v>г. Астрахань</v>
      </c>
      <c r="C1844" s="41">
        <f t="shared" si="56"/>
        <v>853.19218439999997</v>
      </c>
      <c r="D1844" s="41">
        <f t="shared" si="57"/>
        <v>54.459075599999991</v>
      </c>
      <c r="E1844" s="30">
        <v>0</v>
      </c>
      <c r="F1844" s="31">
        <v>54.459075599999991</v>
      </c>
      <c r="G1844" s="32">
        <v>0</v>
      </c>
      <c r="H1844" s="32">
        <v>0</v>
      </c>
      <c r="I1844" s="32">
        <v>0</v>
      </c>
      <c r="J1844" s="32">
        <v>0</v>
      </c>
      <c r="K1844" s="29">
        <f>Лист4!E1842/1000</f>
        <v>907.65125999999998</v>
      </c>
      <c r="L1844" s="33"/>
      <c r="M1844" s="33"/>
    </row>
    <row r="1845" spans="1:13" s="34" customFormat="1" ht="18.75" customHeight="1" x14ac:dyDescent="0.25">
      <c r="A1845" s="23" t="str">
        <f>Лист4!A1843</f>
        <v xml:space="preserve">Маркина ул. д.104 - корп. 1 </v>
      </c>
      <c r="B1845" s="185" t="str">
        <f>Лист4!C1843</f>
        <v>г. Астрахань</v>
      </c>
      <c r="C1845" s="41">
        <f t="shared" si="56"/>
        <v>840.68628340000021</v>
      </c>
      <c r="D1845" s="41">
        <f t="shared" si="57"/>
        <v>53.660826600000021</v>
      </c>
      <c r="E1845" s="30">
        <v>0</v>
      </c>
      <c r="F1845" s="31">
        <v>53.660826600000021</v>
      </c>
      <c r="G1845" s="32">
        <v>0</v>
      </c>
      <c r="H1845" s="32">
        <v>0</v>
      </c>
      <c r="I1845" s="32">
        <v>0</v>
      </c>
      <c r="J1845" s="32">
        <v>0</v>
      </c>
      <c r="K1845" s="29">
        <f>Лист4!E1843/1000</f>
        <v>894.34711000000027</v>
      </c>
      <c r="L1845" s="33"/>
      <c r="M1845" s="33"/>
    </row>
    <row r="1846" spans="1:13" s="34" customFormat="1" ht="18.75" customHeight="1" x14ac:dyDescent="0.25">
      <c r="A1846" s="23" t="str">
        <f>Лист4!A1844</f>
        <v xml:space="preserve">Маркина ул. д.98 </v>
      </c>
      <c r="B1846" s="185" t="str">
        <f>Лист4!C1844</f>
        <v>г. Астрахань</v>
      </c>
      <c r="C1846" s="41">
        <f t="shared" si="56"/>
        <v>708.85259940000037</v>
      </c>
      <c r="D1846" s="41">
        <f t="shared" si="57"/>
        <v>45.245910600000023</v>
      </c>
      <c r="E1846" s="30">
        <v>0</v>
      </c>
      <c r="F1846" s="31">
        <v>45.245910600000023</v>
      </c>
      <c r="G1846" s="32">
        <v>0</v>
      </c>
      <c r="H1846" s="32">
        <v>0</v>
      </c>
      <c r="I1846" s="32">
        <v>0</v>
      </c>
      <c r="J1846" s="32">
        <v>0</v>
      </c>
      <c r="K1846" s="29">
        <f>Лист4!E1844/1000</f>
        <v>754.09851000000037</v>
      </c>
      <c r="L1846" s="33"/>
      <c r="M1846" s="33"/>
    </row>
    <row r="1847" spans="1:13" s="34" customFormat="1" ht="18.75" customHeight="1" x14ac:dyDescent="0.25">
      <c r="A1847" s="23" t="str">
        <f>Лист4!A1845</f>
        <v xml:space="preserve">Медиков ул. д.1 </v>
      </c>
      <c r="B1847" s="185" t="str">
        <f>Лист4!C1845</f>
        <v>г. Астрахань</v>
      </c>
      <c r="C1847" s="41">
        <f t="shared" si="56"/>
        <v>233.82338319999999</v>
      </c>
      <c r="D1847" s="41">
        <f t="shared" si="57"/>
        <v>14.924896799999999</v>
      </c>
      <c r="E1847" s="30">
        <v>0</v>
      </c>
      <c r="F1847" s="31">
        <v>14.924896799999999</v>
      </c>
      <c r="G1847" s="32">
        <v>0</v>
      </c>
      <c r="H1847" s="32">
        <v>0</v>
      </c>
      <c r="I1847" s="32">
        <v>0</v>
      </c>
      <c r="J1847" s="32">
        <v>0</v>
      </c>
      <c r="K1847" s="29">
        <f>Лист4!E1845/1000</f>
        <v>248.74827999999999</v>
      </c>
      <c r="L1847" s="33"/>
      <c r="M1847" s="33"/>
    </row>
    <row r="1848" spans="1:13" s="34" customFormat="1" ht="18.75" customHeight="1" x14ac:dyDescent="0.25">
      <c r="A1848" s="23" t="str">
        <f>Лист4!A1846</f>
        <v xml:space="preserve">Медиков ул. д.3 - корп. 2 </v>
      </c>
      <c r="B1848" s="185" t="str">
        <f>Лист4!C1846</f>
        <v>г. Астрахань</v>
      </c>
      <c r="C1848" s="41">
        <f t="shared" si="56"/>
        <v>375.692385</v>
      </c>
      <c r="D1848" s="41">
        <f t="shared" si="57"/>
        <v>23.980364999999999</v>
      </c>
      <c r="E1848" s="30">
        <v>0</v>
      </c>
      <c r="F1848" s="31">
        <v>23.980364999999999</v>
      </c>
      <c r="G1848" s="32">
        <v>0</v>
      </c>
      <c r="H1848" s="32">
        <v>0</v>
      </c>
      <c r="I1848" s="32">
        <v>0</v>
      </c>
      <c r="J1848" s="32">
        <v>0</v>
      </c>
      <c r="K1848" s="29">
        <f>Лист4!E1846/1000</f>
        <v>399.67275000000001</v>
      </c>
      <c r="L1848" s="33"/>
      <c r="M1848" s="33"/>
    </row>
    <row r="1849" spans="1:13" s="34" customFormat="1" ht="18.75" customHeight="1" x14ac:dyDescent="0.25">
      <c r="A1849" s="23" t="str">
        <f>Лист4!A1847</f>
        <v xml:space="preserve">Медиков ул. д.5 </v>
      </c>
      <c r="B1849" s="185" t="str">
        <f>Лист4!C1847</f>
        <v>г. Астрахань</v>
      </c>
      <c r="C1849" s="41">
        <f t="shared" si="56"/>
        <v>871.47766600000011</v>
      </c>
      <c r="D1849" s="41">
        <f t="shared" si="57"/>
        <v>55.626233999999997</v>
      </c>
      <c r="E1849" s="30">
        <v>0</v>
      </c>
      <c r="F1849" s="31">
        <v>55.626233999999997</v>
      </c>
      <c r="G1849" s="32">
        <v>0</v>
      </c>
      <c r="H1849" s="32">
        <v>0</v>
      </c>
      <c r="I1849" s="32">
        <v>0</v>
      </c>
      <c r="J1849" s="32">
        <v>0</v>
      </c>
      <c r="K1849" s="29">
        <f>Лист4!E1847/1000</f>
        <v>927.10390000000007</v>
      </c>
      <c r="L1849" s="33"/>
      <c r="M1849" s="33"/>
    </row>
    <row r="1850" spans="1:13" s="34" customFormat="1" ht="18.75" customHeight="1" x14ac:dyDescent="0.25">
      <c r="A1850" s="23" t="str">
        <f>Лист4!A1848</f>
        <v xml:space="preserve">Мелитопольская 2-я ул. д.14 </v>
      </c>
      <c r="B1850" s="185" t="str">
        <f>Лист4!C1848</f>
        <v>г. Астрахань</v>
      </c>
      <c r="C1850" s="41">
        <f t="shared" si="56"/>
        <v>0</v>
      </c>
      <c r="D1850" s="41">
        <f t="shared" si="57"/>
        <v>0</v>
      </c>
      <c r="E1850" s="30">
        <v>0</v>
      </c>
      <c r="F1850" s="31">
        <v>0</v>
      </c>
      <c r="G1850" s="32">
        <v>0</v>
      </c>
      <c r="H1850" s="32">
        <v>0</v>
      </c>
      <c r="I1850" s="32">
        <v>0</v>
      </c>
      <c r="J1850" s="32">
        <v>0</v>
      </c>
      <c r="K1850" s="29">
        <f>Лист4!E1848/1000</f>
        <v>0</v>
      </c>
      <c r="L1850" s="33"/>
      <c r="M1850" s="33"/>
    </row>
    <row r="1851" spans="1:13" s="34" customFormat="1" ht="18.75" customHeight="1" x14ac:dyDescent="0.25">
      <c r="A1851" s="23" t="str">
        <f>Лист4!A1849</f>
        <v xml:space="preserve">Московская ул. д.101 </v>
      </c>
      <c r="B1851" s="185" t="str">
        <f>Лист4!C1849</f>
        <v>г. Астрахань</v>
      </c>
      <c r="C1851" s="41">
        <f t="shared" si="56"/>
        <v>4.6662540000000003</v>
      </c>
      <c r="D1851" s="41">
        <f t="shared" si="57"/>
        <v>0.29784600000000006</v>
      </c>
      <c r="E1851" s="30">
        <v>0</v>
      </c>
      <c r="F1851" s="31">
        <v>0.29784600000000006</v>
      </c>
      <c r="G1851" s="32">
        <v>0</v>
      </c>
      <c r="H1851" s="32">
        <v>0</v>
      </c>
      <c r="I1851" s="32">
        <v>0</v>
      </c>
      <c r="J1851" s="32">
        <v>0</v>
      </c>
      <c r="K1851" s="29">
        <f>Лист4!E1849/1000</f>
        <v>4.9641000000000002</v>
      </c>
      <c r="L1851" s="33"/>
      <c r="M1851" s="33"/>
    </row>
    <row r="1852" spans="1:13" s="34" customFormat="1" ht="18.75" customHeight="1" x14ac:dyDescent="0.25">
      <c r="A1852" s="23" t="str">
        <f>Лист4!A1850</f>
        <v xml:space="preserve">Московская ул. д.117 </v>
      </c>
      <c r="B1852" s="185" t="str">
        <f>Лист4!C1850</f>
        <v>г. Астрахань</v>
      </c>
      <c r="C1852" s="41">
        <f t="shared" si="56"/>
        <v>0.3478</v>
      </c>
      <c r="D1852" s="41">
        <f t="shared" si="57"/>
        <v>2.2200000000000001E-2</v>
      </c>
      <c r="E1852" s="30">
        <v>0</v>
      </c>
      <c r="F1852" s="31">
        <v>2.2200000000000001E-2</v>
      </c>
      <c r="G1852" s="32">
        <v>0</v>
      </c>
      <c r="H1852" s="32">
        <v>0</v>
      </c>
      <c r="I1852" s="32">
        <v>0</v>
      </c>
      <c r="J1852" s="32">
        <v>0</v>
      </c>
      <c r="K1852" s="29">
        <f>Лист4!E1850/1000</f>
        <v>0.37</v>
      </c>
      <c r="L1852" s="33"/>
      <c r="M1852" s="33"/>
    </row>
    <row r="1853" spans="1:13" s="34" customFormat="1" ht="18.75" customHeight="1" x14ac:dyDescent="0.25">
      <c r="A1853" s="23" t="str">
        <f>Лист4!A1851</f>
        <v xml:space="preserve">Московская ул. д.119 </v>
      </c>
      <c r="B1853" s="185" t="str">
        <f>Лист4!C1851</f>
        <v>г. Астрахань</v>
      </c>
      <c r="C1853" s="41">
        <f t="shared" si="56"/>
        <v>0</v>
      </c>
      <c r="D1853" s="41">
        <f t="shared" si="57"/>
        <v>0</v>
      </c>
      <c r="E1853" s="30">
        <v>0</v>
      </c>
      <c r="F1853" s="31">
        <v>0</v>
      </c>
      <c r="G1853" s="32">
        <v>0</v>
      </c>
      <c r="H1853" s="32">
        <v>0</v>
      </c>
      <c r="I1853" s="32">
        <v>0</v>
      </c>
      <c r="J1853" s="32">
        <v>0</v>
      </c>
      <c r="K1853" s="29">
        <f>Лист4!E1851/1000</f>
        <v>0</v>
      </c>
      <c r="L1853" s="33"/>
      <c r="M1853" s="33"/>
    </row>
    <row r="1854" spans="1:13" s="34" customFormat="1" ht="18.75" customHeight="1" x14ac:dyDescent="0.25">
      <c r="A1854" s="23" t="str">
        <f>Лист4!A1852</f>
        <v xml:space="preserve">Московская ул. д.12 </v>
      </c>
      <c r="B1854" s="185" t="str">
        <f>Лист4!C1852</f>
        <v>г. Астрахань</v>
      </c>
      <c r="C1854" s="41">
        <f t="shared" si="56"/>
        <v>0</v>
      </c>
      <c r="D1854" s="41">
        <f t="shared" si="57"/>
        <v>0</v>
      </c>
      <c r="E1854" s="30">
        <v>0</v>
      </c>
      <c r="F1854" s="31">
        <v>0</v>
      </c>
      <c r="G1854" s="32">
        <v>0</v>
      </c>
      <c r="H1854" s="32">
        <v>0</v>
      </c>
      <c r="I1854" s="32">
        <v>0</v>
      </c>
      <c r="J1854" s="32">
        <v>0</v>
      </c>
      <c r="K1854" s="29">
        <f>Лист4!E1852/1000</f>
        <v>0</v>
      </c>
      <c r="L1854" s="33"/>
      <c r="M1854" s="33"/>
    </row>
    <row r="1855" spans="1:13" s="34" customFormat="1" ht="18.75" customHeight="1" x14ac:dyDescent="0.25">
      <c r="A1855" s="23" t="str">
        <f>Лист4!A1853</f>
        <v xml:space="preserve">Московская ул. д.29 </v>
      </c>
      <c r="B1855" s="185" t="str">
        <f>Лист4!C1853</f>
        <v>г. Астрахань</v>
      </c>
      <c r="C1855" s="41">
        <f t="shared" si="56"/>
        <v>38.557577999999992</v>
      </c>
      <c r="D1855" s="41">
        <f t="shared" si="57"/>
        <v>2.4611219999999996</v>
      </c>
      <c r="E1855" s="30">
        <v>0</v>
      </c>
      <c r="F1855" s="31">
        <v>2.4611219999999996</v>
      </c>
      <c r="G1855" s="32">
        <v>0</v>
      </c>
      <c r="H1855" s="32">
        <v>0</v>
      </c>
      <c r="I1855" s="32">
        <v>0</v>
      </c>
      <c r="J1855" s="32">
        <v>0</v>
      </c>
      <c r="K1855" s="29">
        <f>Лист4!E1853/1000</f>
        <v>41.018699999999995</v>
      </c>
      <c r="L1855" s="33"/>
      <c r="M1855" s="33"/>
    </row>
    <row r="1856" spans="1:13" s="34" customFormat="1" ht="18.75" customHeight="1" x14ac:dyDescent="0.25">
      <c r="A1856" s="23" t="str">
        <f>Лист4!A1854</f>
        <v xml:space="preserve">Московская ул. д.47 </v>
      </c>
      <c r="B1856" s="185" t="str">
        <f>Лист4!C1854</f>
        <v>г. Астрахань</v>
      </c>
      <c r="C1856" s="41">
        <f t="shared" ref="C1856:C1919" si="58">K1856+J1856-F1856</f>
        <v>0</v>
      </c>
      <c r="D1856" s="41">
        <f t="shared" ref="D1856:D1919" si="59">F1856</f>
        <v>0</v>
      </c>
      <c r="E1856" s="30">
        <v>0</v>
      </c>
      <c r="F1856" s="31">
        <v>0</v>
      </c>
      <c r="G1856" s="32">
        <v>0</v>
      </c>
      <c r="H1856" s="32">
        <v>0</v>
      </c>
      <c r="I1856" s="32">
        <v>0</v>
      </c>
      <c r="J1856" s="32">
        <v>0</v>
      </c>
      <c r="K1856" s="29">
        <f>Лист4!E1854/1000</f>
        <v>0</v>
      </c>
      <c r="L1856" s="33"/>
      <c r="M1856" s="33"/>
    </row>
    <row r="1857" spans="1:13" s="34" customFormat="1" ht="18.75" customHeight="1" x14ac:dyDescent="0.25">
      <c r="A1857" s="23" t="str">
        <f>Лист4!A1855</f>
        <v xml:space="preserve">Московская ул. д.51 </v>
      </c>
      <c r="B1857" s="185" t="str">
        <f>Лист4!C1855</f>
        <v>г. Астрахань</v>
      </c>
      <c r="C1857" s="41">
        <f t="shared" si="58"/>
        <v>6.2963079999999998</v>
      </c>
      <c r="D1857" s="41">
        <f t="shared" si="59"/>
        <v>0.40189200000000003</v>
      </c>
      <c r="E1857" s="30">
        <v>0</v>
      </c>
      <c r="F1857" s="31">
        <v>0.40189200000000003</v>
      </c>
      <c r="G1857" s="32">
        <v>0</v>
      </c>
      <c r="H1857" s="32">
        <v>0</v>
      </c>
      <c r="I1857" s="32">
        <v>0</v>
      </c>
      <c r="J1857" s="32">
        <v>0</v>
      </c>
      <c r="K1857" s="29">
        <f>Лист4!E1855/1000</f>
        <v>6.6981999999999999</v>
      </c>
      <c r="L1857" s="33"/>
      <c r="M1857" s="33"/>
    </row>
    <row r="1858" spans="1:13" s="34" customFormat="1" ht="18.75" customHeight="1" x14ac:dyDescent="0.25">
      <c r="A1858" s="23" t="str">
        <f>Лист4!A1856</f>
        <v xml:space="preserve">Московская ул. д.53 </v>
      </c>
      <c r="B1858" s="185" t="str">
        <f>Лист4!C1856</f>
        <v>г. Астрахань</v>
      </c>
      <c r="C1858" s="41">
        <f t="shared" si="58"/>
        <v>7.5036439999999995</v>
      </c>
      <c r="D1858" s="41">
        <f t="shared" si="59"/>
        <v>0.47895599999999994</v>
      </c>
      <c r="E1858" s="30">
        <v>0</v>
      </c>
      <c r="F1858" s="31">
        <v>0.47895599999999994</v>
      </c>
      <c r="G1858" s="32">
        <v>0</v>
      </c>
      <c r="H1858" s="32">
        <v>0</v>
      </c>
      <c r="I1858" s="32">
        <v>0</v>
      </c>
      <c r="J1858" s="32">
        <v>0</v>
      </c>
      <c r="K1858" s="29">
        <f>Лист4!E1856/1000</f>
        <v>7.9825999999999997</v>
      </c>
      <c r="L1858" s="33"/>
      <c r="M1858" s="33"/>
    </row>
    <row r="1859" spans="1:13" s="34" customFormat="1" ht="18.75" customHeight="1" x14ac:dyDescent="0.25">
      <c r="A1859" s="23" t="str">
        <f>Лист4!A1857</f>
        <v xml:space="preserve">Московская ул. д.54 </v>
      </c>
      <c r="B1859" s="185" t="str">
        <f>Лист4!C1857</f>
        <v>г. Астрахань</v>
      </c>
      <c r="C1859" s="41">
        <f t="shared" si="58"/>
        <v>185.88114600000003</v>
      </c>
      <c r="D1859" s="41">
        <f t="shared" si="59"/>
        <v>11.864754000000001</v>
      </c>
      <c r="E1859" s="30">
        <v>0</v>
      </c>
      <c r="F1859" s="31">
        <v>11.864754000000001</v>
      </c>
      <c r="G1859" s="32">
        <v>0</v>
      </c>
      <c r="H1859" s="32">
        <v>0</v>
      </c>
      <c r="I1859" s="32">
        <v>0</v>
      </c>
      <c r="J1859" s="32">
        <v>0</v>
      </c>
      <c r="K1859" s="29">
        <f>Лист4!E1857/1000</f>
        <v>197.74590000000003</v>
      </c>
      <c r="L1859" s="33"/>
      <c r="M1859" s="33"/>
    </row>
    <row r="1860" spans="1:13" s="34" customFormat="1" ht="18.75" customHeight="1" x14ac:dyDescent="0.25">
      <c r="A1860" s="23" t="str">
        <f>Лист4!A1858</f>
        <v xml:space="preserve">Московская ул. д.56 </v>
      </c>
      <c r="B1860" s="185" t="str">
        <f>Лист4!C1858</f>
        <v>г. Астрахань</v>
      </c>
      <c r="C1860" s="41">
        <f t="shared" si="58"/>
        <v>6.9296800000000003</v>
      </c>
      <c r="D1860" s="41">
        <f t="shared" si="59"/>
        <v>0.44231999999999994</v>
      </c>
      <c r="E1860" s="30">
        <v>0</v>
      </c>
      <c r="F1860" s="31">
        <v>0.44231999999999994</v>
      </c>
      <c r="G1860" s="32">
        <v>0</v>
      </c>
      <c r="H1860" s="32">
        <v>0</v>
      </c>
      <c r="I1860" s="32">
        <v>0</v>
      </c>
      <c r="J1860" s="32">
        <v>0</v>
      </c>
      <c r="K1860" s="29">
        <f>Лист4!E1858/1000</f>
        <v>7.3719999999999999</v>
      </c>
      <c r="L1860" s="33"/>
      <c r="M1860" s="33"/>
    </row>
    <row r="1861" spans="1:13" s="34" customFormat="1" ht="18.75" customHeight="1" x14ac:dyDescent="0.25">
      <c r="A1861" s="23" t="str">
        <f>Лист4!A1859</f>
        <v xml:space="preserve">Московская ул. д.63 </v>
      </c>
      <c r="B1861" s="185" t="str">
        <f>Лист4!C1859</f>
        <v>г. Астрахань</v>
      </c>
      <c r="C1861" s="41">
        <f t="shared" si="58"/>
        <v>24.643604</v>
      </c>
      <c r="D1861" s="41">
        <f t="shared" si="59"/>
        <v>1.5729960000000001</v>
      </c>
      <c r="E1861" s="30">
        <v>0</v>
      </c>
      <c r="F1861" s="31">
        <v>1.5729960000000001</v>
      </c>
      <c r="G1861" s="32">
        <v>0</v>
      </c>
      <c r="H1861" s="32">
        <v>0</v>
      </c>
      <c r="I1861" s="32">
        <v>0</v>
      </c>
      <c r="J1861" s="32">
        <v>0</v>
      </c>
      <c r="K1861" s="29">
        <f>Лист4!E1859/1000</f>
        <v>26.2166</v>
      </c>
      <c r="L1861" s="33"/>
      <c r="M1861" s="33"/>
    </row>
    <row r="1862" spans="1:13" s="34" customFormat="1" ht="18.75" customHeight="1" x14ac:dyDescent="0.25">
      <c r="A1862" s="23" t="str">
        <f>Лист4!A1860</f>
        <v xml:space="preserve">Московская ул. д.71 </v>
      </c>
      <c r="B1862" s="185" t="str">
        <f>Лист4!C1860</f>
        <v>г. Астрахань</v>
      </c>
      <c r="C1862" s="41">
        <f t="shared" si="58"/>
        <v>0</v>
      </c>
      <c r="D1862" s="41">
        <f t="shared" si="59"/>
        <v>0</v>
      </c>
      <c r="E1862" s="30">
        <v>0</v>
      </c>
      <c r="F1862" s="31">
        <v>0</v>
      </c>
      <c r="G1862" s="32">
        <v>0</v>
      </c>
      <c r="H1862" s="32">
        <v>0</v>
      </c>
      <c r="I1862" s="32">
        <v>0</v>
      </c>
      <c r="J1862" s="32">
        <v>0</v>
      </c>
      <c r="K1862" s="29">
        <f>Лист4!E1860/1000</f>
        <v>0</v>
      </c>
      <c r="L1862" s="33"/>
      <c r="M1862" s="33"/>
    </row>
    <row r="1863" spans="1:13" s="34" customFormat="1" ht="18.75" customHeight="1" x14ac:dyDescent="0.25">
      <c r="A1863" s="23" t="str">
        <f>Лист4!A1861</f>
        <v xml:space="preserve">Московская ул. д.91 </v>
      </c>
      <c r="B1863" s="185" t="str">
        <f>Лист4!C1861</f>
        <v>г. Астрахань</v>
      </c>
      <c r="C1863" s="41">
        <f t="shared" si="58"/>
        <v>4.6567599999999993</v>
      </c>
      <c r="D1863" s="41">
        <f t="shared" si="59"/>
        <v>0.29724</v>
      </c>
      <c r="E1863" s="30">
        <v>0</v>
      </c>
      <c r="F1863" s="31">
        <v>0.29724</v>
      </c>
      <c r="G1863" s="32">
        <v>0</v>
      </c>
      <c r="H1863" s="32">
        <v>0</v>
      </c>
      <c r="I1863" s="32">
        <v>0</v>
      </c>
      <c r="J1863" s="32">
        <v>0</v>
      </c>
      <c r="K1863" s="29">
        <f>Лист4!E1861/1000</f>
        <v>4.9539999999999997</v>
      </c>
      <c r="L1863" s="33"/>
      <c r="M1863" s="33"/>
    </row>
    <row r="1864" spans="1:13" s="34" customFormat="1" ht="18.75" customHeight="1" x14ac:dyDescent="0.25">
      <c r="A1864" s="23" t="str">
        <f>Лист4!A1862</f>
        <v xml:space="preserve">Московская ул. д.94 </v>
      </c>
      <c r="B1864" s="185" t="str">
        <f>Лист4!C1862</f>
        <v>г. Астрахань</v>
      </c>
      <c r="C1864" s="41">
        <f t="shared" si="58"/>
        <v>1.2643</v>
      </c>
      <c r="D1864" s="41">
        <f t="shared" si="59"/>
        <v>8.0699999999999994E-2</v>
      </c>
      <c r="E1864" s="30">
        <v>0</v>
      </c>
      <c r="F1864" s="31">
        <v>8.0699999999999994E-2</v>
      </c>
      <c r="G1864" s="32">
        <v>0</v>
      </c>
      <c r="H1864" s="32">
        <v>0</v>
      </c>
      <c r="I1864" s="32">
        <v>0</v>
      </c>
      <c r="J1864" s="32">
        <v>0</v>
      </c>
      <c r="K1864" s="29">
        <f>Лист4!E1862/1000</f>
        <v>1.345</v>
      </c>
      <c r="L1864" s="33"/>
      <c r="M1864" s="33"/>
    </row>
    <row r="1865" spans="1:13" s="34" customFormat="1" ht="18.75" customHeight="1" x14ac:dyDescent="0.25">
      <c r="A1865" s="23" t="str">
        <f>Лист4!A1863</f>
        <v xml:space="preserve">Московская ул. д.97 </v>
      </c>
      <c r="B1865" s="185" t="str">
        <f>Лист4!C1863</f>
        <v>г. Астрахань</v>
      </c>
      <c r="C1865" s="41">
        <f t="shared" si="58"/>
        <v>0.37506</v>
      </c>
      <c r="D1865" s="41">
        <f t="shared" si="59"/>
        <v>2.3940000000000003E-2</v>
      </c>
      <c r="E1865" s="30">
        <v>0</v>
      </c>
      <c r="F1865" s="31">
        <v>2.3940000000000003E-2</v>
      </c>
      <c r="G1865" s="32">
        <v>0</v>
      </c>
      <c r="H1865" s="32">
        <v>0</v>
      </c>
      <c r="I1865" s="32">
        <v>0</v>
      </c>
      <c r="J1865" s="32">
        <v>0</v>
      </c>
      <c r="K1865" s="29">
        <f>Лист4!E1863/1000</f>
        <v>0.39900000000000002</v>
      </c>
      <c r="L1865" s="33"/>
      <c r="M1865" s="33"/>
    </row>
    <row r="1866" spans="1:13" s="34" customFormat="1" ht="18.75" customHeight="1" x14ac:dyDescent="0.25">
      <c r="A1866" s="23" t="str">
        <f>Лист4!A1864</f>
        <v xml:space="preserve">Московская ул. д.98 </v>
      </c>
      <c r="B1866" s="185" t="str">
        <f>Лист4!C1864</f>
        <v>г. Астрахань</v>
      </c>
      <c r="C1866" s="41">
        <f t="shared" si="58"/>
        <v>0.54185360000000005</v>
      </c>
      <c r="D1866" s="41">
        <f t="shared" si="59"/>
        <v>3.4586400000000003E-2</v>
      </c>
      <c r="E1866" s="30">
        <v>0</v>
      </c>
      <c r="F1866" s="31">
        <v>3.4586400000000003E-2</v>
      </c>
      <c r="G1866" s="32">
        <v>0</v>
      </c>
      <c r="H1866" s="32">
        <v>0</v>
      </c>
      <c r="I1866" s="32">
        <v>0</v>
      </c>
      <c r="J1866" s="32">
        <v>0</v>
      </c>
      <c r="K1866" s="29">
        <f>Лист4!E1864/1000</f>
        <v>0.57644000000000006</v>
      </c>
      <c r="L1866" s="33"/>
      <c r="M1866" s="33"/>
    </row>
    <row r="1867" spans="1:13" s="34" customFormat="1" ht="18.75" customHeight="1" x14ac:dyDescent="0.25">
      <c r="A1867" s="23" t="str">
        <f>Лист4!A1865</f>
        <v xml:space="preserve">Московская ул. д.99 </v>
      </c>
      <c r="B1867" s="185" t="str">
        <f>Лист4!C1865</f>
        <v>г. Астрахань</v>
      </c>
      <c r="C1867" s="41">
        <f t="shared" si="58"/>
        <v>0.28050540000000002</v>
      </c>
      <c r="D1867" s="41">
        <f t="shared" si="59"/>
        <v>1.79046E-2</v>
      </c>
      <c r="E1867" s="30">
        <v>0</v>
      </c>
      <c r="F1867" s="31">
        <v>1.79046E-2</v>
      </c>
      <c r="G1867" s="32">
        <v>0</v>
      </c>
      <c r="H1867" s="32">
        <v>0</v>
      </c>
      <c r="I1867" s="32">
        <v>0</v>
      </c>
      <c r="J1867" s="32">
        <v>0</v>
      </c>
      <c r="K1867" s="29">
        <f>Лист4!E1865/1000-J1867</f>
        <v>0.29841000000000001</v>
      </c>
      <c r="L1867" s="33"/>
      <c r="M1867" s="33"/>
    </row>
    <row r="1868" spans="1:13" s="34" customFormat="1" ht="18.75" customHeight="1" x14ac:dyDescent="0.25">
      <c r="A1868" s="23" t="str">
        <f>Лист4!A1866</f>
        <v xml:space="preserve">Набережная Казачьего Ерика ул. д.147 </v>
      </c>
      <c r="B1868" s="185" t="str">
        <f>Лист4!C1866</f>
        <v>г. Астрахань</v>
      </c>
      <c r="C1868" s="41">
        <f t="shared" si="58"/>
        <v>645.07379679999997</v>
      </c>
      <c r="D1868" s="41">
        <f t="shared" si="59"/>
        <v>41.174923199999995</v>
      </c>
      <c r="E1868" s="30">
        <v>0</v>
      </c>
      <c r="F1868" s="31">
        <v>41.174923199999995</v>
      </c>
      <c r="G1868" s="32">
        <v>0</v>
      </c>
      <c r="H1868" s="32">
        <v>0</v>
      </c>
      <c r="I1868" s="32">
        <v>0</v>
      </c>
      <c r="J1868" s="32">
        <v>0</v>
      </c>
      <c r="K1868" s="29">
        <f>Лист4!E1866/1000</f>
        <v>686.24871999999993</v>
      </c>
      <c r="L1868" s="33"/>
      <c r="M1868" s="33"/>
    </row>
    <row r="1869" spans="1:13" s="34" customFormat="1" ht="18.75" customHeight="1" x14ac:dyDescent="0.25">
      <c r="A1869" s="23" t="str">
        <f>Лист4!A1867</f>
        <v xml:space="preserve">Набережная Казачьего Ерика ул. д.151а </v>
      </c>
      <c r="B1869" s="185" t="str">
        <f>Лист4!C1867</f>
        <v>г. Астрахань</v>
      </c>
      <c r="C1869" s="41">
        <f t="shared" si="58"/>
        <v>940.32926320000013</v>
      </c>
      <c r="D1869" s="41">
        <f t="shared" si="59"/>
        <v>60.021016800000012</v>
      </c>
      <c r="E1869" s="30">
        <v>0</v>
      </c>
      <c r="F1869" s="31">
        <v>60.021016800000012</v>
      </c>
      <c r="G1869" s="32">
        <v>0</v>
      </c>
      <c r="H1869" s="32">
        <v>0</v>
      </c>
      <c r="I1869" s="32">
        <v>0</v>
      </c>
      <c r="J1869" s="32">
        <v>2532.6999999999998</v>
      </c>
      <c r="K1869" s="29">
        <f>Лист4!E1867/1000-J1869</f>
        <v>-1532.3497199999997</v>
      </c>
      <c r="L1869" s="33"/>
      <c r="M1869" s="33"/>
    </row>
    <row r="1870" spans="1:13" s="34" customFormat="1" ht="18.75" customHeight="1" x14ac:dyDescent="0.25">
      <c r="A1870" s="23" t="str">
        <f>Лист4!A1868</f>
        <v xml:space="preserve">Набережная Казачьего Ерика ул. д.1А/2А </v>
      </c>
      <c r="B1870" s="185" t="str">
        <f>Лист4!C1868</f>
        <v>г. Астрахань</v>
      </c>
      <c r="C1870" s="41">
        <f t="shared" si="58"/>
        <v>26.276327600000002</v>
      </c>
      <c r="D1870" s="41">
        <f t="shared" si="59"/>
        <v>1.6772123999999999</v>
      </c>
      <c r="E1870" s="30">
        <v>0</v>
      </c>
      <c r="F1870" s="31">
        <v>1.6772123999999999</v>
      </c>
      <c r="G1870" s="32">
        <v>0</v>
      </c>
      <c r="H1870" s="32">
        <v>0</v>
      </c>
      <c r="I1870" s="32">
        <v>0</v>
      </c>
      <c r="J1870" s="32">
        <v>0</v>
      </c>
      <c r="K1870" s="29">
        <f>Лист4!E1868/1000</f>
        <v>27.95354</v>
      </c>
      <c r="L1870" s="33"/>
      <c r="M1870" s="33"/>
    </row>
    <row r="1871" spans="1:13" s="34" customFormat="1" ht="18.75" customHeight="1" x14ac:dyDescent="0.25">
      <c r="A1871" s="23" t="str">
        <f>Лист4!A1869</f>
        <v xml:space="preserve">Набережная Казачьего Ерика ул. д.1Б </v>
      </c>
      <c r="B1871" s="185" t="str">
        <f>Лист4!C1869</f>
        <v>г. Астрахань</v>
      </c>
      <c r="C1871" s="41">
        <f t="shared" si="58"/>
        <v>28.297477999999998</v>
      </c>
      <c r="D1871" s="41">
        <f t="shared" si="59"/>
        <v>1.806222</v>
      </c>
      <c r="E1871" s="30">
        <v>0</v>
      </c>
      <c r="F1871" s="31">
        <v>1.806222</v>
      </c>
      <c r="G1871" s="32">
        <v>0</v>
      </c>
      <c r="H1871" s="32">
        <v>0</v>
      </c>
      <c r="I1871" s="32">
        <v>0</v>
      </c>
      <c r="J1871" s="32">
        <v>0</v>
      </c>
      <c r="K1871" s="29">
        <f>Лист4!E1869/1000-J1871</f>
        <v>30.1037</v>
      </c>
      <c r="L1871" s="33"/>
      <c r="M1871" s="33"/>
    </row>
    <row r="1872" spans="1:13" s="34" customFormat="1" ht="18.75" customHeight="1" x14ac:dyDescent="0.25">
      <c r="A1872" s="23" t="str">
        <f>Лист4!A1870</f>
        <v xml:space="preserve">Набережная Тимирязева ул. д.66 </v>
      </c>
      <c r="B1872" s="185" t="str">
        <f>Лист4!C1870</f>
        <v>г. Астрахань</v>
      </c>
      <c r="C1872" s="41">
        <f t="shared" si="58"/>
        <v>100.38558920000001</v>
      </c>
      <c r="D1872" s="41">
        <f t="shared" si="59"/>
        <v>6.4075907999999986</v>
      </c>
      <c r="E1872" s="30">
        <v>0</v>
      </c>
      <c r="F1872" s="31">
        <v>6.4075907999999986</v>
      </c>
      <c r="G1872" s="32">
        <v>0</v>
      </c>
      <c r="H1872" s="32">
        <v>0</v>
      </c>
      <c r="I1872" s="32">
        <v>0</v>
      </c>
      <c r="J1872" s="32">
        <v>1120.49</v>
      </c>
      <c r="K1872" s="29">
        <f>Лист4!E1870/1000-J1872</f>
        <v>-1013.69682</v>
      </c>
      <c r="L1872" s="33"/>
      <c r="M1872" s="33"/>
    </row>
    <row r="1873" spans="1:13" s="34" customFormat="1" ht="18.75" customHeight="1" x14ac:dyDescent="0.25">
      <c r="A1873" s="23" t="str">
        <f>Лист4!A1871</f>
        <v xml:space="preserve">Набережная Тимирязева ул. д.68 </v>
      </c>
      <c r="B1873" s="185" t="str">
        <f>Лист4!C1871</f>
        <v>г. Астрахань</v>
      </c>
      <c r="C1873" s="41">
        <f t="shared" si="58"/>
        <v>80.785931199999936</v>
      </c>
      <c r="D1873" s="41">
        <f t="shared" si="59"/>
        <v>5.1565487999999995</v>
      </c>
      <c r="E1873" s="30">
        <v>0</v>
      </c>
      <c r="F1873" s="31">
        <v>5.1565487999999995</v>
      </c>
      <c r="G1873" s="32">
        <v>0</v>
      </c>
      <c r="H1873" s="32">
        <v>0</v>
      </c>
      <c r="I1873" s="32">
        <v>0</v>
      </c>
      <c r="J1873" s="32">
        <v>1144.32</v>
      </c>
      <c r="K1873" s="29">
        <f>Лист4!E1871/1000-J1873</f>
        <v>-1058.37752</v>
      </c>
      <c r="L1873" s="33"/>
      <c r="M1873" s="33"/>
    </row>
    <row r="1874" spans="1:13" s="34" customFormat="1" ht="18.75" customHeight="1" x14ac:dyDescent="0.25">
      <c r="A1874" s="23" t="str">
        <f>Лист4!A1872</f>
        <v xml:space="preserve">Нагорная ул. д.2Б </v>
      </c>
      <c r="B1874" s="185" t="str">
        <f>Лист4!C1872</f>
        <v>г. Астрахань</v>
      </c>
      <c r="C1874" s="41">
        <f t="shared" si="58"/>
        <v>54.141743999999996</v>
      </c>
      <c r="D1874" s="41">
        <f t="shared" si="59"/>
        <v>3.4558559999999998</v>
      </c>
      <c r="E1874" s="30">
        <v>0</v>
      </c>
      <c r="F1874" s="31">
        <v>3.4558559999999998</v>
      </c>
      <c r="G1874" s="32">
        <v>0</v>
      </c>
      <c r="H1874" s="32">
        <v>0</v>
      </c>
      <c r="I1874" s="32">
        <v>0</v>
      </c>
      <c r="J1874" s="32">
        <v>0</v>
      </c>
      <c r="K1874" s="29">
        <f>Лист4!E1872/1000-J1874</f>
        <v>57.597599999999993</v>
      </c>
      <c r="L1874" s="33"/>
      <c r="M1874" s="33"/>
    </row>
    <row r="1875" spans="1:13" s="34" customFormat="1" ht="18.75" customHeight="1" x14ac:dyDescent="0.25">
      <c r="A1875" s="23" t="str">
        <f>Лист4!A1873</f>
        <v xml:space="preserve">Нагорная ул. д.2В </v>
      </c>
      <c r="B1875" s="185" t="str">
        <f>Лист4!C1873</f>
        <v>г. Астрахань</v>
      </c>
      <c r="C1875" s="41">
        <f t="shared" si="58"/>
        <v>15.671304000000001</v>
      </c>
      <c r="D1875" s="41">
        <f t="shared" si="59"/>
        <v>1.0002960000000001</v>
      </c>
      <c r="E1875" s="30">
        <v>0</v>
      </c>
      <c r="F1875" s="31">
        <v>1.0002960000000001</v>
      </c>
      <c r="G1875" s="32">
        <v>0</v>
      </c>
      <c r="H1875" s="32">
        <v>0</v>
      </c>
      <c r="I1875" s="32">
        <v>0</v>
      </c>
      <c r="J1875" s="32">
        <v>0</v>
      </c>
      <c r="K1875" s="29">
        <f>Лист4!E1873/1000-J1875</f>
        <v>16.671600000000002</v>
      </c>
      <c r="L1875" s="33"/>
      <c r="M1875" s="33"/>
    </row>
    <row r="1876" spans="1:13" s="34" customFormat="1" ht="18.75" customHeight="1" x14ac:dyDescent="0.25">
      <c r="A1876" s="23" t="str">
        <f>Лист4!A1874</f>
        <v xml:space="preserve">Нагорная ул. д.2Г </v>
      </c>
      <c r="B1876" s="185" t="str">
        <f>Лист4!C1874</f>
        <v>г. Астрахань</v>
      </c>
      <c r="C1876" s="41">
        <f t="shared" si="58"/>
        <v>26.769602000000003</v>
      </c>
      <c r="D1876" s="41">
        <f t="shared" si="59"/>
        <v>1.7086980000000005</v>
      </c>
      <c r="E1876" s="30">
        <v>0</v>
      </c>
      <c r="F1876" s="31">
        <v>1.7086980000000005</v>
      </c>
      <c r="G1876" s="32">
        <v>0</v>
      </c>
      <c r="H1876" s="32">
        <v>0</v>
      </c>
      <c r="I1876" s="32">
        <v>0</v>
      </c>
      <c r="J1876" s="32">
        <v>0</v>
      </c>
      <c r="K1876" s="29">
        <f>Лист4!E1874/1000</f>
        <v>28.478300000000004</v>
      </c>
      <c r="L1876" s="33"/>
      <c r="M1876" s="33"/>
    </row>
    <row r="1877" spans="1:13" s="34" customFormat="1" ht="18.75" customHeight="1" x14ac:dyDescent="0.25">
      <c r="A1877" s="23" t="str">
        <f>Лист4!A1875</f>
        <v xml:space="preserve">Нариманова ул. д.2Б </v>
      </c>
      <c r="B1877" s="185" t="str">
        <f>Лист4!C1875</f>
        <v>г. Астрахань</v>
      </c>
      <c r="C1877" s="41">
        <f t="shared" si="58"/>
        <v>648.6272130000001</v>
      </c>
      <c r="D1877" s="41">
        <f t="shared" si="59"/>
        <v>41.401737000000011</v>
      </c>
      <c r="E1877" s="30">
        <v>0</v>
      </c>
      <c r="F1877" s="31">
        <v>41.401737000000011</v>
      </c>
      <c r="G1877" s="32">
        <v>0</v>
      </c>
      <c r="H1877" s="32">
        <v>0</v>
      </c>
      <c r="I1877" s="32">
        <v>0</v>
      </c>
      <c r="J1877" s="32">
        <v>0</v>
      </c>
      <c r="K1877" s="29">
        <f>Лист4!E1875/1000</f>
        <v>690.02895000000012</v>
      </c>
      <c r="L1877" s="33"/>
      <c r="M1877" s="33"/>
    </row>
    <row r="1878" spans="1:13" s="34" customFormat="1" ht="18.75" customHeight="1" x14ac:dyDescent="0.25">
      <c r="A1878" s="23" t="str">
        <f>Лист4!A1876</f>
        <v xml:space="preserve">Нефтяников 1-й пр. д.15 </v>
      </c>
      <c r="B1878" s="185" t="str">
        <f>Лист4!C1876</f>
        <v>г. Астрахань</v>
      </c>
      <c r="C1878" s="41">
        <f t="shared" si="58"/>
        <v>64.257554000000013</v>
      </c>
      <c r="D1878" s="41">
        <f t="shared" si="59"/>
        <v>4.1015460000000008</v>
      </c>
      <c r="E1878" s="30">
        <v>0</v>
      </c>
      <c r="F1878" s="31">
        <v>4.1015460000000008</v>
      </c>
      <c r="G1878" s="32">
        <v>0</v>
      </c>
      <c r="H1878" s="32">
        <v>0</v>
      </c>
      <c r="I1878" s="32">
        <v>0</v>
      </c>
      <c r="J1878" s="32">
        <v>0</v>
      </c>
      <c r="K1878" s="29">
        <f>Лист4!E1876/1000</f>
        <v>68.359100000000012</v>
      </c>
      <c r="L1878" s="33"/>
      <c r="M1878" s="33"/>
    </row>
    <row r="1879" spans="1:13" s="34" customFormat="1" ht="18.75" customHeight="1" x14ac:dyDescent="0.25">
      <c r="A1879" s="23" t="str">
        <f>Лист4!A1877</f>
        <v xml:space="preserve">Нефтяников 1-й пр. д.21 </v>
      </c>
      <c r="B1879" s="185" t="str">
        <f>Лист4!C1877</f>
        <v>г. Астрахань</v>
      </c>
      <c r="C1879" s="41">
        <f t="shared" si="58"/>
        <v>11.283384</v>
      </c>
      <c r="D1879" s="41">
        <f t="shared" si="59"/>
        <v>0.72021599999999997</v>
      </c>
      <c r="E1879" s="30">
        <v>0</v>
      </c>
      <c r="F1879" s="31">
        <v>0.72021599999999997</v>
      </c>
      <c r="G1879" s="32">
        <v>0</v>
      </c>
      <c r="H1879" s="32">
        <v>0</v>
      </c>
      <c r="I1879" s="32">
        <v>0</v>
      </c>
      <c r="J1879" s="32">
        <v>0</v>
      </c>
      <c r="K1879" s="29">
        <f>Лист4!E1877/1000</f>
        <v>12.0036</v>
      </c>
      <c r="L1879" s="33"/>
      <c r="M1879" s="33"/>
    </row>
    <row r="1880" spans="1:13" s="34" customFormat="1" ht="18.75" customHeight="1" x14ac:dyDescent="0.25">
      <c r="A1880" s="23" t="str">
        <f>Лист4!A1878</f>
        <v xml:space="preserve">Нефтяников 1-й пр. д.23 </v>
      </c>
      <c r="B1880" s="185" t="str">
        <f>Лист4!C1878</f>
        <v>г. Астрахань</v>
      </c>
      <c r="C1880" s="41">
        <f t="shared" si="58"/>
        <v>31.381806000000001</v>
      </c>
      <c r="D1880" s="41">
        <f t="shared" si="59"/>
        <v>2.0030939999999999</v>
      </c>
      <c r="E1880" s="30">
        <v>0</v>
      </c>
      <c r="F1880" s="31">
        <v>2.0030939999999999</v>
      </c>
      <c r="G1880" s="32">
        <v>0</v>
      </c>
      <c r="H1880" s="32">
        <v>0</v>
      </c>
      <c r="I1880" s="32">
        <v>0</v>
      </c>
      <c r="J1880" s="32">
        <v>0</v>
      </c>
      <c r="K1880" s="29">
        <f>Лист4!E1878/1000</f>
        <v>33.384900000000002</v>
      </c>
      <c r="L1880" s="33"/>
      <c r="M1880" s="33"/>
    </row>
    <row r="1881" spans="1:13" s="34" customFormat="1" ht="18.75" customHeight="1" x14ac:dyDescent="0.25">
      <c r="A1881" s="23" t="str">
        <f>Лист4!A1879</f>
        <v xml:space="preserve">Нефтяников 1-й пр. д.27 </v>
      </c>
      <c r="B1881" s="185" t="str">
        <f>Лист4!C1879</f>
        <v>г. Астрахань</v>
      </c>
      <c r="C1881" s="41">
        <f t="shared" si="58"/>
        <v>6.7184620000000006</v>
      </c>
      <c r="D1881" s="41">
        <f t="shared" si="59"/>
        <v>0.42883800000000005</v>
      </c>
      <c r="E1881" s="30">
        <v>0</v>
      </c>
      <c r="F1881" s="31">
        <v>0.42883800000000005</v>
      </c>
      <c r="G1881" s="32">
        <v>0</v>
      </c>
      <c r="H1881" s="32">
        <v>0</v>
      </c>
      <c r="I1881" s="32">
        <v>0</v>
      </c>
      <c r="J1881" s="32">
        <v>0</v>
      </c>
      <c r="K1881" s="29">
        <f>Лист4!E1879/1000</f>
        <v>7.1473000000000004</v>
      </c>
      <c r="L1881" s="33"/>
      <c r="M1881" s="33"/>
    </row>
    <row r="1882" spans="1:13" s="34" customFormat="1" ht="18.75" customHeight="1" x14ac:dyDescent="0.25">
      <c r="A1882" s="23" t="str">
        <f>Лист4!A1880</f>
        <v xml:space="preserve">Нефтяников 1-й пр. д.37 </v>
      </c>
      <c r="B1882" s="185" t="str">
        <f>Лист4!C1880</f>
        <v>г. Астрахань</v>
      </c>
      <c r="C1882" s="41">
        <f t="shared" si="58"/>
        <v>71.129894000000007</v>
      </c>
      <c r="D1882" s="41">
        <f t="shared" si="59"/>
        <v>4.5402060000000004</v>
      </c>
      <c r="E1882" s="30">
        <v>0</v>
      </c>
      <c r="F1882" s="31">
        <v>4.5402060000000004</v>
      </c>
      <c r="G1882" s="32">
        <v>0</v>
      </c>
      <c r="H1882" s="32">
        <v>0</v>
      </c>
      <c r="I1882" s="32">
        <v>0</v>
      </c>
      <c r="J1882" s="32">
        <v>0</v>
      </c>
      <c r="K1882" s="29">
        <f>Лист4!E1880/1000</f>
        <v>75.670100000000005</v>
      </c>
      <c r="L1882" s="33"/>
      <c r="M1882" s="33"/>
    </row>
    <row r="1883" spans="1:13" s="34" customFormat="1" ht="18.75" customHeight="1" x14ac:dyDescent="0.25">
      <c r="A1883" s="23" t="str">
        <f>Лист4!A1881</f>
        <v xml:space="preserve">Нефтяников 2-й пр. д.22а </v>
      </c>
      <c r="B1883" s="185" t="str">
        <f>Лист4!C1881</f>
        <v>г. Астрахань</v>
      </c>
      <c r="C1883" s="41">
        <f t="shared" si="58"/>
        <v>2.497862</v>
      </c>
      <c r="D1883" s="41">
        <f t="shared" si="59"/>
        <v>0.15943800000000002</v>
      </c>
      <c r="E1883" s="30">
        <v>0</v>
      </c>
      <c r="F1883" s="31">
        <v>0.15943800000000002</v>
      </c>
      <c r="G1883" s="32">
        <v>0</v>
      </c>
      <c r="H1883" s="32">
        <v>0</v>
      </c>
      <c r="I1883" s="32">
        <v>0</v>
      </c>
      <c r="J1883" s="32">
        <v>0</v>
      </c>
      <c r="K1883" s="29">
        <f>Лист4!E1881/1000</f>
        <v>2.6573000000000002</v>
      </c>
      <c r="L1883" s="33"/>
      <c r="M1883" s="33"/>
    </row>
    <row r="1884" spans="1:13" s="34" customFormat="1" ht="18.75" customHeight="1" x14ac:dyDescent="0.25">
      <c r="A1884" s="23" t="str">
        <f>Лист4!A1882</f>
        <v xml:space="preserve">Нефтяников 2-й пр. д.30 </v>
      </c>
      <c r="B1884" s="185" t="str">
        <f>Лист4!C1882</f>
        <v>г. Астрахань</v>
      </c>
      <c r="C1884" s="41">
        <f t="shared" si="58"/>
        <v>5.5114080000000012</v>
      </c>
      <c r="D1884" s="41">
        <f t="shared" si="59"/>
        <v>0.35179200000000005</v>
      </c>
      <c r="E1884" s="30">
        <v>0</v>
      </c>
      <c r="F1884" s="31">
        <v>0.35179200000000005</v>
      </c>
      <c r="G1884" s="32">
        <v>0</v>
      </c>
      <c r="H1884" s="32">
        <v>0</v>
      </c>
      <c r="I1884" s="32">
        <v>0</v>
      </c>
      <c r="J1884" s="32">
        <v>0</v>
      </c>
      <c r="K1884" s="29">
        <f>Лист4!E1882/1000</f>
        <v>5.8632000000000009</v>
      </c>
      <c r="L1884" s="33"/>
      <c r="M1884" s="33"/>
    </row>
    <row r="1885" spans="1:13" s="34" customFormat="1" ht="18.75" customHeight="1" x14ac:dyDescent="0.25">
      <c r="A1885" s="23" t="str">
        <f>Лист4!A1883</f>
        <v xml:space="preserve">Нефтяников 2-й пр. д.42 </v>
      </c>
      <c r="B1885" s="185" t="str">
        <f>Лист4!C1883</f>
        <v>г. Астрахань</v>
      </c>
      <c r="C1885" s="41">
        <f t="shared" si="58"/>
        <v>20.33314</v>
      </c>
      <c r="D1885" s="41">
        <f t="shared" si="59"/>
        <v>1.29786</v>
      </c>
      <c r="E1885" s="30">
        <v>0</v>
      </c>
      <c r="F1885" s="31">
        <v>1.29786</v>
      </c>
      <c r="G1885" s="32">
        <v>0</v>
      </c>
      <c r="H1885" s="32">
        <v>0</v>
      </c>
      <c r="I1885" s="32">
        <v>0</v>
      </c>
      <c r="J1885" s="32">
        <v>0</v>
      </c>
      <c r="K1885" s="29">
        <f>Лист4!E1883/1000</f>
        <v>21.631</v>
      </c>
      <c r="L1885" s="33"/>
      <c r="M1885" s="33"/>
    </row>
    <row r="1886" spans="1:13" s="34" customFormat="1" ht="18.75" customHeight="1" x14ac:dyDescent="0.25">
      <c r="A1886" s="23" t="str">
        <f>Лист4!A1884</f>
        <v xml:space="preserve">Нефтяников 2-й пр. д.44 </v>
      </c>
      <c r="B1886" s="185" t="str">
        <f>Лист4!C1884</f>
        <v>г. Астрахань</v>
      </c>
      <c r="C1886" s="41">
        <f t="shared" si="58"/>
        <v>27.725111999999999</v>
      </c>
      <c r="D1886" s="41">
        <f t="shared" si="59"/>
        <v>1.7696879999999999</v>
      </c>
      <c r="E1886" s="30">
        <v>0</v>
      </c>
      <c r="F1886" s="31">
        <v>1.7696879999999999</v>
      </c>
      <c r="G1886" s="32">
        <v>0</v>
      </c>
      <c r="H1886" s="32">
        <v>0</v>
      </c>
      <c r="I1886" s="32">
        <v>0</v>
      </c>
      <c r="J1886" s="32">
        <v>0</v>
      </c>
      <c r="K1886" s="29">
        <f>Лист4!E1884/1000</f>
        <v>29.494799999999998</v>
      </c>
      <c r="L1886" s="33"/>
      <c r="M1886" s="33"/>
    </row>
    <row r="1887" spans="1:13" s="34" customFormat="1" ht="18.75" customHeight="1" x14ac:dyDescent="0.25">
      <c r="A1887" s="23" t="str">
        <f>Лист4!A1885</f>
        <v xml:space="preserve">Нефтяников 2-й пр. д.46 </v>
      </c>
      <c r="B1887" s="185" t="str">
        <f>Лист4!C1885</f>
        <v>г. Астрахань</v>
      </c>
      <c r="C1887" s="41">
        <f t="shared" si="58"/>
        <v>49.809095999999997</v>
      </c>
      <c r="D1887" s="41">
        <f t="shared" si="59"/>
        <v>3.1793040000000001</v>
      </c>
      <c r="E1887" s="30">
        <v>0</v>
      </c>
      <c r="F1887" s="31">
        <v>3.1793040000000001</v>
      </c>
      <c r="G1887" s="32">
        <v>0</v>
      </c>
      <c r="H1887" s="32">
        <v>0</v>
      </c>
      <c r="I1887" s="32">
        <v>0</v>
      </c>
      <c r="J1887" s="32">
        <v>0</v>
      </c>
      <c r="K1887" s="29">
        <f>Лист4!E1885/1000</f>
        <v>52.988399999999999</v>
      </c>
      <c r="L1887" s="33"/>
      <c r="M1887" s="33"/>
    </row>
    <row r="1888" spans="1:13" s="34" customFormat="1" ht="18.75" customHeight="1" x14ac:dyDescent="0.25">
      <c r="A1888" s="23" t="str">
        <f>Лист4!A1886</f>
        <v xml:space="preserve">Нефтяников 2-й пр. д.48 </v>
      </c>
      <c r="B1888" s="185" t="str">
        <f>Лист4!C1886</f>
        <v>г. Астрахань</v>
      </c>
      <c r="C1888" s="41">
        <f t="shared" si="58"/>
        <v>24.718710000000002</v>
      </c>
      <c r="D1888" s="41">
        <f t="shared" si="59"/>
        <v>1.57779</v>
      </c>
      <c r="E1888" s="30">
        <v>0</v>
      </c>
      <c r="F1888" s="31">
        <v>1.57779</v>
      </c>
      <c r="G1888" s="32">
        <v>0</v>
      </c>
      <c r="H1888" s="32">
        <v>0</v>
      </c>
      <c r="I1888" s="32">
        <v>0</v>
      </c>
      <c r="J1888" s="32">
        <v>0</v>
      </c>
      <c r="K1888" s="29">
        <f>Лист4!E1886/1000</f>
        <v>26.296500000000002</v>
      </c>
      <c r="L1888" s="33"/>
      <c r="M1888" s="33"/>
    </row>
    <row r="1889" spans="1:13" s="34" customFormat="1" ht="18.75" customHeight="1" x14ac:dyDescent="0.25">
      <c r="A1889" s="23" t="str">
        <f>Лист4!A1887</f>
        <v xml:space="preserve">Новороссийская ул. д.12 </v>
      </c>
      <c r="B1889" s="185" t="str">
        <f>Лист4!C1887</f>
        <v>г. Астрахань</v>
      </c>
      <c r="C1889" s="41">
        <f t="shared" si="58"/>
        <v>222.45893360000002</v>
      </c>
      <c r="D1889" s="41">
        <f t="shared" si="59"/>
        <v>14.199506400000001</v>
      </c>
      <c r="E1889" s="30">
        <v>0</v>
      </c>
      <c r="F1889" s="31">
        <v>14.199506400000001</v>
      </c>
      <c r="G1889" s="32">
        <v>0</v>
      </c>
      <c r="H1889" s="32">
        <v>0</v>
      </c>
      <c r="I1889" s="32">
        <v>0</v>
      </c>
      <c r="J1889" s="32">
        <v>0</v>
      </c>
      <c r="K1889" s="29">
        <f>Лист4!E1887/1000</f>
        <v>236.65844000000001</v>
      </c>
      <c r="L1889" s="33"/>
      <c r="M1889" s="33"/>
    </row>
    <row r="1890" spans="1:13" s="34" customFormat="1" ht="18.75" customHeight="1" x14ac:dyDescent="0.25">
      <c r="A1890" s="23" t="str">
        <f>Лист4!A1888</f>
        <v xml:space="preserve">Новороссийская ул. д.6 </v>
      </c>
      <c r="B1890" s="185" t="str">
        <f>Лист4!C1888</f>
        <v>г. Астрахань</v>
      </c>
      <c r="C1890" s="41">
        <f t="shared" si="58"/>
        <v>14.554302</v>
      </c>
      <c r="D1890" s="41">
        <f t="shared" si="59"/>
        <v>0.92899799999999999</v>
      </c>
      <c r="E1890" s="30">
        <v>0</v>
      </c>
      <c r="F1890" s="31">
        <v>0.92899799999999999</v>
      </c>
      <c r="G1890" s="32">
        <v>0</v>
      </c>
      <c r="H1890" s="32">
        <v>0</v>
      </c>
      <c r="I1890" s="32">
        <v>0</v>
      </c>
      <c r="J1890" s="32">
        <v>0</v>
      </c>
      <c r="K1890" s="29">
        <f>Лист4!E1888/1000</f>
        <v>15.4833</v>
      </c>
      <c r="L1890" s="33"/>
      <c r="M1890" s="33"/>
    </row>
    <row r="1891" spans="1:13" s="34" customFormat="1" ht="18.75" customHeight="1" x14ac:dyDescent="0.25">
      <c r="A1891" s="23" t="str">
        <f>Лист4!A1889</f>
        <v xml:space="preserve">Перевозная 1-я ул. д.100 </v>
      </c>
      <c r="B1891" s="185" t="str">
        <f>Лист4!C1889</f>
        <v>г. Астрахань</v>
      </c>
      <c r="C1891" s="41">
        <f t="shared" si="58"/>
        <v>98.228213999999994</v>
      </c>
      <c r="D1891" s="41">
        <f t="shared" si="59"/>
        <v>6.2698859999999996</v>
      </c>
      <c r="E1891" s="30">
        <v>0</v>
      </c>
      <c r="F1891" s="31">
        <v>6.2698859999999996</v>
      </c>
      <c r="G1891" s="32">
        <v>0</v>
      </c>
      <c r="H1891" s="32">
        <v>0</v>
      </c>
      <c r="I1891" s="32">
        <v>0</v>
      </c>
      <c r="J1891" s="32">
        <v>0</v>
      </c>
      <c r="K1891" s="29">
        <f>Лист4!E1889/1000</f>
        <v>104.49809999999999</v>
      </c>
      <c r="L1891" s="33"/>
      <c r="M1891" s="33"/>
    </row>
    <row r="1892" spans="1:13" s="34" customFormat="1" ht="18.75" customHeight="1" x14ac:dyDescent="0.25">
      <c r="A1892" s="23" t="str">
        <f>Лист4!A1890</f>
        <v xml:space="preserve">Перевозная 1-я ул. д.102 </v>
      </c>
      <c r="B1892" s="185" t="str">
        <f>Лист4!C1890</f>
        <v>г. Астрахань</v>
      </c>
      <c r="C1892" s="41">
        <f t="shared" si="58"/>
        <v>126.73521799999997</v>
      </c>
      <c r="D1892" s="41">
        <f t="shared" si="59"/>
        <v>8.0894819999999985</v>
      </c>
      <c r="E1892" s="30">
        <v>0</v>
      </c>
      <c r="F1892" s="31">
        <v>8.0894819999999985</v>
      </c>
      <c r="G1892" s="32">
        <v>0</v>
      </c>
      <c r="H1892" s="32">
        <v>0</v>
      </c>
      <c r="I1892" s="32">
        <v>0</v>
      </c>
      <c r="J1892" s="32">
        <v>0</v>
      </c>
      <c r="K1892" s="29">
        <f>Лист4!E1890/1000</f>
        <v>134.82469999999998</v>
      </c>
      <c r="L1892" s="33"/>
      <c r="M1892" s="33"/>
    </row>
    <row r="1893" spans="1:13" s="34" customFormat="1" ht="18.75" customHeight="1" x14ac:dyDescent="0.25">
      <c r="A1893" s="23" t="str">
        <f>Лист4!A1891</f>
        <v xml:space="preserve">Перевозная 1-я ул. д.102В </v>
      </c>
      <c r="B1893" s="185" t="str">
        <f>Лист4!C1891</f>
        <v>г. Астрахань</v>
      </c>
      <c r="C1893" s="41">
        <f t="shared" si="58"/>
        <v>106.171496</v>
      </c>
      <c r="D1893" s="41">
        <f t="shared" si="59"/>
        <v>6.7769040000000009</v>
      </c>
      <c r="E1893" s="30">
        <v>0</v>
      </c>
      <c r="F1893" s="31">
        <v>6.7769040000000009</v>
      </c>
      <c r="G1893" s="32">
        <v>0</v>
      </c>
      <c r="H1893" s="32">
        <v>0</v>
      </c>
      <c r="I1893" s="32">
        <v>0</v>
      </c>
      <c r="J1893" s="32">
        <v>0</v>
      </c>
      <c r="K1893" s="29">
        <f>Лист4!E1891/1000</f>
        <v>112.94840000000001</v>
      </c>
      <c r="L1893" s="33"/>
      <c r="M1893" s="33"/>
    </row>
    <row r="1894" spans="1:13" s="34" customFormat="1" ht="18.75" customHeight="1" x14ac:dyDescent="0.25">
      <c r="A1894" s="23" t="str">
        <f>Лист4!A1892</f>
        <v xml:space="preserve">Перевозная 1-я ул. д.104 </v>
      </c>
      <c r="B1894" s="185" t="str">
        <f>Лист4!C1892</f>
        <v>г. Астрахань</v>
      </c>
      <c r="C1894" s="41">
        <f t="shared" si="58"/>
        <v>86.415656999999982</v>
      </c>
      <c r="D1894" s="41">
        <f t="shared" si="59"/>
        <v>5.5158929999999993</v>
      </c>
      <c r="E1894" s="30">
        <v>0</v>
      </c>
      <c r="F1894" s="31">
        <v>5.5158929999999993</v>
      </c>
      <c r="G1894" s="32">
        <v>0</v>
      </c>
      <c r="H1894" s="32">
        <v>0</v>
      </c>
      <c r="I1894" s="32">
        <v>0</v>
      </c>
      <c r="J1894" s="32">
        <v>0</v>
      </c>
      <c r="K1894" s="29">
        <f>Лист4!E1892/1000</f>
        <v>91.931549999999987</v>
      </c>
      <c r="L1894" s="33"/>
      <c r="M1894" s="33"/>
    </row>
    <row r="1895" spans="1:13" s="34" customFormat="1" ht="18.75" customHeight="1" x14ac:dyDescent="0.25">
      <c r="A1895" s="23" t="str">
        <f>Лист4!A1893</f>
        <v xml:space="preserve">Перевозная 1-я ул. д.104А </v>
      </c>
      <c r="B1895" s="185" t="str">
        <f>Лист4!C1893</f>
        <v>г. Астрахань</v>
      </c>
      <c r="C1895" s="41">
        <f t="shared" si="58"/>
        <v>11.771244000000001</v>
      </c>
      <c r="D1895" s="41">
        <f t="shared" si="59"/>
        <v>0.75135600000000002</v>
      </c>
      <c r="E1895" s="30">
        <v>0</v>
      </c>
      <c r="F1895" s="31">
        <v>0.75135600000000002</v>
      </c>
      <c r="G1895" s="32">
        <v>0</v>
      </c>
      <c r="H1895" s="32">
        <v>0</v>
      </c>
      <c r="I1895" s="32">
        <v>0</v>
      </c>
      <c r="J1895" s="32">
        <v>0</v>
      </c>
      <c r="K1895" s="29">
        <f>Лист4!E1893/1000</f>
        <v>12.522600000000001</v>
      </c>
      <c r="L1895" s="33"/>
      <c r="M1895" s="33"/>
    </row>
    <row r="1896" spans="1:13" s="34" customFormat="1" ht="18.75" customHeight="1" x14ac:dyDescent="0.25">
      <c r="A1896" s="23" t="str">
        <f>Лист4!A1894</f>
        <v xml:space="preserve">Перевозная 1-я ул. д.106 </v>
      </c>
      <c r="B1896" s="185" t="str">
        <f>Лист4!C1894</f>
        <v>г. Астрахань</v>
      </c>
      <c r="C1896" s="41">
        <f t="shared" si="58"/>
        <v>106.5579958</v>
      </c>
      <c r="D1896" s="41">
        <f t="shared" si="59"/>
        <v>6.801574200000001</v>
      </c>
      <c r="E1896" s="30">
        <v>0</v>
      </c>
      <c r="F1896" s="31">
        <v>6.801574200000001</v>
      </c>
      <c r="G1896" s="32">
        <v>0</v>
      </c>
      <c r="H1896" s="32">
        <v>0</v>
      </c>
      <c r="I1896" s="32">
        <v>0</v>
      </c>
      <c r="J1896" s="32">
        <v>0</v>
      </c>
      <c r="K1896" s="29">
        <f>Лист4!E1894/1000</f>
        <v>113.35957000000001</v>
      </c>
      <c r="L1896" s="33"/>
      <c r="M1896" s="33"/>
    </row>
    <row r="1897" spans="1:13" s="34" customFormat="1" ht="18.75" customHeight="1" x14ac:dyDescent="0.25">
      <c r="A1897" s="23" t="str">
        <f>Лист4!A1895</f>
        <v xml:space="preserve">Перевозная 1-я ул. д.106Б </v>
      </c>
      <c r="B1897" s="185" t="str">
        <f>Лист4!C1895</f>
        <v>г. Астрахань</v>
      </c>
      <c r="C1897" s="41">
        <f t="shared" si="58"/>
        <v>223.03342399999997</v>
      </c>
      <c r="D1897" s="41">
        <f t="shared" si="59"/>
        <v>14.236175999999997</v>
      </c>
      <c r="E1897" s="30">
        <v>0</v>
      </c>
      <c r="F1897" s="31">
        <v>14.236175999999997</v>
      </c>
      <c r="G1897" s="32">
        <v>0</v>
      </c>
      <c r="H1897" s="32">
        <v>0</v>
      </c>
      <c r="I1897" s="32">
        <v>0</v>
      </c>
      <c r="J1897" s="32">
        <v>0</v>
      </c>
      <c r="K1897" s="29">
        <f>Лист4!E1895/1000</f>
        <v>237.26959999999997</v>
      </c>
      <c r="L1897" s="33"/>
      <c r="M1897" s="33"/>
    </row>
    <row r="1898" spans="1:13" s="34" customFormat="1" ht="18.75" customHeight="1" x14ac:dyDescent="0.25">
      <c r="A1898" s="23" t="str">
        <f>Лист4!A1896</f>
        <v xml:space="preserve">Перевозная 1-я ул. д.108 </v>
      </c>
      <c r="B1898" s="185" t="str">
        <f>Лист4!C1896</f>
        <v>г. Астрахань</v>
      </c>
      <c r="C1898" s="41">
        <f t="shared" si="58"/>
        <v>106.0006322</v>
      </c>
      <c r="D1898" s="41">
        <f t="shared" si="59"/>
        <v>6.7659978000000001</v>
      </c>
      <c r="E1898" s="30">
        <v>0</v>
      </c>
      <c r="F1898" s="31">
        <v>6.7659978000000001</v>
      </c>
      <c r="G1898" s="32">
        <v>0</v>
      </c>
      <c r="H1898" s="32">
        <v>0</v>
      </c>
      <c r="I1898" s="32">
        <v>0</v>
      </c>
      <c r="J1898" s="32">
        <v>0</v>
      </c>
      <c r="K1898" s="29">
        <f>Лист4!E1896/1000</f>
        <v>112.76662999999999</v>
      </c>
      <c r="L1898" s="33"/>
      <c r="M1898" s="33"/>
    </row>
    <row r="1899" spans="1:13" s="34" customFormat="1" ht="18.75" customHeight="1" x14ac:dyDescent="0.25">
      <c r="A1899" s="23" t="str">
        <f>Лист4!A1897</f>
        <v xml:space="preserve">Перевозная 1-я ул. д.110 </v>
      </c>
      <c r="B1899" s="185" t="str">
        <f>Лист4!C1897</f>
        <v>г. Астрахань</v>
      </c>
      <c r="C1899" s="41">
        <f t="shared" si="58"/>
        <v>94.127050400000002</v>
      </c>
      <c r="D1899" s="41">
        <f t="shared" si="59"/>
        <v>6.0081096000000001</v>
      </c>
      <c r="E1899" s="30">
        <v>0</v>
      </c>
      <c r="F1899" s="31">
        <v>6.0081096000000001</v>
      </c>
      <c r="G1899" s="32">
        <v>0</v>
      </c>
      <c r="H1899" s="32">
        <v>0</v>
      </c>
      <c r="I1899" s="32">
        <v>0</v>
      </c>
      <c r="J1899" s="32">
        <v>0</v>
      </c>
      <c r="K1899" s="29">
        <f>Лист4!E1897/1000</f>
        <v>100.13516</v>
      </c>
      <c r="L1899" s="33"/>
      <c r="M1899" s="33"/>
    </row>
    <row r="1900" spans="1:13" s="34" customFormat="1" ht="18.75" customHeight="1" x14ac:dyDescent="0.25">
      <c r="A1900" s="23" t="str">
        <f>Лист4!A1898</f>
        <v xml:space="preserve">Перевозная 1-я ул. д.112 </v>
      </c>
      <c r="B1900" s="185" t="str">
        <f>Лист4!C1898</f>
        <v>г. Астрахань</v>
      </c>
      <c r="C1900" s="41">
        <f t="shared" si="58"/>
        <v>107.05018920000002</v>
      </c>
      <c r="D1900" s="41">
        <f t="shared" si="59"/>
        <v>6.832990800000001</v>
      </c>
      <c r="E1900" s="30">
        <v>0</v>
      </c>
      <c r="F1900" s="31">
        <v>6.832990800000001</v>
      </c>
      <c r="G1900" s="32">
        <v>0</v>
      </c>
      <c r="H1900" s="32">
        <v>0</v>
      </c>
      <c r="I1900" s="32">
        <v>0</v>
      </c>
      <c r="J1900" s="32">
        <v>0</v>
      </c>
      <c r="K1900" s="29">
        <f>Лист4!E1898/1000</f>
        <v>113.88318000000002</v>
      </c>
      <c r="L1900" s="33"/>
      <c r="M1900" s="33"/>
    </row>
    <row r="1901" spans="1:13" s="34" customFormat="1" ht="18.75" customHeight="1" x14ac:dyDescent="0.25">
      <c r="A1901" s="23" t="str">
        <f>Лист4!A1899</f>
        <v xml:space="preserve">Перевозная 1-я ул. д.114 </v>
      </c>
      <c r="B1901" s="185" t="str">
        <f>Лист4!C1899</f>
        <v>г. Астрахань</v>
      </c>
      <c r="C1901" s="41">
        <f t="shared" si="58"/>
        <v>163.22470200000004</v>
      </c>
      <c r="D1901" s="41">
        <f t="shared" si="59"/>
        <v>10.418598000000003</v>
      </c>
      <c r="E1901" s="30">
        <v>0</v>
      </c>
      <c r="F1901" s="31">
        <v>10.418598000000003</v>
      </c>
      <c r="G1901" s="32">
        <v>0</v>
      </c>
      <c r="H1901" s="32">
        <v>0</v>
      </c>
      <c r="I1901" s="32">
        <v>0</v>
      </c>
      <c r="J1901" s="32">
        <v>0</v>
      </c>
      <c r="K1901" s="29">
        <f>Лист4!E1899/1000</f>
        <v>173.64330000000004</v>
      </c>
      <c r="L1901" s="33"/>
      <c r="M1901" s="33"/>
    </row>
    <row r="1902" spans="1:13" s="34" customFormat="1" ht="18.75" customHeight="1" x14ac:dyDescent="0.25">
      <c r="A1902" s="23" t="str">
        <f>Лист4!A1900</f>
        <v xml:space="preserve">Перевозная 1-я ул. д.116 </v>
      </c>
      <c r="B1902" s="185" t="str">
        <f>Лист4!C1900</f>
        <v>г. Астрахань</v>
      </c>
      <c r="C1902" s="41">
        <f t="shared" si="58"/>
        <v>428.39085300000016</v>
      </c>
      <c r="D1902" s="41">
        <f t="shared" si="59"/>
        <v>27.344097000000012</v>
      </c>
      <c r="E1902" s="30">
        <v>0</v>
      </c>
      <c r="F1902" s="31">
        <v>27.344097000000012</v>
      </c>
      <c r="G1902" s="32">
        <v>0</v>
      </c>
      <c r="H1902" s="32">
        <v>0</v>
      </c>
      <c r="I1902" s="32">
        <v>0</v>
      </c>
      <c r="J1902" s="32">
        <v>0</v>
      </c>
      <c r="K1902" s="29">
        <f>Лист4!E1900/1000</f>
        <v>455.7349500000002</v>
      </c>
      <c r="L1902" s="33"/>
      <c r="M1902" s="33"/>
    </row>
    <row r="1903" spans="1:13" s="34" customFormat="1" ht="18.75" customHeight="1" x14ac:dyDescent="0.25">
      <c r="A1903" s="23" t="str">
        <f>Лист4!A1901</f>
        <v xml:space="preserve">Перевозная 1-я ул. д.118 - корп. 2 </v>
      </c>
      <c r="B1903" s="185" t="str">
        <f>Лист4!C1901</f>
        <v>г. Астрахань</v>
      </c>
      <c r="C1903" s="41">
        <f t="shared" si="58"/>
        <v>654.36022600000001</v>
      </c>
      <c r="D1903" s="41">
        <f t="shared" si="59"/>
        <v>41.767674000000007</v>
      </c>
      <c r="E1903" s="30">
        <v>0</v>
      </c>
      <c r="F1903" s="31">
        <v>41.767674000000007</v>
      </c>
      <c r="G1903" s="32">
        <v>0</v>
      </c>
      <c r="H1903" s="32">
        <v>0</v>
      </c>
      <c r="I1903" s="32">
        <v>0</v>
      </c>
      <c r="J1903" s="32">
        <v>0</v>
      </c>
      <c r="K1903" s="29">
        <f>Лист4!E1901/1000</f>
        <v>696.12790000000007</v>
      </c>
      <c r="L1903" s="33"/>
      <c r="M1903" s="33"/>
    </row>
    <row r="1904" spans="1:13" s="34" customFormat="1" ht="18.75" customHeight="1" x14ac:dyDescent="0.25">
      <c r="A1904" s="23" t="str">
        <f>Лист4!A1902</f>
        <v xml:space="preserve">Перевозная 1-я ул. д.129 </v>
      </c>
      <c r="B1904" s="185" t="str">
        <f>Лист4!C1902</f>
        <v>г. Астрахань</v>
      </c>
      <c r="C1904" s="41">
        <f t="shared" si="58"/>
        <v>0</v>
      </c>
      <c r="D1904" s="41">
        <f t="shared" si="59"/>
        <v>0</v>
      </c>
      <c r="E1904" s="30">
        <v>0</v>
      </c>
      <c r="F1904" s="31">
        <v>0</v>
      </c>
      <c r="G1904" s="32">
        <v>0</v>
      </c>
      <c r="H1904" s="32">
        <v>0</v>
      </c>
      <c r="I1904" s="32">
        <v>0</v>
      </c>
      <c r="J1904" s="32">
        <v>0</v>
      </c>
      <c r="K1904" s="29">
        <f>Лист4!E1902/1000</f>
        <v>0</v>
      </c>
      <c r="L1904" s="33"/>
      <c r="M1904" s="33"/>
    </row>
    <row r="1905" spans="1:13" s="34" customFormat="1" ht="18.75" customHeight="1" x14ac:dyDescent="0.25">
      <c r="A1905" s="23" t="str">
        <f>Лист4!A1903</f>
        <v xml:space="preserve">Перевозная 1-я ул. д.13 </v>
      </c>
      <c r="B1905" s="185" t="str">
        <f>Лист4!C1903</f>
        <v>г. Астрахань</v>
      </c>
      <c r="C1905" s="41">
        <f t="shared" si="58"/>
        <v>5.0961160000000003</v>
      </c>
      <c r="D1905" s="41">
        <f t="shared" si="59"/>
        <v>0.32528400000000002</v>
      </c>
      <c r="E1905" s="30">
        <v>0</v>
      </c>
      <c r="F1905" s="31">
        <v>0.32528400000000002</v>
      </c>
      <c r="G1905" s="32">
        <v>0</v>
      </c>
      <c r="H1905" s="32">
        <v>0</v>
      </c>
      <c r="I1905" s="32">
        <v>0</v>
      </c>
      <c r="J1905" s="32">
        <v>0</v>
      </c>
      <c r="K1905" s="29">
        <f>Лист4!E1903/1000-J1905</f>
        <v>5.4214000000000002</v>
      </c>
      <c r="L1905" s="33"/>
      <c r="M1905" s="33"/>
    </row>
    <row r="1906" spans="1:13" s="34" customFormat="1" ht="18.75" customHeight="1" x14ac:dyDescent="0.25">
      <c r="A1906" s="23" t="str">
        <f>Лист4!A1904</f>
        <v xml:space="preserve">Перевозная 1-я ул. д.131 </v>
      </c>
      <c r="B1906" s="185" t="str">
        <f>Лист4!C1904</f>
        <v>г. Астрахань</v>
      </c>
      <c r="C1906" s="41">
        <f t="shared" si="58"/>
        <v>177.38320760000002</v>
      </c>
      <c r="D1906" s="41">
        <f t="shared" si="59"/>
        <v>11.322332400000001</v>
      </c>
      <c r="E1906" s="30">
        <v>0</v>
      </c>
      <c r="F1906" s="31">
        <v>11.322332400000001</v>
      </c>
      <c r="G1906" s="32">
        <v>0</v>
      </c>
      <c r="H1906" s="32">
        <v>0</v>
      </c>
      <c r="I1906" s="32">
        <v>0</v>
      </c>
      <c r="J1906" s="32">
        <v>0</v>
      </c>
      <c r="K1906" s="29">
        <f>Лист4!E1904/1000</f>
        <v>188.70554000000001</v>
      </c>
      <c r="L1906" s="33"/>
      <c r="M1906" s="33"/>
    </row>
    <row r="1907" spans="1:13" s="34" customFormat="1" ht="18.75" customHeight="1" x14ac:dyDescent="0.25">
      <c r="A1907" s="23" t="str">
        <f>Лист4!A1905</f>
        <v xml:space="preserve">Перевозная 1-я ул. д.4 </v>
      </c>
      <c r="B1907" s="185" t="str">
        <f>Лист4!C1905</f>
        <v>г. Астрахань</v>
      </c>
      <c r="C1907" s="41">
        <f t="shared" si="58"/>
        <v>12.208062</v>
      </c>
      <c r="D1907" s="41">
        <f t="shared" si="59"/>
        <v>0.77923799999999988</v>
      </c>
      <c r="E1907" s="30">
        <v>0</v>
      </c>
      <c r="F1907" s="31">
        <v>0.77923799999999988</v>
      </c>
      <c r="G1907" s="32">
        <v>0</v>
      </c>
      <c r="H1907" s="32">
        <v>0</v>
      </c>
      <c r="I1907" s="32">
        <v>0</v>
      </c>
      <c r="J1907" s="32">
        <v>0</v>
      </c>
      <c r="K1907" s="29">
        <f>Лист4!E1905/1000</f>
        <v>12.987299999999999</v>
      </c>
      <c r="L1907" s="33"/>
      <c r="M1907" s="33"/>
    </row>
    <row r="1908" spans="1:13" s="34" customFormat="1" ht="18.75" customHeight="1" x14ac:dyDescent="0.25">
      <c r="A1908" s="23" t="str">
        <f>Лист4!A1906</f>
        <v xml:space="preserve">Перевозная 1-я ул. д.98 </v>
      </c>
      <c r="B1908" s="185" t="str">
        <f>Лист4!C1906</f>
        <v>г. Астрахань</v>
      </c>
      <c r="C1908" s="41">
        <f t="shared" si="58"/>
        <v>84.096846200000002</v>
      </c>
      <c r="D1908" s="41">
        <f t="shared" si="59"/>
        <v>5.3678838000000004</v>
      </c>
      <c r="E1908" s="30">
        <v>0</v>
      </c>
      <c r="F1908" s="31">
        <v>5.3678838000000004</v>
      </c>
      <c r="G1908" s="32">
        <v>0</v>
      </c>
      <c r="H1908" s="32">
        <v>0</v>
      </c>
      <c r="I1908" s="32">
        <v>0</v>
      </c>
      <c r="J1908" s="32">
        <v>0</v>
      </c>
      <c r="K1908" s="29">
        <f>Лист4!E1906/1000</f>
        <v>89.464730000000003</v>
      </c>
      <c r="L1908" s="33"/>
      <c r="M1908" s="33"/>
    </row>
    <row r="1909" spans="1:13" s="34" customFormat="1" ht="18.75" customHeight="1" x14ac:dyDescent="0.25">
      <c r="A1909" s="23" t="str">
        <f>Лист4!A1907</f>
        <v xml:space="preserve">Перевозная 1-я ул. д.98В </v>
      </c>
      <c r="B1909" s="185" t="str">
        <f>Лист4!C1907</f>
        <v>г. Астрахань</v>
      </c>
      <c r="C1909" s="41">
        <f t="shared" si="58"/>
        <v>244.34044160000002</v>
      </c>
      <c r="D1909" s="41">
        <f t="shared" si="59"/>
        <v>15.5961984</v>
      </c>
      <c r="E1909" s="30">
        <v>0</v>
      </c>
      <c r="F1909" s="31">
        <v>15.5961984</v>
      </c>
      <c r="G1909" s="32">
        <v>0</v>
      </c>
      <c r="H1909" s="32">
        <v>0</v>
      </c>
      <c r="I1909" s="32">
        <v>0</v>
      </c>
      <c r="J1909" s="32">
        <v>0</v>
      </c>
      <c r="K1909" s="29">
        <f>Лист4!E1907/1000</f>
        <v>259.93664000000001</v>
      </c>
      <c r="L1909" s="33"/>
      <c r="M1909" s="33"/>
    </row>
    <row r="1910" spans="1:13" s="34" customFormat="1" ht="18.75" customHeight="1" x14ac:dyDescent="0.25">
      <c r="A1910" s="23" t="str">
        <f>Лист4!A1908</f>
        <v xml:space="preserve">Политехническая ул. д.1А </v>
      </c>
      <c r="B1910" s="185" t="str">
        <f>Лист4!C1908</f>
        <v>г. Астрахань</v>
      </c>
      <c r="C1910" s="41">
        <f t="shared" si="58"/>
        <v>135.707988</v>
      </c>
      <c r="D1910" s="41">
        <f t="shared" si="59"/>
        <v>8.6622120000000002</v>
      </c>
      <c r="E1910" s="30">
        <v>0</v>
      </c>
      <c r="F1910" s="31">
        <v>8.6622120000000002</v>
      </c>
      <c r="G1910" s="32">
        <v>0</v>
      </c>
      <c r="H1910" s="32">
        <v>0</v>
      </c>
      <c r="I1910" s="32">
        <v>0</v>
      </c>
      <c r="J1910" s="32">
        <v>0</v>
      </c>
      <c r="K1910" s="29">
        <f>Лист4!E1908/1000</f>
        <v>144.37020000000001</v>
      </c>
      <c r="L1910" s="33"/>
      <c r="M1910" s="33"/>
    </row>
    <row r="1911" spans="1:13" s="34" customFormat="1" ht="18.75" customHeight="1" x14ac:dyDescent="0.25">
      <c r="A1911" s="23" t="str">
        <f>Лист4!A1909</f>
        <v xml:space="preserve">Политехническая ул. д.3А </v>
      </c>
      <c r="B1911" s="185" t="str">
        <f>Лист4!C1909</f>
        <v>г. Астрахань</v>
      </c>
      <c r="C1911" s="41">
        <f t="shared" si="58"/>
        <v>235.35701200000003</v>
      </c>
      <c r="D1911" s="41">
        <f t="shared" si="59"/>
        <v>15.022788000000002</v>
      </c>
      <c r="E1911" s="30">
        <v>0</v>
      </c>
      <c r="F1911" s="31">
        <v>15.022788000000002</v>
      </c>
      <c r="G1911" s="32">
        <v>0</v>
      </c>
      <c r="H1911" s="32">
        <v>0</v>
      </c>
      <c r="I1911" s="32">
        <v>0</v>
      </c>
      <c r="J1911" s="32">
        <v>0</v>
      </c>
      <c r="K1911" s="29">
        <f>Лист4!E1909/1000</f>
        <v>250.37980000000002</v>
      </c>
      <c r="L1911" s="33"/>
      <c r="M1911" s="33"/>
    </row>
    <row r="1912" spans="1:13" s="34" customFormat="1" ht="18.75" customHeight="1" x14ac:dyDescent="0.25">
      <c r="A1912" s="23" t="str">
        <f>Лист4!A1910</f>
        <v xml:space="preserve">Профессиональная ул. д.44 </v>
      </c>
      <c r="B1912" s="185" t="str">
        <f>Лист4!C1910</f>
        <v>г. Астрахань</v>
      </c>
      <c r="C1912" s="41">
        <f t="shared" si="58"/>
        <v>43.489335000000004</v>
      </c>
      <c r="D1912" s="41">
        <f t="shared" si="59"/>
        <v>2.7759150000000004</v>
      </c>
      <c r="E1912" s="30">
        <v>0</v>
      </c>
      <c r="F1912" s="31">
        <v>2.7759150000000004</v>
      </c>
      <c r="G1912" s="32">
        <v>0</v>
      </c>
      <c r="H1912" s="32">
        <v>0</v>
      </c>
      <c r="I1912" s="32">
        <v>0</v>
      </c>
      <c r="J1912" s="32">
        <v>0</v>
      </c>
      <c r="K1912" s="29">
        <f>Лист4!E1910/1000</f>
        <v>46.265250000000002</v>
      </c>
      <c r="L1912" s="33"/>
      <c r="M1912" s="33"/>
    </row>
    <row r="1913" spans="1:13" s="34" customFormat="1" ht="18.75" customHeight="1" x14ac:dyDescent="0.25">
      <c r="A1913" s="23" t="str">
        <f>Лист4!A1911</f>
        <v xml:space="preserve">Профессиональная ул. д.46 </v>
      </c>
      <c r="B1913" s="185" t="str">
        <f>Лист4!C1911</f>
        <v>г. Астрахань</v>
      </c>
      <c r="C1913" s="41">
        <f t="shared" si="58"/>
        <v>3.8350120000000003</v>
      </c>
      <c r="D1913" s="41">
        <f t="shared" si="59"/>
        <v>0.24478800000000006</v>
      </c>
      <c r="E1913" s="30">
        <v>0</v>
      </c>
      <c r="F1913" s="31">
        <v>0.24478800000000006</v>
      </c>
      <c r="G1913" s="32">
        <v>0</v>
      </c>
      <c r="H1913" s="32">
        <v>0</v>
      </c>
      <c r="I1913" s="32">
        <v>0</v>
      </c>
      <c r="J1913" s="32">
        <v>0</v>
      </c>
      <c r="K1913" s="29">
        <f>Лист4!E1911/1000</f>
        <v>4.0798000000000005</v>
      </c>
      <c r="L1913" s="33"/>
      <c r="M1913" s="33"/>
    </row>
    <row r="1914" spans="1:13" s="34" customFormat="1" ht="18.75" customHeight="1" x14ac:dyDescent="0.25">
      <c r="A1914" s="23" t="str">
        <f>Лист4!A1912</f>
        <v xml:space="preserve">Профсоюзная ул. д.8 </v>
      </c>
      <c r="B1914" s="185" t="str">
        <f>Лист4!C1912</f>
        <v>г. Астрахань</v>
      </c>
      <c r="C1914" s="41">
        <f t="shared" si="58"/>
        <v>747.52165199999968</v>
      </c>
      <c r="D1914" s="41">
        <f t="shared" si="59"/>
        <v>47.71414799999998</v>
      </c>
      <c r="E1914" s="30">
        <v>0</v>
      </c>
      <c r="F1914" s="31">
        <v>47.71414799999998</v>
      </c>
      <c r="G1914" s="32">
        <v>0</v>
      </c>
      <c r="H1914" s="32">
        <v>0</v>
      </c>
      <c r="I1914" s="32">
        <v>0</v>
      </c>
      <c r="J1914" s="32">
        <v>0</v>
      </c>
      <c r="K1914" s="29">
        <f>Лист4!E1912/1000</f>
        <v>795.2357999999997</v>
      </c>
      <c r="L1914" s="33"/>
      <c r="M1914" s="33"/>
    </row>
    <row r="1915" spans="1:13" s="34" customFormat="1" ht="18.75" customHeight="1" x14ac:dyDescent="0.25">
      <c r="A1915" s="23" t="str">
        <f>Лист4!A1913</f>
        <v xml:space="preserve">Профсоюзная ул. д.8 - корп. 1 </v>
      </c>
      <c r="B1915" s="185" t="str">
        <f>Лист4!C1913</f>
        <v>г. Астрахань</v>
      </c>
      <c r="C1915" s="41">
        <f t="shared" si="58"/>
        <v>491.78020420000001</v>
      </c>
      <c r="D1915" s="41">
        <f t="shared" si="59"/>
        <v>31.390225800000003</v>
      </c>
      <c r="E1915" s="30">
        <v>0</v>
      </c>
      <c r="F1915" s="31">
        <v>31.390225800000003</v>
      </c>
      <c r="G1915" s="32">
        <v>0</v>
      </c>
      <c r="H1915" s="32">
        <v>0</v>
      </c>
      <c r="I1915" s="32">
        <v>0</v>
      </c>
      <c r="J1915" s="32">
        <v>0</v>
      </c>
      <c r="K1915" s="29">
        <f>Лист4!E1913/1000</f>
        <v>523.17043000000001</v>
      </c>
      <c r="L1915" s="33"/>
      <c r="M1915" s="33"/>
    </row>
    <row r="1916" spans="1:13" s="34" customFormat="1" ht="18.75" customHeight="1" x14ac:dyDescent="0.25">
      <c r="A1916" s="23" t="str">
        <f>Лист4!A1914</f>
        <v xml:space="preserve">Профсоюзная ул. д.8 - корп. 2 </v>
      </c>
      <c r="B1916" s="185" t="str">
        <f>Лист4!C1914</f>
        <v>г. Астрахань</v>
      </c>
      <c r="C1916" s="41">
        <f t="shared" si="58"/>
        <v>443.14994339999993</v>
      </c>
      <c r="D1916" s="41">
        <f t="shared" si="59"/>
        <v>28.286166599999998</v>
      </c>
      <c r="E1916" s="30">
        <v>0</v>
      </c>
      <c r="F1916" s="31">
        <v>28.286166599999998</v>
      </c>
      <c r="G1916" s="32">
        <v>0</v>
      </c>
      <c r="H1916" s="32">
        <v>0</v>
      </c>
      <c r="I1916" s="32">
        <v>0</v>
      </c>
      <c r="J1916" s="32">
        <v>0</v>
      </c>
      <c r="K1916" s="29">
        <f>Лист4!E1914/1000</f>
        <v>471.43610999999993</v>
      </c>
      <c r="L1916" s="33"/>
      <c r="M1916" s="33"/>
    </row>
    <row r="1917" spans="1:13" s="34" customFormat="1" ht="18.75" customHeight="1" x14ac:dyDescent="0.25">
      <c r="A1917" s="23" t="str">
        <f>Лист4!A1915</f>
        <v xml:space="preserve">Профсоюзная ул. д.8 - корп. 3 </v>
      </c>
      <c r="B1917" s="185" t="str">
        <f>Лист4!C1915</f>
        <v>г. Астрахань</v>
      </c>
      <c r="C1917" s="41">
        <f t="shared" si="58"/>
        <v>579.14270439999973</v>
      </c>
      <c r="D1917" s="41">
        <f t="shared" si="59"/>
        <v>36.966555599999985</v>
      </c>
      <c r="E1917" s="30">
        <v>0</v>
      </c>
      <c r="F1917" s="31">
        <v>36.966555599999985</v>
      </c>
      <c r="G1917" s="32">
        <v>0</v>
      </c>
      <c r="H1917" s="32">
        <v>0</v>
      </c>
      <c r="I1917" s="32">
        <v>0</v>
      </c>
      <c r="J1917" s="32">
        <v>0</v>
      </c>
      <c r="K1917" s="29">
        <f>Лист4!E1915/1000</f>
        <v>616.10925999999972</v>
      </c>
      <c r="L1917" s="33"/>
      <c r="M1917" s="33"/>
    </row>
    <row r="1918" spans="1:13" s="34" customFormat="1" ht="18.75" customHeight="1" x14ac:dyDescent="0.25">
      <c r="A1918" s="23" t="str">
        <f>Лист4!A1916</f>
        <v xml:space="preserve">Румынская ул. д.11 - корп. 1 </v>
      </c>
      <c r="B1918" s="185" t="str">
        <f>Лист4!C1916</f>
        <v>г. Астрахань</v>
      </c>
      <c r="C1918" s="41">
        <f t="shared" si="58"/>
        <v>669.33054380000033</v>
      </c>
      <c r="D1918" s="41">
        <f t="shared" si="59"/>
        <v>42.72322620000002</v>
      </c>
      <c r="E1918" s="30">
        <v>0</v>
      </c>
      <c r="F1918" s="31">
        <v>42.72322620000002</v>
      </c>
      <c r="G1918" s="32">
        <v>0</v>
      </c>
      <c r="H1918" s="32">
        <v>0</v>
      </c>
      <c r="I1918" s="32">
        <v>0</v>
      </c>
      <c r="J1918" s="32">
        <v>0</v>
      </c>
      <c r="K1918" s="29">
        <f>Лист4!E1916/1000</f>
        <v>712.05377000000033</v>
      </c>
      <c r="L1918" s="33"/>
      <c r="M1918" s="33"/>
    </row>
    <row r="1919" spans="1:13" s="34" customFormat="1" ht="18.75" customHeight="1" x14ac:dyDescent="0.25">
      <c r="A1919" s="23" t="str">
        <f>Лист4!A1917</f>
        <v xml:space="preserve">Румынская ул. д.18 </v>
      </c>
      <c r="B1919" s="185" t="str">
        <f>Лист4!C1917</f>
        <v>г. Астрахань</v>
      </c>
      <c r="C1919" s="41">
        <f t="shared" si="58"/>
        <v>1266.6289815999999</v>
      </c>
      <c r="D1919" s="41">
        <f t="shared" si="59"/>
        <v>80.848658399999991</v>
      </c>
      <c r="E1919" s="30">
        <v>0</v>
      </c>
      <c r="F1919" s="31">
        <v>80.848658399999991</v>
      </c>
      <c r="G1919" s="32">
        <v>0</v>
      </c>
      <c r="H1919" s="32">
        <v>0</v>
      </c>
      <c r="I1919" s="32">
        <v>0</v>
      </c>
      <c r="J1919" s="32">
        <v>0</v>
      </c>
      <c r="K1919" s="29">
        <f>Лист4!E1917/1000</f>
        <v>1347.4776399999998</v>
      </c>
      <c r="L1919" s="33"/>
      <c r="M1919" s="33"/>
    </row>
    <row r="1920" spans="1:13" s="34" customFormat="1" ht="18.75" customHeight="1" x14ac:dyDescent="0.25">
      <c r="A1920" s="23" t="str">
        <f>Лист4!A1918</f>
        <v xml:space="preserve">Румынская ул. д.9 - корп. 2 </v>
      </c>
      <c r="B1920" s="185" t="str">
        <f>Лист4!C1918</f>
        <v>г. Астрахань</v>
      </c>
      <c r="C1920" s="41">
        <f t="shared" ref="C1920:C1983" si="60">K1920+J1920-F1920</f>
        <v>1282.7594192000001</v>
      </c>
      <c r="D1920" s="41">
        <f t="shared" ref="D1920:D1983" si="61">F1920</f>
        <v>81.878260800000007</v>
      </c>
      <c r="E1920" s="30">
        <v>0</v>
      </c>
      <c r="F1920" s="31">
        <v>81.878260800000007</v>
      </c>
      <c r="G1920" s="32">
        <v>0</v>
      </c>
      <c r="H1920" s="32">
        <v>0</v>
      </c>
      <c r="I1920" s="32">
        <v>0</v>
      </c>
      <c r="J1920" s="32">
        <v>0</v>
      </c>
      <c r="K1920" s="29">
        <f>Лист4!E1918/1000</f>
        <v>1364.63768</v>
      </c>
      <c r="L1920" s="33"/>
      <c r="M1920" s="33"/>
    </row>
    <row r="1921" spans="1:13" s="34" customFormat="1" ht="18.75" customHeight="1" x14ac:dyDescent="0.25">
      <c r="A1921" s="23" t="str">
        <f>Лист4!A1919</f>
        <v xml:space="preserve">Савушкина ул. д.11 </v>
      </c>
      <c r="B1921" s="185" t="str">
        <f>Лист4!C1919</f>
        <v>г. Астрахань</v>
      </c>
      <c r="C1921" s="41">
        <f t="shared" si="60"/>
        <v>623.9752335999998</v>
      </c>
      <c r="D1921" s="41">
        <f t="shared" si="61"/>
        <v>39.828206399999985</v>
      </c>
      <c r="E1921" s="30">
        <v>0</v>
      </c>
      <c r="F1921" s="31">
        <v>39.828206399999985</v>
      </c>
      <c r="G1921" s="32">
        <v>0</v>
      </c>
      <c r="H1921" s="32">
        <v>0</v>
      </c>
      <c r="I1921" s="32">
        <v>0</v>
      </c>
      <c r="J1921" s="32">
        <v>0</v>
      </c>
      <c r="K1921" s="29">
        <f>Лист4!E1919/1000</f>
        <v>663.8034399999998</v>
      </c>
      <c r="L1921" s="33"/>
      <c r="M1921" s="33"/>
    </row>
    <row r="1922" spans="1:13" s="34" customFormat="1" ht="18.75" customHeight="1" x14ac:dyDescent="0.25">
      <c r="A1922" s="23" t="str">
        <f>Лист4!A1920</f>
        <v xml:space="preserve">Савушкина ул. д.13 </v>
      </c>
      <c r="B1922" s="185" t="str">
        <f>Лист4!C1920</f>
        <v>г. Астрахань</v>
      </c>
      <c r="C1922" s="41">
        <f t="shared" si="60"/>
        <v>584.8539940000004</v>
      </c>
      <c r="D1922" s="41">
        <f t="shared" si="61"/>
        <v>37.33110600000002</v>
      </c>
      <c r="E1922" s="30">
        <v>0</v>
      </c>
      <c r="F1922" s="31">
        <v>37.33110600000002</v>
      </c>
      <c r="G1922" s="32">
        <v>0</v>
      </c>
      <c r="H1922" s="32">
        <v>0</v>
      </c>
      <c r="I1922" s="32">
        <v>0</v>
      </c>
      <c r="J1922" s="32">
        <v>0</v>
      </c>
      <c r="K1922" s="29">
        <f>Лист4!E1920/1000</f>
        <v>622.18510000000038</v>
      </c>
      <c r="L1922" s="33"/>
      <c r="M1922" s="33"/>
    </row>
    <row r="1923" spans="1:13" s="34" customFormat="1" ht="18.75" customHeight="1" x14ac:dyDescent="0.25">
      <c r="A1923" s="23" t="str">
        <f>Лист4!A1921</f>
        <v xml:space="preserve">Савушкина ул. д.14 </v>
      </c>
      <c r="B1923" s="185" t="str">
        <f>Лист4!C1921</f>
        <v>г. Астрахань</v>
      </c>
      <c r="C1923" s="41">
        <f t="shared" si="60"/>
        <v>770.53050199999996</v>
      </c>
      <c r="D1923" s="41">
        <f t="shared" si="61"/>
        <v>49.182797999999984</v>
      </c>
      <c r="E1923" s="30">
        <v>0</v>
      </c>
      <c r="F1923" s="31">
        <v>49.182797999999984</v>
      </c>
      <c r="G1923" s="32">
        <v>0</v>
      </c>
      <c r="H1923" s="32">
        <v>0</v>
      </c>
      <c r="I1923" s="32">
        <v>0</v>
      </c>
      <c r="J1923" s="32">
        <v>2429.5</v>
      </c>
      <c r="K1923" s="29">
        <f>Лист4!E1921/1000-J1923</f>
        <v>-1609.7867000000001</v>
      </c>
      <c r="L1923" s="33"/>
      <c r="M1923" s="33"/>
    </row>
    <row r="1924" spans="1:13" s="34" customFormat="1" ht="18.75" customHeight="1" x14ac:dyDescent="0.25">
      <c r="A1924" s="23" t="str">
        <f>Лист4!A1922</f>
        <v xml:space="preserve">Савушкина ул. д.17 - корп. 2 </v>
      </c>
      <c r="B1924" s="185" t="str">
        <f>Лист4!C1922</f>
        <v>г. Астрахань</v>
      </c>
      <c r="C1924" s="41">
        <f t="shared" si="60"/>
        <v>591.31066599999997</v>
      </c>
      <c r="D1924" s="41">
        <f t="shared" si="61"/>
        <v>37.743234000000001</v>
      </c>
      <c r="E1924" s="30">
        <v>0</v>
      </c>
      <c r="F1924" s="31">
        <v>37.743234000000001</v>
      </c>
      <c r="G1924" s="32">
        <v>0</v>
      </c>
      <c r="H1924" s="32">
        <v>0</v>
      </c>
      <c r="I1924" s="32">
        <v>0</v>
      </c>
      <c r="J1924" s="32">
        <v>0</v>
      </c>
      <c r="K1924" s="29">
        <f>Лист4!E1922/1000</f>
        <v>629.0539</v>
      </c>
      <c r="L1924" s="33"/>
      <c r="M1924" s="33"/>
    </row>
    <row r="1925" spans="1:13" s="34" customFormat="1" ht="18.75" customHeight="1" x14ac:dyDescent="0.25">
      <c r="A1925" s="23" t="str">
        <f>Лист4!A1923</f>
        <v xml:space="preserve">Савушкина ул. д.18/11 </v>
      </c>
      <c r="B1925" s="185" t="str">
        <f>Лист4!C1923</f>
        <v>г. Астрахань</v>
      </c>
      <c r="C1925" s="41">
        <f t="shared" si="60"/>
        <v>833.76496000000031</v>
      </c>
      <c r="D1925" s="41">
        <f t="shared" si="61"/>
        <v>53.219040000000021</v>
      </c>
      <c r="E1925" s="30">
        <v>0</v>
      </c>
      <c r="F1925" s="31">
        <v>53.219040000000021</v>
      </c>
      <c r="G1925" s="32">
        <v>0</v>
      </c>
      <c r="H1925" s="32">
        <v>0</v>
      </c>
      <c r="I1925" s="32">
        <v>0</v>
      </c>
      <c r="J1925" s="32">
        <v>1913.48</v>
      </c>
      <c r="K1925" s="29">
        <f>Лист4!E1923/1000-J1925</f>
        <v>-1026.4959999999996</v>
      </c>
      <c r="L1925" s="33"/>
      <c r="M1925" s="33"/>
    </row>
    <row r="1926" spans="1:13" s="34" customFormat="1" ht="18.75" customHeight="1" x14ac:dyDescent="0.25">
      <c r="A1926" s="23" t="str">
        <f>Лист4!A1924</f>
        <v xml:space="preserve">Савушкина ул. д.19 - корп. 2 </v>
      </c>
      <c r="B1926" s="185" t="str">
        <f>Лист4!C1924</f>
        <v>г. Астрахань</v>
      </c>
      <c r="C1926" s="41">
        <f t="shared" si="60"/>
        <v>629.72616299999981</v>
      </c>
      <c r="D1926" s="41">
        <f t="shared" si="61"/>
        <v>40.195286999999993</v>
      </c>
      <c r="E1926" s="30">
        <v>0</v>
      </c>
      <c r="F1926" s="31">
        <v>40.195286999999993</v>
      </c>
      <c r="G1926" s="32">
        <v>0</v>
      </c>
      <c r="H1926" s="32">
        <v>0</v>
      </c>
      <c r="I1926" s="32">
        <v>0</v>
      </c>
      <c r="J1926" s="32">
        <v>0</v>
      </c>
      <c r="K1926" s="29">
        <f>Лист4!E1924/1000</f>
        <v>669.92144999999982</v>
      </c>
      <c r="L1926" s="33"/>
      <c r="M1926" s="33"/>
    </row>
    <row r="1927" spans="1:13" s="34" customFormat="1" ht="18.75" customHeight="1" x14ac:dyDescent="0.25">
      <c r="A1927" s="23" t="str">
        <f>Лист4!A1925</f>
        <v xml:space="preserve">Савушкина ул. д.2 </v>
      </c>
      <c r="B1927" s="185" t="str">
        <f>Лист4!C1925</f>
        <v>г. Астрахань</v>
      </c>
      <c r="C1927" s="41">
        <f t="shared" si="60"/>
        <v>76.631338</v>
      </c>
      <c r="D1927" s="41">
        <f t="shared" si="61"/>
        <v>4.891362</v>
      </c>
      <c r="E1927" s="30">
        <v>0</v>
      </c>
      <c r="F1927" s="31">
        <v>4.891362</v>
      </c>
      <c r="G1927" s="32">
        <v>0</v>
      </c>
      <c r="H1927" s="32">
        <v>0</v>
      </c>
      <c r="I1927" s="32">
        <v>0</v>
      </c>
      <c r="J1927" s="32">
        <v>0</v>
      </c>
      <c r="K1927" s="29">
        <f>Лист4!E1925/1000</f>
        <v>81.5227</v>
      </c>
      <c r="L1927" s="33"/>
      <c r="M1927" s="33"/>
    </row>
    <row r="1928" spans="1:13" s="34" customFormat="1" ht="18.75" customHeight="1" x14ac:dyDescent="0.25">
      <c r="A1928" s="23" t="str">
        <f>Лист4!A1926</f>
        <v xml:space="preserve">Савушкина ул. д.20/10 </v>
      </c>
      <c r="B1928" s="185" t="str">
        <f>Лист4!C1926</f>
        <v>г. Астрахань</v>
      </c>
      <c r="C1928" s="41">
        <f t="shared" si="60"/>
        <v>844.67027599999994</v>
      </c>
      <c r="D1928" s="41">
        <f t="shared" si="61"/>
        <v>53.915123999999992</v>
      </c>
      <c r="E1928" s="30">
        <v>0</v>
      </c>
      <c r="F1928" s="31">
        <v>53.915123999999992</v>
      </c>
      <c r="G1928" s="32">
        <v>0</v>
      </c>
      <c r="H1928" s="32">
        <v>0</v>
      </c>
      <c r="I1928" s="32">
        <v>0</v>
      </c>
      <c r="J1928" s="32">
        <f>2514.15+1028.06</f>
        <v>3542.21</v>
      </c>
      <c r="K1928" s="29">
        <f>Лист4!E1926/1000-J1928</f>
        <v>-2643.6246000000001</v>
      </c>
      <c r="L1928" s="33"/>
      <c r="M1928" s="33"/>
    </row>
    <row r="1929" spans="1:13" s="34" customFormat="1" ht="18.75" customHeight="1" x14ac:dyDescent="0.25">
      <c r="A1929" s="23" t="str">
        <f>Лист4!A1927</f>
        <v xml:space="preserve">Савушкина ул. д.21 </v>
      </c>
      <c r="B1929" s="185" t="str">
        <f>Лист4!C1927</f>
        <v>г. Астрахань</v>
      </c>
      <c r="C1929" s="41">
        <f t="shared" si="60"/>
        <v>30.659425400000003</v>
      </c>
      <c r="D1929" s="41">
        <f t="shared" si="61"/>
        <v>1.9569846000000002</v>
      </c>
      <c r="E1929" s="30">
        <v>0</v>
      </c>
      <c r="F1929" s="31">
        <v>1.9569846000000002</v>
      </c>
      <c r="G1929" s="32">
        <v>0</v>
      </c>
      <c r="H1929" s="32">
        <v>0</v>
      </c>
      <c r="I1929" s="32">
        <v>0</v>
      </c>
      <c r="J1929" s="32">
        <v>0</v>
      </c>
      <c r="K1929" s="29">
        <f>Лист4!E1927/1000-J1929</f>
        <v>32.616410000000002</v>
      </c>
      <c r="L1929" s="33"/>
      <c r="M1929" s="33"/>
    </row>
    <row r="1930" spans="1:13" s="34" customFormat="1" ht="18.75" customHeight="1" x14ac:dyDescent="0.25">
      <c r="A1930" s="23" t="str">
        <f>Лист4!A1928</f>
        <v xml:space="preserve">Савушкина ул. д.25 - корп. 2 </v>
      </c>
      <c r="B1930" s="185" t="str">
        <f>Лист4!C1928</f>
        <v>г. Астрахань</v>
      </c>
      <c r="C1930" s="41">
        <f t="shared" si="60"/>
        <v>613.89119559999972</v>
      </c>
      <c r="D1930" s="41">
        <f t="shared" si="61"/>
        <v>39.184544399999993</v>
      </c>
      <c r="E1930" s="30">
        <v>0</v>
      </c>
      <c r="F1930" s="31">
        <v>39.184544399999993</v>
      </c>
      <c r="G1930" s="32">
        <v>0</v>
      </c>
      <c r="H1930" s="32">
        <v>0</v>
      </c>
      <c r="I1930" s="32">
        <v>0</v>
      </c>
      <c r="J1930" s="32">
        <v>3391.5</v>
      </c>
      <c r="K1930" s="29">
        <f>Лист4!E1928/1000-J1930</f>
        <v>-2738.4242600000002</v>
      </c>
      <c r="L1930" s="33"/>
      <c r="M1930" s="33"/>
    </row>
    <row r="1931" spans="1:13" s="34" customFormat="1" ht="18.75" customHeight="1" x14ac:dyDescent="0.25">
      <c r="A1931" s="23" t="str">
        <f>Лист4!A1929</f>
        <v xml:space="preserve">Савушкина ул. д.27 </v>
      </c>
      <c r="B1931" s="185" t="str">
        <f>Лист4!C1929</f>
        <v>г. Астрахань</v>
      </c>
      <c r="C1931" s="41">
        <f t="shared" si="60"/>
        <v>630.11514440000008</v>
      </c>
      <c r="D1931" s="41">
        <f t="shared" si="61"/>
        <v>40.2201156</v>
      </c>
      <c r="E1931" s="30">
        <v>0</v>
      </c>
      <c r="F1931" s="31">
        <v>40.2201156</v>
      </c>
      <c r="G1931" s="32">
        <v>0</v>
      </c>
      <c r="H1931" s="32">
        <v>0</v>
      </c>
      <c r="I1931" s="32">
        <v>0</v>
      </c>
      <c r="J1931" s="32">
        <v>0</v>
      </c>
      <c r="K1931" s="29">
        <f>Лист4!E1929/1000</f>
        <v>670.33526000000006</v>
      </c>
      <c r="L1931" s="33"/>
      <c r="M1931" s="33"/>
    </row>
    <row r="1932" spans="1:13" s="34" customFormat="1" ht="18.75" customHeight="1" x14ac:dyDescent="0.25">
      <c r="A1932" s="23" t="str">
        <f>Лист4!A1930</f>
        <v xml:space="preserve">Савушкина ул. д.3 - корп. 2 </v>
      </c>
      <c r="B1932" s="185" t="str">
        <f>Лист4!C1930</f>
        <v>г. Астрахань</v>
      </c>
      <c r="C1932" s="41">
        <f t="shared" si="60"/>
        <v>422.61225000000002</v>
      </c>
      <c r="D1932" s="41">
        <f t="shared" si="61"/>
        <v>26.975250000000003</v>
      </c>
      <c r="E1932" s="30">
        <v>0</v>
      </c>
      <c r="F1932" s="31">
        <v>26.975250000000003</v>
      </c>
      <c r="G1932" s="32">
        <v>0</v>
      </c>
      <c r="H1932" s="32">
        <v>0</v>
      </c>
      <c r="I1932" s="32">
        <v>0</v>
      </c>
      <c r="J1932" s="32">
        <v>0</v>
      </c>
      <c r="K1932" s="29">
        <f>Лист4!E1930/1000</f>
        <v>449.58750000000003</v>
      </c>
      <c r="L1932" s="33"/>
      <c r="M1932" s="33"/>
    </row>
    <row r="1933" spans="1:13" s="34" customFormat="1" ht="18.75" customHeight="1" x14ac:dyDescent="0.25">
      <c r="A1933" s="23" t="str">
        <f>Лист4!A1931</f>
        <v xml:space="preserve">Савушкина ул. д.33 - корп. 2 </v>
      </c>
      <c r="B1933" s="185" t="str">
        <f>Лист4!C1931</f>
        <v>г. Астрахань</v>
      </c>
      <c r="C1933" s="41">
        <f t="shared" si="60"/>
        <v>616.82771799999989</v>
      </c>
      <c r="D1933" s="41">
        <f t="shared" si="61"/>
        <v>39.371981999999996</v>
      </c>
      <c r="E1933" s="30">
        <v>0</v>
      </c>
      <c r="F1933" s="31">
        <v>39.371981999999996</v>
      </c>
      <c r="G1933" s="32">
        <v>0</v>
      </c>
      <c r="H1933" s="32">
        <v>0</v>
      </c>
      <c r="I1933" s="32">
        <v>0</v>
      </c>
      <c r="J1933" s="32">
        <v>0</v>
      </c>
      <c r="K1933" s="29">
        <f>Лист4!E1931/1000</f>
        <v>656.19969999999989</v>
      </c>
      <c r="L1933" s="33"/>
      <c r="M1933" s="33"/>
    </row>
    <row r="1934" spans="1:13" s="34" customFormat="1" ht="18.75" customHeight="1" x14ac:dyDescent="0.25">
      <c r="A1934" s="23" t="str">
        <f>Лист4!A1932</f>
        <v xml:space="preserve">Савушкина ул. д.37 - корп. 1 </v>
      </c>
      <c r="B1934" s="185" t="str">
        <f>Лист4!C1932</f>
        <v>г. Астрахань</v>
      </c>
      <c r="C1934" s="41">
        <f t="shared" si="60"/>
        <v>1014.6042279999997</v>
      </c>
      <c r="D1934" s="41">
        <f t="shared" si="61"/>
        <v>64.761971999999986</v>
      </c>
      <c r="E1934" s="30">
        <v>0</v>
      </c>
      <c r="F1934" s="31">
        <v>64.761971999999986</v>
      </c>
      <c r="G1934" s="32">
        <v>0</v>
      </c>
      <c r="H1934" s="32">
        <v>0</v>
      </c>
      <c r="I1934" s="32">
        <v>0</v>
      </c>
      <c r="J1934" s="32">
        <v>0</v>
      </c>
      <c r="K1934" s="29">
        <f>Лист4!E1932/1000-J1934</f>
        <v>1079.3661999999997</v>
      </c>
      <c r="L1934" s="33"/>
      <c r="M1934" s="33"/>
    </row>
    <row r="1935" spans="1:13" s="34" customFormat="1" ht="18.75" customHeight="1" x14ac:dyDescent="0.25">
      <c r="A1935" s="23" t="str">
        <f>Лист4!A1933</f>
        <v xml:space="preserve">Савушкина ул. д.37 - корп. 2 </v>
      </c>
      <c r="B1935" s="185" t="str">
        <f>Лист4!C1933</f>
        <v>г. Астрахань</v>
      </c>
      <c r="C1935" s="41">
        <f t="shared" si="60"/>
        <v>764.19188459999975</v>
      </c>
      <c r="D1935" s="41">
        <f t="shared" si="61"/>
        <v>48.778205399999997</v>
      </c>
      <c r="E1935" s="30">
        <v>0</v>
      </c>
      <c r="F1935" s="31">
        <v>48.778205399999997</v>
      </c>
      <c r="G1935" s="32">
        <v>0</v>
      </c>
      <c r="H1935" s="32">
        <v>0</v>
      </c>
      <c r="I1935" s="32">
        <v>0</v>
      </c>
      <c r="J1935" s="32">
        <v>2001.06</v>
      </c>
      <c r="K1935" s="29">
        <f>Лист4!E1933/1000-J1935</f>
        <v>-1188.0899100000001</v>
      </c>
      <c r="L1935" s="33"/>
      <c r="M1935" s="33"/>
    </row>
    <row r="1936" spans="1:13" s="34" customFormat="1" ht="18.75" customHeight="1" x14ac:dyDescent="0.25">
      <c r="A1936" s="23" t="str">
        <f>Лист4!A1934</f>
        <v xml:space="preserve">Савушкина ул. д.4 - корп. 1 </v>
      </c>
      <c r="B1936" s="185" t="str">
        <f>Лист4!C1934</f>
        <v>г. Астрахань</v>
      </c>
      <c r="C1936" s="41">
        <f t="shared" si="60"/>
        <v>2571.0226606000001</v>
      </c>
      <c r="D1936" s="41">
        <f t="shared" si="61"/>
        <v>164.10782939999999</v>
      </c>
      <c r="E1936" s="30">
        <v>0</v>
      </c>
      <c r="F1936" s="31">
        <v>164.10782939999999</v>
      </c>
      <c r="G1936" s="32">
        <v>0</v>
      </c>
      <c r="H1936" s="32">
        <v>0</v>
      </c>
      <c r="I1936" s="32">
        <v>0</v>
      </c>
      <c r="J1936" s="32">
        <v>0</v>
      </c>
      <c r="K1936" s="29">
        <f>Лист4!E1934/1000</f>
        <v>2735.13049</v>
      </c>
      <c r="L1936" s="33"/>
      <c r="M1936" s="33"/>
    </row>
    <row r="1937" spans="1:13" s="34" customFormat="1" ht="18.75" customHeight="1" x14ac:dyDescent="0.25">
      <c r="A1937" s="23" t="str">
        <f>Лист4!A1935</f>
        <v xml:space="preserve">Савушкина ул. д.40 </v>
      </c>
      <c r="B1937" s="185" t="str">
        <f>Лист4!C1935</f>
        <v>г. Астрахань</v>
      </c>
      <c r="C1937" s="41">
        <f t="shared" si="60"/>
        <v>19.449831400000001</v>
      </c>
      <c r="D1937" s="41">
        <f t="shared" si="61"/>
        <v>1.2414786000000002</v>
      </c>
      <c r="E1937" s="30">
        <v>0</v>
      </c>
      <c r="F1937" s="31">
        <v>1.2414786000000002</v>
      </c>
      <c r="G1937" s="32">
        <v>0</v>
      </c>
      <c r="H1937" s="32">
        <v>0</v>
      </c>
      <c r="I1937" s="32">
        <v>0</v>
      </c>
      <c r="J1937" s="32">
        <v>0</v>
      </c>
      <c r="K1937" s="29">
        <f>Лист4!E1935/1000</f>
        <v>20.691310000000001</v>
      </c>
      <c r="L1937" s="33"/>
      <c r="M1937" s="33"/>
    </row>
    <row r="1938" spans="1:13" s="34" customFormat="1" ht="18.75" customHeight="1" x14ac:dyDescent="0.25">
      <c r="A1938" s="23" t="str">
        <f>Лист4!A1936</f>
        <v xml:space="preserve">Савушкина ул. д.42/4А </v>
      </c>
      <c r="B1938" s="185" t="str">
        <f>Лист4!C1936</f>
        <v>г. Астрахань</v>
      </c>
      <c r="C1938" s="41">
        <f t="shared" si="60"/>
        <v>4.2243694000000005</v>
      </c>
      <c r="D1938" s="41">
        <f t="shared" si="61"/>
        <v>0.26964060000000001</v>
      </c>
      <c r="E1938" s="30">
        <v>0</v>
      </c>
      <c r="F1938" s="31">
        <v>0.26964060000000001</v>
      </c>
      <c r="G1938" s="32">
        <v>0</v>
      </c>
      <c r="H1938" s="32">
        <v>0</v>
      </c>
      <c r="I1938" s="32">
        <v>0</v>
      </c>
      <c r="J1938" s="32">
        <v>0</v>
      </c>
      <c r="K1938" s="29">
        <f>Лист4!E1936/1000</f>
        <v>4.4940100000000003</v>
      </c>
      <c r="L1938" s="33"/>
      <c r="M1938" s="33"/>
    </row>
    <row r="1939" spans="1:13" s="34" customFormat="1" ht="18.75" customHeight="1" x14ac:dyDescent="0.25">
      <c r="A1939" s="23" t="str">
        <f>Лист4!A1937</f>
        <v xml:space="preserve">Савушкина ул. д.42/4Б </v>
      </c>
      <c r="B1939" s="185" t="str">
        <f>Лист4!C1937</f>
        <v>г. Астрахань</v>
      </c>
      <c r="C1939" s="41">
        <f t="shared" si="60"/>
        <v>9.4752000000000003E-2</v>
      </c>
      <c r="D1939" s="41">
        <f t="shared" si="61"/>
        <v>6.0479999999999996E-3</v>
      </c>
      <c r="E1939" s="30">
        <v>0</v>
      </c>
      <c r="F1939" s="31">
        <v>6.0479999999999996E-3</v>
      </c>
      <c r="G1939" s="32">
        <v>0</v>
      </c>
      <c r="H1939" s="32">
        <v>0</v>
      </c>
      <c r="I1939" s="32">
        <v>0</v>
      </c>
      <c r="J1939" s="32">
        <v>0</v>
      </c>
      <c r="K1939" s="29">
        <f>Лист4!E1937/1000</f>
        <v>0.1008</v>
      </c>
      <c r="L1939" s="33"/>
      <c r="M1939" s="33"/>
    </row>
    <row r="1940" spans="1:13" s="34" customFormat="1" ht="18.75" customHeight="1" x14ac:dyDescent="0.25">
      <c r="A1940" s="23" t="str">
        <f>Лист4!A1938</f>
        <v xml:space="preserve">Савушкина ул. д.46 </v>
      </c>
      <c r="B1940" s="185" t="str">
        <f>Лист4!C1938</f>
        <v>г. Астрахань</v>
      </c>
      <c r="C1940" s="41">
        <f t="shared" si="60"/>
        <v>1857.2191845999989</v>
      </c>
      <c r="D1940" s="41">
        <f t="shared" si="61"/>
        <v>118.54590539999995</v>
      </c>
      <c r="E1940" s="30">
        <v>0</v>
      </c>
      <c r="F1940" s="31">
        <v>118.54590539999995</v>
      </c>
      <c r="G1940" s="32">
        <v>0</v>
      </c>
      <c r="H1940" s="32">
        <v>0</v>
      </c>
      <c r="I1940" s="32">
        <v>0</v>
      </c>
      <c r="J1940" s="32">
        <v>0</v>
      </c>
      <c r="K1940" s="29">
        <f>Лист4!E1938/1000-J1940</f>
        <v>1975.765089999999</v>
      </c>
      <c r="L1940" s="33"/>
      <c r="M1940" s="33"/>
    </row>
    <row r="1941" spans="1:13" s="34" customFormat="1" ht="18.75" customHeight="1" x14ac:dyDescent="0.25">
      <c r="A1941" s="23" t="str">
        <f>Лист4!A1939</f>
        <v xml:space="preserve">Савушкина ул. д.48 </v>
      </c>
      <c r="B1941" s="185" t="str">
        <f>Лист4!C1939</f>
        <v>г. Астрахань</v>
      </c>
      <c r="C1941" s="41">
        <f t="shared" si="60"/>
        <v>396.87646000000007</v>
      </c>
      <c r="D1941" s="41">
        <f t="shared" si="61"/>
        <v>25.332540000000002</v>
      </c>
      <c r="E1941" s="30">
        <v>0</v>
      </c>
      <c r="F1941" s="31">
        <v>25.332540000000002</v>
      </c>
      <c r="G1941" s="32">
        <v>0</v>
      </c>
      <c r="H1941" s="32">
        <v>0</v>
      </c>
      <c r="I1941" s="32">
        <v>0</v>
      </c>
      <c r="J1941" s="32">
        <v>0</v>
      </c>
      <c r="K1941" s="29">
        <f>Лист4!E1939/1000</f>
        <v>422.20900000000006</v>
      </c>
      <c r="L1941" s="33"/>
      <c r="M1941" s="33"/>
    </row>
    <row r="1942" spans="1:13" s="34" customFormat="1" ht="18.75" customHeight="1" x14ac:dyDescent="0.25">
      <c r="A1942" s="23" t="str">
        <f>Лист4!A1940</f>
        <v xml:space="preserve">Савушкина ул. д.50 </v>
      </c>
      <c r="B1942" s="185" t="str">
        <f>Лист4!C1940</f>
        <v>г. Астрахань</v>
      </c>
      <c r="C1942" s="41">
        <f t="shared" si="60"/>
        <v>363.07779179999989</v>
      </c>
      <c r="D1942" s="41">
        <f t="shared" si="61"/>
        <v>23.175178199999991</v>
      </c>
      <c r="E1942" s="30">
        <v>0</v>
      </c>
      <c r="F1942" s="31">
        <v>23.175178199999991</v>
      </c>
      <c r="G1942" s="32">
        <v>0</v>
      </c>
      <c r="H1942" s="32">
        <v>0</v>
      </c>
      <c r="I1942" s="32">
        <v>0</v>
      </c>
      <c r="J1942" s="32">
        <v>0</v>
      </c>
      <c r="K1942" s="29">
        <f>Лист4!E1940/1000</f>
        <v>386.25296999999989</v>
      </c>
      <c r="L1942" s="33"/>
      <c r="M1942" s="33"/>
    </row>
    <row r="1943" spans="1:13" s="34" customFormat="1" ht="18.75" customHeight="1" x14ac:dyDescent="0.25">
      <c r="A1943" s="23" t="str">
        <f>Лист4!A1941</f>
        <v xml:space="preserve">Савушкина ул. д.52 </v>
      </c>
      <c r="B1943" s="185" t="str">
        <f>Лист4!C1941</f>
        <v>г. Астрахань</v>
      </c>
      <c r="C1943" s="41">
        <f t="shared" si="60"/>
        <v>419.48693800000007</v>
      </c>
      <c r="D1943" s="41">
        <f t="shared" si="61"/>
        <v>26.775762</v>
      </c>
      <c r="E1943" s="30">
        <v>0</v>
      </c>
      <c r="F1943" s="31">
        <v>26.775762</v>
      </c>
      <c r="G1943" s="32">
        <v>0</v>
      </c>
      <c r="H1943" s="32">
        <v>0</v>
      </c>
      <c r="I1943" s="32">
        <v>0</v>
      </c>
      <c r="J1943" s="32">
        <v>0</v>
      </c>
      <c r="K1943" s="29">
        <f>Лист4!E1941/1000</f>
        <v>446.26270000000005</v>
      </c>
      <c r="L1943" s="33"/>
      <c r="M1943" s="33"/>
    </row>
    <row r="1944" spans="1:13" s="34" customFormat="1" ht="18.75" customHeight="1" x14ac:dyDescent="0.25">
      <c r="A1944" s="23" t="str">
        <f>Лист4!A1942</f>
        <v xml:space="preserve">Савушкина ул. д.7/2 </v>
      </c>
      <c r="B1944" s="185" t="str">
        <f>Лист4!C1942</f>
        <v>г. Астрахань</v>
      </c>
      <c r="C1944" s="41">
        <f t="shared" si="60"/>
        <v>619.96459200000004</v>
      </c>
      <c r="D1944" s="41">
        <f t="shared" si="61"/>
        <v>39.572208000000003</v>
      </c>
      <c r="E1944" s="30">
        <v>0</v>
      </c>
      <c r="F1944" s="31">
        <v>39.572208000000003</v>
      </c>
      <c r="G1944" s="32">
        <v>0</v>
      </c>
      <c r="H1944" s="32">
        <v>0</v>
      </c>
      <c r="I1944" s="32">
        <v>0</v>
      </c>
      <c r="J1944" s="32">
        <v>0</v>
      </c>
      <c r="K1944" s="29">
        <f>Лист4!E1942/1000</f>
        <v>659.53680000000008</v>
      </c>
      <c r="L1944" s="33"/>
      <c r="M1944" s="33"/>
    </row>
    <row r="1945" spans="1:13" s="34" customFormat="1" ht="18.75" customHeight="1" x14ac:dyDescent="0.25">
      <c r="A1945" s="23" t="str">
        <f>Лист4!A1943</f>
        <v xml:space="preserve">Савушкина ул. д.9 </v>
      </c>
      <c r="B1945" s="185" t="str">
        <f>Лист4!C1943</f>
        <v>г. Астрахань</v>
      </c>
      <c r="C1945" s="41">
        <f t="shared" si="60"/>
        <v>669.54704459999994</v>
      </c>
      <c r="D1945" s="41">
        <f t="shared" si="61"/>
        <v>42.737045399999992</v>
      </c>
      <c r="E1945" s="30">
        <v>0</v>
      </c>
      <c r="F1945" s="31">
        <v>42.737045399999992</v>
      </c>
      <c r="G1945" s="32">
        <v>0</v>
      </c>
      <c r="H1945" s="32">
        <v>0</v>
      </c>
      <c r="I1945" s="32">
        <v>0</v>
      </c>
      <c r="J1945" s="32">
        <v>0</v>
      </c>
      <c r="K1945" s="29">
        <f>Лист4!E1943/1000</f>
        <v>712.28408999999988</v>
      </c>
      <c r="L1945" s="33"/>
      <c r="M1945" s="33"/>
    </row>
    <row r="1946" spans="1:13" s="34" customFormat="1" ht="18.75" customHeight="1" x14ac:dyDescent="0.25">
      <c r="A1946" s="23" t="str">
        <f>Лист4!A1944</f>
        <v xml:space="preserve">Славянская ул. д.31 </v>
      </c>
      <c r="B1946" s="185" t="str">
        <f>Лист4!C1944</f>
        <v>г. Астрахань</v>
      </c>
      <c r="C1946" s="41">
        <f t="shared" si="60"/>
        <v>0</v>
      </c>
      <c r="D1946" s="41">
        <f t="shared" si="61"/>
        <v>0</v>
      </c>
      <c r="E1946" s="30">
        <v>0</v>
      </c>
      <c r="F1946" s="31">
        <v>0</v>
      </c>
      <c r="G1946" s="32">
        <v>0</v>
      </c>
      <c r="H1946" s="32">
        <v>0</v>
      </c>
      <c r="I1946" s="32">
        <v>0</v>
      </c>
      <c r="J1946" s="32">
        <v>0</v>
      </c>
      <c r="K1946" s="29">
        <f>Лист4!E1944/1000</f>
        <v>0</v>
      </c>
      <c r="L1946" s="33"/>
      <c r="M1946" s="33"/>
    </row>
    <row r="1947" spans="1:13" s="34" customFormat="1" ht="18.75" customHeight="1" x14ac:dyDescent="0.25">
      <c r="A1947" s="23" t="str">
        <f>Лист4!A1945</f>
        <v xml:space="preserve">Славянская ул. д.7 </v>
      </c>
      <c r="B1947" s="185" t="str">
        <f>Лист4!C1945</f>
        <v>г. Астрахань</v>
      </c>
      <c r="C1947" s="41">
        <f t="shared" si="60"/>
        <v>0</v>
      </c>
      <c r="D1947" s="41">
        <f t="shared" si="61"/>
        <v>0</v>
      </c>
      <c r="E1947" s="30">
        <v>0</v>
      </c>
      <c r="F1947" s="31">
        <v>0</v>
      </c>
      <c r="G1947" s="32">
        <v>0</v>
      </c>
      <c r="H1947" s="32">
        <v>0</v>
      </c>
      <c r="I1947" s="32">
        <v>0</v>
      </c>
      <c r="J1947" s="32">
        <v>0</v>
      </c>
      <c r="K1947" s="29">
        <f>Лист4!E1945/1000</f>
        <v>0</v>
      </c>
      <c r="L1947" s="33"/>
      <c r="M1947" s="33"/>
    </row>
    <row r="1948" spans="1:13" s="34" customFormat="1" ht="18.75" customHeight="1" x14ac:dyDescent="0.25">
      <c r="A1948" s="23" t="str">
        <f>Лист4!A1946</f>
        <v xml:space="preserve">Смоляной пер. д.6 </v>
      </c>
      <c r="B1948" s="185" t="str">
        <f>Лист4!C1946</f>
        <v>г. Астрахань</v>
      </c>
      <c r="C1948" s="41">
        <f t="shared" si="60"/>
        <v>546.09349819999989</v>
      </c>
      <c r="D1948" s="41">
        <f t="shared" si="61"/>
        <v>34.857031799999994</v>
      </c>
      <c r="E1948" s="30">
        <v>0</v>
      </c>
      <c r="F1948" s="31">
        <v>34.857031799999994</v>
      </c>
      <c r="G1948" s="32">
        <v>0</v>
      </c>
      <c r="H1948" s="32">
        <v>0</v>
      </c>
      <c r="I1948" s="32">
        <v>0</v>
      </c>
      <c r="J1948" s="32">
        <v>0</v>
      </c>
      <c r="K1948" s="29">
        <f>Лист4!E1946/1000</f>
        <v>580.95052999999984</v>
      </c>
      <c r="L1948" s="33"/>
      <c r="M1948" s="33"/>
    </row>
    <row r="1949" spans="1:13" s="34" customFormat="1" ht="18.75" customHeight="1" x14ac:dyDescent="0.25">
      <c r="A1949" s="23" t="str">
        <f>Лист4!A1947</f>
        <v xml:space="preserve">Социалистическая ул. д.2 </v>
      </c>
      <c r="B1949" s="185" t="str">
        <f>Лист4!C1947</f>
        <v>г. Астрахань</v>
      </c>
      <c r="C1949" s="41">
        <f t="shared" si="60"/>
        <v>0.117688</v>
      </c>
      <c r="D1949" s="41">
        <f t="shared" si="61"/>
        <v>7.5120000000000004E-3</v>
      </c>
      <c r="E1949" s="30">
        <v>0</v>
      </c>
      <c r="F1949" s="31">
        <v>7.5120000000000004E-3</v>
      </c>
      <c r="G1949" s="32">
        <v>0</v>
      </c>
      <c r="H1949" s="32">
        <v>0</v>
      </c>
      <c r="I1949" s="32">
        <v>0</v>
      </c>
      <c r="J1949" s="32">
        <v>0</v>
      </c>
      <c r="K1949" s="29">
        <f>Лист4!E1947/1000</f>
        <v>0.12520000000000001</v>
      </c>
      <c r="L1949" s="33"/>
      <c r="M1949" s="33"/>
    </row>
    <row r="1950" spans="1:13" s="34" customFormat="1" ht="18.75" customHeight="1" x14ac:dyDescent="0.25">
      <c r="A1950" s="23" t="str">
        <f>Лист4!A1948</f>
        <v xml:space="preserve">Спортивная ул. д.41 </v>
      </c>
      <c r="B1950" s="185" t="str">
        <f>Лист4!C1948</f>
        <v>г. Астрахань</v>
      </c>
      <c r="C1950" s="41">
        <f t="shared" si="60"/>
        <v>628.61025140000015</v>
      </c>
      <c r="D1950" s="41">
        <f t="shared" si="61"/>
        <v>40.124058600000012</v>
      </c>
      <c r="E1950" s="30">
        <v>0</v>
      </c>
      <c r="F1950" s="31">
        <v>40.124058600000012</v>
      </c>
      <c r="G1950" s="32">
        <v>0</v>
      </c>
      <c r="H1950" s="32">
        <v>0</v>
      </c>
      <c r="I1950" s="32">
        <v>0</v>
      </c>
      <c r="J1950" s="32">
        <v>0</v>
      </c>
      <c r="K1950" s="29">
        <f>Лист4!E1948/1000</f>
        <v>668.73431000000016</v>
      </c>
      <c r="L1950" s="33"/>
      <c r="M1950" s="33"/>
    </row>
    <row r="1951" spans="1:13" s="34" customFormat="1" ht="18.75" customHeight="1" x14ac:dyDescent="0.25">
      <c r="A1951" s="23" t="str">
        <f>Лист4!A1949</f>
        <v xml:space="preserve">Спортивная ул. д.41Б </v>
      </c>
      <c r="B1951" s="185" t="str">
        <f>Лист4!C1949</f>
        <v>г. Астрахань</v>
      </c>
      <c r="C1951" s="41">
        <f t="shared" si="60"/>
        <v>418.56276759999997</v>
      </c>
      <c r="D1951" s="41">
        <f t="shared" si="61"/>
        <v>26.716772400000004</v>
      </c>
      <c r="E1951" s="30">
        <v>0</v>
      </c>
      <c r="F1951" s="31">
        <v>26.716772400000004</v>
      </c>
      <c r="G1951" s="32">
        <v>0</v>
      </c>
      <c r="H1951" s="32">
        <v>0</v>
      </c>
      <c r="I1951" s="32">
        <v>0</v>
      </c>
      <c r="J1951" s="32">
        <v>0</v>
      </c>
      <c r="K1951" s="29">
        <f>Лист4!E1949/1000</f>
        <v>445.27954</v>
      </c>
      <c r="L1951" s="33"/>
      <c r="M1951" s="33"/>
    </row>
    <row r="1952" spans="1:13" s="34" customFormat="1" ht="18.75" customHeight="1" x14ac:dyDescent="0.25">
      <c r="A1952" s="23" t="str">
        <f>Лист4!A1950</f>
        <v xml:space="preserve">Спортивная ул. д.42 </v>
      </c>
      <c r="B1952" s="185" t="str">
        <f>Лист4!C1950</f>
        <v>г. Астрахань</v>
      </c>
      <c r="C1952" s="41">
        <f t="shared" si="60"/>
        <v>663.28546960000006</v>
      </c>
      <c r="D1952" s="41">
        <f t="shared" si="61"/>
        <v>42.337370400000005</v>
      </c>
      <c r="E1952" s="30">
        <v>0</v>
      </c>
      <c r="F1952" s="31">
        <v>42.337370400000005</v>
      </c>
      <c r="G1952" s="32">
        <v>0</v>
      </c>
      <c r="H1952" s="32">
        <v>0</v>
      </c>
      <c r="I1952" s="32">
        <v>0</v>
      </c>
      <c r="J1952" s="32">
        <v>0</v>
      </c>
      <c r="K1952" s="29">
        <f>Лист4!E1950/1000</f>
        <v>705.62284000000011</v>
      </c>
      <c r="L1952" s="33"/>
      <c r="M1952" s="33"/>
    </row>
    <row r="1953" spans="1:13" s="34" customFormat="1" ht="18.75" customHeight="1" x14ac:dyDescent="0.25">
      <c r="A1953" s="23" t="str">
        <f>Лист4!A1951</f>
        <v xml:space="preserve">Степана Здоровцева ул. д.10 </v>
      </c>
      <c r="B1953" s="185" t="str">
        <f>Лист4!C1951</f>
        <v>г. Астрахань</v>
      </c>
      <c r="C1953" s="41">
        <f t="shared" si="60"/>
        <v>534.27391000000011</v>
      </c>
      <c r="D1953" s="41">
        <f t="shared" si="61"/>
        <v>34.102590000000006</v>
      </c>
      <c r="E1953" s="30">
        <v>0</v>
      </c>
      <c r="F1953" s="31">
        <v>34.102590000000006</v>
      </c>
      <c r="G1953" s="32">
        <v>0</v>
      </c>
      <c r="H1953" s="32">
        <v>0</v>
      </c>
      <c r="I1953" s="32">
        <v>0</v>
      </c>
      <c r="J1953" s="32">
        <v>0</v>
      </c>
      <c r="K1953" s="29">
        <f>Лист4!E1951/1000</f>
        <v>568.37650000000008</v>
      </c>
      <c r="L1953" s="33"/>
      <c r="M1953" s="33"/>
    </row>
    <row r="1954" spans="1:13" s="34" customFormat="1" ht="18.75" customHeight="1" x14ac:dyDescent="0.25">
      <c r="A1954" s="23" t="str">
        <f>Лист4!A1952</f>
        <v xml:space="preserve">Степана Здоровцева ул. д.2/37 </v>
      </c>
      <c r="B1954" s="185" t="str">
        <f>Лист4!C1952</f>
        <v>г. Астрахань</v>
      </c>
      <c r="C1954" s="41">
        <f t="shared" si="60"/>
        <v>262.09513340000007</v>
      </c>
      <c r="D1954" s="41">
        <f t="shared" si="61"/>
        <v>16.729476600000005</v>
      </c>
      <c r="E1954" s="30">
        <v>0</v>
      </c>
      <c r="F1954" s="31">
        <v>16.729476600000005</v>
      </c>
      <c r="G1954" s="32">
        <v>0</v>
      </c>
      <c r="H1954" s="32">
        <v>0</v>
      </c>
      <c r="I1954" s="32">
        <v>0</v>
      </c>
      <c r="J1954" s="32">
        <v>0</v>
      </c>
      <c r="K1954" s="29">
        <f>Лист4!E1952/1000</f>
        <v>278.82461000000006</v>
      </c>
      <c r="L1954" s="33"/>
      <c r="M1954" s="33"/>
    </row>
    <row r="1955" spans="1:13" s="34" customFormat="1" ht="18.75" customHeight="1" x14ac:dyDescent="0.25">
      <c r="A1955" s="23" t="str">
        <f>Лист4!A1953</f>
        <v xml:space="preserve">Степана Здоровцева ул. д.3 </v>
      </c>
      <c r="B1955" s="185" t="str">
        <f>Лист4!C1953</f>
        <v>г. Астрахань</v>
      </c>
      <c r="C1955" s="41">
        <f t="shared" si="60"/>
        <v>281.10544900000002</v>
      </c>
      <c r="D1955" s="41">
        <f t="shared" si="61"/>
        <v>17.942901000000003</v>
      </c>
      <c r="E1955" s="30">
        <v>0</v>
      </c>
      <c r="F1955" s="31">
        <v>17.942901000000003</v>
      </c>
      <c r="G1955" s="32">
        <v>0</v>
      </c>
      <c r="H1955" s="32">
        <v>0</v>
      </c>
      <c r="I1955" s="32">
        <v>0</v>
      </c>
      <c r="J1955" s="32">
        <v>788.18</v>
      </c>
      <c r="K1955" s="29">
        <f>Лист4!E1953/1000-J1955</f>
        <v>-489.13164999999992</v>
      </c>
      <c r="L1955" s="33"/>
      <c r="M1955" s="33"/>
    </row>
    <row r="1956" spans="1:13" s="34" customFormat="1" ht="18.75" customHeight="1" x14ac:dyDescent="0.25">
      <c r="A1956" s="23" t="str">
        <f>Лист4!A1954</f>
        <v xml:space="preserve">Степана Здоровцева ул. д.4 </v>
      </c>
      <c r="B1956" s="185" t="str">
        <f>Лист4!C1954</f>
        <v>г. Астрахань</v>
      </c>
      <c r="C1956" s="41">
        <f t="shared" si="60"/>
        <v>342.14947199999989</v>
      </c>
      <c r="D1956" s="41">
        <f t="shared" si="61"/>
        <v>21.839327999999991</v>
      </c>
      <c r="E1956" s="30">
        <v>0</v>
      </c>
      <c r="F1956" s="31">
        <v>21.839327999999991</v>
      </c>
      <c r="G1956" s="32">
        <v>0</v>
      </c>
      <c r="H1956" s="32">
        <v>0</v>
      </c>
      <c r="I1956" s="32">
        <v>0</v>
      </c>
      <c r="J1956" s="32">
        <v>1110.5999999999999</v>
      </c>
      <c r="K1956" s="29">
        <f>Лист4!E1954/1000-J1956</f>
        <v>-746.61120000000005</v>
      </c>
      <c r="L1956" s="33"/>
      <c r="M1956" s="33"/>
    </row>
    <row r="1957" spans="1:13" s="34" customFormat="1" ht="18.75" customHeight="1" x14ac:dyDescent="0.25">
      <c r="A1957" s="23" t="str">
        <f>Лист4!A1955</f>
        <v xml:space="preserve">Степана Здоровцева ул. д.5 </v>
      </c>
      <c r="B1957" s="185" t="str">
        <f>Лист4!C1955</f>
        <v>г. Астрахань</v>
      </c>
      <c r="C1957" s="41">
        <f t="shared" si="60"/>
        <v>428.61471399999994</v>
      </c>
      <c r="D1957" s="41">
        <f t="shared" si="61"/>
        <v>27.358386000000003</v>
      </c>
      <c r="E1957" s="30">
        <v>0</v>
      </c>
      <c r="F1957" s="31">
        <v>27.358386000000003</v>
      </c>
      <c r="G1957" s="32">
        <v>0</v>
      </c>
      <c r="H1957" s="32">
        <v>0</v>
      </c>
      <c r="I1957" s="32">
        <v>0</v>
      </c>
      <c r="J1957" s="32">
        <v>1906.78</v>
      </c>
      <c r="K1957" s="29">
        <f>Лист4!E1955/1000-J1957</f>
        <v>-1450.8069</v>
      </c>
      <c r="L1957" s="33"/>
      <c r="M1957" s="33"/>
    </row>
    <row r="1958" spans="1:13" s="34" customFormat="1" ht="18.75" customHeight="1" x14ac:dyDescent="0.25">
      <c r="A1958" s="23" t="str">
        <f>Лист4!A1956</f>
        <v xml:space="preserve">Степана Здоровцева ул. д.6 </v>
      </c>
      <c r="B1958" s="185" t="str">
        <f>Лист4!C1956</f>
        <v>г. Астрахань</v>
      </c>
      <c r="C1958" s="41">
        <f t="shared" si="60"/>
        <v>542.36762019999969</v>
      </c>
      <c r="D1958" s="41">
        <f t="shared" si="61"/>
        <v>34.619209799999979</v>
      </c>
      <c r="E1958" s="30">
        <v>0</v>
      </c>
      <c r="F1958" s="31">
        <v>34.619209799999979</v>
      </c>
      <c r="G1958" s="32">
        <v>0</v>
      </c>
      <c r="H1958" s="32">
        <v>0</v>
      </c>
      <c r="I1958" s="32">
        <v>0</v>
      </c>
      <c r="J1958" s="32">
        <v>0</v>
      </c>
      <c r="K1958" s="29">
        <f>Лист4!E1956/1000</f>
        <v>576.98682999999971</v>
      </c>
      <c r="L1958" s="33"/>
      <c r="M1958" s="33"/>
    </row>
    <row r="1959" spans="1:13" s="34" customFormat="1" ht="18.75" customHeight="1" x14ac:dyDescent="0.25">
      <c r="A1959" s="23" t="str">
        <f>Лист4!A1957</f>
        <v xml:space="preserve">Степана Здоровцева ул. д.6А </v>
      </c>
      <c r="B1959" s="185" t="str">
        <f>Лист4!C1957</f>
        <v>г. Астрахань</v>
      </c>
      <c r="C1959" s="41">
        <f t="shared" si="60"/>
        <v>527.82785999999999</v>
      </c>
      <c r="D1959" s="41">
        <f t="shared" si="61"/>
        <v>33.691140000000004</v>
      </c>
      <c r="E1959" s="30">
        <v>0</v>
      </c>
      <c r="F1959" s="31">
        <v>33.691140000000004</v>
      </c>
      <c r="G1959" s="32">
        <v>0</v>
      </c>
      <c r="H1959" s="32">
        <v>0</v>
      </c>
      <c r="I1959" s="32">
        <v>0</v>
      </c>
      <c r="J1959" s="32">
        <v>0</v>
      </c>
      <c r="K1959" s="29">
        <f>Лист4!E1957/1000</f>
        <v>561.51900000000001</v>
      </c>
      <c r="L1959" s="33"/>
      <c r="M1959" s="33"/>
    </row>
    <row r="1960" spans="1:13" s="34" customFormat="1" ht="18.75" customHeight="1" x14ac:dyDescent="0.25">
      <c r="A1960" s="23" t="str">
        <f>Лист4!A1958</f>
        <v xml:space="preserve">Степана Здоровцева ул. д.8 </v>
      </c>
      <c r="B1960" s="185" t="str">
        <f>Лист4!C1958</f>
        <v>г. Астрахань</v>
      </c>
      <c r="C1960" s="41">
        <f t="shared" si="60"/>
        <v>232.72651600000003</v>
      </c>
      <c r="D1960" s="41">
        <f t="shared" si="61"/>
        <v>14.854884000000002</v>
      </c>
      <c r="E1960" s="30">
        <v>0</v>
      </c>
      <c r="F1960" s="31">
        <v>14.854884000000002</v>
      </c>
      <c r="G1960" s="32">
        <v>0</v>
      </c>
      <c r="H1960" s="32">
        <v>0</v>
      </c>
      <c r="I1960" s="32">
        <v>0</v>
      </c>
      <c r="J1960" s="32">
        <v>901.58</v>
      </c>
      <c r="K1960" s="29">
        <f>Лист4!E1958/1000-J1960</f>
        <v>-653.99860000000001</v>
      </c>
      <c r="L1960" s="33"/>
      <c r="M1960" s="33"/>
    </row>
    <row r="1961" spans="1:13" s="34" customFormat="1" ht="18.75" customHeight="1" x14ac:dyDescent="0.25">
      <c r="A1961" s="23" t="str">
        <f>Лист4!A1959</f>
        <v xml:space="preserve">Степана Разина ул. д.17 </v>
      </c>
      <c r="B1961" s="185" t="str">
        <f>Лист4!C1959</f>
        <v>г. Астрахань</v>
      </c>
      <c r="C1961" s="41">
        <f t="shared" si="60"/>
        <v>85.016326000000007</v>
      </c>
      <c r="D1961" s="41">
        <f t="shared" si="61"/>
        <v>5.4265739999999996</v>
      </c>
      <c r="E1961" s="30">
        <v>0</v>
      </c>
      <c r="F1961" s="31">
        <v>5.4265739999999996</v>
      </c>
      <c r="G1961" s="32">
        <v>0</v>
      </c>
      <c r="H1961" s="32">
        <v>0</v>
      </c>
      <c r="I1961" s="32">
        <v>0</v>
      </c>
      <c r="J1961" s="32">
        <v>1706.2</v>
      </c>
      <c r="K1961" s="29">
        <f>Лист4!E1959/1000-J1961</f>
        <v>-1615.7571</v>
      </c>
      <c r="L1961" s="33"/>
      <c r="M1961" s="33"/>
    </row>
    <row r="1962" spans="1:13" s="34" customFormat="1" ht="18.75" customHeight="1" x14ac:dyDescent="0.25">
      <c r="A1962" s="23" t="str">
        <f>Лист4!A1960</f>
        <v xml:space="preserve">Степана Разина ул. д.20 </v>
      </c>
      <c r="B1962" s="185" t="str">
        <f>Лист4!C1960</f>
        <v>г. Астрахань</v>
      </c>
      <c r="C1962" s="41">
        <f t="shared" si="60"/>
        <v>36.483092000000006</v>
      </c>
      <c r="D1962" s="41">
        <f t="shared" si="61"/>
        <v>2.3287080000000007</v>
      </c>
      <c r="E1962" s="30">
        <v>0</v>
      </c>
      <c r="F1962" s="31">
        <v>2.3287080000000007</v>
      </c>
      <c r="G1962" s="32">
        <v>0</v>
      </c>
      <c r="H1962" s="32">
        <v>0</v>
      </c>
      <c r="I1962" s="32">
        <v>0</v>
      </c>
      <c r="J1962" s="32">
        <v>0</v>
      </c>
      <c r="K1962" s="29">
        <f>Лист4!E1960/1000</f>
        <v>38.811800000000005</v>
      </c>
      <c r="L1962" s="33"/>
      <c r="M1962" s="33"/>
    </row>
    <row r="1963" spans="1:13" s="34" customFormat="1" ht="18.75" customHeight="1" x14ac:dyDescent="0.25">
      <c r="A1963" s="23" t="str">
        <f>Лист4!A1961</f>
        <v xml:space="preserve">Степана Разина ул. д.24 </v>
      </c>
      <c r="B1963" s="185" t="str">
        <f>Лист4!C1961</f>
        <v>г. Астрахань</v>
      </c>
      <c r="C1963" s="41">
        <f t="shared" si="60"/>
        <v>0</v>
      </c>
      <c r="D1963" s="41">
        <f t="shared" si="61"/>
        <v>0</v>
      </c>
      <c r="E1963" s="30">
        <v>0</v>
      </c>
      <c r="F1963" s="31">
        <v>0</v>
      </c>
      <c r="G1963" s="32">
        <v>0</v>
      </c>
      <c r="H1963" s="32">
        <v>0</v>
      </c>
      <c r="I1963" s="32">
        <v>0</v>
      </c>
      <c r="J1963" s="32">
        <v>0</v>
      </c>
      <c r="K1963" s="29">
        <f>Лист4!E1961/1000</f>
        <v>0</v>
      </c>
      <c r="L1963" s="33"/>
      <c r="M1963" s="33"/>
    </row>
    <row r="1964" spans="1:13" s="34" customFormat="1" ht="18.75" customHeight="1" x14ac:dyDescent="0.25">
      <c r="A1964" s="23" t="str">
        <f>Лист4!A1962</f>
        <v xml:space="preserve">Сун-Ят-Сена ул. д.2А </v>
      </c>
      <c r="B1964" s="185" t="str">
        <f>Лист4!C1962</f>
        <v>г. Астрахань</v>
      </c>
      <c r="C1964" s="41">
        <f t="shared" si="60"/>
        <v>554.45435639999994</v>
      </c>
      <c r="D1964" s="41">
        <f t="shared" si="61"/>
        <v>35.390703600000002</v>
      </c>
      <c r="E1964" s="30">
        <v>0</v>
      </c>
      <c r="F1964" s="31">
        <v>35.390703600000002</v>
      </c>
      <c r="G1964" s="32">
        <v>0</v>
      </c>
      <c r="H1964" s="32">
        <v>0</v>
      </c>
      <c r="I1964" s="32">
        <v>0</v>
      </c>
      <c r="J1964" s="32">
        <v>0</v>
      </c>
      <c r="K1964" s="29">
        <f>Лист4!E1962/1000</f>
        <v>589.84505999999999</v>
      </c>
      <c r="L1964" s="33"/>
      <c r="M1964" s="33"/>
    </row>
    <row r="1965" spans="1:13" s="34" customFormat="1" ht="18.75" customHeight="1" x14ac:dyDescent="0.25">
      <c r="A1965" s="23" t="str">
        <f>Лист4!A1963</f>
        <v xml:space="preserve">Сун-Ят-Сена ул. д.2Б </v>
      </c>
      <c r="B1965" s="185" t="str">
        <f>Лист4!C1963</f>
        <v>г. Астрахань</v>
      </c>
      <c r="C1965" s="41">
        <f t="shared" si="60"/>
        <v>580.80499099999975</v>
      </c>
      <c r="D1965" s="41">
        <f t="shared" si="61"/>
        <v>37.072658999999987</v>
      </c>
      <c r="E1965" s="30">
        <v>0</v>
      </c>
      <c r="F1965" s="31">
        <v>37.072658999999987</v>
      </c>
      <c r="G1965" s="32">
        <v>0</v>
      </c>
      <c r="H1965" s="32">
        <v>0</v>
      </c>
      <c r="I1965" s="32">
        <v>0</v>
      </c>
      <c r="J1965" s="32">
        <v>0</v>
      </c>
      <c r="K1965" s="29">
        <f>Лист4!E1963/1000</f>
        <v>617.87764999999979</v>
      </c>
      <c r="L1965" s="33"/>
      <c r="M1965" s="33"/>
    </row>
    <row r="1966" spans="1:13" s="34" customFormat="1" ht="18.75" customHeight="1" x14ac:dyDescent="0.25">
      <c r="A1966" s="23" t="str">
        <f>Лист4!A1964</f>
        <v xml:space="preserve">Сун-Ят-Сена ул. д.41А,Б </v>
      </c>
      <c r="B1966" s="185" t="str">
        <f>Лист4!C1964</f>
        <v>г. Астрахань</v>
      </c>
      <c r="C1966" s="41">
        <f t="shared" si="60"/>
        <v>28.132611399999998</v>
      </c>
      <c r="D1966" s="41">
        <f t="shared" si="61"/>
        <v>1.7956986000000001</v>
      </c>
      <c r="E1966" s="30">
        <v>0</v>
      </c>
      <c r="F1966" s="31">
        <v>1.7956986000000001</v>
      </c>
      <c r="G1966" s="32">
        <v>0</v>
      </c>
      <c r="H1966" s="32">
        <v>0</v>
      </c>
      <c r="I1966" s="32">
        <v>0</v>
      </c>
      <c r="J1966" s="32">
        <v>0</v>
      </c>
      <c r="K1966" s="29">
        <f>Лист4!E1964/1000</f>
        <v>29.92831</v>
      </c>
      <c r="L1966" s="33"/>
      <c r="M1966" s="33"/>
    </row>
    <row r="1967" spans="1:13" s="34" customFormat="1" ht="18.75" customHeight="1" x14ac:dyDescent="0.25">
      <c r="A1967" s="23" t="str">
        <f>Лист4!A1965</f>
        <v xml:space="preserve">Сун-Ят-Сена ул. д.43А </v>
      </c>
      <c r="B1967" s="185" t="str">
        <f>Лист4!C1965</f>
        <v>г. Астрахань</v>
      </c>
      <c r="C1967" s="41">
        <f t="shared" si="60"/>
        <v>338.83197700000005</v>
      </c>
      <c r="D1967" s="41">
        <f t="shared" si="61"/>
        <v>21.627573000000002</v>
      </c>
      <c r="E1967" s="30">
        <v>0</v>
      </c>
      <c r="F1967" s="31">
        <v>21.627573000000002</v>
      </c>
      <c r="G1967" s="32">
        <v>0</v>
      </c>
      <c r="H1967" s="32">
        <v>0</v>
      </c>
      <c r="I1967" s="32">
        <v>0</v>
      </c>
      <c r="J1967" s="32">
        <v>0</v>
      </c>
      <c r="K1967" s="29">
        <f>Лист4!E1965/1000</f>
        <v>360.45955000000004</v>
      </c>
      <c r="L1967" s="33"/>
      <c r="M1967" s="33"/>
    </row>
    <row r="1968" spans="1:13" s="34" customFormat="1" ht="18.75" customHeight="1" x14ac:dyDescent="0.25">
      <c r="A1968" s="23" t="str">
        <f>Лист4!A1966</f>
        <v xml:space="preserve">Татищева ул. д.0 - корп. 10 </v>
      </c>
      <c r="B1968" s="185" t="str">
        <f>Лист4!C1966</f>
        <v>г. Астрахань</v>
      </c>
      <c r="C1968" s="41">
        <f t="shared" si="60"/>
        <v>594.64066300000025</v>
      </c>
      <c r="D1968" s="41">
        <f t="shared" si="61"/>
        <v>37.955787000000015</v>
      </c>
      <c r="E1968" s="30">
        <v>0</v>
      </c>
      <c r="F1968" s="31">
        <v>37.955787000000015</v>
      </c>
      <c r="G1968" s="32">
        <v>0</v>
      </c>
      <c r="H1968" s="32">
        <v>0</v>
      </c>
      <c r="I1968" s="32">
        <v>0</v>
      </c>
      <c r="J1968" s="32">
        <v>0</v>
      </c>
      <c r="K1968" s="29">
        <f>Лист4!E1966/1000</f>
        <v>632.59645000000023</v>
      </c>
      <c r="L1968" s="33"/>
      <c r="M1968" s="33"/>
    </row>
    <row r="1969" spans="1:13" s="34" customFormat="1" ht="18.75" customHeight="1" x14ac:dyDescent="0.25">
      <c r="A1969" s="23" t="str">
        <f>Лист4!A1967</f>
        <v xml:space="preserve">Татищева ул. д.0 - корп. 11а </v>
      </c>
      <c r="B1969" s="185" t="str">
        <f>Лист4!C1967</f>
        <v>г. Астрахань</v>
      </c>
      <c r="C1969" s="41">
        <f t="shared" si="60"/>
        <v>612.07742799999994</v>
      </c>
      <c r="D1969" s="41">
        <f t="shared" si="61"/>
        <v>39.068771999999996</v>
      </c>
      <c r="E1969" s="30">
        <v>0</v>
      </c>
      <c r="F1969" s="31">
        <v>39.068771999999996</v>
      </c>
      <c r="G1969" s="32">
        <v>0</v>
      </c>
      <c r="H1969" s="32">
        <v>0</v>
      </c>
      <c r="I1969" s="32">
        <v>0</v>
      </c>
      <c r="J1969" s="32">
        <v>1747.17</v>
      </c>
      <c r="K1969" s="29">
        <f>Лист4!E1967/1000-J1969</f>
        <v>-1096.0238000000002</v>
      </c>
      <c r="L1969" s="33"/>
      <c r="M1969" s="33"/>
    </row>
    <row r="1970" spans="1:13" s="34" customFormat="1" ht="18.75" customHeight="1" x14ac:dyDescent="0.25">
      <c r="A1970" s="23" t="str">
        <f>Лист4!A1968</f>
        <v xml:space="preserve">Татищева ул. д.0 - корп. 12 </v>
      </c>
      <c r="B1970" s="185" t="str">
        <f>Лист4!C1968</f>
        <v>г. Астрахань</v>
      </c>
      <c r="C1970" s="41">
        <f t="shared" si="60"/>
        <v>325.80273099999999</v>
      </c>
      <c r="D1970" s="41">
        <f t="shared" si="61"/>
        <v>20.795918999999998</v>
      </c>
      <c r="E1970" s="30">
        <v>0</v>
      </c>
      <c r="F1970" s="31">
        <v>20.795918999999998</v>
      </c>
      <c r="G1970" s="32">
        <v>0</v>
      </c>
      <c r="H1970" s="32">
        <v>0</v>
      </c>
      <c r="I1970" s="32">
        <v>0</v>
      </c>
      <c r="J1970" s="32">
        <v>0</v>
      </c>
      <c r="K1970" s="29">
        <f>Лист4!E1968/1000</f>
        <v>346.59864999999996</v>
      </c>
      <c r="L1970" s="33"/>
      <c r="M1970" s="33"/>
    </row>
    <row r="1971" spans="1:13" s="34" customFormat="1" ht="18.75" customHeight="1" x14ac:dyDescent="0.25">
      <c r="A1971" s="23" t="str">
        <f>Лист4!A1969</f>
        <v xml:space="preserve">Татищева ул. д.0 - корп. 14 </v>
      </c>
      <c r="B1971" s="185" t="str">
        <f>Лист4!C1969</f>
        <v>г. Астрахань</v>
      </c>
      <c r="C1971" s="41">
        <f t="shared" si="60"/>
        <v>435.19095400000003</v>
      </c>
      <c r="D1971" s="41">
        <f t="shared" si="61"/>
        <v>27.778146</v>
      </c>
      <c r="E1971" s="30">
        <v>0</v>
      </c>
      <c r="F1971" s="31">
        <v>27.778146</v>
      </c>
      <c r="G1971" s="32">
        <v>0</v>
      </c>
      <c r="H1971" s="32">
        <v>0</v>
      </c>
      <c r="I1971" s="32">
        <v>0</v>
      </c>
      <c r="J1971" s="32">
        <v>0</v>
      </c>
      <c r="K1971" s="29">
        <f>Лист4!E1969/1000</f>
        <v>462.96910000000003</v>
      </c>
      <c r="L1971" s="33"/>
      <c r="M1971" s="33"/>
    </row>
    <row r="1972" spans="1:13" s="34" customFormat="1" ht="18.75" customHeight="1" x14ac:dyDescent="0.25">
      <c r="A1972" s="23" t="str">
        <f>Лист4!A1970</f>
        <v xml:space="preserve">Татищева ул. д.0 - корп. 15 </v>
      </c>
      <c r="B1972" s="185" t="str">
        <f>Лист4!C1970</f>
        <v>г. Астрахань</v>
      </c>
      <c r="C1972" s="41">
        <f t="shared" si="60"/>
        <v>204.94803079999997</v>
      </c>
      <c r="D1972" s="41">
        <f t="shared" si="61"/>
        <v>13.081789199999999</v>
      </c>
      <c r="E1972" s="30">
        <v>0</v>
      </c>
      <c r="F1972" s="31">
        <v>13.081789199999999</v>
      </c>
      <c r="G1972" s="32">
        <v>0</v>
      </c>
      <c r="H1972" s="32">
        <v>0</v>
      </c>
      <c r="I1972" s="32">
        <v>0</v>
      </c>
      <c r="J1972" s="32">
        <v>0</v>
      </c>
      <c r="K1972" s="29">
        <f>Лист4!E1970/1000</f>
        <v>218.02981999999997</v>
      </c>
      <c r="L1972" s="33"/>
      <c r="M1972" s="33"/>
    </row>
    <row r="1973" spans="1:13" s="34" customFormat="1" ht="18.75" customHeight="1" x14ac:dyDescent="0.25">
      <c r="A1973" s="23" t="str">
        <f>Лист4!A1971</f>
        <v xml:space="preserve">Татищева ул. д.0 - корп. 15а </v>
      </c>
      <c r="B1973" s="185" t="str">
        <f>Лист4!C1971</f>
        <v>г. Астрахань</v>
      </c>
      <c r="C1973" s="41">
        <f t="shared" si="60"/>
        <v>337.77540760000005</v>
      </c>
      <c r="D1973" s="41">
        <f t="shared" si="61"/>
        <v>21.560132399999997</v>
      </c>
      <c r="E1973" s="30">
        <v>0</v>
      </c>
      <c r="F1973" s="31">
        <v>21.560132399999997</v>
      </c>
      <c r="G1973" s="32">
        <v>0</v>
      </c>
      <c r="H1973" s="32">
        <v>0</v>
      </c>
      <c r="I1973" s="32">
        <v>0</v>
      </c>
      <c r="J1973" s="32">
        <v>1497.13</v>
      </c>
      <c r="K1973" s="29">
        <f>Лист4!E1971/1000-J1973</f>
        <v>-1137.7944600000001</v>
      </c>
      <c r="L1973" s="33"/>
      <c r="M1973" s="33"/>
    </row>
    <row r="1974" spans="1:13" s="34" customFormat="1" ht="18.75" customHeight="1" x14ac:dyDescent="0.25">
      <c r="A1974" s="23" t="str">
        <f>Лист4!A1972</f>
        <v xml:space="preserve">Татищева ул. д.0 - корп. 17 </v>
      </c>
      <c r="B1974" s="185" t="str">
        <f>Лист4!C1972</f>
        <v>г. Астрахань</v>
      </c>
      <c r="C1974" s="41">
        <f t="shared" si="60"/>
        <v>555.43039600000009</v>
      </c>
      <c r="D1974" s="41">
        <f t="shared" si="61"/>
        <v>35.453004000000007</v>
      </c>
      <c r="E1974" s="30">
        <v>0</v>
      </c>
      <c r="F1974" s="31">
        <v>35.453004000000007</v>
      </c>
      <c r="G1974" s="32">
        <v>0</v>
      </c>
      <c r="H1974" s="32">
        <v>0</v>
      </c>
      <c r="I1974" s="32">
        <v>0</v>
      </c>
      <c r="J1974" s="32">
        <v>0</v>
      </c>
      <c r="K1974" s="29">
        <f>Лист4!E1972/1000-J1974</f>
        <v>590.88340000000005</v>
      </c>
      <c r="L1974" s="33"/>
      <c r="M1974" s="33"/>
    </row>
    <row r="1975" spans="1:13" s="34" customFormat="1" ht="18.75" customHeight="1" x14ac:dyDescent="0.25">
      <c r="A1975" s="23" t="str">
        <f>Лист4!A1973</f>
        <v xml:space="preserve">Татищева ул. д.0 - корп. 17а </v>
      </c>
      <c r="B1975" s="185" t="str">
        <f>Лист4!C1973</f>
        <v>г. Астрахань</v>
      </c>
      <c r="C1975" s="41">
        <f t="shared" si="60"/>
        <v>433.91959460000021</v>
      </c>
      <c r="D1975" s="41">
        <f t="shared" si="61"/>
        <v>27.696995400000013</v>
      </c>
      <c r="E1975" s="30">
        <v>0</v>
      </c>
      <c r="F1975" s="31">
        <v>27.696995400000013</v>
      </c>
      <c r="G1975" s="32">
        <v>0</v>
      </c>
      <c r="H1975" s="32">
        <v>0</v>
      </c>
      <c r="I1975" s="32">
        <v>0</v>
      </c>
      <c r="J1975" s="32">
        <v>0</v>
      </c>
      <c r="K1975" s="29">
        <f>Лист4!E1973/1000</f>
        <v>461.6165900000002</v>
      </c>
      <c r="L1975" s="33"/>
      <c r="M1975" s="33"/>
    </row>
    <row r="1976" spans="1:13" s="34" customFormat="1" ht="18.75" customHeight="1" x14ac:dyDescent="0.25">
      <c r="A1976" s="23" t="str">
        <f>Лист4!A1974</f>
        <v xml:space="preserve">Татищева ул. д.0 - корп. 19 </v>
      </c>
      <c r="B1976" s="185" t="str">
        <f>Лист4!C1974</f>
        <v>г. Астрахань</v>
      </c>
      <c r="C1976" s="41">
        <f t="shared" si="60"/>
        <v>612.10647399999993</v>
      </c>
      <c r="D1976" s="41">
        <f t="shared" si="61"/>
        <v>39.07062599999999</v>
      </c>
      <c r="E1976" s="30">
        <v>0</v>
      </c>
      <c r="F1976" s="31">
        <v>39.07062599999999</v>
      </c>
      <c r="G1976" s="32">
        <v>0</v>
      </c>
      <c r="H1976" s="32">
        <v>0</v>
      </c>
      <c r="I1976" s="32">
        <v>0</v>
      </c>
      <c r="J1976" s="32">
        <v>0</v>
      </c>
      <c r="K1976" s="29">
        <f>Лист4!E1974/1000</f>
        <v>651.17709999999988</v>
      </c>
      <c r="L1976" s="33"/>
      <c r="M1976" s="33"/>
    </row>
    <row r="1977" spans="1:13" s="34" customFormat="1" ht="18.75" customHeight="1" x14ac:dyDescent="0.25">
      <c r="A1977" s="23" t="str">
        <f>Лист4!A1975</f>
        <v xml:space="preserve">Татищева ул. д.0 - корп. 21 </v>
      </c>
      <c r="B1977" s="185" t="str">
        <f>Лист4!C1975</f>
        <v>г. Астрахань</v>
      </c>
      <c r="C1977" s="41">
        <f t="shared" si="60"/>
        <v>617.78804079999975</v>
      </c>
      <c r="D1977" s="41">
        <f t="shared" si="61"/>
        <v>39.433279199999987</v>
      </c>
      <c r="E1977" s="30">
        <v>0</v>
      </c>
      <c r="F1977" s="31">
        <v>39.433279199999987</v>
      </c>
      <c r="G1977" s="32">
        <v>0</v>
      </c>
      <c r="H1977" s="32">
        <v>0</v>
      </c>
      <c r="I1977" s="32">
        <v>0</v>
      </c>
      <c r="J1977" s="32">
        <v>0</v>
      </c>
      <c r="K1977" s="29">
        <f>Лист4!E1975/1000</f>
        <v>657.22131999999976</v>
      </c>
      <c r="L1977" s="33"/>
      <c r="M1977" s="33"/>
    </row>
    <row r="1978" spans="1:13" s="34" customFormat="1" ht="18.75" customHeight="1" x14ac:dyDescent="0.25">
      <c r="A1978" s="23" t="str">
        <f>Лист4!A1976</f>
        <v xml:space="preserve">Татищева ул. д.0 - корп. 22 </v>
      </c>
      <c r="B1978" s="185" t="str">
        <f>Лист4!C1976</f>
        <v>г. Астрахань</v>
      </c>
      <c r="C1978" s="41">
        <f t="shared" si="60"/>
        <v>611.62069139999994</v>
      </c>
      <c r="D1978" s="41">
        <f t="shared" si="61"/>
        <v>39.039618599999997</v>
      </c>
      <c r="E1978" s="30">
        <v>0</v>
      </c>
      <c r="F1978" s="31">
        <v>39.039618599999997</v>
      </c>
      <c r="G1978" s="32">
        <v>0</v>
      </c>
      <c r="H1978" s="32">
        <v>0</v>
      </c>
      <c r="I1978" s="32">
        <v>0</v>
      </c>
      <c r="J1978" s="32">
        <v>1145.78</v>
      </c>
      <c r="K1978" s="29">
        <f>Лист4!E1976/1000-J1978</f>
        <v>-495.11968999999999</v>
      </c>
      <c r="L1978" s="33"/>
      <c r="M1978" s="33"/>
    </row>
    <row r="1979" spans="1:13" s="34" customFormat="1" ht="18.75" customHeight="1" x14ac:dyDescent="0.25">
      <c r="A1979" s="23" t="str">
        <f>Лист4!A1977</f>
        <v xml:space="preserve">Татищева ул. д.0 - корп. 24 </v>
      </c>
      <c r="B1979" s="185" t="str">
        <f>Лист4!C1977</f>
        <v>г. Астрахань</v>
      </c>
      <c r="C1979" s="41">
        <f t="shared" si="60"/>
        <v>546.38985200000002</v>
      </c>
      <c r="D1979" s="41">
        <f t="shared" si="61"/>
        <v>34.875948000000001</v>
      </c>
      <c r="E1979" s="30">
        <v>0</v>
      </c>
      <c r="F1979" s="31">
        <v>34.875948000000001</v>
      </c>
      <c r="G1979" s="32">
        <v>0</v>
      </c>
      <c r="H1979" s="32">
        <v>0</v>
      </c>
      <c r="I1979" s="32">
        <v>0</v>
      </c>
      <c r="J1979" s="32">
        <v>0</v>
      </c>
      <c r="K1979" s="29">
        <f>Лист4!E1977/1000</f>
        <v>581.26580000000001</v>
      </c>
      <c r="L1979" s="33"/>
      <c r="M1979" s="33"/>
    </row>
    <row r="1980" spans="1:13" s="34" customFormat="1" ht="18.75" customHeight="1" x14ac:dyDescent="0.25">
      <c r="A1980" s="23" t="str">
        <f>Лист4!A1978</f>
        <v xml:space="preserve">Татищева ул. д.0 - корп. 25 </v>
      </c>
      <c r="B1980" s="185" t="str">
        <f>Лист4!C1978</f>
        <v>г. Астрахань</v>
      </c>
      <c r="C1980" s="41">
        <f t="shared" si="60"/>
        <v>600.19925899999987</v>
      </c>
      <c r="D1980" s="41">
        <f t="shared" si="61"/>
        <v>38.310590999999995</v>
      </c>
      <c r="E1980" s="30">
        <v>0</v>
      </c>
      <c r="F1980" s="31">
        <v>38.310590999999995</v>
      </c>
      <c r="G1980" s="32">
        <v>0</v>
      </c>
      <c r="H1980" s="32">
        <v>0</v>
      </c>
      <c r="I1980" s="32">
        <v>0</v>
      </c>
      <c r="J1980" s="32">
        <v>0</v>
      </c>
      <c r="K1980" s="29">
        <f>Лист4!E1978/1000</f>
        <v>638.50984999999991</v>
      </c>
      <c r="L1980" s="33"/>
      <c r="M1980" s="33"/>
    </row>
    <row r="1981" spans="1:13" s="34" customFormat="1" ht="18.75" customHeight="1" x14ac:dyDescent="0.25">
      <c r="A1981" s="23" t="str">
        <f>Лист4!A1979</f>
        <v xml:space="preserve">Татищева ул. д.0 - корп. 27 </v>
      </c>
      <c r="B1981" s="185" t="str">
        <f>Лист4!C1979</f>
        <v>г. Астрахань</v>
      </c>
      <c r="C1981" s="41">
        <f t="shared" si="60"/>
        <v>560.94182279999995</v>
      </c>
      <c r="D1981" s="41">
        <f t="shared" si="61"/>
        <v>35.804797200000003</v>
      </c>
      <c r="E1981" s="30">
        <v>0</v>
      </c>
      <c r="F1981" s="31">
        <v>35.804797200000003</v>
      </c>
      <c r="G1981" s="32">
        <v>0</v>
      </c>
      <c r="H1981" s="32">
        <v>0</v>
      </c>
      <c r="I1981" s="32">
        <v>0</v>
      </c>
      <c r="J1981" s="32">
        <v>0</v>
      </c>
      <c r="K1981" s="29">
        <f>Лист4!E1979/1000</f>
        <v>596.74662000000001</v>
      </c>
      <c r="L1981" s="33"/>
      <c r="M1981" s="33"/>
    </row>
    <row r="1982" spans="1:13" s="34" customFormat="1" ht="18.75" customHeight="1" x14ac:dyDescent="0.25">
      <c r="A1982" s="23" t="str">
        <f>Лист4!A1980</f>
        <v xml:space="preserve">Татищева ул. д.0 - корп. 29 </v>
      </c>
      <c r="B1982" s="185" t="str">
        <f>Лист4!C1980</f>
        <v>г. Астрахань</v>
      </c>
      <c r="C1982" s="41">
        <f t="shared" si="60"/>
        <v>587.9909525999999</v>
      </c>
      <c r="D1982" s="41">
        <f t="shared" si="61"/>
        <v>37.531337399999991</v>
      </c>
      <c r="E1982" s="30">
        <v>0</v>
      </c>
      <c r="F1982" s="31">
        <v>37.531337399999991</v>
      </c>
      <c r="G1982" s="32">
        <v>0</v>
      </c>
      <c r="H1982" s="32">
        <v>0</v>
      </c>
      <c r="I1982" s="32">
        <v>0</v>
      </c>
      <c r="J1982" s="32">
        <v>1814.67</v>
      </c>
      <c r="K1982" s="29">
        <f>Лист4!E1980/1000-J1982</f>
        <v>-1189.1477100000002</v>
      </c>
      <c r="L1982" s="33"/>
      <c r="M1982" s="33"/>
    </row>
    <row r="1983" spans="1:13" s="34" customFormat="1" ht="18.75" customHeight="1" x14ac:dyDescent="0.25">
      <c r="A1983" s="23" t="str">
        <f>Лист4!A1981</f>
        <v xml:space="preserve">Татищева ул. д.0 - корп. 32 </v>
      </c>
      <c r="B1983" s="185" t="str">
        <f>Лист4!C1981</f>
        <v>г. Астрахань</v>
      </c>
      <c r="C1983" s="41">
        <f t="shared" si="60"/>
        <v>520.10510199999999</v>
      </c>
      <c r="D1983" s="41">
        <f t="shared" si="61"/>
        <v>33.198198000000005</v>
      </c>
      <c r="E1983" s="30">
        <v>0</v>
      </c>
      <c r="F1983" s="31">
        <v>33.198198000000005</v>
      </c>
      <c r="G1983" s="32">
        <v>0</v>
      </c>
      <c r="H1983" s="32">
        <v>0</v>
      </c>
      <c r="I1983" s="32">
        <v>0</v>
      </c>
      <c r="J1983" s="32">
        <v>0</v>
      </c>
      <c r="K1983" s="29">
        <f>Лист4!E1981/1000</f>
        <v>553.30330000000004</v>
      </c>
      <c r="L1983" s="33"/>
      <c r="M1983" s="33"/>
    </row>
    <row r="1984" spans="1:13" s="34" customFormat="1" ht="18.75" customHeight="1" x14ac:dyDescent="0.25">
      <c r="A1984" s="23" t="str">
        <f>Лист4!A1982</f>
        <v xml:space="preserve">Татищева ул. д.0 - корп. 42 </v>
      </c>
      <c r="B1984" s="185" t="str">
        <f>Лист4!C1982</f>
        <v>г. Астрахань</v>
      </c>
      <c r="C1984" s="41">
        <f t="shared" ref="C1984:C2047" si="62">K1984+J1984-F1984</f>
        <v>641.98845359999996</v>
      </c>
      <c r="D1984" s="41">
        <f t="shared" ref="D1984:D2047" si="63">F1984</f>
        <v>40.977986399999999</v>
      </c>
      <c r="E1984" s="30">
        <v>0</v>
      </c>
      <c r="F1984" s="31">
        <v>40.977986399999999</v>
      </c>
      <c r="G1984" s="32">
        <v>0</v>
      </c>
      <c r="H1984" s="32">
        <v>0</v>
      </c>
      <c r="I1984" s="32">
        <v>0</v>
      </c>
      <c r="J1984" s="32">
        <v>0</v>
      </c>
      <c r="K1984" s="29">
        <f>Лист4!E1982/1000</f>
        <v>682.96643999999992</v>
      </c>
      <c r="L1984" s="33"/>
      <c r="M1984" s="33"/>
    </row>
    <row r="1985" spans="1:13" s="34" customFormat="1" ht="25.5" customHeight="1" x14ac:dyDescent="0.25">
      <c r="A1985" s="23" t="str">
        <f>Лист4!A1983</f>
        <v xml:space="preserve">Татищева ул. д.0 - корп. 43 </v>
      </c>
      <c r="B1985" s="185" t="str">
        <f>Лист4!C1983</f>
        <v>г. Астрахань</v>
      </c>
      <c r="C1985" s="41">
        <f t="shared" si="62"/>
        <v>618.44762000000014</v>
      </c>
      <c r="D1985" s="41">
        <f t="shared" si="63"/>
        <v>39.475380000000001</v>
      </c>
      <c r="E1985" s="30">
        <v>0</v>
      </c>
      <c r="F1985" s="31">
        <v>39.475380000000001</v>
      </c>
      <c r="G1985" s="32">
        <v>0</v>
      </c>
      <c r="H1985" s="32">
        <v>0</v>
      </c>
      <c r="I1985" s="32">
        <v>0</v>
      </c>
      <c r="J1985" s="32">
        <v>1185.9000000000001</v>
      </c>
      <c r="K1985" s="29">
        <f>Лист4!E1983/1000-J1985</f>
        <v>-527.97699999999998</v>
      </c>
      <c r="L1985" s="33"/>
      <c r="M1985" s="33"/>
    </row>
    <row r="1986" spans="1:13" s="34" customFormat="1" ht="25.5" customHeight="1" x14ac:dyDescent="0.25">
      <c r="A1986" s="23" t="str">
        <f>Лист4!A1984</f>
        <v xml:space="preserve">Татищева ул. д.0 - корп. 56б </v>
      </c>
      <c r="B1986" s="185" t="str">
        <f>Лист4!C1984</f>
        <v>г. Астрахань</v>
      </c>
      <c r="C1986" s="41">
        <f t="shared" si="62"/>
        <v>449.51603700000004</v>
      </c>
      <c r="D1986" s="41">
        <f t="shared" si="63"/>
        <v>28.692513000000005</v>
      </c>
      <c r="E1986" s="30">
        <v>0</v>
      </c>
      <c r="F1986" s="31">
        <v>28.692513000000005</v>
      </c>
      <c r="G1986" s="32">
        <v>0</v>
      </c>
      <c r="H1986" s="32">
        <v>0</v>
      </c>
      <c r="I1986" s="32">
        <v>0</v>
      </c>
      <c r="J1986" s="32">
        <v>0</v>
      </c>
      <c r="K1986" s="29">
        <f>Лист4!E1984/1000-J1986</f>
        <v>478.20855000000006</v>
      </c>
      <c r="L1986" s="33"/>
      <c r="M1986" s="33"/>
    </row>
    <row r="1987" spans="1:13" s="34" customFormat="1" ht="25.5" customHeight="1" x14ac:dyDescent="0.25">
      <c r="A1987" s="23" t="str">
        <f>Лист4!A1985</f>
        <v xml:space="preserve">Татищева ул. д.0 - корп. 57 </v>
      </c>
      <c r="B1987" s="185" t="str">
        <f>Лист4!C1985</f>
        <v>г. Астрахань</v>
      </c>
      <c r="C1987" s="41">
        <f t="shared" si="62"/>
        <v>644.68988200000001</v>
      </c>
      <c r="D1987" s="41">
        <f t="shared" si="63"/>
        <v>41.150417999999995</v>
      </c>
      <c r="E1987" s="30">
        <v>0</v>
      </c>
      <c r="F1987" s="31">
        <v>41.150417999999995</v>
      </c>
      <c r="G1987" s="32">
        <v>0</v>
      </c>
      <c r="H1987" s="32">
        <v>0</v>
      </c>
      <c r="I1987" s="32">
        <v>0</v>
      </c>
      <c r="J1987" s="32">
        <v>1233.9000000000001</v>
      </c>
      <c r="K1987" s="29">
        <f>Лист4!E1985/1000-J1987</f>
        <v>-548.05970000000013</v>
      </c>
      <c r="L1987" s="33"/>
      <c r="M1987" s="33"/>
    </row>
    <row r="1988" spans="1:13" s="34" customFormat="1" ht="25.5" customHeight="1" x14ac:dyDescent="0.25">
      <c r="A1988" s="23" t="str">
        <f>Лист4!A1986</f>
        <v xml:space="preserve">Татищева ул. д.10 </v>
      </c>
      <c r="B1988" s="185" t="str">
        <f>Лист4!C1986</f>
        <v>г. Астрахань</v>
      </c>
      <c r="C1988" s="41">
        <f t="shared" si="62"/>
        <v>352.59616200000011</v>
      </c>
      <c r="D1988" s="41">
        <f t="shared" si="63"/>
        <v>22.506138000000007</v>
      </c>
      <c r="E1988" s="30">
        <v>0</v>
      </c>
      <c r="F1988" s="31">
        <v>22.506138000000007</v>
      </c>
      <c r="G1988" s="32">
        <v>0</v>
      </c>
      <c r="H1988" s="32">
        <v>0</v>
      </c>
      <c r="I1988" s="32">
        <v>0</v>
      </c>
      <c r="J1988" s="32">
        <v>0</v>
      </c>
      <c r="K1988" s="29">
        <f>Лист4!E1986/1000</f>
        <v>375.10230000000013</v>
      </c>
      <c r="L1988" s="33"/>
      <c r="M1988" s="33"/>
    </row>
    <row r="1989" spans="1:13" s="34" customFormat="1" ht="25.5" customHeight="1" x14ac:dyDescent="0.25">
      <c r="A1989" s="23" t="str">
        <f>Лист4!A1987</f>
        <v xml:space="preserve">Татищева ул. д.10А </v>
      </c>
      <c r="B1989" s="185" t="str">
        <f>Лист4!C1987</f>
        <v>г. Астрахань</v>
      </c>
      <c r="C1989" s="41">
        <f t="shared" si="62"/>
        <v>522.73499640000011</v>
      </c>
      <c r="D1989" s="41">
        <f t="shared" si="63"/>
        <v>33.366063600000004</v>
      </c>
      <c r="E1989" s="30">
        <v>0</v>
      </c>
      <c r="F1989" s="31">
        <v>33.366063600000004</v>
      </c>
      <c r="G1989" s="32">
        <v>0</v>
      </c>
      <c r="H1989" s="32">
        <v>0</v>
      </c>
      <c r="I1989" s="32">
        <v>0</v>
      </c>
      <c r="J1989" s="32">
        <v>0</v>
      </c>
      <c r="K1989" s="29">
        <f>Лист4!E1987/1000-J1989</f>
        <v>556.10106000000007</v>
      </c>
      <c r="L1989" s="33"/>
      <c r="M1989" s="33"/>
    </row>
    <row r="1990" spans="1:13" s="34" customFormat="1" ht="25.5" customHeight="1" x14ac:dyDescent="0.25">
      <c r="A1990" s="23" t="str">
        <f>Лист4!A1988</f>
        <v xml:space="preserve">Татищева ул. д.11Б </v>
      </c>
      <c r="B1990" s="185" t="str">
        <f>Лист4!C1988</f>
        <v>г. Астрахань</v>
      </c>
      <c r="C1990" s="41">
        <f t="shared" si="62"/>
        <v>170.26220000000012</v>
      </c>
      <c r="D1990" s="41">
        <f t="shared" si="63"/>
        <v>10.867800000000001</v>
      </c>
      <c r="E1990" s="30">
        <v>0</v>
      </c>
      <c r="F1990" s="31">
        <v>10.867800000000001</v>
      </c>
      <c r="G1990" s="32">
        <v>0</v>
      </c>
      <c r="H1990" s="32">
        <v>0</v>
      </c>
      <c r="I1990" s="32">
        <v>0</v>
      </c>
      <c r="J1990" s="32">
        <v>1554.31</v>
      </c>
      <c r="K1990" s="29">
        <f>Лист4!E1988/1000-J1990</f>
        <v>-1373.1799999999998</v>
      </c>
      <c r="L1990" s="33"/>
      <c r="M1990" s="33"/>
    </row>
    <row r="1991" spans="1:13" s="34" customFormat="1" ht="25.5" customHeight="1" x14ac:dyDescent="0.25">
      <c r="A1991" s="23" t="str">
        <f>Лист4!A1989</f>
        <v xml:space="preserve">Татищева ул. д.16 - корп. 1 </v>
      </c>
      <c r="B1991" s="185" t="str">
        <f>Лист4!C1989</f>
        <v>г. Астрахань</v>
      </c>
      <c r="C1991" s="41">
        <f t="shared" si="62"/>
        <v>100.944344</v>
      </c>
      <c r="D1991" s="41">
        <f t="shared" si="63"/>
        <v>6.4432559999999999</v>
      </c>
      <c r="E1991" s="30">
        <v>0</v>
      </c>
      <c r="F1991" s="31">
        <v>6.4432559999999999</v>
      </c>
      <c r="G1991" s="32">
        <v>0</v>
      </c>
      <c r="H1991" s="32">
        <v>0</v>
      </c>
      <c r="I1991" s="32">
        <v>0</v>
      </c>
      <c r="J1991" s="32">
        <v>0</v>
      </c>
      <c r="K1991" s="29">
        <f>Лист4!E1989/1000</f>
        <v>107.38760000000001</v>
      </c>
      <c r="L1991" s="33"/>
      <c r="M1991" s="33"/>
    </row>
    <row r="1992" spans="1:13" s="34" customFormat="1" ht="25.5" customHeight="1" x14ac:dyDescent="0.25">
      <c r="A1992" s="23" t="str">
        <f>Лист4!A1990</f>
        <v xml:space="preserve">Татищева ул. д.16З </v>
      </c>
      <c r="B1992" s="185" t="str">
        <f>Лист4!C1990</f>
        <v>г. Астрахань</v>
      </c>
      <c r="C1992" s="41">
        <f t="shared" si="62"/>
        <v>837.92752439999992</v>
      </c>
      <c r="D1992" s="41">
        <f t="shared" si="63"/>
        <v>53.484735599999993</v>
      </c>
      <c r="E1992" s="30">
        <v>0</v>
      </c>
      <c r="F1992" s="31">
        <v>53.484735599999993</v>
      </c>
      <c r="G1992" s="32">
        <v>0</v>
      </c>
      <c r="H1992" s="32">
        <v>0</v>
      </c>
      <c r="I1992" s="32">
        <v>0</v>
      </c>
      <c r="J1992" s="32">
        <v>0</v>
      </c>
      <c r="K1992" s="29">
        <f>Лист4!E1990/1000</f>
        <v>891.41225999999995</v>
      </c>
      <c r="L1992" s="33"/>
      <c r="M1992" s="33"/>
    </row>
    <row r="1993" spans="1:13" s="34" customFormat="1" ht="25.5" customHeight="1" x14ac:dyDescent="0.25">
      <c r="A1993" s="23" t="str">
        <f>Лист4!A1991</f>
        <v xml:space="preserve">Татищева ул. д.41 </v>
      </c>
      <c r="B1993" s="185" t="str">
        <f>Лист4!C1991</f>
        <v>г. Астрахань</v>
      </c>
      <c r="C1993" s="41">
        <f t="shared" si="62"/>
        <v>646.66933400000005</v>
      </c>
      <c r="D1993" s="41">
        <f t="shared" si="63"/>
        <v>41.276766000000002</v>
      </c>
      <c r="E1993" s="30">
        <v>0</v>
      </c>
      <c r="F1993" s="31">
        <v>41.276766000000002</v>
      </c>
      <c r="G1993" s="32">
        <v>0</v>
      </c>
      <c r="H1993" s="32">
        <v>0</v>
      </c>
      <c r="I1993" s="32">
        <v>0</v>
      </c>
      <c r="J1993" s="32">
        <v>0</v>
      </c>
      <c r="K1993" s="29">
        <f>Лист4!E1991/1000</f>
        <v>687.9461</v>
      </c>
      <c r="L1993" s="33"/>
      <c r="M1993" s="33"/>
    </row>
    <row r="1994" spans="1:13" s="34" customFormat="1" ht="25.5" customHeight="1" x14ac:dyDescent="0.25">
      <c r="A1994" s="23" t="str">
        <f>Лист4!A1992</f>
        <v xml:space="preserve">Татищева ул. д.43А </v>
      </c>
      <c r="B1994" s="185" t="str">
        <f>Лист4!C1992</f>
        <v>г. Астрахань</v>
      </c>
      <c r="C1994" s="41">
        <f t="shared" si="62"/>
        <v>725.57128899999998</v>
      </c>
      <c r="D1994" s="41">
        <f t="shared" si="63"/>
        <v>46.313060999999998</v>
      </c>
      <c r="E1994" s="30">
        <v>0</v>
      </c>
      <c r="F1994" s="31">
        <v>46.313060999999998</v>
      </c>
      <c r="G1994" s="32">
        <v>0</v>
      </c>
      <c r="H1994" s="32">
        <v>0</v>
      </c>
      <c r="I1994" s="32">
        <v>0</v>
      </c>
      <c r="J1994" s="32">
        <v>0</v>
      </c>
      <c r="K1994" s="29">
        <f>Лист4!E1992/1000</f>
        <v>771.88434999999993</v>
      </c>
      <c r="L1994" s="33"/>
      <c r="M1994" s="33"/>
    </row>
    <row r="1995" spans="1:13" s="34" customFormat="1" ht="25.5" customHeight="1" x14ac:dyDescent="0.25">
      <c r="A1995" s="23" t="str">
        <f>Лист4!A1993</f>
        <v xml:space="preserve">Татищева ул. д.44 </v>
      </c>
      <c r="B1995" s="185" t="str">
        <f>Лист4!C1993</f>
        <v>г. Астрахань</v>
      </c>
      <c r="C1995" s="41">
        <f t="shared" si="62"/>
        <v>665.99246280000034</v>
      </c>
      <c r="D1995" s="41">
        <f t="shared" si="63"/>
        <v>42.510157200000023</v>
      </c>
      <c r="E1995" s="30">
        <v>0</v>
      </c>
      <c r="F1995" s="31">
        <v>42.510157200000023</v>
      </c>
      <c r="G1995" s="32">
        <v>0</v>
      </c>
      <c r="H1995" s="32">
        <v>0</v>
      </c>
      <c r="I1995" s="32">
        <v>0</v>
      </c>
      <c r="J1995" s="32">
        <v>0</v>
      </c>
      <c r="K1995" s="29">
        <f>Лист4!E1993/1000</f>
        <v>708.50262000000032</v>
      </c>
      <c r="L1995" s="33"/>
      <c r="M1995" s="33"/>
    </row>
    <row r="1996" spans="1:13" s="34" customFormat="1" ht="18.75" customHeight="1" x14ac:dyDescent="0.25">
      <c r="A1996" s="23" t="str">
        <f>Лист4!A1994</f>
        <v xml:space="preserve">Татищева ул. д.4Б </v>
      </c>
      <c r="B1996" s="185" t="str">
        <f>Лист4!C1994</f>
        <v>г. Астрахань</v>
      </c>
      <c r="C1996" s="41">
        <f t="shared" si="62"/>
        <v>17.171825999999999</v>
      </c>
      <c r="D1996" s="41">
        <f t="shared" si="63"/>
        <v>1.096074</v>
      </c>
      <c r="E1996" s="30">
        <v>0</v>
      </c>
      <c r="F1996" s="31">
        <v>1.096074</v>
      </c>
      <c r="G1996" s="32">
        <v>0</v>
      </c>
      <c r="H1996" s="32">
        <v>0</v>
      </c>
      <c r="I1996" s="32">
        <v>0</v>
      </c>
      <c r="J1996" s="32">
        <v>0</v>
      </c>
      <c r="K1996" s="29">
        <f>Лист4!E1994/1000</f>
        <v>18.267900000000001</v>
      </c>
      <c r="L1996" s="33"/>
      <c r="M1996" s="33"/>
    </row>
    <row r="1997" spans="1:13" s="34" customFormat="1" ht="18.75" customHeight="1" x14ac:dyDescent="0.25">
      <c r="A1997" s="23" t="str">
        <f>Лист4!A1995</f>
        <v xml:space="preserve">Татищева ул. д.56 </v>
      </c>
      <c r="B1997" s="185" t="str">
        <f>Лист4!C1995</f>
        <v>г. Астрахань</v>
      </c>
      <c r="C1997" s="41">
        <f t="shared" si="62"/>
        <v>626.14167040000007</v>
      </c>
      <c r="D1997" s="41">
        <f t="shared" si="63"/>
        <v>39.966489600000003</v>
      </c>
      <c r="E1997" s="30">
        <v>0</v>
      </c>
      <c r="F1997" s="31">
        <v>39.966489600000003</v>
      </c>
      <c r="G1997" s="32">
        <v>0</v>
      </c>
      <c r="H1997" s="32">
        <v>0</v>
      </c>
      <c r="I1997" s="32">
        <v>0</v>
      </c>
      <c r="J1997" s="32">
        <v>0</v>
      </c>
      <c r="K1997" s="29">
        <f>Лист4!E1995/1000-J1997</f>
        <v>666.10816000000011</v>
      </c>
      <c r="L1997" s="33"/>
      <c r="M1997" s="33"/>
    </row>
    <row r="1998" spans="1:13" s="34" customFormat="1" ht="18.75" customHeight="1" x14ac:dyDescent="0.25">
      <c r="A1998" s="23" t="str">
        <f>Лист4!A1996</f>
        <v xml:space="preserve">Татищева ул. д.56А </v>
      </c>
      <c r="B1998" s="185" t="str">
        <f>Лист4!C1996</f>
        <v>г. Астрахань</v>
      </c>
      <c r="C1998" s="41">
        <f t="shared" si="62"/>
        <v>385.73736600000007</v>
      </c>
      <c r="D1998" s="41">
        <f t="shared" si="63"/>
        <v>24.621534000000004</v>
      </c>
      <c r="E1998" s="30">
        <v>0</v>
      </c>
      <c r="F1998" s="31">
        <v>24.621534000000004</v>
      </c>
      <c r="G1998" s="32">
        <v>0</v>
      </c>
      <c r="H1998" s="32">
        <v>0</v>
      </c>
      <c r="I1998" s="32">
        <v>0</v>
      </c>
      <c r="J1998" s="32">
        <v>0</v>
      </c>
      <c r="K1998" s="29">
        <f>Лист4!E1996/1000</f>
        <v>410.35890000000006</v>
      </c>
      <c r="L1998" s="33"/>
      <c r="M1998" s="33"/>
    </row>
    <row r="1999" spans="1:13" s="34" customFormat="1" ht="18.75" customHeight="1" x14ac:dyDescent="0.25">
      <c r="A1999" s="23" t="str">
        <f>Лист4!A1997</f>
        <v xml:space="preserve">Татищева ул. д.57А </v>
      </c>
      <c r="B1999" s="185" t="str">
        <f>Лист4!C1997</f>
        <v>г. Астрахань</v>
      </c>
      <c r="C1999" s="41">
        <f t="shared" si="62"/>
        <v>1002.6400960000003</v>
      </c>
      <c r="D1999" s="41">
        <f t="shared" si="63"/>
        <v>63.998304000000019</v>
      </c>
      <c r="E1999" s="30">
        <v>0</v>
      </c>
      <c r="F1999" s="31">
        <v>63.998304000000019</v>
      </c>
      <c r="G1999" s="32">
        <v>0</v>
      </c>
      <c r="H1999" s="32">
        <v>0</v>
      </c>
      <c r="I1999" s="32">
        <v>0</v>
      </c>
      <c r="J1999" s="32">
        <v>0</v>
      </c>
      <c r="K1999" s="29">
        <f>Лист4!E1997/1000</f>
        <v>1066.6384000000003</v>
      </c>
      <c r="L1999" s="33"/>
      <c r="M1999" s="33"/>
    </row>
    <row r="2000" spans="1:13" s="34" customFormat="1" ht="18.75" customHeight="1" x14ac:dyDescent="0.25">
      <c r="A2000" s="23" t="str">
        <f>Лист4!A1998</f>
        <v xml:space="preserve">Товарищеская ул. д.31А </v>
      </c>
      <c r="B2000" s="185" t="str">
        <f>Лист4!C1998</f>
        <v>г. Астрахань</v>
      </c>
      <c r="C2000" s="41">
        <f t="shared" si="62"/>
        <v>468.33249640000003</v>
      </c>
      <c r="D2000" s="41">
        <f t="shared" si="63"/>
        <v>29.8935636</v>
      </c>
      <c r="E2000" s="30">
        <v>0</v>
      </c>
      <c r="F2000" s="31">
        <v>29.8935636</v>
      </c>
      <c r="G2000" s="32">
        <v>0</v>
      </c>
      <c r="H2000" s="32">
        <v>0</v>
      </c>
      <c r="I2000" s="32">
        <v>0</v>
      </c>
      <c r="J2000" s="32">
        <v>0</v>
      </c>
      <c r="K2000" s="29">
        <f>Лист4!E1998/1000</f>
        <v>498.22606000000002</v>
      </c>
      <c r="L2000" s="33"/>
      <c r="M2000" s="33"/>
    </row>
    <row r="2001" spans="1:13" s="34" customFormat="1" ht="18.75" customHeight="1" x14ac:dyDescent="0.25">
      <c r="A2001" s="23" t="str">
        <f>Лист4!A1999</f>
        <v xml:space="preserve">Туапсинская ул. д.32 </v>
      </c>
      <c r="B2001" s="185" t="str">
        <f>Лист4!C1999</f>
        <v>г. Астрахань</v>
      </c>
      <c r="C2001" s="41">
        <f t="shared" si="62"/>
        <v>17.770323999999999</v>
      </c>
      <c r="D2001" s="41">
        <f t="shared" si="63"/>
        <v>1.1342759999999998</v>
      </c>
      <c r="E2001" s="30">
        <v>0</v>
      </c>
      <c r="F2001" s="31">
        <v>1.1342759999999998</v>
      </c>
      <c r="G2001" s="32">
        <v>0</v>
      </c>
      <c r="H2001" s="32">
        <v>0</v>
      </c>
      <c r="I2001" s="32">
        <v>0</v>
      </c>
      <c r="J2001" s="32">
        <v>0</v>
      </c>
      <c r="K2001" s="29">
        <f>Лист4!E1999/1000</f>
        <v>18.904599999999999</v>
      </c>
      <c r="L2001" s="33"/>
      <c r="M2001" s="33"/>
    </row>
    <row r="2002" spans="1:13" s="34" customFormat="1" ht="18.75" customHeight="1" x14ac:dyDescent="0.25">
      <c r="A2002" s="23" t="str">
        <f>Лист4!A2000</f>
        <v xml:space="preserve">Туапсинская ул. д.4 </v>
      </c>
      <c r="B2002" s="185" t="str">
        <f>Лист4!C2000</f>
        <v>г. Астрахань</v>
      </c>
      <c r="C2002" s="41">
        <f t="shared" si="62"/>
        <v>592.60861799999986</v>
      </c>
      <c r="D2002" s="41">
        <f t="shared" si="63"/>
        <v>37.826081999999992</v>
      </c>
      <c r="E2002" s="30">
        <v>0</v>
      </c>
      <c r="F2002" s="31">
        <v>37.826081999999992</v>
      </c>
      <c r="G2002" s="32">
        <v>0</v>
      </c>
      <c r="H2002" s="32">
        <v>0</v>
      </c>
      <c r="I2002" s="32">
        <v>0</v>
      </c>
      <c r="J2002" s="32">
        <v>0</v>
      </c>
      <c r="K2002" s="29">
        <f>Лист4!E2000/1000</f>
        <v>630.43469999999991</v>
      </c>
      <c r="L2002" s="33"/>
      <c r="M2002" s="33"/>
    </row>
    <row r="2003" spans="1:13" s="34" customFormat="1" ht="18.75" customHeight="1" x14ac:dyDescent="0.25">
      <c r="A2003" s="23" t="str">
        <f>Лист4!A2001</f>
        <v xml:space="preserve">Туапсинская ул. д.6 </v>
      </c>
      <c r="B2003" s="185" t="str">
        <f>Лист4!C2001</f>
        <v>г. Астрахань</v>
      </c>
      <c r="C2003" s="41">
        <f t="shared" si="62"/>
        <v>207.54053200000001</v>
      </c>
      <c r="D2003" s="41">
        <f t="shared" si="63"/>
        <v>13.247268</v>
      </c>
      <c r="E2003" s="30">
        <v>0</v>
      </c>
      <c r="F2003" s="31">
        <v>13.247268</v>
      </c>
      <c r="G2003" s="32">
        <v>0</v>
      </c>
      <c r="H2003" s="32">
        <v>0</v>
      </c>
      <c r="I2003" s="32">
        <v>0</v>
      </c>
      <c r="J2003" s="32">
        <v>0</v>
      </c>
      <c r="K2003" s="29">
        <f>Лист4!E2001/1000</f>
        <v>220.7878</v>
      </c>
      <c r="L2003" s="33"/>
      <c r="M2003" s="33"/>
    </row>
    <row r="2004" spans="1:13" s="34" customFormat="1" ht="25.5" customHeight="1" x14ac:dyDescent="0.25">
      <c r="A2004" s="23" t="str">
        <f>Лист4!A2002</f>
        <v xml:space="preserve">Туапсинская ул. д.8 </v>
      </c>
      <c r="B2004" s="185" t="str">
        <f>Лист4!C2002</f>
        <v>г. Астрахань</v>
      </c>
      <c r="C2004" s="41">
        <f t="shared" si="62"/>
        <v>217.556984</v>
      </c>
      <c r="D2004" s="41">
        <f t="shared" si="63"/>
        <v>13.886616</v>
      </c>
      <c r="E2004" s="30">
        <v>0</v>
      </c>
      <c r="F2004" s="31">
        <v>13.886616</v>
      </c>
      <c r="G2004" s="32">
        <v>0</v>
      </c>
      <c r="H2004" s="32">
        <v>0</v>
      </c>
      <c r="I2004" s="32">
        <v>0</v>
      </c>
      <c r="J2004" s="32">
        <v>0</v>
      </c>
      <c r="K2004" s="29">
        <f>Лист4!E2002/1000</f>
        <v>231.4436</v>
      </c>
      <c r="L2004" s="33"/>
      <c r="M2004" s="33"/>
    </row>
    <row r="2005" spans="1:13" s="34" customFormat="1" ht="25.5" customHeight="1" x14ac:dyDescent="0.25">
      <c r="A2005" s="23" t="str">
        <f>Лист4!A2003</f>
        <v xml:space="preserve">Ужгородская ул. д.3 </v>
      </c>
      <c r="B2005" s="185" t="str">
        <f>Лист4!C2003</f>
        <v>г. Астрахань</v>
      </c>
      <c r="C2005" s="41">
        <f t="shared" si="62"/>
        <v>233.89324399999998</v>
      </c>
      <c r="D2005" s="41">
        <f t="shared" si="63"/>
        <v>14.929356</v>
      </c>
      <c r="E2005" s="30">
        <v>0</v>
      </c>
      <c r="F2005" s="31">
        <v>14.929356</v>
      </c>
      <c r="G2005" s="32">
        <v>0</v>
      </c>
      <c r="H2005" s="32">
        <v>0</v>
      </c>
      <c r="I2005" s="32">
        <v>0</v>
      </c>
      <c r="J2005" s="32">
        <v>0</v>
      </c>
      <c r="K2005" s="29">
        <f>Лист4!E2003/1000</f>
        <v>248.82259999999999</v>
      </c>
      <c r="L2005" s="33"/>
      <c r="M2005" s="33"/>
    </row>
    <row r="2006" spans="1:13" s="34" customFormat="1" ht="25.5" customHeight="1" x14ac:dyDescent="0.25">
      <c r="A2006" s="23" t="str">
        <f>Лист4!A2004</f>
        <v xml:space="preserve">Ужгородская ул. д.7 </v>
      </c>
      <c r="B2006" s="185" t="str">
        <f>Лист4!C2004</f>
        <v>г. Астрахань</v>
      </c>
      <c r="C2006" s="41">
        <f t="shared" si="62"/>
        <v>51.435098599999996</v>
      </c>
      <c r="D2006" s="41">
        <f t="shared" si="63"/>
        <v>3.2830913999999991</v>
      </c>
      <c r="E2006" s="30">
        <v>0</v>
      </c>
      <c r="F2006" s="31">
        <v>3.2830913999999991</v>
      </c>
      <c r="G2006" s="32">
        <v>0</v>
      </c>
      <c r="H2006" s="32">
        <v>0</v>
      </c>
      <c r="I2006" s="32">
        <v>0</v>
      </c>
      <c r="J2006" s="32">
        <v>0</v>
      </c>
      <c r="K2006" s="29">
        <f>Лист4!E2004/1000</f>
        <v>54.718189999999993</v>
      </c>
      <c r="L2006" s="33"/>
      <c r="M2006" s="33"/>
    </row>
    <row r="2007" spans="1:13" s="34" customFormat="1" ht="25.5" customHeight="1" x14ac:dyDescent="0.25">
      <c r="A2007" s="23" t="str">
        <f>Лист4!A2005</f>
        <v xml:space="preserve">Ужгородская ул. д.7А </v>
      </c>
      <c r="B2007" s="185" t="str">
        <f>Лист4!C2005</f>
        <v>г. Астрахань</v>
      </c>
      <c r="C2007" s="41">
        <f t="shared" si="62"/>
        <v>231.56420599999996</v>
      </c>
      <c r="D2007" s="41">
        <f t="shared" si="63"/>
        <v>14.780693999999997</v>
      </c>
      <c r="E2007" s="30">
        <v>0</v>
      </c>
      <c r="F2007" s="31">
        <v>14.780693999999997</v>
      </c>
      <c r="G2007" s="32">
        <v>0</v>
      </c>
      <c r="H2007" s="32">
        <v>0</v>
      </c>
      <c r="I2007" s="32">
        <v>0</v>
      </c>
      <c r="J2007" s="32">
        <v>0</v>
      </c>
      <c r="K2007" s="29">
        <f>Лист4!E2005/1000</f>
        <v>246.34489999999994</v>
      </c>
      <c r="L2007" s="33"/>
      <c r="M2007" s="33"/>
    </row>
    <row r="2008" spans="1:13" s="34" customFormat="1" ht="25.5" customHeight="1" x14ac:dyDescent="0.25">
      <c r="A2008" s="23" t="str">
        <f>Лист4!A2006</f>
        <v xml:space="preserve">Украинская ул. д.12 </v>
      </c>
      <c r="B2008" s="185" t="str">
        <f>Лист4!C2006</f>
        <v>г. Астрахань</v>
      </c>
      <c r="C2008" s="41">
        <f t="shared" si="62"/>
        <v>674.02324000000021</v>
      </c>
      <c r="D2008" s="41">
        <f t="shared" si="63"/>
        <v>43.022760000000012</v>
      </c>
      <c r="E2008" s="30">
        <v>0</v>
      </c>
      <c r="F2008" s="31">
        <v>43.022760000000012</v>
      </c>
      <c r="G2008" s="32">
        <v>0</v>
      </c>
      <c r="H2008" s="32">
        <v>0</v>
      </c>
      <c r="I2008" s="32">
        <v>0</v>
      </c>
      <c r="J2008" s="32">
        <v>2708.34</v>
      </c>
      <c r="K2008" s="29">
        <f>Лист4!E2006/1000-J2008</f>
        <v>-1991.2939999999999</v>
      </c>
      <c r="L2008" s="33"/>
      <c r="M2008" s="33"/>
    </row>
    <row r="2009" spans="1:13" s="34" customFormat="1" ht="25.5" customHeight="1" x14ac:dyDescent="0.25">
      <c r="A2009" s="23" t="str">
        <f>Лист4!A2007</f>
        <v xml:space="preserve">Украинская ул. д.15 </v>
      </c>
      <c r="B2009" s="185" t="str">
        <f>Лист4!C2007</f>
        <v>г. Астрахань</v>
      </c>
      <c r="C2009" s="41">
        <f t="shared" si="62"/>
        <v>136.77460600000001</v>
      </c>
      <c r="D2009" s="41">
        <f t="shared" si="63"/>
        <v>8.7302939999999989</v>
      </c>
      <c r="E2009" s="30">
        <v>0</v>
      </c>
      <c r="F2009" s="31">
        <v>8.7302939999999989</v>
      </c>
      <c r="G2009" s="32">
        <v>0</v>
      </c>
      <c r="H2009" s="32">
        <v>0</v>
      </c>
      <c r="I2009" s="32">
        <v>0</v>
      </c>
      <c r="J2009" s="32">
        <v>355.74</v>
      </c>
      <c r="K2009" s="29">
        <f>Лист4!E2007/1000-J2009</f>
        <v>-210.23510000000002</v>
      </c>
      <c r="L2009" s="33"/>
      <c r="M2009" s="33"/>
    </row>
    <row r="2010" spans="1:13" s="34" customFormat="1" ht="25.5" customHeight="1" x14ac:dyDescent="0.25">
      <c r="A2010" s="23" t="str">
        <f>Лист4!A2008</f>
        <v xml:space="preserve">Украинская ул. д.16 </v>
      </c>
      <c r="B2010" s="185" t="str">
        <f>Лист4!C2008</f>
        <v>г. Астрахань</v>
      </c>
      <c r="C2010" s="41">
        <f t="shared" si="62"/>
        <v>148.46388199999998</v>
      </c>
      <c r="D2010" s="41">
        <f t="shared" si="63"/>
        <v>9.4764180000000007</v>
      </c>
      <c r="E2010" s="30">
        <v>0</v>
      </c>
      <c r="F2010" s="31">
        <v>9.4764180000000007</v>
      </c>
      <c r="G2010" s="32">
        <v>0</v>
      </c>
      <c r="H2010" s="32">
        <v>0</v>
      </c>
      <c r="I2010" s="32">
        <v>0</v>
      </c>
      <c r="J2010" s="32">
        <v>1616.09</v>
      </c>
      <c r="K2010" s="29">
        <f>Лист4!E2008/1000-J2010</f>
        <v>-1458.1496999999999</v>
      </c>
      <c r="L2010" s="33"/>
      <c r="M2010" s="33"/>
    </row>
    <row r="2011" spans="1:13" s="34" customFormat="1" ht="25.5" customHeight="1" x14ac:dyDescent="0.25">
      <c r="A2011" s="23" t="str">
        <f>Лист4!A2009</f>
        <v xml:space="preserve">Украинская ул. д.17 </v>
      </c>
      <c r="B2011" s="185" t="str">
        <f>Лист4!C2009</f>
        <v>г. Астрахань</v>
      </c>
      <c r="C2011" s="41">
        <f t="shared" si="62"/>
        <v>122.20798999999997</v>
      </c>
      <c r="D2011" s="41">
        <f t="shared" si="63"/>
        <v>7.8005099999999983</v>
      </c>
      <c r="E2011" s="30">
        <v>0</v>
      </c>
      <c r="F2011" s="31">
        <v>7.8005099999999983</v>
      </c>
      <c r="G2011" s="32">
        <v>0</v>
      </c>
      <c r="H2011" s="32">
        <v>0</v>
      </c>
      <c r="I2011" s="32">
        <v>0</v>
      </c>
      <c r="J2011" s="32">
        <v>464.61</v>
      </c>
      <c r="K2011" s="29">
        <f>Лист4!E2009/1000-J2011</f>
        <v>-334.60150000000004</v>
      </c>
      <c r="L2011" s="33"/>
      <c r="M2011" s="33"/>
    </row>
    <row r="2012" spans="1:13" s="34" customFormat="1" ht="18.75" customHeight="1" x14ac:dyDescent="0.25">
      <c r="A2012" s="23" t="str">
        <f>Лист4!A2010</f>
        <v xml:space="preserve">Украинская ул. д.18 </v>
      </c>
      <c r="B2012" s="185" t="str">
        <f>Лист4!C2010</f>
        <v>г. Астрахань</v>
      </c>
      <c r="C2012" s="41">
        <f t="shared" si="62"/>
        <v>136.94493400000013</v>
      </c>
      <c r="D2012" s="41">
        <f t="shared" si="63"/>
        <v>8.7411660000000015</v>
      </c>
      <c r="E2012" s="30">
        <v>0</v>
      </c>
      <c r="F2012" s="31">
        <v>8.7411660000000015</v>
      </c>
      <c r="G2012" s="32">
        <v>0</v>
      </c>
      <c r="H2012" s="32">
        <v>0</v>
      </c>
      <c r="I2012" s="32">
        <v>0</v>
      </c>
      <c r="J2012" s="32">
        <v>1735.32</v>
      </c>
      <c r="K2012" s="29">
        <f>Лист4!E2010/1000-J2012</f>
        <v>-1589.6338999999998</v>
      </c>
      <c r="L2012" s="33"/>
      <c r="M2012" s="33"/>
    </row>
    <row r="2013" spans="1:13" s="34" customFormat="1" ht="18.75" customHeight="1" x14ac:dyDescent="0.25">
      <c r="A2013" s="23" t="str">
        <f>Лист4!A2011</f>
        <v xml:space="preserve">Украинская ул. д.19 </v>
      </c>
      <c r="B2013" s="185" t="str">
        <f>Лист4!C2011</f>
        <v>г. Астрахань</v>
      </c>
      <c r="C2013" s="41">
        <f t="shared" si="62"/>
        <v>130.04665</v>
      </c>
      <c r="D2013" s="41">
        <f t="shared" si="63"/>
        <v>8.3008500000000005</v>
      </c>
      <c r="E2013" s="30">
        <v>0</v>
      </c>
      <c r="F2013" s="31">
        <v>8.3008500000000005</v>
      </c>
      <c r="G2013" s="32">
        <v>0</v>
      </c>
      <c r="H2013" s="32">
        <v>0</v>
      </c>
      <c r="I2013" s="32">
        <v>0</v>
      </c>
      <c r="J2013" s="32">
        <v>0</v>
      </c>
      <c r="K2013" s="29">
        <f>Лист4!E2011/1000</f>
        <v>138.3475</v>
      </c>
      <c r="L2013" s="33"/>
      <c r="M2013" s="33"/>
    </row>
    <row r="2014" spans="1:13" s="34" customFormat="1" ht="25.5" customHeight="1" x14ac:dyDescent="0.25">
      <c r="A2014" s="23" t="str">
        <f>Лист4!A2012</f>
        <v xml:space="preserve">Украинская ул. д.21 </v>
      </c>
      <c r="B2014" s="185" t="str">
        <f>Лист4!C2012</f>
        <v>г. Астрахань</v>
      </c>
      <c r="C2014" s="41">
        <f t="shared" si="62"/>
        <v>131.897886</v>
      </c>
      <c r="D2014" s="41">
        <f t="shared" si="63"/>
        <v>8.4190140000000007</v>
      </c>
      <c r="E2014" s="30">
        <v>0</v>
      </c>
      <c r="F2014" s="31">
        <v>8.4190140000000007</v>
      </c>
      <c r="G2014" s="32">
        <v>0</v>
      </c>
      <c r="H2014" s="32">
        <v>0</v>
      </c>
      <c r="I2014" s="32">
        <v>0</v>
      </c>
      <c r="J2014" s="32">
        <v>0</v>
      </c>
      <c r="K2014" s="29">
        <f>Лист4!E2012/1000</f>
        <v>140.3169</v>
      </c>
      <c r="L2014" s="33"/>
      <c r="M2014" s="33"/>
    </row>
    <row r="2015" spans="1:13" s="34" customFormat="1" ht="25.5" customHeight="1" x14ac:dyDescent="0.25">
      <c r="A2015" s="23" t="str">
        <f>Лист4!A2013</f>
        <v xml:space="preserve">Украинская ул. д.23 </v>
      </c>
      <c r="B2015" s="185" t="str">
        <f>Лист4!C2013</f>
        <v>г. Астрахань</v>
      </c>
      <c r="C2015" s="41">
        <f t="shared" si="62"/>
        <v>134.18142799999998</v>
      </c>
      <c r="D2015" s="41">
        <f t="shared" si="63"/>
        <v>8.5647719999999978</v>
      </c>
      <c r="E2015" s="30">
        <v>0</v>
      </c>
      <c r="F2015" s="31">
        <v>8.5647719999999978</v>
      </c>
      <c r="G2015" s="32">
        <v>0</v>
      </c>
      <c r="H2015" s="32">
        <v>0</v>
      </c>
      <c r="I2015" s="32">
        <v>0</v>
      </c>
      <c r="J2015" s="32">
        <v>365.17</v>
      </c>
      <c r="K2015" s="29">
        <f>Лист4!E2013/1000-J2015</f>
        <v>-222.42380000000003</v>
      </c>
      <c r="L2015" s="33"/>
      <c r="M2015" s="33"/>
    </row>
    <row r="2016" spans="1:13" s="34" customFormat="1" ht="25.5" customHeight="1" x14ac:dyDescent="0.25">
      <c r="A2016" s="23" t="str">
        <f>Лист4!A2014</f>
        <v xml:space="preserve">Украинская ул. д.25 </v>
      </c>
      <c r="B2016" s="185" t="str">
        <f>Лист4!C2014</f>
        <v>г. Астрахань</v>
      </c>
      <c r="C2016" s="41">
        <f t="shared" si="62"/>
        <v>138.66983400000001</v>
      </c>
      <c r="D2016" s="41">
        <f t="shared" si="63"/>
        <v>8.8512660000000025</v>
      </c>
      <c r="E2016" s="30">
        <v>0</v>
      </c>
      <c r="F2016" s="31">
        <v>8.8512660000000025</v>
      </c>
      <c r="G2016" s="32">
        <v>0</v>
      </c>
      <c r="H2016" s="32">
        <v>0</v>
      </c>
      <c r="I2016" s="32">
        <v>0</v>
      </c>
      <c r="J2016" s="32">
        <v>395.6</v>
      </c>
      <c r="K2016" s="29">
        <f>Лист4!E2014/1000-J2016</f>
        <v>-248.0789</v>
      </c>
      <c r="L2016" s="33"/>
      <c r="M2016" s="33"/>
    </row>
    <row r="2017" spans="1:13" s="34" customFormat="1" ht="25.5" customHeight="1" x14ac:dyDescent="0.25">
      <c r="A2017" s="23" t="str">
        <f>Лист4!A2015</f>
        <v xml:space="preserve">Украинская ул. д.5В </v>
      </c>
      <c r="B2017" s="185" t="str">
        <f>Лист4!C2015</f>
        <v>г. Астрахань</v>
      </c>
      <c r="C2017" s="41">
        <f t="shared" si="62"/>
        <v>4.0192519999999998</v>
      </c>
      <c r="D2017" s="41">
        <f t="shared" si="63"/>
        <v>0.256548</v>
      </c>
      <c r="E2017" s="30">
        <v>0</v>
      </c>
      <c r="F2017" s="31">
        <v>0.256548</v>
      </c>
      <c r="G2017" s="32">
        <v>0</v>
      </c>
      <c r="H2017" s="32">
        <v>0</v>
      </c>
      <c r="I2017" s="32">
        <v>0</v>
      </c>
      <c r="J2017" s="32">
        <v>0</v>
      </c>
      <c r="K2017" s="29">
        <f>Лист4!E2015/1000</f>
        <v>4.2758000000000003</v>
      </c>
      <c r="L2017" s="33"/>
      <c r="M2017" s="33"/>
    </row>
    <row r="2018" spans="1:13" s="34" customFormat="1" ht="25.5" customHeight="1" x14ac:dyDescent="0.25">
      <c r="A2018" s="23" t="str">
        <f>Лист4!A2016</f>
        <v xml:space="preserve">Украинская ул. д.6 </v>
      </c>
      <c r="B2018" s="185" t="str">
        <f>Лист4!C2016</f>
        <v>г. Астрахань</v>
      </c>
      <c r="C2018" s="41">
        <f t="shared" si="62"/>
        <v>115.83268439999999</v>
      </c>
      <c r="D2018" s="41">
        <f t="shared" si="63"/>
        <v>7.3935755999999992</v>
      </c>
      <c r="E2018" s="30">
        <v>0</v>
      </c>
      <c r="F2018" s="31">
        <v>7.3935755999999992</v>
      </c>
      <c r="G2018" s="32">
        <v>0</v>
      </c>
      <c r="H2018" s="32">
        <v>0</v>
      </c>
      <c r="I2018" s="32">
        <v>0</v>
      </c>
      <c r="J2018" s="32">
        <v>0</v>
      </c>
      <c r="K2018" s="29">
        <f>Лист4!E2016/1000</f>
        <v>123.22626</v>
      </c>
      <c r="L2018" s="33"/>
      <c r="M2018" s="33"/>
    </row>
    <row r="2019" spans="1:13" s="34" customFormat="1" ht="25.5" customHeight="1" x14ac:dyDescent="0.25">
      <c r="A2019" s="23" t="str">
        <f>Лист4!A2017</f>
        <v xml:space="preserve">Фабричная ул. д.14/69 </v>
      </c>
      <c r="B2019" s="185" t="str">
        <f>Лист4!C2017</f>
        <v>г. Астрахань</v>
      </c>
      <c r="C2019" s="41">
        <f t="shared" si="62"/>
        <v>0</v>
      </c>
      <c r="D2019" s="41">
        <f t="shared" si="63"/>
        <v>0</v>
      </c>
      <c r="E2019" s="30">
        <v>0</v>
      </c>
      <c r="F2019" s="31">
        <v>0</v>
      </c>
      <c r="G2019" s="32">
        <v>0</v>
      </c>
      <c r="H2019" s="32">
        <v>0</v>
      </c>
      <c r="I2019" s="32">
        <v>0</v>
      </c>
      <c r="J2019" s="32">
        <v>0</v>
      </c>
      <c r="K2019" s="29">
        <f>Лист4!E2017/1000</f>
        <v>0</v>
      </c>
      <c r="L2019" s="33"/>
      <c r="M2019" s="33"/>
    </row>
    <row r="2020" spans="1:13" s="34" customFormat="1" ht="25.5" customHeight="1" x14ac:dyDescent="0.25">
      <c r="A2020" s="23" t="str">
        <f>Лист4!A2018</f>
        <v xml:space="preserve">Черниговская 3-я ул. д.2А </v>
      </c>
      <c r="B2020" s="185" t="str">
        <f>Лист4!C2018</f>
        <v>г. Астрахань</v>
      </c>
      <c r="C2020" s="41">
        <f t="shared" si="62"/>
        <v>18.195956000000002</v>
      </c>
      <c r="D2020" s="41">
        <f t="shared" si="63"/>
        <v>1.1614440000000001</v>
      </c>
      <c r="E2020" s="30">
        <v>0</v>
      </c>
      <c r="F2020" s="31">
        <v>1.1614440000000001</v>
      </c>
      <c r="G2020" s="32">
        <v>0</v>
      </c>
      <c r="H2020" s="32">
        <v>0</v>
      </c>
      <c r="I2020" s="32">
        <v>0</v>
      </c>
      <c r="J2020" s="32">
        <v>0</v>
      </c>
      <c r="K2020" s="29">
        <f>Лист4!E2018/1000</f>
        <v>19.357400000000002</v>
      </c>
      <c r="L2020" s="33"/>
      <c r="M2020" s="33"/>
    </row>
    <row r="2021" spans="1:13" s="34" customFormat="1" ht="25.5" customHeight="1" x14ac:dyDescent="0.25">
      <c r="A2021" s="23" t="str">
        <f>Лист4!A2019</f>
        <v xml:space="preserve">Черниговская 3-я ул. д.2Б </v>
      </c>
      <c r="B2021" s="185" t="str">
        <f>Лист4!C2019</f>
        <v>г. Астрахань</v>
      </c>
      <c r="C2021" s="41">
        <f t="shared" si="62"/>
        <v>97.5020734</v>
      </c>
      <c r="D2021" s="41">
        <f t="shared" si="63"/>
        <v>6.2235366000000001</v>
      </c>
      <c r="E2021" s="30">
        <v>0</v>
      </c>
      <c r="F2021" s="31">
        <v>6.2235366000000001</v>
      </c>
      <c r="G2021" s="32">
        <v>0</v>
      </c>
      <c r="H2021" s="32">
        <v>0</v>
      </c>
      <c r="I2021" s="32">
        <v>0</v>
      </c>
      <c r="J2021" s="32">
        <v>0</v>
      </c>
      <c r="K2021" s="29">
        <f>Лист4!E2019/1000</f>
        <v>103.72561</v>
      </c>
      <c r="L2021" s="33"/>
      <c r="M2021" s="33"/>
    </row>
    <row r="2022" spans="1:13" s="34" customFormat="1" ht="25.5" customHeight="1" x14ac:dyDescent="0.25">
      <c r="A2022" s="23" t="str">
        <f>Лист4!A2020</f>
        <v xml:space="preserve">Черниговская 3-я ул. д.2В </v>
      </c>
      <c r="B2022" s="185" t="str">
        <f>Лист4!C2020</f>
        <v>г. Астрахань</v>
      </c>
      <c r="C2022" s="41">
        <f t="shared" si="62"/>
        <v>200.03726399999999</v>
      </c>
      <c r="D2022" s="41">
        <f t="shared" si="63"/>
        <v>12.768336</v>
      </c>
      <c r="E2022" s="30">
        <v>0</v>
      </c>
      <c r="F2022" s="31">
        <v>12.768336</v>
      </c>
      <c r="G2022" s="32">
        <v>0</v>
      </c>
      <c r="H2022" s="32">
        <v>0</v>
      </c>
      <c r="I2022" s="32">
        <v>0</v>
      </c>
      <c r="J2022" s="32">
        <v>0</v>
      </c>
      <c r="K2022" s="29">
        <f>Лист4!E2020/1000</f>
        <v>212.8056</v>
      </c>
      <c r="L2022" s="33"/>
      <c r="M2022" s="33"/>
    </row>
    <row r="2023" spans="1:13" s="34" customFormat="1" ht="25.5" customHeight="1" x14ac:dyDescent="0.25">
      <c r="A2023" s="23" t="str">
        <f>Лист4!A2021</f>
        <v xml:space="preserve">Черниговская 3-я ул. д.2Г </v>
      </c>
      <c r="B2023" s="185" t="str">
        <f>Лист4!C2021</f>
        <v>г. Астрахань</v>
      </c>
      <c r="C2023" s="41">
        <f t="shared" si="62"/>
        <v>143.72375339999999</v>
      </c>
      <c r="D2023" s="41">
        <f t="shared" si="63"/>
        <v>9.1738566000000006</v>
      </c>
      <c r="E2023" s="30">
        <v>0</v>
      </c>
      <c r="F2023" s="31">
        <v>9.1738566000000006</v>
      </c>
      <c r="G2023" s="32">
        <v>0</v>
      </c>
      <c r="H2023" s="32">
        <v>0</v>
      </c>
      <c r="I2023" s="32">
        <v>0</v>
      </c>
      <c r="J2023" s="32">
        <v>0</v>
      </c>
      <c r="K2023" s="29">
        <f>Лист4!E2021/1000</f>
        <v>152.89760999999999</v>
      </c>
      <c r="L2023" s="33"/>
      <c r="M2023" s="33"/>
    </row>
    <row r="2024" spans="1:13" s="34" customFormat="1" ht="25.5" customHeight="1" x14ac:dyDescent="0.25">
      <c r="A2024" s="23" t="str">
        <f>Лист4!A2022</f>
        <v xml:space="preserve">Черниговская 4-я ул. д.1А </v>
      </c>
      <c r="B2024" s="185" t="str">
        <f>Лист4!C2022</f>
        <v>г. Астрахань</v>
      </c>
      <c r="C2024" s="41">
        <f t="shared" si="62"/>
        <v>243.48347180000005</v>
      </c>
      <c r="D2024" s="41">
        <f t="shared" si="63"/>
        <v>15.541498200000003</v>
      </c>
      <c r="E2024" s="30">
        <v>0</v>
      </c>
      <c r="F2024" s="31">
        <v>15.541498200000003</v>
      </c>
      <c r="G2024" s="32">
        <v>0</v>
      </c>
      <c r="H2024" s="32">
        <v>0</v>
      </c>
      <c r="I2024" s="32">
        <v>0</v>
      </c>
      <c r="J2024" s="32">
        <v>0</v>
      </c>
      <c r="K2024" s="29">
        <f>Лист4!E2022/1000</f>
        <v>259.02497000000005</v>
      </c>
      <c r="L2024" s="33"/>
      <c r="M2024" s="33"/>
    </row>
    <row r="2025" spans="1:13" s="34" customFormat="1" ht="25.5" customHeight="1" x14ac:dyDescent="0.25">
      <c r="A2025" s="23" t="str">
        <f>Лист4!A2023</f>
        <v xml:space="preserve">Черниговская 4-я ул. д.20 </v>
      </c>
      <c r="B2025" s="185" t="str">
        <f>Лист4!C2023</f>
        <v>г. Астрахань</v>
      </c>
      <c r="C2025" s="41">
        <f t="shared" si="62"/>
        <v>1771.0994583999993</v>
      </c>
      <c r="D2025" s="41">
        <f t="shared" si="63"/>
        <v>113.04890159999998</v>
      </c>
      <c r="E2025" s="30">
        <v>0</v>
      </c>
      <c r="F2025" s="31">
        <v>113.04890159999998</v>
      </c>
      <c r="G2025" s="32">
        <v>0</v>
      </c>
      <c r="H2025" s="32">
        <v>0</v>
      </c>
      <c r="I2025" s="32">
        <v>0</v>
      </c>
      <c r="J2025" s="32">
        <v>7383.08</v>
      </c>
      <c r="K2025" s="29">
        <f>Лист4!E2023/1000-J2025</f>
        <v>-5498.9316400000007</v>
      </c>
      <c r="L2025" s="33"/>
      <c r="M2025" s="33"/>
    </row>
    <row r="2026" spans="1:13" s="34" customFormat="1" ht="26.25" customHeight="1" x14ac:dyDescent="0.25">
      <c r="A2026" s="23" t="str">
        <f>Лист4!A2024</f>
        <v xml:space="preserve">Черниговская 4-я ул. д.22 </v>
      </c>
      <c r="B2026" s="185" t="str">
        <f>Лист4!C2024</f>
        <v>г. Астрахань</v>
      </c>
      <c r="C2026" s="41">
        <f t="shared" si="62"/>
        <v>478.26694280000009</v>
      </c>
      <c r="D2026" s="41">
        <f t="shared" si="63"/>
        <v>30.527677200000007</v>
      </c>
      <c r="E2026" s="30">
        <v>0</v>
      </c>
      <c r="F2026" s="31">
        <v>30.527677200000007</v>
      </c>
      <c r="G2026" s="32">
        <v>0</v>
      </c>
      <c r="H2026" s="32">
        <v>0</v>
      </c>
      <c r="I2026" s="32">
        <v>0</v>
      </c>
      <c r="J2026" s="32">
        <v>0</v>
      </c>
      <c r="K2026" s="29">
        <f>Лист4!E2024/1000</f>
        <v>508.79462000000012</v>
      </c>
      <c r="L2026" s="33"/>
      <c r="M2026" s="33"/>
    </row>
    <row r="2027" spans="1:13" s="34" customFormat="1" ht="25.5" customHeight="1" x14ac:dyDescent="0.25">
      <c r="A2027" s="23" t="str">
        <f>Лист4!A2025</f>
        <v xml:space="preserve">Черниговская 4-я ул. д.24 </v>
      </c>
      <c r="B2027" s="185" t="str">
        <f>Лист4!C2025</f>
        <v>г. Астрахань</v>
      </c>
      <c r="C2027" s="41">
        <f t="shared" si="62"/>
        <v>870.93350000000055</v>
      </c>
      <c r="D2027" s="41">
        <f t="shared" si="63"/>
        <v>55.591500000000025</v>
      </c>
      <c r="E2027" s="30">
        <v>0</v>
      </c>
      <c r="F2027" s="31">
        <v>55.591500000000025</v>
      </c>
      <c r="G2027" s="32">
        <v>0</v>
      </c>
      <c r="H2027" s="32">
        <v>0</v>
      </c>
      <c r="I2027" s="32">
        <v>0</v>
      </c>
      <c r="J2027" s="32">
        <v>4564.28</v>
      </c>
      <c r="K2027" s="29">
        <f>Лист4!E2025/1000-J2027</f>
        <v>-3637.7549999999992</v>
      </c>
      <c r="L2027" s="33"/>
      <c r="M2027" s="33"/>
    </row>
    <row r="2028" spans="1:13" s="34" customFormat="1" ht="25.5" customHeight="1" x14ac:dyDescent="0.25">
      <c r="A2028" s="23" t="str">
        <f>Лист4!A2026</f>
        <v xml:space="preserve">Черновицкая ул. д.7 </v>
      </c>
      <c r="B2028" s="185" t="str">
        <f>Лист4!C2026</f>
        <v>г. Астрахань</v>
      </c>
      <c r="C2028" s="41">
        <f t="shared" si="62"/>
        <v>9.3898480000000006</v>
      </c>
      <c r="D2028" s="41">
        <f t="shared" si="63"/>
        <v>0.59935200000000011</v>
      </c>
      <c r="E2028" s="30">
        <v>0</v>
      </c>
      <c r="F2028" s="31">
        <v>0.59935200000000011</v>
      </c>
      <c r="G2028" s="32">
        <v>0</v>
      </c>
      <c r="H2028" s="32">
        <v>0</v>
      </c>
      <c r="I2028" s="32">
        <v>0</v>
      </c>
      <c r="J2028" s="32">
        <v>0</v>
      </c>
      <c r="K2028" s="29">
        <f>Лист4!E2026/1000</f>
        <v>9.9892000000000003</v>
      </c>
      <c r="L2028" s="33"/>
      <c r="M2028" s="33"/>
    </row>
    <row r="2029" spans="1:13" s="34" customFormat="1" ht="18.75" customHeight="1" x14ac:dyDescent="0.25">
      <c r="A2029" s="23" t="str">
        <f>Лист4!A2027</f>
        <v xml:space="preserve">Чернышова пер. д.1 </v>
      </c>
      <c r="B2029" s="185" t="str">
        <f>Лист4!C2027</f>
        <v>г. Астрахань</v>
      </c>
      <c r="C2029" s="41">
        <f t="shared" si="62"/>
        <v>24.358125999999999</v>
      </c>
      <c r="D2029" s="41">
        <f t="shared" si="63"/>
        <v>1.5547740000000001</v>
      </c>
      <c r="E2029" s="30">
        <v>0</v>
      </c>
      <c r="F2029" s="31">
        <v>1.5547740000000001</v>
      </c>
      <c r="G2029" s="32">
        <v>0</v>
      </c>
      <c r="H2029" s="32">
        <v>0</v>
      </c>
      <c r="I2029" s="32">
        <v>0</v>
      </c>
      <c r="J2029" s="32">
        <v>0</v>
      </c>
      <c r="K2029" s="29">
        <f>Лист4!E2027/1000</f>
        <v>25.9129</v>
      </c>
      <c r="L2029" s="33"/>
      <c r="M2029" s="33"/>
    </row>
    <row r="2030" spans="1:13" s="34" customFormat="1" ht="25.5" customHeight="1" x14ac:dyDescent="0.25">
      <c r="A2030" s="23" t="str">
        <f>Лист4!A2028</f>
        <v xml:space="preserve">Чехова ул. д.25 </v>
      </c>
      <c r="B2030" s="185" t="str">
        <f>Лист4!C2028</f>
        <v>г. Астрахань</v>
      </c>
      <c r="C2030" s="41">
        <f t="shared" si="62"/>
        <v>10.136301999999999</v>
      </c>
      <c r="D2030" s="41">
        <f t="shared" si="63"/>
        <v>0.64699799999999996</v>
      </c>
      <c r="E2030" s="30">
        <v>0</v>
      </c>
      <c r="F2030" s="31">
        <v>0.64699799999999996</v>
      </c>
      <c r="G2030" s="32">
        <v>0</v>
      </c>
      <c r="H2030" s="32">
        <v>0</v>
      </c>
      <c r="I2030" s="32">
        <v>0</v>
      </c>
      <c r="J2030" s="32">
        <v>0</v>
      </c>
      <c r="K2030" s="29">
        <f>Лист4!E2028/1000</f>
        <v>10.783299999999999</v>
      </c>
      <c r="L2030" s="33"/>
      <c r="M2030" s="33"/>
    </row>
    <row r="2031" spans="1:13" s="34" customFormat="1" ht="25.5" customHeight="1" x14ac:dyDescent="0.25">
      <c r="A2031" s="23" t="str">
        <f>Лист4!A2029</f>
        <v xml:space="preserve">Чехова ул. д.28 </v>
      </c>
      <c r="B2031" s="185" t="str">
        <f>Лист4!C2029</f>
        <v>г. Астрахань</v>
      </c>
      <c r="C2031" s="41">
        <f t="shared" si="62"/>
        <v>26.725685199999997</v>
      </c>
      <c r="D2031" s="41">
        <f t="shared" si="63"/>
        <v>1.7058947999999998</v>
      </c>
      <c r="E2031" s="30">
        <v>0</v>
      </c>
      <c r="F2031" s="31">
        <v>1.7058947999999998</v>
      </c>
      <c r="G2031" s="32">
        <v>0</v>
      </c>
      <c r="H2031" s="32">
        <v>0</v>
      </c>
      <c r="I2031" s="32">
        <v>0</v>
      </c>
      <c r="J2031" s="32">
        <v>0</v>
      </c>
      <c r="K2031" s="29">
        <f>Лист4!E2029/1000</f>
        <v>28.431579999999997</v>
      </c>
      <c r="L2031" s="33"/>
      <c r="M2031" s="33"/>
    </row>
    <row r="2032" spans="1:13" s="34" customFormat="1" ht="25.5" customHeight="1" x14ac:dyDescent="0.25">
      <c r="A2032" s="23" t="str">
        <f>Лист4!A2030</f>
        <v xml:space="preserve">Чехова ул. д.31 </v>
      </c>
      <c r="B2032" s="185" t="str">
        <f>Лист4!C2030</f>
        <v>г. Астрахань</v>
      </c>
      <c r="C2032" s="41">
        <f t="shared" si="62"/>
        <v>19.420211999999999</v>
      </c>
      <c r="D2032" s="41">
        <f t="shared" si="63"/>
        <v>1.2395879999999999</v>
      </c>
      <c r="E2032" s="30">
        <v>0</v>
      </c>
      <c r="F2032" s="31">
        <v>1.2395879999999999</v>
      </c>
      <c r="G2032" s="32">
        <v>0</v>
      </c>
      <c r="H2032" s="32">
        <v>0</v>
      </c>
      <c r="I2032" s="32">
        <v>0</v>
      </c>
      <c r="J2032" s="32">
        <v>0</v>
      </c>
      <c r="K2032" s="29">
        <f>Лист4!E2030/1000-J2032</f>
        <v>20.659800000000001</v>
      </c>
      <c r="L2032" s="33"/>
      <c r="M2032" s="33"/>
    </row>
    <row r="2033" spans="1:14" s="34" customFormat="1" ht="25.5" customHeight="1" x14ac:dyDescent="0.25">
      <c r="A2033" s="23" t="str">
        <f>Лист4!A2031</f>
        <v xml:space="preserve">Чехова ул. д.33 </v>
      </c>
      <c r="B2033" s="185" t="str">
        <f>Лист4!C2031</f>
        <v>г. Астрахань</v>
      </c>
      <c r="C2033" s="41">
        <f t="shared" si="62"/>
        <v>12.823273199999999</v>
      </c>
      <c r="D2033" s="41">
        <f t="shared" si="63"/>
        <v>0.81850679999999987</v>
      </c>
      <c r="E2033" s="30">
        <v>0</v>
      </c>
      <c r="F2033" s="31">
        <v>0.81850679999999987</v>
      </c>
      <c r="G2033" s="32">
        <v>0</v>
      </c>
      <c r="H2033" s="32">
        <v>0</v>
      </c>
      <c r="I2033" s="32">
        <v>0</v>
      </c>
      <c r="J2033" s="32">
        <v>0</v>
      </c>
      <c r="K2033" s="29">
        <f>Лист4!E2031/1000</f>
        <v>13.641779999999999</v>
      </c>
      <c r="L2033" s="33"/>
      <c r="M2033" s="33"/>
    </row>
    <row r="2034" spans="1:14" s="34" customFormat="1" ht="15" customHeight="1" x14ac:dyDescent="0.25">
      <c r="A2034" s="23" t="str">
        <f>Лист4!A2032</f>
        <v xml:space="preserve">Чехова ул. д.35 </v>
      </c>
      <c r="B2034" s="185" t="str">
        <f>Лист4!C2032</f>
        <v>г. Астрахань</v>
      </c>
      <c r="C2034" s="41">
        <f t="shared" si="62"/>
        <v>40.975182799999992</v>
      </c>
      <c r="D2034" s="41">
        <f t="shared" si="63"/>
        <v>2.6154371999999997</v>
      </c>
      <c r="E2034" s="30">
        <v>0</v>
      </c>
      <c r="F2034" s="31">
        <v>2.6154371999999997</v>
      </c>
      <c r="G2034" s="32">
        <v>0</v>
      </c>
      <c r="H2034" s="32">
        <v>0</v>
      </c>
      <c r="I2034" s="32">
        <v>0</v>
      </c>
      <c r="J2034" s="32">
        <v>0</v>
      </c>
      <c r="K2034" s="29">
        <f>Лист4!E2032/1000-J2034</f>
        <v>43.590619999999994</v>
      </c>
      <c r="L2034" s="33"/>
      <c r="M2034" s="33"/>
    </row>
    <row r="2035" spans="1:14" s="34" customFormat="1" ht="25.5" customHeight="1" x14ac:dyDescent="0.25">
      <c r="A2035" s="23" t="str">
        <f>Лист4!A2033</f>
        <v xml:space="preserve">Чехова ул. д.37 </v>
      </c>
      <c r="B2035" s="185" t="str">
        <f>Лист4!C2033</f>
        <v>г. Астрахань</v>
      </c>
      <c r="C2035" s="41">
        <f t="shared" si="62"/>
        <v>53.963237999999997</v>
      </c>
      <c r="D2035" s="41">
        <f t="shared" si="63"/>
        <v>3.4444619999999997</v>
      </c>
      <c r="E2035" s="30">
        <v>0</v>
      </c>
      <c r="F2035" s="31">
        <v>3.4444619999999997</v>
      </c>
      <c r="G2035" s="32">
        <v>0</v>
      </c>
      <c r="H2035" s="32">
        <v>0</v>
      </c>
      <c r="I2035" s="32">
        <v>0</v>
      </c>
      <c r="J2035" s="32">
        <v>0</v>
      </c>
      <c r="K2035" s="29">
        <f>Лист4!E2033/1000</f>
        <v>57.407699999999998</v>
      </c>
      <c r="L2035" s="33"/>
      <c r="M2035" s="33"/>
    </row>
    <row r="2036" spans="1:14" s="34" customFormat="1" ht="15" customHeight="1" x14ac:dyDescent="0.25">
      <c r="A2036" s="23" t="str">
        <f>Лист4!A2034</f>
        <v xml:space="preserve">Чехова ул. д.38 </v>
      </c>
      <c r="B2036" s="185" t="str">
        <f>Лист4!C2034</f>
        <v>г. Астрахань</v>
      </c>
      <c r="C2036" s="41">
        <f t="shared" si="62"/>
        <v>44.621142000000006</v>
      </c>
      <c r="D2036" s="41">
        <f t="shared" si="63"/>
        <v>2.8481580000000002</v>
      </c>
      <c r="E2036" s="30">
        <v>0</v>
      </c>
      <c r="F2036" s="31">
        <v>2.8481580000000002</v>
      </c>
      <c r="G2036" s="32">
        <v>0</v>
      </c>
      <c r="H2036" s="32">
        <v>0</v>
      </c>
      <c r="I2036" s="32">
        <v>0</v>
      </c>
      <c r="J2036" s="32">
        <v>0</v>
      </c>
      <c r="K2036" s="29">
        <f>Лист4!E2034/1000</f>
        <v>47.469300000000004</v>
      </c>
      <c r="L2036" s="33"/>
      <c r="M2036" s="33"/>
    </row>
    <row r="2037" spans="1:14" s="34" customFormat="1" ht="15" customHeight="1" x14ac:dyDescent="0.25">
      <c r="A2037" s="23" t="str">
        <f>Лист4!A2035</f>
        <v xml:space="preserve">Чехова ул. д.41 </v>
      </c>
      <c r="B2037" s="185" t="str">
        <f>Лист4!C2035</f>
        <v>г. Астрахань</v>
      </c>
      <c r="C2037" s="41">
        <f t="shared" si="62"/>
        <v>36.619110000000006</v>
      </c>
      <c r="D2037" s="41">
        <f t="shared" si="63"/>
        <v>2.3373900000000001</v>
      </c>
      <c r="E2037" s="30">
        <v>0</v>
      </c>
      <c r="F2037" s="31">
        <v>2.3373900000000001</v>
      </c>
      <c r="G2037" s="32">
        <v>0</v>
      </c>
      <c r="H2037" s="32">
        <v>0</v>
      </c>
      <c r="I2037" s="32">
        <v>0</v>
      </c>
      <c r="J2037" s="32">
        <v>0</v>
      </c>
      <c r="K2037" s="29">
        <f>Лист4!E2035/1000</f>
        <v>38.956500000000005</v>
      </c>
      <c r="L2037" s="33"/>
      <c r="M2037" s="33"/>
    </row>
    <row r="2038" spans="1:14" s="34" customFormat="1" ht="18.75" customHeight="1" x14ac:dyDescent="0.25">
      <c r="A2038" s="23" t="str">
        <f>Лист4!A2036</f>
        <v xml:space="preserve">Чехова ул. д.43 </v>
      </c>
      <c r="B2038" s="185" t="str">
        <f>Лист4!C2036</f>
        <v>г. Астрахань</v>
      </c>
      <c r="C2038" s="41">
        <f t="shared" si="62"/>
        <v>66.68510400000001</v>
      </c>
      <c r="D2038" s="41">
        <f t="shared" si="63"/>
        <v>4.2564960000000003</v>
      </c>
      <c r="E2038" s="30">
        <v>0</v>
      </c>
      <c r="F2038" s="31">
        <v>4.2564960000000003</v>
      </c>
      <c r="G2038" s="32">
        <v>0</v>
      </c>
      <c r="H2038" s="32">
        <v>0</v>
      </c>
      <c r="I2038" s="32">
        <v>0</v>
      </c>
      <c r="J2038" s="32">
        <v>0</v>
      </c>
      <c r="K2038" s="29">
        <f>Лист4!E2036/1000</f>
        <v>70.941600000000008</v>
      </c>
      <c r="L2038" s="33"/>
      <c r="M2038" s="33"/>
    </row>
    <row r="2039" spans="1:14" s="34" customFormat="1" ht="15" customHeight="1" x14ac:dyDescent="0.25">
      <c r="A2039" s="23" t="str">
        <f>Лист4!A2037</f>
        <v xml:space="preserve">Чехова ул. д.44 </v>
      </c>
      <c r="B2039" s="185" t="str">
        <f>Лист4!C2037</f>
        <v>г. Астрахань</v>
      </c>
      <c r="C2039" s="41">
        <f t="shared" si="62"/>
        <v>0</v>
      </c>
      <c r="D2039" s="41">
        <f t="shared" si="63"/>
        <v>0</v>
      </c>
      <c r="E2039" s="30">
        <v>0</v>
      </c>
      <c r="F2039" s="31">
        <v>0</v>
      </c>
      <c r="G2039" s="32">
        <v>0</v>
      </c>
      <c r="H2039" s="32">
        <v>0</v>
      </c>
      <c r="I2039" s="32">
        <v>0</v>
      </c>
      <c r="J2039" s="32">
        <v>0</v>
      </c>
      <c r="K2039" s="29">
        <f>Лист4!E2037/1000</f>
        <v>0</v>
      </c>
      <c r="L2039" s="33"/>
      <c r="M2039" s="33"/>
    </row>
    <row r="2040" spans="1:14" s="34" customFormat="1" ht="25.5" customHeight="1" x14ac:dyDescent="0.25">
      <c r="A2040" s="23" t="str">
        <f>Лист4!A2038</f>
        <v xml:space="preserve">Чехова ул. д.48 </v>
      </c>
      <c r="B2040" s="185" t="str">
        <f>Лист4!C2038</f>
        <v>г. Астрахань</v>
      </c>
      <c r="C2040" s="41">
        <f t="shared" si="62"/>
        <v>12.45453</v>
      </c>
      <c r="D2040" s="41">
        <f t="shared" si="63"/>
        <v>0.79496999999999995</v>
      </c>
      <c r="E2040" s="30">
        <v>0</v>
      </c>
      <c r="F2040" s="31">
        <v>0.79496999999999995</v>
      </c>
      <c r="G2040" s="32">
        <v>0</v>
      </c>
      <c r="H2040" s="32">
        <v>0</v>
      </c>
      <c r="I2040" s="32">
        <v>0</v>
      </c>
      <c r="J2040" s="32">
        <v>0</v>
      </c>
      <c r="K2040" s="29">
        <f>Лист4!E2038/1000</f>
        <v>13.249499999999999</v>
      </c>
      <c r="L2040" s="33"/>
      <c r="M2040" s="33"/>
    </row>
    <row r="2041" spans="1:14" s="34" customFormat="1" ht="25.5" customHeight="1" x14ac:dyDescent="0.25">
      <c r="A2041" s="23" t="str">
        <f>Лист4!A2039</f>
        <v xml:space="preserve">Чехова ул. д.49 </v>
      </c>
      <c r="B2041" s="185" t="str">
        <f>Лист4!C2039</f>
        <v>г. Астрахань</v>
      </c>
      <c r="C2041" s="41">
        <f t="shared" si="62"/>
        <v>0</v>
      </c>
      <c r="D2041" s="41">
        <f t="shared" si="63"/>
        <v>0</v>
      </c>
      <c r="E2041" s="30">
        <v>0</v>
      </c>
      <c r="F2041" s="31">
        <v>0</v>
      </c>
      <c r="G2041" s="32">
        <v>0</v>
      </c>
      <c r="H2041" s="32">
        <v>0</v>
      </c>
      <c r="I2041" s="32">
        <v>0</v>
      </c>
      <c r="J2041" s="32">
        <v>0</v>
      </c>
      <c r="K2041" s="29">
        <f>Лист4!E2039/1000</f>
        <v>0</v>
      </c>
      <c r="L2041" s="33"/>
      <c r="M2041" s="33"/>
    </row>
    <row r="2042" spans="1:14" s="34" customFormat="1" ht="25.5" customHeight="1" x14ac:dyDescent="0.25">
      <c r="A2042" s="23" t="str">
        <f>Лист4!A2040</f>
        <v xml:space="preserve">Чехова ул. д.50 </v>
      </c>
      <c r="B2042" s="185" t="str">
        <f>Лист4!C2040</f>
        <v>г. Астрахань</v>
      </c>
      <c r="C2042" s="41">
        <f t="shared" si="62"/>
        <v>0.20755200000000001</v>
      </c>
      <c r="D2042" s="41">
        <f t="shared" si="63"/>
        <v>1.3248000000000003E-2</v>
      </c>
      <c r="E2042" s="30">
        <v>0</v>
      </c>
      <c r="F2042" s="31">
        <v>1.3248000000000003E-2</v>
      </c>
      <c r="G2042" s="32">
        <v>0</v>
      </c>
      <c r="H2042" s="32">
        <v>0</v>
      </c>
      <c r="I2042" s="32">
        <v>0</v>
      </c>
      <c r="J2042" s="32">
        <v>0</v>
      </c>
      <c r="K2042" s="29">
        <f>Лист4!E2040/1000</f>
        <v>0.22080000000000002</v>
      </c>
      <c r="L2042" s="33"/>
      <c r="M2042" s="33"/>
      <c r="N2042" s="33"/>
    </row>
    <row r="2043" spans="1:14" s="34" customFormat="1" ht="25.5" customHeight="1" x14ac:dyDescent="0.25">
      <c r="A2043" s="23" t="str">
        <f>Лист4!A2041</f>
        <v xml:space="preserve">Чехова ул. д.51 </v>
      </c>
      <c r="B2043" s="185" t="str">
        <f>Лист4!C2041</f>
        <v>г. Астрахань</v>
      </c>
      <c r="C2043" s="41">
        <f t="shared" si="62"/>
        <v>0.38164000000000003</v>
      </c>
      <c r="D2043" s="41">
        <f t="shared" si="63"/>
        <v>2.436E-2</v>
      </c>
      <c r="E2043" s="30">
        <v>0</v>
      </c>
      <c r="F2043" s="31">
        <v>2.436E-2</v>
      </c>
      <c r="G2043" s="32">
        <v>0</v>
      </c>
      <c r="H2043" s="32">
        <v>0</v>
      </c>
      <c r="I2043" s="32">
        <v>0</v>
      </c>
      <c r="J2043" s="32">
        <v>0</v>
      </c>
      <c r="K2043" s="29">
        <f>Лист4!E2041/1000</f>
        <v>0.40600000000000003</v>
      </c>
      <c r="L2043" s="33"/>
      <c r="M2043" s="33"/>
    </row>
    <row r="2044" spans="1:14" s="34" customFormat="1" ht="38.25" customHeight="1" x14ac:dyDescent="0.25">
      <c r="A2044" s="23" t="str">
        <f>Лист4!A2042</f>
        <v xml:space="preserve">Чехова ул. д.52 </v>
      </c>
      <c r="B2044" s="185" t="str">
        <f>Лист4!C2042</f>
        <v>г. Астрахань</v>
      </c>
      <c r="C2044" s="41">
        <f t="shared" si="62"/>
        <v>25.536942400000001</v>
      </c>
      <c r="D2044" s="41">
        <f t="shared" si="63"/>
        <v>1.6300176</v>
      </c>
      <c r="E2044" s="30">
        <v>0</v>
      </c>
      <c r="F2044" s="31">
        <v>1.6300176</v>
      </c>
      <c r="G2044" s="32">
        <v>0</v>
      </c>
      <c r="H2044" s="32">
        <v>0</v>
      </c>
      <c r="I2044" s="32">
        <v>0</v>
      </c>
      <c r="J2044" s="32">
        <v>0</v>
      </c>
      <c r="K2044" s="29">
        <f>Лист4!E2042/1000</f>
        <v>27.16696</v>
      </c>
      <c r="L2044" s="33"/>
      <c r="M2044" s="33"/>
    </row>
    <row r="2045" spans="1:14" s="34" customFormat="1" ht="25.5" customHeight="1" x14ac:dyDescent="0.25">
      <c r="A2045" s="23" t="str">
        <f>Лист4!A2043</f>
        <v xml:space="preserve">Чехова ул. д.53 </v>
      </c>
      <c r="B2045" s="185" t="str">
        <f>Лист4!C2043</f>
        <v>г. Астрахань</v>
      </c>
      <c r="C2045" s="41">
        <f t="shared" si="62"/>
        <v>14.265064000000001</v>
      </c>
      <c r="D2045" s="41">
        <f t="shared" si="63"/>
        <v>0.91053600000000001</v>
      </c>
      <c r="E2045" s="30">
        <v>0</v>
      </c>
      <c r="F2045" s="31">
        <v>0.91053600000000001</v>
      </c>
      <c r="G2045" s="32">
        <v>0</v>
      </c>
      <c r="H2045" s="32">
        <v>0</v>
      </c>
      <c r="I2045" s="32">
        <v>0</v>
      </c>
      <c r="J2045" s="32">
        <v>0</v>
      </c>
      <c r="K2045" s="29">
        <f>Лист4!E2043/1000</f>
        <v>15.175600000000001</v>
      </c>
      <c r="L2045" s="33"/>
      <c r="M2045" s="33"/>
    </row>
    <row r="2046" spans="1:14" s="34" customFormat="1" ht="38.25" customHeight="1" x14ac:dyDescent="0.25">
      <c r="A2046" s="23" t="str">
        <f>Лист4!A2044</f>
        <v xml:space="preserve">Чехова ул. д.58 </v>
      </c>
      <c r="B2046" s="185" t="str">
        <f>Лист4!C2044</f>
        <v>г. Астрахань</v>
      </c>
      <c r="C2046" s="41">
        <f t="shared" si="62"/>
        <v>8.5155352000000004</v>
      </c>
      <c r="D2046" s="41">
        <f t="shared" si="63"/>
        <v>0.54354480000000005</v>
      </c>
      <c r="E2046" s="30">
        <v>0</v>
      </c>
      <c r="F2046" s="31">
        <v>0.54354480000000005</v>
      </c>
      <c r="G2046" s="32">
        <v>0</v>
      </c>
      <c r="H2046" s="32">
        <v>0</v>
      </c>
      <c r="I2046" s="32">
        <v>0</v>
      </c>
      <c r="J2046" s="32">
        <v>0</v>
      </c>
      <c r="K2046" s="29">
        <f>Лист4!E2044/1000</f>
        <v>9.0590799999999998</v>
      </c>
      <c r="L2046" s="33"/>
      <c r="M2046" s="33"/>
    </row>
    <row r="2047" spans="1:14" s="34" customFormat="1" ht="38.25" customHeight="1" x14ac:dyDescent="0.25">
      <c r="A2047" s="23" t="str">
        <f>Лист4!A2045</f>
        <v xml:space="preserve">Чехова ул. д.61 </v>
      </c>
      <c r="B2047" s="185" t="str">
        <f>Лист4!C2045</f>
        <v>г. Астрахань</v>
      </c>
      <c r="C2047" s="41">
        <f t="shared" si="62"/>
        <v>7.9461960000000005</v>
      </c>
      <c r="D2047" s="41">
        <f t="shared" si="63"/>
        <v>0.50720399999999999</v>
      </c>
      <c r="E2047" s="30">
        <v>0</v>
      </c>
      <c r="F2047" s="31">
        <v>0.50720399999999999</v>
      </c>
      <c r="G2047" s="32">
        <v>0</v>
      </c>
      <c r="H2047" s="32">
        <v>0</v>
      </c>
      <c r="I2047" s="32">
        <v>0</v>
      </c>
      <c r="J2047" s="32">
        <v>0</v>
      </c>
      <c r="K2047" s="29">
        <f>Лист4!E2045/1000</f>
        <v>8.4534000000000002</v>
      </c>
      <c r="L2047" s="33"/>
      <c r="M2047" s="33"/>
    </row>
    <row r="2048" spans="1:14" s="34" customFormat="1" ht="25.5" customHeight="1" x14ac:dyDescent="0.25">
      <c r="A2048" s="23" t="str">
        <f>Лист4!A2046</f>
        <v xml:space="preserve">Чехова ул. д.62 </v>
      </c>
      <c r="B2048" s="185" t="str">
        <f>Лист4!C2046</f>
        <v>г. Астрахань</v>
      </c>
      <c r="C2048" s="41">
        <f t="shared" ref="C2048:C2111" si="64">K2048+J2048-F2048</f>
        <v>14.250775999999998</v>
      </c>
      <c r="D2048" s="41">
        <f t="shared" ref="D2048:D2111" si="65">F2048</f>
        <v>0.90962399999999999</v>
      </c>
      <c r="E2048" s="30">
        <v>0</v>
      </c>
      <c r="F2048" s="31">
        <v>0.90962399999999999</v>
      </c>
      <c r="G2048" s="32">
        <v>0</v>
      </c>
      <c r="H2048" s="32">
        <v>0</v>
      </c>
      <c r="I2048" s="32">
        <v>0</v>
      </c>
      <c r="J2048" s="32">
        <v>0</v>
      </c>
      <c r="K2048" s="29">
        <f>Лист4!E2046/1000</f>
        <v>15.160399999999999</v>
      </c>
      <c r="L2048" s="33"/>
      <c r="M2048" s="33"/>
    </row>
    <row r="2049" spans="1:13" s="34" customFormat="1" ht="18.75" customHeight="1" x14ac:dyDescent="0.25">
      <c r="A2049" s="23" t="str">
        <f>Лист4!A2047</f>
        <v xml:space="preserve">Чехова ул. д.63 </v>
      </c>
      <c r="B2049" s="185" t="str">
        <f>Лист4!C2047</f>
        <v>г. Астрахань</v>
      </c>
      <c r="C2049" s="41">
        <f t="shared" si="64"/>
        <v>3.3268479999999996</v>
      </c>
      <c r="D2049" s="41">
        <f t="shared" si="65"/>
        <v>0.21235199999999999</v>
      </c>
      <c r="E2049" s="30">
        <v>0</v>
      </c>
      <c r="F2049" s="31">
        <v>0.21235199999999999</v>
      </c>
      <c r="G2049" s="32">
        <v>0</v>
      </c>
      <c r="H2049" s="32">
        <v>0</v>
      </c>
      <c r="I2049" s="32">
        <v>0</v>
      </c>
      <c r="J2049" s="32">
        <v>0</v>
      </c>
      <c r="K2049" s="29">
        <f>Лист4!E2047/1000</f>
        <v>3.5391999999999997</v>
      </c>
      <c r="L2049" s="33"/>
      <c r="M2049" s="33"/>
    </row>
    <row r="2050" spans="1:13" s="34" customFormat="1" ht="18.75" customHeight="1" x14ac:dyDescent="0.25">
      <c r="A2050" s="23" t="str">
        <f>Лист4!A2048</f>
        <v xml:space="preserve">Чехова ул. д.64 </v>
      </c>
      <c r="B2050" s="185" t="str">
        <f>Лист4!C2048</f>
        <v>г. Астрахань</v>
      </c>
      <c r="C2050" s="41">
        <f t="shared" si="64"/>
        <v>9.5519040000000004</v>
      </c>
      <c r="D2050" s="41">
        <f t="shared" si="65"/>
        <v>0.60969600000000002</v>
      </c>
      <c r="E2050" s="30">
        <v>0</v>
      </c>
      <c r="F2050" s="31">
        <v>0.60969600000000002</v>
      </c>
      <c r="G2050" s="32">
        <v>0</v>
      </c>
      <c r="H2050" s="32">
        <v>0</v>
      </c>
      <c r="I2050" s="32">
        <v>0</v>
      </c>
      <c r="J2050" s="32">
        <v>0</v>
      </c>
      <c r="K2050" s="29">
        <f>Лист4!E2048/1000</f>
        <v>10.1616</v>
      </c>
      <c r="L2050" s="33"/>
      <c r="M2050" s="33"/>
    </row>
    <row r="2051" spans="1:13" s="34" customFormat="1" ht="18.75" customHeight="1" x14ac:dyDescent="0.25">
      <c r="A2051" s="23" t="str">
        <f>Лист4!A2049</f>
        <v xml:space="preserve">Чехова ул. д.66Е </v>
      </c>
      <c r="B2051" s="185" t="str">
        <f>Лист4!C2049</f>
        <v>г. Астрахань</v>
      </c>
      <c r="C2051" s="41">
        <f t="shared" si="64"/>
        <v>12.611604</v>
      </c>
      <c r="D2051" s="41">
        <f t="shared" si="65"/>
        <v>0.80499600000000004</v>
      </c>
      <c r="E2051" s="30">
        <v>0</v>
      </c>
      <c r="F2051" s="31">
        <v>0.80499600000000004</v>
      </c>
      <c r="G2051" s="32">
        <v>0</v>
      </c>
      <c r="H2051" s="32">
        <v>0</v>
      </c>
      <c r="I2051" s="32">
        <v>0</v>
      </c>
      <c r="J2051" s="32">
        <v>0</v>
      </c>
      <c r="K2051" s="29">
        <f>Лист4!E2049/1000</f>
        <v>13.416600000000001</v>
      </c>
      <c r="L2051" s="33"/>
      <c r="M2051" s="33"/>
    </row>
    <row r="2052" spans="1:13" s="34" customFormat="1" ht="18.75" customHeight="1" x14ac:dyDescent="0.25">
      <c r="A2052" s="23" t="str">
        <f>Лист4!A2050</f>
        <v xml:space="preserve">Чехова ул. д.76 </v>
      </c>
      <c r="B2052" s="185" t="str">
        <f>Лист4!C2050</f>
        <v>г. Астрахань</v>
      </c>
      <c r="C2052" s="41">
        <f t="shared" si="64"/>
        <v>0.119944</v>
      </c>
      <c r="D2052" s="41">
        <f t="shared" si="65"/>
        <v>7.6559999999999996E-3</v>
      </c>
      <c r="E2052" s="30">
        <v>0</v>
      </c>
      <c r="F2052" s="31">
        <v>7.6559999999999996E-3</v>
      </c>
      <c r="G2052" s="32">
        <v>0</v>
      </c>
      <c r="H2052" s="32">
        <v>0</v>
      </c>
      <c r="I2052" s="32">
        <v>0</v>
      </c>
      <c r="J2052" s="32">
        <v>0</v>
      </c>
      <c r="K2052" s="29">
        <f>Лист4!E2050/1000</f>
        <v>0.12759999999999999</v>
      </c>
      <c r="L2052" s="33"/>
      <c r="M2052" s="33"/>
    </row>
    <row r="2053" spans="1:13" s="34" customFormat="1" ht="18.75" customHeight="1" x14ac:dyDescent="0.25">
      <c r="A2053" s="23" t="str">
        <f>Лист4!A2051</f>
        <v xml:space="preserve">Чехова ул. д.76/6Б </v>
      </c>
      <c r="B2053" s="185" t="str">
        <f>Лист4!C2051</f>
        <v>г. Астрахань</v>
      </c>
      <c r="C2053" s="41">
        <f t="shared" si="64"/>
        <v>0</v>
      </c>
      <c r="D2053" s="41">
        <f t="shared" si="65"/>
        <v>0</v>
      </c>
      <c r="E2053" s="30">
        <v>0</v>
      </c>
      <c r="F2053" s="31">
        <v>0</v>
      </c>
      <c r="G2053" s="32">
        <v>0</v>
      </c>
      <c r="H2053" s="32">
        <v>0</v>
      </c>
      <c r="I2053" s="32">
        <v>0</v>
      </c>
      <c r="J2053" s="32">
        <v>0</v>
      </c>
      <c r="K2053" s="29">
        <f>Лист4!E2051/1000</f>
        <v>0</v>
      </c>
      <c r="L2053" s="33"/>
      <c r="M2053" s="33"/>
    </row>
    <row r="2054" spans="1:13" s="34" customFormat="1" ht="18.75" customHeight="1" x14ac:dyDescent="0.25">
      <c r="A2054" s="23" t="str">
        <f>Лист4!A2052</f>
        <v xml:space="preserve">Чехова ул. д.76/6Г </v>
      </c>
      <c r="B2054" s="185" t="str">
        <f>Лист4!C2052</f>
        <v>г. Астрахань</v>
      </c>
      <c r="C2054" s="41">
        <f t="shared" si="64"/>
        <v>0</v>
      </c>
      <c r="D2054" s="41">
        <f t="shared" si="65"/>
        <v>0</v>
      </c>
      <c r="E2054" s="30">
        <v>0</v>
      </c>
      <c r="F2054" s="31">
        <v>0</v>
      </c>
      <c r="G2054" s="32">
        <v>0</v>
      </c>
      <c r="H2054" s="32">
        <v>0</v>
      </c>
      <c r="I2054" s="32">
        <v>0</v>
      </c>
      <c r="J2054" s="32">
        <v>0</v>
      </c>
      <c r="K2054" s="29">
        <f>Лист4!E2052/1000</f>
        <v>0</v>
      </c>
      <c r="L2054" s="33"/>
      <c r="M2054" s="33"/>
    </row>
    <row r="2055" spans="1:13" s="34" customFormat="1" ht="18.75" customHeight="1" x14ac:dyDescent="0.25">
      <c r="A2055" s="23" t="str">
        <f>Лист4!A2053</f>
        <v xml:space="preserve">Чехова ул. д.78 </v>
      </c>
      <c r="B2055" s="185" t="str">
        <f>Лист4!C2053</f>
        <v>г. Астрахань</v>
      </c>
      <c r="C2055" s="41">
        <f t="shared" si="64"/>
        <v>0.17108000000000001</v>
      </c>
      <c r="D2055" s="41">
        <f t="shared" si="65"/>
        <v>1.0919999999999999E-2</v>
      </c>
      <c r="E2055" s="30">
        <v>0</v>
      </c>
      <c r="F2055" s="31">
        <v>1.0919999999999999E-2</v>
      </c>
      <c r="G2055" s="32">
        <v>0</v>
      </c>
      <c r="H2055" s="32">
        <v>0</v>
      </c>
      <c r="I2055" s="32">
        <v>0</v>
      </c>
      <c r="J2055" s="32">
        <v>0</v>
      </c>
      <c r="K2055" s="29">
        <f>Лист4!E2053/1000</f>
        <v>0.182</v>
      </c>
      <c r="L2055" s="33"/>
      <c r="M2055" s="33"/>
    </row>
    <row r="2056" spans="1:13" s="34" customFormat="1" ht="18.75" customHeight="1" x14ac:dyDescent="0.25">
      <c r="A2056" s="23" t="str">
        <f>Лист4!A2054</f>
        <v xml:space="preserve">Чехова ул. д.80 </v>
      </c>
      <c r="B2056" s="185" t="str">
        <f>Лист4!C2054</f>
        <v>г. Астрахань</v>
      </c>
      <c r="C2056" s="41">
        <f t="shared" si="64"/>
        <v>7.7737999999999996</v>
      </c>
      <c r="D2056" s="41">
        <f t="shared" si="65"/>
        <v>0.49619999999999997</v>
      </c>
      <c r="E2056" s="30">
        <v>0</v>
      </c>
      <c r="F2056" s="31">
        <v>0.49619999999999997</v>
      </c>
      <c r="G2056" s="32">
        <v>0</v>
      </c>
      <c r="H2056" s="32">
        <v>0</v>
      </c>
      <c r="I2056" s="32">
        <v>0</v>
      </c>
      <c r="J2056" s="32">
        <v>0</v>
      </c>
      <c r="K2056" s="29">
        <f>Лист4!E2054/1000</f>
        <v>8.27</v>
      </c>
      <c r="L2056" s="33"/>
      <c r="M2056" s="33"/>
    </row>
    <row r="2057" spans="1:13" s="34" customFormat="1" ht="18.75" customHeight="1" x14ac:dyDescent="0.25">
      <c r="A2057" s="23" t="str">
        <f>Лист4!A2055</f>
        <v xml:space="preserve">Чехова ул. д.84 </v>
      </c>
      <c r="B2057" s="185" t="str">
        <f>Лист4!C2055</f>
        <v>г. Астрахань</v>
      </c>
      <c r="C2057" s="41">
        <f t="shared" si="64"/>
        <v>13.874682000000002</v>
      </c>
      <c r="D2057" s="41">
        <f t="shared" si="65"/>
        <v>0.88561800000000024</v>
      </c>
      <c r="E2057" s="30">
        <v>0</v>
      </c>
      <c r="F2057" s="31">
        <v>0.88561800000000024</v>
      </c>
      <c r="G2057" s="32">
        <v>0</v>
      </c>
      <c r="H2057" s="32">
        <v>0</v>
      </c>
      <c r="I2057" s="32">
        <v>0</v>
      </c>
      <c r="J2057" s="32">
        <v>0</v>
      </c>
      <c r="K2057" s="29">
        <f>Лист4!E2055/1000</f>
        <v>14.760300000000003</v>
      </c>
      <c r="L2057" s="33"/>
      <c r="M2057" s="33"/>
    </row>
    <row r="2058" spans="1:13" s="34" customFormat="1" ht="18.75" customHeight="1" x14ac:dyDescent="0.25">
      <c r="A2058" s="23" t="str">
        <f>Лист4!A2056</f>
        <v xml:space="preserve">Чехова ул. д.86 </v>
      </c>
      <c r="B2058" s="185" t="str">
        <f>Лист4!C2056</f>
        <v>г. Астрахань</v>
      </c>
      <c r="C2058" s="41">
        <f t="shared" si="64"/>
        <v>1.2307044000000003</v>
      </c>
      <c r="D2058" s="41">
        <f t="shared" si="65"/>
        <v>7.8555600000000017E-2</v>
      </c>
      <c r="E2058" s="30">
        <v>0</v>
      </c>
      <c r="F2058" s="31">
        <v>7.8555600000000017E-2</v>
      </c>
      <c r="G2058" s="32">
        <v>0</v>
      </c>
      <c r="H2058" s="32">
        <v>0</v>
      </c>
      <c r="I2058" s="32">
        <v>0</v>
      </c>
      <c r="J2058" s="32">
        <v>0</v>
      </c>
      <c r="K2058" s="29">
        <f>Лист4!E2056/1000</f>
        <v>1.3092600000000003</v>
      </c>
      <c r="L2058" s="33"/>
      <c r="M2058" s="33"/>
    </row>
    <row r="2059" spans="1:13" s="34" customFormat="1" ht="18.75" customHeight="1" x14ac:dyDescent="0.25">
      <c r="A2059" s="23" t="str">
        <f>Лист4!A2057</f>
        <v xml:space="preserve">Чехова ул. д.98 </v>
      </c>
      <c r="B2059" s="185" t="str">
        <f>Лист4!C2057</f>
        <v>г. Астрахань</v>
      </c>
      <c r="C2059" s="41">
        <f t="shared" si="64"/>
        <v>0.67454400000000003</v>
      </c>
      <c r="D2059" s="41">
        <f t="shared" si="65"/>
        <v>4.3055999999999997E-2</v>
      </c>
      <c r="E2059" s="30">
        <v>0</v>
      </c>
      <c r="F2059" s="31">
        <v>4.3055999999999997E-2</v>
      </c>
      <c r="G2059" s="32">
        <v>0</v>
      </c>
      <c r="H2059" s="32">
        <v>0</v>
      </c>
      <c r="I2059" s="32">
        <v>0</v>
      </c>
      <c r="J2059" s="32">
        <v>0</v>
      </c>
      <c r="K2059" s="29">
        <f>Лист4!E2057/1000</f>
        <v>0.71760000000000002</v>
      </c>
      <c r="L2059" s="33"/>
      <c r="M2059" s="33"/>
    </row>
    <row r="2060" spans="1:13" s="34" customFormat="1" ht="18.75" customHeight="1" x14ac:dyDescent="0.25">
      <c r="A2060" s="23" t="str">
        <f>Лист4!A2058</f>
        <v xml:space="preserve">Энергетическая ул. д.11 </v>
      </c>
      <c r="B2060" s="185" t="str">
        <f>Лист4!C2058</f>
        <v>г. Астрахань</v>
      </c>
      <c r="C2060" s="41">
        <f t="shared" si="64"/>
        <v>207.878086</v>
      </c>
      <c r="D2060" s="41">
        <f t="shared" si="65"/>
        <v>13.268813999999999</v>
      </c>
      <c r="E2060" s="30">
        <v>0</v>
      </c>
      <c r="F2060" s="31">
        <v>13.268813999999999</v>
      </c>
      <c r="G2060" s="32">
        <v>0</v>
      </c>
      <c r="H2060" s="32">
        <v>0</v>
      </c>
      <c r="I2060" s="32">
        <v>0</v>
      </c>
      <c r="J2060" s="32">
        <v>0</v>
      </c>
      <c r="K2060" s="29">
        <f>Лист4!E2058/1000</f>
        <v>221.14689999999999</v>
      </c>
      <c r="L2060" s="33"/>
      <c r="M2060" s="33"/>
    </row>
    <row r="2061" spans="1:13" s="34" customFormat="1" ht="18.75" customHeight="1" x14ac:dyDescent="0.25">
      <c r="A2061" s="23" t="str">
        <f>Лист4!A2059</f>
        <v xml:space="preserve">Энергетическая ул. д.11 - корп. 2 </v>
      </c>
      <c r="B2061" s="185" t="str">
        <f>Лист4!C2059</f>
        <v>г. Астрахань</v>
      </c>
      <c r="C2061" s="41">
        <f t="shared" si="64"/>
        <v>309.32608199999999</v>
      </c>
      <c r="D2061" s="41">
        <f t="shared" si="65"/>
        <v>19.744217999999996</v>
      </c>
      <c r="E2061" s="30">
        <v>0</v>
      </c>
      <c r="F2061" s="31">
        <v>19.744217999999996</v>
      </c>
      <c r="G2061" s="32">
        <v>0</v>
      </c>
      <c r="H2061" s="32">
        <v>0</v>
      </c>
      <c r="I2061" s="32">
        <v>0</v>
      </c>
      <c r="J2061" s="32">
        <v>0</v>
      </c>
      <c r="K2061" s="29">
        <f>Лист4!E2059/1000</f>
        <v>329.07029999999997</v>
      </c>
      <c r="L2061" s="33"/>
      <c r="M2061" s="33"/>
    </row>
    <row r="2062" spans="1:13" s="34" customFormat="1" ht="25.5" customHeight="1" x14ac:dyDescent="0.25">
      <c r="A2062" s="23" t="str">
        <f>Лист4!A2060</f>
        <v xml:space="preserve">Энергетическая ул. д.11 - корп. 3 </v>
      </c>
      <c r="B2062" s="185" t="str">
        <f>Лист4!C2060</f>
        <v>г. Астрахань</v>
      </c>
      <c r="C2062" s="41">
        <f t="shared" si="64"/>
        <v>642.72422920000008</v>
      </c>
      <c r="D2062" s="41">
        <f t="shared" si="65"/>
        <v>41.024950799999999</v>
      </c>
      <c r="E2062" s="30">
        <v>0</v>
      </c>
      <c r="F2062" s="31">
        <v>41.024950799999999</v>
      </c>
      <c r="G2062" s="32">
        <v>0</v>
      </c>
      <c r="H2062" s="32">
        <v>0</v>
      </c>
      <c r="I2062" s="32">
        <v>0</v>
      </c>
      <c r="J2062" s="32">
        <v>0</v>
      </c>
      <c r="K2062" s="29">
        <f>Лист4!E2060/1000</f>
        <v>683.74918000000002</v>
      </c>
      <c r="L2062" s="33"/>
      <c r="M2062" s="33"/>
    </row>
    <row r="2063" spans="1:13" s="34" customFormat="1" ht="25.5" customHeight="1" x14ac:dyDescent="0.25">
      <c r="A2063" s="23" t="str">
        <f>Лист4!A2061</f>
        <v xml:space="preserve">Энергетическая ул. д.11 - корп. 4 </v>
      </c>
      <c r="B2063" s="185" t="str">
        <f>Лист4!C2061</f>
        <v>г. Астрахань</v>
      </c>
      <c r="C2063" s="41">
        <f t="shared" si="64"/>
        <v>579.71539000000007</v>
      </c>
      <c r="D2063" s="41">
        <f t="shared" si="65"/>
        <v>37.003110000000007</v>
      </c>
      <c r="E2063" s="30">
        <v>0</v>
      </c>
      <c r="F2063" s="31">
        <v>37.003110000000007</v>
      </c>
      <c r="G2063" s="32">
        <v>0</v>
      </c>
      <c r="H2063" s="32">
        <v>0</v>
      </c>
      <c r="I2063" s="32">
        <v>0</v>
      </c>
      <c r="J2063" s="32">
        <v>0</v>
      </c>
      <c r="K2063" s="29">
        <f>Лист4!E2061/1000</f>
        <v>616.71850000000006</v>
      </c>
      <c r="L2063" s="33"/>
      <c r="M2063" s="33"/>
    </row>
    <row r="2064" spans="1:13" s="34" customFormat="1" ht="32.25" customHeight="1" x14ac:dyDescent="0.25">
      <c r="A2064" s="23" t="str">
        <f>Лист4!A2062</f>
        <v xml:space="preserve">Энергетическая ул. д.13 </v>
      </c>
      <c r="B2064" s="185" t="str">
        <f>Лист4!C2062</f>
        <v>г. Астрахань</v>
      </c>
      <c r="C2064" s="41">
        <f t="shared" si="64"/>
        <v>622.11108200000024</v>
      </c>
      <c r="D2064" s="41">
        <f t="shared" si="65"/>
        <v>39.709218000000014</v>
      </c>
      <c r="E2064" s="30">
        <v>0</v>
      </c>
      <c r="F2064" s="31">
        <v>39.709218000000014</v>
      </c>
      <c r="G2064" s="32">
        <v>0</v>
      </c>
      <c r="H2064" s="32">
        <v>0</v>
      </c>
      <c r="I2064" s="32">
        <v>0</v>
      </c>
      <c r="J2064" s="32">
        <v>0</v>
      </c>
      <c r="K2064" s="29">
        <f>Лист4!E2062/1000</f>
        <v>661.8203000000002</v>
      </c>
      <c r="L2064" s="33"/>
      <c r="M2064" s="33"/>
    </row>
    <row r="2065" spans="1:13" s="34" customFormat="1" ht="18.75" customHeight="1" x14ac:dyDescent="0.25">
      <c r="A2065" s="23" t="str">
        <f>Лист4!A2063</f>
        <v xml:space="preserve">Энергетическая ул. д.13 - корп. 1 </v>
      </c>
      <c r="B2065" s="185" t="str">
        <f>Лист4!C2063</f>
        <v>г. Астрахань</v>
      </c>
      <c r="C2065" s="41">
        <f t="shared" si="64"/>
        <v>316.29909600000008</v>
      </c>
      <c r="D2065" s="41">
        <f t="shared" si="65"/>
        <v>20.189304000000007</v>
      </c>
      <c r="E2065" s="30">
        <v>0</v>
      </c>
      <c r="F2065" s="31">
        <v>20.189304000000007</v>
      </c>
      <c r="G2065" s="32">
        <v>0</v>
      </c>
      <c r="H2065" s="32">
        <v>0</v>
      </c>
      <c r="I2065" s="32">
        <v>0</v>
      </c>
      <c r="J2065" s="32">
        <v>0</v>
      </c>
      <c r="K2065" s="29">
        <f>Лист4!E2063/1000</f>
        <v>336.48840000000007</v>
      </c>
      <c r="L2065" s="33"/>
      <c r="M2065" s="33"/>
    </row>
    <row r="2066" spans="1:13" s="34" customFormat="1" ht="18.75" customHeight="1" x14ac:dyDescent="0.25">
      <c r="A2066" s="23" t="str">
        <f>Лист4!A2064</f>
        <v xml:space="preserve">Энергетическая ул. д.13 - корп. 2 </v>
      </c>
      <c r="B2066" s="185" t="str">
        <f>Лист4!C2064</f>
        <v>г. Астрахань</v>
      </c>
      <c r="C2066" s="41">
        <f t="shared" si="64"/>
        <v>526.14200760000017</v>
      </c>
      <c r="D2066" s="41">
        <f t="shared" si="65"/>
        <v>33.58353240000001</v>
      </c>
      <c r="E2066" s="30">
        <v>0</v>
      </c>
      <c r="F2066" s="31">
        <v>33.58353240000001</v>
      </c>
      <c r="G2066" s="32">
        <v>0</v>
      </c>
      <c r="H2066" s="32">
        <v>0</v>
      </c>
      <c r="I2066" s="32">
        <v>0</v>
      </c>
      <c r="J2066" s="32">
        <v>0</v>
      </c>
      <c r="K2066" s="29">
        <f>Лист4!E2064/1000</f>
        <v>559.72554000000014</v>
      </c>
      <c r="L2066" s="33"/>
      <c r="M2066" s="33"/>
    </row>
    <row r="2067" spans="1:13" s="34" customFormat="1" ht="18.75" customHeight="1" x14ac:dyDescent="0.25">
      <c r="A2067" s="23" t="str">
        <f>Лист4!A2065</f>
        <v xml:space="preserve">Энергетическая ул. д.13 - корп. 3 </v>
      </c>
      <c r="B2067" s="185" t="str">
        <f>Лист4!C2065</f>
        <v>г. Астрахань</v>
      </c>
      <c r="C2067" s="41">
        <f t="shared" si="64"/>
        <v>8.694248</v>
      </c>
      <c r="D2067" s="41">
        <f t="shared" si="65"/>
        <v>0.554952</v>
      </c>
      <c r="E2067" s="30">
        <v>0</v>
      </c>
      <c r="F2067" s="31">
        <v>0.554952</v>
      </c>
      <c r="G2067" s="32">
        <v>0</v>
      </c>
      <c r="H2067" s="32">
        <v>0</v>
      </c>
      <c r="I2067" s="32">
        <v>0</v>
      </c>
      <c r="J2067" s="32">
        <v>0</v>
      </c>
      <c r="K2067" s="29">
        <f>Лист4!E2065/1000</f>
        <v>9.2492000000000001</v>
      </c>
      <c r="L2067" s="33"/>
      <c r="M2067" s="33"/>
    </row>
    <row r="2068" spans="1:13" s="34" customFormat="1" ht="25.5" customHeight="1" x14ac:dyDescent="0.25">
      <c r="A2068" s="23" t="str">
        <f>Лист4!A2066</f>
        <v xml:space="preserve">Энергетическая ул. д.19 </v>
      </c>
      <c r="B2068" s="185" t="str">
        <f>Лист4!C2066</f>
        <v>г. Астрахань</v>
      </c>
      <c r="C2068" s="41">
        <f t="shared" si="64"/>
        <v>1.6873939999999998</v>
      </c>
      <c r="D2068" s="41">
        <f t="shared" si="65"/>
        <v>0.107706</v>
      </c>
      <c r="E2068" s="30">
        <v>0</v>
      </c>
      <c r="F2068" s="31">
        <v>0.107706</v>
      </c>
      <c r="G2068" s="32">
        <v>0</v>
      </c>
      <c r="H2068" s="32">
        <v>0</v>
      </c>
      <c r="I2068" s="32">
        <v>0</v>
      </c>
      <c r="J2068" s="32">
        <v>0</v>
      </c>
      <c r="K2068" s="29">
        <f>Лист4!E2066/1000</f>
        <v>1.7950999999999999</v>
      </c>
      <c r="L2068" s="33"/>
      <c r="M2068" s="33"/>
    </row>
    <row r="2069" spans="1:13" s="34" customFormat="1" ht="25.5" customHeight="1" x14ac:dyDescent="0.25">
      <c r="A2069" s="23" t="str">
        <f>Лист4!A2067</f>
        <v xml:space="preserve">Энергетическая ул. д.19 - корп. 1 </v>
      </c>
      <c r="B2069" s="185" t="str">
        <f>Лист4!C2067</f>
        <v>г. Астрахань</v>
      </c>
      <c r="C2069" s="41">
        <f t="shared" si="64"/>
        <v>231.30721000000005</v>
      </c>
      <c r="D2069" s="41">
        <f t="shared" si="65"/>
        <v>14.764290000000006</v>
      </c>
      <c r="E2069" s="30">
        <v>0</v>
      </c>
      <c r="F2069" s="31">
        <v>14.764290000000006</v>
      </c>
      <c r="G2069" s="32">
        <v>0</v>
      </c>
      <c r="H2069" s="32">
        <v>0</v>
      </c>
      <c r="I2069" s="32">
        <v>0</v>
      </c>
      <c r="J2069" s="32">
        <v>0</v>
      </c>
      <c r="K2069" s="29">
        <f>Лист4!E2067/1000</f>
        <v>246.07150000000007</v>
      </c>
      <c r="L2069" s="33"/>
      <c r="M2069" s="33"/>
    </row>
    <row r="2070" spans="1:13" s="34" customFormat="1" ht="18.75" customHeight="1" x14ac:dyDescent="0.25">
      <c r="A2070" s="23" t="str">
        <f>Лист4!A2068</f>
        <v xml:space="preserve">Энергетическая ул. д.19 - корп. 2 </v>
      </c>
      <c r="B2070" s="185" t="str">
        <f>Лист4!C2068</f>
        <v>г. Астрахань</v>
      </c>
      <c r="C2070" s="41">
        <f t="shared" si="64"/>
        <v>1035.6867454000001</v>
      </c>
      <c r="D2070" s="41">
        <f t="shared" si="65"/>
        <v>66.107664599999993</v>
      </c>
      <c r="E2070" s="30">
        <v>0</v>
      </c>
      <c r="F2070" s="31">
        <v>66.107664599999993</v>
      </c>
      <c r="G2070" s="32">
        <v>0</v>
      </c>
      <c r="H2070" s="32">
        <v>0</v>
      </c>
      <c r="I2070" s="32">
        <v>0</v>
      </c>
      <c r="J2070" s="32">
        <v>0</v>
      </c>
      <c r="K2070" s="29">
        <f>Лист4!E2068/1000</f>
        <v>1101.79441</v>
      </c>
      <c r="L2070" s="33"/>
      <c r="M2070" s="33"/>
    </row>
    <row r="2071" spans="1:13" s="34" customFormat="1" ht="18.75" customHeight="1" x14ac:dyDescent="0.25">
      <c r="A2071" s="23" t="str">
        <f>Лист4!A2069</f>
        <v xml:space="preserve">Энергетическая ул. д.5 </v>
      </c>
      <c r="B2071" s="185" t="str">
        <f>Лист4!C2069</f>
        <v>г. Астрахань</v>
      </c>
      <c r="C2071" s="41">
        <f t="shared" si="64"/>
        <v>286.66897999999998</v>
      </c>
      <c r="D2071" s="41">
        <f t="shared" si="65"/>
        <v>18.298020000000001</v>
      </c>
      <c r="E2071" s="30">
        <v>0</v>
      </c>
      <c r="F2071" s="31">
        <v>18.298020000000001</v>
      </c>
      <c r="G2071" s="32">
        <v>0</v>
      </c>
      <c r="H2071" s="32">
        <v>0</v>
      </c>
      <c r="I2071" s="32">
        <v>0</v>
      </c>
      <c r="J2071" s="32">
        <v>0</v>
      </c>
      <c r="K2071" s="29">
        <f>Лист4!E2069/1000</f>
        <v>304.96699999999998</v>
      </c>
      <c r="L2071" s="33"/>
      <c r="M2071" s="33"/>
    </row>
    <row r="2072" spans="1:13" s="34" customFormat="1" ht="18.75" customHeight="1" x14ac:dyDescent="0.25">
      <c r="A2072" s="23" t="str">
        <f>Лист4!A2070</f>
        <v xml:space="preserve">Энергетическая ул. д.5 - корп. 2 </v>
      </c>
      <c r="B2072" s="185" t="str">
        <f>Лист4!C2070</f>
        <v>г. Астрахань</v>
      </c>
      <c r="C2072" s="41">
        <f t="shared" si="64"/>
        <v>701.29545059999998</v>
      </c>
      <c r="D2072" s="41">
        <f t="shared" si="65"/>
        <v>44.763539399999999</v>
      </c>
      <c r="E2072" s="30">
        <v>0</v>
      </c>
      <c r="F2072" s="31">
        <v>44.763539399999999</v>
      </c>
      <c r="G2072" s="32">
        <v>0</v>
      </c>
      <c r="H2072" s="32">
        <v>0</v>
      </c>
      <c r="I2072" s="32">
        <v>0</v>
      </c>
      <c r="J2072" s="32">
        <v>0</v>
      </c>
      <c r="K2072" s="29">
        <f>Лист4!E2070/1000</f>
        <v>746.05898999999999</v>
      </c>
      <c r="L2072" s="33"/>
      <c r="M2072" s="33"/>
    </row>
    <row r="2073" spans="1:13" s="34" customFormat="1" ht="18.75" customHeight="1" x14ac:dyDescent="0.25">
      <c r="A2073" s="23" t="str">
        <f>Лист4!A2071</f>
        <v xml:space="preserve">Энергетическая ул. д.7 </v>
      </c>
      <c r="B2073" s="185" t="str">
        <f>Лист4!C2071</f>
        <v>г. Астрахань</v>
      </c>
      <c r="C2073" s="41">
        <f t="shared" si="64"/>
        <v>1229.8505133999997</v>
      </c>
      <c r="D2073" s="41">
        <f t="shared" si="65"/>
        <v>78.501096599999983</v>
      </c>
      <c r="E2073" s="30">
        <v>0</v>
      </c>
      <c r="F2073" s="31">
        <v>78.501096599999983</v>
      </c>
      <c r="G2073" s="32">
        <v>0</v>
      </c>
      <c r="H2073" s="32">
        <v>0</v>
      </c>
      <c r="I2073" s="32">
        <v>0</v>
      </c>
      <c r="J2073" s="32">
        <v>0</v>
      </c>
      <c r="K2073" s="29">
        <f>Лист4!E2071/1000</f>
        <v>1308.3516099999997</v>
      </c>
      <c r="L2073" s="33"/>
      <c r="M2073" s="33"/>
    </row>
    <row r="2074" spans="1:13" s="34" customFormat="1" ht="18.75" customHeight="1" x14ac:dyDescent="0.25">
      <c r="A2074" s="23" t="str">
        <f>Лист4!A2072</f>
        <v xml:space="preserve">Энергетическая ул. д.7 - корп. 2 </v>
      </c>
      <c r="B2074" s="185" t="str">
        <f>Лист4!C2072</f>
        <v>г. Астрахань</v>
      </c>
      <c r="C2074" s="41">
        <f t="shared" si="64"/>
        <v>481.94749399999989</v>
      </c>
      <c r="D2074" s="41">
        <f t="shared" si="65"/>
        <v>30.762605999999991</v>
      </c>
      <c r="E2074" s="30">
        <v>0</v>
      </c>
      <c r="F2074" s="31">
        <v>30.762605999999991</v>
      </c>
      <c r="G2074" s="32">
        <v>0</v>
      </c>
      <c r="H2074" s="32">
        <v>0</v>
      </c>
      <c r="I2074" s="32">
        <v>0</v>
      </c>
      <c r="J2074" s="32">
        <v>0</v>
      </c>
      <c r="K2074" s="29">
        <f>Лист4!E2072/1000</f>
        <v>512.7100999999999</v>
      </c>
      <c r="L2074" s="33"/>
      <c r="M2074" s="33"/>
    </row>
    <row r="2075" spans="1:13" s="34" customFormat="1" ht="18.75" customHeight="1" x14ac:dyDescent="0.25">
      <c r="A2075" s="23" t="str">
        <f>Лист4!A2073</f>
        <v xml:space="preserve">Энергетическая ул. д.9 </v>
      </c>
      <c r="B2075" s="185" t="str">
        <f>Лист4!C2073</f>
        <v>г. Астрахань</v>
      </c>
      <c r="C2075" s="41">
        <f t="shared" si="64"/>
        <v>1152.1413526000001</v>
      </c>
      <c r="D2075" s="41">
        <f t="shared" si="65"/>
        <v>73.540937400000004</v>
      </c>
      <c r="E2075" s="30">
        <v>0</v>
      </c>
      <c r="F2075" s="31">
        <v>73.540937400000004</v>
      </c>
      <c r="G2075" s="32">
        <v>0</v>
      </c>
      <c r="H2075" s="32">
        <v>0</v>
      </c>
      <c r="I2075" s="32">
        <v>0</v>
      </c>
      <c r="J2075" s="32">
        <v>0</v>
      </c>
      <c r="K2075" s="29">
        <f>Лист4!E2073/1000</f>
        <v>1225.6822900000002</v>
      </c>
      <c r="L2075" s="33"/>
      <c r="M2075" s="33"/>
    </row>
    <row r="2076" spans="1:13" s="34" customFormat="1" ht="18.75" customHeight="1" x14ac:dyDescent="0.25">
      <c r="A2076" s="23" t="str">
        <f>Лист4!A2074</f>
        <v xml:space="preserve">Энергетическая ул. д.9 - корп. 2 </v>
      </c>
      <c r="B2076" s="185" t="str">
        <f>Лист4!C2074</f>
        <v>г. Астрахань</v>
      </c>
      <c r="C2076" s="41">
        <f t="shared" si="64"/>
        <v>630.79909779999991</v>
      </c>
      <c r="D2076" s="41">
        <f t="shared" si="65"/>
        <v>40.263772199999991</v>
      </c>
      <c r="E2076" s="30">
        <v>0</v>
      </c>
      <c r="F2076" s="31">
        <v>40.263772199999991</v>
      </c>
      <c r="G2076" s="32">
        <v>0</v>
      </c>
      <c r="H2076" s="32">
        <v>0</v>
      </c>
      <c r="I2076" s="32">
        <v>0</v>
      </c>
      <c r="J2076" s="32">
        <v>0</v>
      </c>
      <c r="K2076" s="29">
        <f>Лист4!E2074/1000</f>
        <v>671.06286999999986</v>
      </c>
      <c r="L2076" s="33"/>
      <c r="M2076" s="33"/>
    </row>
    <row r="2077" spans="1:13" s="34" customFormat="1" ht="18.75" customHeight="1" x14ac:dyDescent="0.25">
      <c r="A2077" s="23" t="str">
        <f>Лист4!A2075</f>
        <v xml:space="preserve">Энергетическая ул. д.9 - корп. 4 </v>
      </c>
      <c r="B2077" s="185" t="str">
        <f>Лист4!C2075</f>
        <v>г. Астрахань</v>
      </c>
      <c r="C2077" s="41">
        <f t="shared" si="64"/>
        <v>612.07197599999995</v>
      </c>
      <c r="D2077" s="41">
        <f t="shared" si="65"/>
        <v>39.068424</v>
      </c>
      <c r="E2077" s="30">
        <v>0</v>
      </c>
      <c r="F2077" s="31">
        <v>39.068424</v>
      </c>
      <c r="G2077" s="32">
        <v>0</v>
      </c>
      <c r="H2077" s="32">
        <v>0</v>
      </c>
      <c r="I2077" s="32">
        <v>0</v>
      </c>
      <c r="J2077" s="32">
        <v>0</v>
      </c>
      <c r="K2077" s="29">
        <f>Лист4!E2075/1000</f>
        <v>651.1404</v>
      </c>
      <c r="L2077" s="33"/>
      <c r="M2077" s="33"/>
    </row>
    <row r="2078" spans="1:13" s="34" customFormat="1" ht="18.75" customHeight="1" x14ac:dyDescent="0.25">
      <c r="A2078" s="23" t="str">
        <f>Лист4!A2076</f>
        <v xml:space="preserve">Энергетическая ул. д.9 - корп. 5 </v>
      </c>
      <c r="B2078" s="185" t="str">
        <f>Лист4!C2076</f>
        <v>г. Астрахань</v>
      </c>
      <c r="C2078" s="41">
        <f t="shared" si="64"/>
        <v>811.33546019999949</v>
      </c>
      <c r="D2078" s="41">
        <f t="shared" si="65"/>
        <v>51.787369799999965</v>
      </c>
      <c r="E2078" s="30">
        <v>0</v>
      </c>
      <c r="F2078" s="31">
        <v>51.787369799999965</v>
      </c>
      <c r="G2078" s="32">
        <v>0</v>
      </c>
      <c r="H2078" s="32">
        <v>0</v>
      </c>
      <c r="I2078" s="32">
        <v>0</v>
      </c>
      <c r="J2078" s="32">
        <v>0</v>
      </c>
      <c r="K2078" s="29">
        <f>Лист4!E2076/1000</f>
        <v>863.12282999999945</v>
      </c>
      <c r="L2078" s="33"/>
      <c r="M2078" s="33"/>
    </row>
    <row r="2079" spans="1:13" s="34" customFormat="1" ht="18.75" customHeight="1" x14ac:dyDescent="0.25">
      <c r="A2079" s="23" t="str">
        <f>Лист4!A2077</f>
        <v xml:space="preserve">Юрия Селенского ул. д.14 </v>
      </c>
      <c r="B2079" s="185" t="str">
        <f>Лист4!C2077</f>
        <v>г. Астрахань</v>
      </c>
      <c r="C2079" s="41">
        <f t="shared" si="64"/>
        <v>10.222735</v>
      </c>
      <c r="D2079" s="41">
        <f t="shared" si="65"/>
        <v>0.65251499999999996</v>
      </c>
      <c r="E2079" s="30">
        <v>0</v>
      </c>
      <c r="F2079" s="31">
        <v>0.65251499999999996</v>
      </c>
      <c r="G2079" s="32">
        <v>0</v>
      </c>
      <c r="H2079" s="32">
        <v>0</v>
      </c>
      <c r="I2079" s="32">
        <v>0</v>
      </c>
      <c r="J2079" s="32">
        <v>0</v>
      </c>
      <c r="K2079" s="29">
        <f>Лист4!E2077/1000</f>
        <v>10.875249999999999</v>
      </c>
      <c r="L2079" s="33"/>
      <c r="M2079" s="33"/>
    </row>
    <row r="2080" spans="1:13" s="34" customFormat="1" ht="18.75" customHeight="1" x14ac:dyDescent="0.25">
      <c r="A2080" s="23" t="str">
        <f>Лист4!A2078</f>
        <v xml:space="preserve">Яблочкова ул. д.1 </v>
      </c>
      <c r="B2080" s="185" t="str">
        <f>Лист4!C2078</f>
        <v>г. Астрахань</v>
      </c>
      <c r="C2080" s="41">
        <f t="shared" si="64"/>
        <v>403.36105000000009</v>
      </c>
      <c r="D2080" s="41">
        <f t="shared" si="65"/>
        <v>25.746450000000006</v>
      </c>
      <c r="E2080" s="30">
        <v>0</v>
      </c>
      <c r="F2080" s="31">
        <v>25.746450000000006</v>
      </c>
      <c r="G2080" s="32">
        <v>0</v>
      </c>
      <c r="H2080" s="32">
        <v>0</v>
      </c>
      <c r="I2080" s="32">
        <v>0</v>
      </c>
      <c r="J2080" s="32">
        <v>0</v>
      </c>
      <c r="K2080" s="29">
        <f>Лист4!E2078/1000</f>
        <v>429.10750000000007</v>
      </c>
      <c r="L2080" s="33"/>
      <c r="M2080" s="33"/>
    </row>
    <row r="2081" spans="1:13" s="34" customFormat="1" ht="18.75" customHeight="1" x14ac:dyDescent="0.25">
      <c r="A2081" s="23" t="str">
        <f>Лист4!A2079</f>
        <v xml:space="preserve">Яблочкова ул. д.11 </v>
      </c>
      <c r="B2081" s="185" t="str">
        <f>Лист4!C2079</f>
        <v>г. Астрахань</v>
      </c>
      <c r="C2081" s="41">
        <f t="shared" si="64"/>
        <v>642.93447900000001</v>
      </c>
      <c r="D2081" s="41">
        <f t="shared" si="65"/>
        <v>41.038370999999998</v>
      </c>
      <c r="E2081" s="30">
        <v>0</v>
      </c>
      <c r="F2081" s="31">
        <v>41.038370999999998</v>
      </c>
      <c r="G2081" s="32">
        <v>0</v>
      </c>
      <c r="H2081" s="32">
        <v>0</v>
      </c>
      <c r="I2081" s="32">
        <v>0</v>
      </c>
      <c r="J2081" s="32">
        <v>0</v>
      </c>
      <c r="K2081" s="29">
        <f>Лист4!E2079/1000</f>
        <v>683.97284999999999</v>
      </c>
      <c r="L2081" s="33"/>
      <c r="M2081" s="33"/>
    </row>
    <row r="2082" spans="1:13" s="34" customFormat="1" ht="18.75" customHeight="1" x14ac:dyDescent="0.25">
      <c r="A2082" s="23" t="str">
        <f>Лист4!A2080</f>
        <v xml:space="preserve">Яблочкова ул. д.13 </v>
      </c>
      <c r="B2082" s="185" t="str">
        <f>Лист4!C2080</f>
        <v>г. Астрахань</v>
      </c>
      <c r="C2082" s="41">
        <f t="shared" si="64"/>
        <v>0</v>
      </c>
      <c r="D2082" s="41">
        <f t="shared" si="65"/>
        <v>0</v>
      </c>
      <c r="E2082" s="30">
        <v>0</v>
      </c>
      <c r="F2082" s="31">
        <v>0</v>
      </c>
      <c r="G2082" s="32">
        <v>0</v>
      </c>
      <c r="H2082" s="32">
        <v>0</v>
      </c>
      <c r="I2082" s="32">
        <v>0</v>
      </c>
      <c r="J2082" s="32">
        <v>0</v>
      </c>
      <c r="K2082" s="29">
        <f>Лист4!E2080/1000</f>
        <v>0</v>
      </c>
      <c r="L2082" s="33"/>
      <c r="M2082" s="33"/>
    </row>
    <row r="2083" spans="1:13" s="34" customFormat="1" ht="18.75" customHeight="1" x14ac:dyDescent="0.25">
      <c r="A2083" s="23" t="str">
        <f>Лист4!A2081</f>
        <v xml:space="preserve">Яблочкова ул. д.17 </v>
      </c>
      <c r="B2083" s="185" t="str">
        <f>Лист4!C2081</f>
        <v>г. Астрахань</v>
      </c>
      <c r="C2083" s="41">
        <f t="shared" si="64"/>
        <v>396.40255900000005</v>
      </c>
      <c r="D2083" s="41">
        <f t="shared" si="65"/>
        <v>25.302291000000004</v>
      </c>
      <c r="E2083" s="30">
        <v>0</v>
      </c>
      <c r="F2083" s="31">
        <v>25.302291000000004</v>
      </c>
      <c r="G2083" s="32">
        <v>0</v>
      </c>
      <c r="H2083" s="32">
        <v>0</v>
      </c>
      <c r="I2083" s="32">
        <v>0</v>
      </c>
      <c r="J2083" s="32">
        <v>0</v>
      </c>
      <c r="K2083" s="29">
        <f>Лист4!E2081/1000</f>
        <v>421.70485000000008</v>
      </c>
      <c r="L2083" s="33"/>
      <c r="M2083" s="33"/>
    </row>
    <row r="2084" spans="1:13" s="34" customFormat="1" ht="18.75" customHeight="1" x14ac:dyDescent="0.25">
      <c r="A2084" s="23" t="str">
        <f>Лист4!A2082</f>
        <v xml:space="preserve">Яблочкова ул. д.19 </v>
      </c>
      <c r="B2084" s="185" t="str">
        <f>Лист4!C2082</f>
        <v>г. Астрахань</v>
      </c>
      <c r="C2084" s="41">
        <f t="shared" si="64"/>
        <v>458.55750219999999</v>
      </c>
      <c r="D2084" s="41">
        <f t="shared" si="65"/>
        <v>29.269627799999999</v>
      </c>
      <c r="E2084" s="30">
        <v>0</v>
      </c>
      <c r="F2084" s="31">
        <v>29.269627799999999</v>
      </c>
      <c r="G2084" s="32">
        <v>0</v>
      </c>
      <c r="H2084" s="32">
        <v>0</v>
      </c>
      <c r="I2084" s="32">
        <v>0</v>
      </c>
      <c r="J2084" s="32">
        <v>0</v>
      </c>
      <c r="K2084" s="29">
        <f>Лист4!E2082/1000</f>
        <v>487.82713000000001</v>
      </c>
      <c r="L2084" s="33"/>
      <c r="M2084" s="33"/>
    </row>
    <row r="2085" spans="1:13" s="34" customFormat="1" ht="18.75" customHeight="1" x14ac:dyDescent="0.25">
      <c r="A2085" s="23" t="str">
        <f>Лист4!A2083</f>
        <v xml:space="preserve">Яблочкова ул. д.1А </v>
      </c>
      <c r="B2085" s="185" t="str">
        <f>Лист4!C2083</f>
        <v>г. Астрахань</v>
      </c>
      <c r="C2085" s="41">
        <f t="shared" si="64"/>
        <v>1035.5588020000002</v>
      </c>
      <c r="D2085" s="41">
        <f t="shared" si="65"/>
        <v>66.099498000000011</v>
      </c>
      <c r="E2085" s="30">
        <v>0</v>
      </c>
      <c r="F2085" s="31">
        <v>66.099498000000011</v>
      </c>
      <c r="G2085" s="32">
        <v>0</v>
      </c>
      <c r="H2085" s="32">
        <v>0</v>
      </c>
      <c r="I2085" s="32">
        <v>0</v>
      </c>
      <c r="J2085" s="32">
        <v>0</v>
      </c>
      <c r="K2085" s="29">
        <f>Лист4!E2083/1000</f>
        <v>1101.6583000000003</v>
      </c>
      <c r="L2085" s="33"/>
      <c r="M2085" s="33"/>
    </row>
    <row r="2086" spans="1:13" s="34" customFormat="1" ht="18.75" customHeight="1" x14ac:dyDescent="0.25">
      <c r="A2086" s="23" t="str">
        <f>Лист4!A2084</f>
        <v xml:space="preserve">Яблочкова ул. д.21 </v>
      </c>
      <c r="B2086" s="185" t="str">
        <f>Лист4!C2084</f>
        <v>г. Астрахань</v>
      </c>
      <c r="C2086" s="41">
        <f t="shared" si="64"/>
        <v>495.41130200000003</v>
      </c>
      <c r="D2086" s="41">
        <f t="shared" si="65"/>
        <v>31.621998000000005</v>
      </c>
      <c r="E2086" s="30">
        <v>0</v>
      </c>
      <c r="F2086" s="31">
        <v>31.621998000000005</v>
      </c>
      <c r="G2086" s="32">
        <v>0</v>
      </c>
      <c r="H2086" s="32">
        <v>0</v>
      </c>
      <c r="I2086" s="32">
        <v>0</v>
      </c>
      <c r="J2086" s="32">
        <v>0</v>
      </c>
      <c r="K2086" s="29">
        <f>Лист4!E2084/1000</f>
        <v>527.03330000000005</v>
      </c>
      <c r="L2086" s="33"/>
      <c r="M2086" s="33"/>
    </row>
    <row r="2087" spans="1:13" s="34" customFormat="1" ht="18.75" customHeight="1" x14ac:dyDescent="0.25">
      <c r="A2087" s="23" t="str">
        <f>Лист4!A2085</f>
        <v xml:space="preserve">Яблочкова ул. д.22 </v>
      </c>
      <c r="B2087" s="185" t="str">
        <f>Лист4!C2085</f>
        <v>г. Астрахань</v>
      </c>
      <c r="C2087" s="41">
        <f t="shared" si="64"/>
        <v>624.29393119999997</v>
      </c>
      <c r="D2087" s="41">
        <f t="shared" si="65"/>
        <v>39.848548799999996</v>
      </c>
      <c r="E2087" s="30">
        <v>0</v>
      </c>
      <c r="F2087" s="31">
        <v>39.848548799999996</v>
      </c>
      <c r="G2087" s="32">
        <v>0</v>
      </c>
      <c r="H2087" s="32">
        <v>0</v>
      </c>
      <c r="I2087" s="32">
        <v>0</v>
      </c>
      <c r="J2087" s="32">
        <v>0</v>
      </c>
      <c r="K2087" s="29">
        <f>Лист4!E2085/1000</f>
        <v>664.14247999999998</v>
      </c>
      <c r="L2087" s="33"/>
      <c r="M2087" s="33"/>
    </row>
    <row r="2088" spans="1:13" s="34" customFormat="1" ht="18.75" customHeight="1" x14ac:dyDescent="0.25">
      <c r="A2088" s="23" t="str">
        <f>Лист4!A2086</f>
        <v xml:space="preserve">Яблочкова ул. д.24 </v>
      </c>
      <c r="B2088" s="185" t="str">
        <f>Лист4!C2086</f>
        <v>г. Астрахань</v>
      </c>
      <c r="C2088" s="41">
        <f t="shared" si="64"/>
        <v>258.90213200000039</v>
      </c>
      <c r="D2088" s="41">
        <f t="shared" si="65"/>
        <v>16.525668000000003</v>
      </c>
      <c r="E2088" s="30">
        <v>0</v>
      </c>
      <c r="F2088" s="31">
        <v>16.525668000000003</v>
      </c>
      <c r="G2088" s="32">
        <v>0</v>
      </c>
      <c r="H2088" s="32">
        <v>0</v>
      </c>
      <c r="I2088" s="32">
        <v>0</v>
      </c>
      <c r="J2088" s="32">
        <f>1688.63+3711.94</f>
        <v>5400.57</v>
      </c>
      <c r="K2088" s="29">
        <f>Лист4!E2086/1000-J2088</f>
        <v>-5125.1421999999993</v>
      </c>
      <c r="L2088" s="33"/>
      <c r="M2088" s="33"/>
    </row>
    <row r="2089" spans="1:13" s="34" customFormat="1" ht="18.75" customHeight="1" x14ac:dyDescent="0.25">
      <c r="A2089" s="23" t="str">
        <f>Лист4!A2087</f>
        <v xml:space="preserve">Яблочкова ул. д.25 </v>
      </c>
      <c r="B2089" s="185" t="str">
        <f>Лист4!C2087</f>
        <v>г. Астрахань</v>
      </c>
      <c r="C2089" s="41">
        <f t="shared" si="64"/>
        <v>555.83789540000009</v>
      </c>
      <c r="D2089" s="41">
        <f t="shared" si="65"/>
        <v>35.479014600000006</v>
      </c>
      <c r="E2089" s="30">
        <v>0</v>
      </c>
      <c r="F2089" s="31">
        <v>35.479014600000006</v>
      </c>
      <c r="G2089" s="32">
        <v>0</v>
      </c>
      <c r="H2089" s="32">
        <v>0</v>
      </c>
      <c r="I2089" s="32">
        <v>0</v>
      </c>
      <c r="J2089" s="32">
        <v>0</v>
      </c>
      <c r="K2089" s="29">
        <f>Лист4!E2087/1000</f>
        <v>591.31691000000012</v>
      </c>
      <c r="L2089" s="33"/>
      <c r="M2089" s="33"/>
    </row>
    <row r="2090" spans="1:13" s="34" customFormat="1" ht="32.25" customHeight="1" x14ac:dyDescent="0.25">
      <c r="A2090" s="23" t="str">
        <f>Лист4!A2088</f>
        <v xml:space="preserve">Яблочкова ул. д.26 </v>
      </c>
      <c r="B2090" s="185" t="str">
        <f>Лист4!C2088</f>
        <v>г. Астрахань</v>
      </c>
      <c r="C2090" s="41">
        <f t="shared" si="64"/>
        <v>519.67215680000015</v>
      </c>
      <c r="D2090" s="41">
        <f t="shared" si="65"/>
        <v>33.170563199999997</v>
      </c>
      <c r="E2090" s="30">
        <v>0</v>
      </c>
      <c r="F2090" s="31">
        <v>33.170563199999997</v>
      </c>
      <c r="G2090" s="32">
        <v>0</v>
      </c>
      <c r="H2090" s="32">
        <v>0</v>
      </c>
      <c r="I2090" s="32">
        <v>0</v>
      </c>
      <c r="J2090" s="32">
        <v>3142.89</v>
      </c>
      <c r="K2090" s="29">
        <f>Лист4!E2088/1000-J2090</f>
        <v>-2590.0472799999998</v>
      </c>
      <c r="L2090" s="33"/>
      <c r="M2090" s="33"/>
    </row>
    <row r="2091" spans="1:13" s="34" customFormat="1" ht="18.75" customHeight="1" x14ac:dyDescent="0.25">
      <c r="A2091" s="23" t="str">
        <f>Лист4!A2089</f>
        <v xml:space="preserve">Яблочкова ул. д.27 - корп. 1 </v>
      </c>
      <c r="B2091" s="185" t="str">
        <f>Лист4!C2089</f>
        <v>г. Астрахань</v>
      </c>
      <c r="C2091" s="41">
        <f t="shared" si="64"/>
        <v>555.03947820000019</v>
      </c>
      <c r="D2091" s="41">
        <f t="shared" si="65"/>
        <v>35.42805180000002</v>
      </c>
      <c r="E2091" s="30">
        <v>0</v>
      </c>
      <c r="F2091" s="31">
        <v>35.42805180000002</v>
      </c>
      <c r="G2091" s="32">
        <v>0</v>
      </c>
      <c r="H2091" s="32">
        <v>0</v>
      </c>
      <c r="I2091" s="32">
        <v>0</v>
      </c>
      <c r="J2091" s="32">
        <v>0</v>
      </c>
      <c r="K2091" s="29">
        <f>Лист4!E2089/1000</f>
        <v>590.46753000000024</v>
      </c>
      <c r="L2091" s="33"/>
      <c r="M2091" s="33"/>
    </row>
    <row r="2092" spans="1:13" s="34" customFormat="1" ht="18.75" customHeight="1" x14ac:dyDescent="0.25">
      <c r="A2092" s="23" t="str">
        <f>Лист4!A2090</f>
        <v xml:space="preserve">Яблочкова ул. д.29 </v>
      </c>
      <c r="B2092" s="185" t="str">
        <f>Лист4!C2090</f>
        <v>г. Астрахань</v>
      </c>
      <c r="C2092" s="41">
        <f t="shared" si="64"/>
        <v>812.69523600000014</v>
      </c>
      <c r="D2092" s="41">
        <f t="shared" si="65"/>
        <v>51.874164000000015</v>
      </c>
      <c r="E2092" s="30">
        <v>0</v>
      </c>
      <c r="F2092" s="31">
        <v>51.874164000000015</v>
      </c>
      <c r="G2092" s="32">
        <v>0</v>
      </c>
      <c r="H2092" s="32">
        <v>0</v>
      </c>
      <c r="I2092" s="32">
        <v>0</v>
      </c>
      <c r="J2092" s="32">
        <v>0</v>
      </c>
      <c r="K2092" s="29">
        <f>Лист4!E2090/1000</f>
        <v>864.5694000000002</v>
      </c>
      <c r="L2092" s="33"/>
      <c r="M2092" s="33"/>
    </row>
    <row r="2093" spans="1:13" s="34" customFormat="1" ht="25.5" customHeight="1" x14ac:dyDescent="0.25">
      <c r="A2093" s="23" t="str">
        <f>Лист4!A2091</f>
        <v xml:space="preserve">Яблочкова ул. д.29 - корп. 1 </v>
      </c>
      <c r="B2093" s="185" t="str">
        <f>Лист4!C2091</f>
        <v>г. Астрахань</v>
      </c>
      <c r="C2093" s="41">
        <f t="shared" si="64"/>
        <v>564.70960599999989</v>
      </c>
      <c r="D2093" s="41">
        <f t="shared" si="65"/>
        <v>36.045293999999998</v>
      </c>
      <c r="E2093" s="30">
        <v>0</v>
      </c>
      <c r="F2093" s="31">
        <v>36.045293999999998</v>
      </c>
      <c r="G2093" s="32">
        <v>0</v>
      </c>
      <c r="H2093" s="32">
        <v>0</v>
      </c>
      <c r="I2093" s="32">
        <v>0</v>
      </c>
      <c r="J2093" s="32">
        <v>5418.72</v>
      </c>
      <c r="K2093" s="29">
        <f>Лист4!E2091/1000-J2093</f>
        <v>-4817.9651000000003</v>
      </c>
      <c r="L2093" s="33"/>
      <c r="M2093" s="33"/>
    </row>
    <row r="2094" spans="1:13" s="34" customFormat="1" ht="25.5" customHeight="1" x14ac:dyDescent="0.25">
      <c r="A2094" s="23" t="str">
        <f>Лист4!A2092</f>
        <v xml:space="preserve">Яблочкова ул. д.2А </v>
      </c>
      <c r="B2094" s="185" t="str">
        <f>Лист4!C2092</f>
        <v>г. Астрахань</v>
      </c>
      <c r="C2094" s="41">
        <f t="shared" si="64"/>
        <v>534.92218099999991</v>
      </c>
      <c r="D2094" s="41">
        <f t="shared" si="65"/>
        <v>34.143968999999998</v>
      </c>
      <c r="E2094" s="30">
        <v>0</v>
      </c>
      <c r="F2094" s="31">
        <v>34.143968999999998</v>
      </c>
      <c r="G2094" s="32">
        <v>0</v>
      </c>
      <c r="H2094" s="32">
        <v>0</v>
      </c>
      <c r="I2094" s="32">
        <v>0</v>
      </c>
      <c r="J2094" s="32">
        <v>0</v>
      </c>
      <c r="K2094" s="29">
        <f>Лист4!E2092/1000</f>
        <v>569.06614999999988</v>
      </c>
      <c r="L2094" s="33"/>
      <c r="M2094" s="33"/>
    </row>
    <row r="2095" spans="1:13" s="34" customFormat="1" ht="25.5" customHeight="1" x14ac:dyDescent="0.25">
      <c r="A2095" s="23" t="str">
        <f>Лист4!A2093</f>
        <v xml:space="preserve">Яблочкова ул. д.3 </v>
      </c>
      <c r="B2095" s="185" t="str">
        <f>Лист4!C2093</f>
        <v>г. Астрахань</v>
      </c>
      <c r="C2095" s="41">
        <f t="shared" si="64"/>
        <v>410.4880829999999</v>
      </c>
      <c r="D2095" s="41">
        <f t="shared" si="65"/>
        <v>26.201366999999994</v>
      </c>
      <c r="E2095" s="30">
        <v>0</v>
      </c>
      <c r="F2095" s="31">
        <v>26.201366999999994</v>
      </c>
      <c r="G2095" s="32">
        <v>0</v>
      </c>
      <c r="H2095" s="32">
        <v>0</v>
      </c>
      <c r="I2095" s="32">
        <v>0</v>
      </c>
      <c r="J2095" s="32">
        <v>0</v>
      </c>
      <c r="K2095" s="29">
        <f>Лист4!E2093/1000-J2095</f>
        <v>436.68944999999991</v>
      </c>
      <c r="L2095" s="33"/>
      <c r="M2095" s="33"/>
    </row>
    <row r="2096" spans="1:13" s="34" customFormat="1" ht="25.5" customHeight="1" x14ac:dyDescent="0.25">
      <c r="A2096" s="23" t="str">
        <f>Лист4!A2094</f>
        <v xml:space="preserve">Яблочкова ул. д.32 </v>
      </c>
      <c r="B2096" s="185" t="str">
        <f>Лист4!C2094</f>
        <v>г. Астрахань</v>
      </c>
      <c r="C2096" s="41">
        <f t="shared" si="64"/>
        <v>426.55904680000003</v>
      </c>
      <c r="D2096" s="41">
        <f t="shared" si="65"/>
        <v>27.227173200000003</v>
      </c>
      <c r="E2096" s="30">
        <v>0</v>
      </c>
      <c r="F2096" s="31">
        <v>27.227173200000003</v>
      </c>
      <c r="G2096" s="32">
        <v>0</v>
      </c>
      <c r="H2096" s="32">
        <v>0</v>
      </c>
      <c r="I2096" s="32">
        <v>0</v>
      </c>
      <c r="J2096" s="32">
        <v>0</v>
      </c>
      <c r="K2096" s="29">
        <f>Лист4!E2094/1000</f>
        <v>453.78622000000001</v>
      </c>
      <c r="L2096" s="33"/>
      <c r="M2096" s="33"/>
    </row>
    <row r="2097" spans="1:13" s="34" customFormat="1" ht="26.25" customHeight="1" x14ac:dyDescent="0.25">
      <c r="A2097" s="23" t="str">
        <f>Лист4!A2095</f>
        <v xml:space="preserve">Яблочкова ул. д.34 </v>
      </c>
      <c r="B2097" s="185" t="str">
        <f>Лист4!C2095</f>
        <v>г. Астрахань</v>
      </c>
      <c r="C2097" s="41">
        <f t="shared" si="64"/>
        <v>433.33213220000005</v>
      </c>
      <c r="D2097" s="41">
        <f t="shared" si="65"/>
        <v>27.6594978</v>
      </c>
      <c r="E2097" s="30">
        <v>0</v>
      </c>
      <c r="F2097" s="31">
        <v>27.6594978</v>
      </c>
      <c r="G2097" s="32">
        <v>0</v>
      </c>
      <c r="H2097" s="32">
        <v>0</v>
      </c>
      <c r="I2097" s="32">
        <v>0</v>
      </c>
      <c r="J2097" s="32">
        <v>0</v>
      </c>
      <c r="K2097" s="29">
        <f>Лист4!E2095/1000</f>
        <v>460.99163000000004</v>
      </c>
      <c r="L2097" s="33"/>
      <c r="M2097" s="33"/>
    </row>
    <row r="2098" spans="1:13" s="34" customFormat="1" ht="25.5" customHeight="1" x14ac:dyDescent="0.25">
      <c r="A2098" s="23" t="str">
        <f>Лист4!A2096</f>
        <v xml:space="preserve">Яблочкова ул. д.40 </v>
      </c>
      <c r="B2098" s="185" t="str">
        <f>Лист4!C2096</f>
        <v>г. Астрахань</v>
      </c>
      <c r="C2098" s="41">
        <f t="shared" si="64"/>
        <v>568.13767319999977</v>
      </c>
      <c r="D2098" s="41">
        <f t="shared" si="65"/>
        <v>36.264106799999986</v>
      </c>
      <c r="E2098" s="30">
        <v>0</v>
      </c>
      <c r="F2098" s="31">
        <v>36.264106799999986</v>
      </c>
      <c r="G2098" s="32">
        <v>0</v>
      </c>
      <c r="H2098" s="32">
        <v>0</v>
      </c>
      <c r="I2098" s="32">
        <v>0</v>
      </c>
      <c r="J2098" s="32">
        <v>0</v>
      </c>
      <c r="K2098" s="29">
        <f>Лист4!E2096/1000</f>
        <v>604.4017799999998</v>
      </c>
      <c r="L2098" s="33"/>
      <c r="M2098" s="33"/>
    </row>
    <row r="2099" spans="1:13" s="34" customFormat="1" ht="25.5" customHeight="1" x14ac:dyDescent="0.25">
      <c r="A2099" s="23" t="str">
        <f>Лист4!A2097</f>
        <v xml:space="preserve">Яблочкова ул. д.42А </v>
      </c>
      <c r="B2099" s="185" t="str">
        <f>Лист4!C2097</f>
        <v>г. Астрахань</v>
      </c>
      <c r="C2099" s="41">
        <f t="shared" si="64"/>
        <v>667.59180700000024</v>
      </c>
      <c r="D2099" s="41">
        <f t="shared" si="65"/>
        <v>42.612242999999999</v>
      </c>
      <c r="E2099" s="30">
        <v>0</v>
      </c>
      <c r="F2099" s="31">
        <v>42.612242999999999</v>
      </c>
      <c r="G2099" s="32">
        <v>0</v>
      </c>
      <c r="H2099" s="32">
        <v>0</v>
      </c>
      <c r="I2099" s="32">
        <v>0</v>
      </c>
      <c r="J2099" s="32">
        <v>3610.16</v>
      </c>
      <c r="K2099" s="29">
        <f>Лист4!E2097/1000-J2099</f>
        <v>-2899.9559499999996</v>
      </c>
      <c r="L2099" s="33"/>
      <c r="M2099" s="33"/>
    </row>
    <row r="2100" spans="1:13" s="34" customFormat="1" ht="25.5" customHeight="1" x14ac:dyDescent="0.25">
      <c r="A2100" s="23" t="str">
        <f>Лист4!A2098</f>
        <v xml:space="preserve">Яблочкова ул. д.5 </v>
      </c>
      <c r="B2100" s="185" t="str">
        <f>Лист4!C2098</f>
        <v>г. Астрахань</v>
      </c>
      <c r="C2100" s="41">
        <f t="shared" si="64"/>
        <v>863.64760700000045</v>
      </c>
      <c r="D2100" s="41">
        <f t="shared" si="65"/>
        <v>55.126443000000023</v>
      </c>
      <c r="E2100" s="30">
        <v>0</v>
      </c>
      <c r="F2100" s="31">
        <v>55.126443000000023</v>
      </c>
      <c r="G2100" s="32">
        <v>0</v>
      </c>
      <c r="H2100" s="32">
        <v>0</v>
      </c>
      <c r="I2100" s="32">
        <v>0</v>
      </c>
      <c r="J2100" s="32">
        <v>0</v>
      </c>
      <c r="K2100" s="29">
        <f>Лист4!E2098/1000</f>
        <v>918.77405000000044</v>
      </c>
      <c r="L2100" s="33"/>
      <c r="M2100" s="33"/>
    </row>
    <row r="2101" spans="1:13" s="34" customFormat="1" ht="15" customHeight="1" x14ac:dyDescent="0.25">
      <c r="A2101" s="23" t="str">
        <f>Лист4!A2099</f>
        <v xml:space="preserve">20 лет Победы ул. д.7 </v>
      </c>
      <c r="B2101" s="185" t="str">
        <f>Лист4!C2099</f>
        <v>г. Астрахань</v>
      </c>
      <c r="C2101" s="41">
        <f t="shared" si="64"/>
        <v>0</v>
      </c>
      <c r="D2101" s="41">
        <f t="shared" si="65"/>
        <v>0</v>
      </c>
      <c r="E2101" s="30">
        <v>0</v>
      </c>
      <c r="F2101" s="31">
        <v>0</v>
      </c>
      <c r="G2101" s="32">
        <v>0</v>
      </c>
      <c r="H2101" s="32">
        <v>0</v>
      </c>
      <c r="I2101" s="32">
        <v>0</v>
      </c>
      <c r="J2101" s="32">
        <v>0</v>
      </c>
      <c r="K2101" s="29">
        <f>Лист4!E2099/1000</f>
        <v>0</v>
      </c>
      <c r="L2101" s="33"/>
      <c r="M2101" s="33"/>
    </row>
    <row r="2102" spans="1:13" s="34" customFormat="1" ht="18.75" customHeight="1" x14ac:dyDescent="0.25">
      <c r="A2102" s="23" t="str">
        <f>Лист4!A2100</f>
        <v xml:space="preserve">Азизбекова ул. д.10 </v>
      </c>
      <c r="B2102" s="185" t="str">
        <f>Лист4!C2100</f>
        <v>г. Астрахань</v>
      </c>
      <c r="C2102" s="41">
        <f t="shared" si="64"/>
        <v>55.168976000000001</v>
      </c>
      <c r="D2102" s="41">
        <f t="shared" si="65"/>
        <v>3.5214239999999997</v>
      </c>
      <c r="E2102" s="30">
        <v>0</v>
      </c>
      <c r="F2102" s="31">
        <v>3.5214239999999997</v>
      </c>
      <c r="G2102" s="32">
        <v>0</v>
      </c>
      <c r="H2102" s="32">
        <v>0</v>
      </c>
      <c r="I2102" s="32">
        <v>0</v>
      </c>
      <c r="J2102" s="32">
        <v>0</v>
      </c>
      <c r="K2102" s="29">
        <f>Лист4!E2100/1000</f>
        <v>58.690399999999997</v>
      </c>
      <c r="L2102" s="33"/>
      <c r="M2102" s="33"/>
    </row>
    <row r="2103" spans="1:13" s="34" customFormat="1" ht="18.75" customHeight="1" x14ac:dyDescent="0.25">
      <c r="A2103" s="23" t="str">
        <f>Лист4!A2101</f>
        <v xml:space="preserve">Азизбекова ул. д.12 </v>
      </c>
      <c r="B2103" s="185" t="str">
        <f>Лист4!C2101</f>
        <v>г. Астрахань</v>
      </c>
      <c r="C2103" s="41">
        <f t="shared" si="64"/>
        <v>47.576154199999991</v>
      </c>
      <c r="D2103" s="41">
        <f t="shared" si="65"/>
        <v>3.0367757999999991</v>
      </c>
      <c r="E2103" s="30">
        <v>0</v>
      </c>
      <c r="F2103" s="31">
        <v>3.0367757999999991</v>
      </c>
      <c r="G2103" s="32">
        <v>0</v>
      </c>
      <c r="H2103" s="32">
        <v>0</v>
      </c>
      <c r="I2103" s="32">
        <v>0</v>
      </c>
      <c r="J2103" s="32">
        <v>0</v>
      </c>
      <c r="K2103" s="29">
        <f>Лист4!E2101/1000</f>
        <v>50.612929999999992</v>
      </c>
      <c r="L2103" s="33"/>
      <c r="M2103" s="33"/>
    </row>
    <row r="2104" spans="1:13" s="34" customFormat="1" ht="18.75" customHeight="1" x14ac:dyDescent="0.25">
      <c r="A2104" s="23" t="str">
        <f>Лист4!A2102</f>
        <v xml:space="preserve">Азизбекова ул. д.2 </v>
      </c>
      <c r="B2104" s="185" t="str">
        <f>Лист4!C2102</f>
        <v>г. Астрахань</v>
      </c>
      <c r="C2104" s="41">
        <f t="shared" si="64"/>
        <v>39.841806000000005</v>
      </c>
      <c r="D2104" s="41">
        <f t="shared" si="65"/>
        <v>2.5430940000000004</v>
      </c>
      <c r="E2104" s="30">
        <v>0</v>
      </c>
      <c r="F2104" s="31">
        <v>2.5430940000000004</v>
      </c>
      <c r="G2104" s="32">
        <v>0</v>
      </c>
      <c r="H2104" s="32">
        <v>0</v>
      </c>
      <c r="I2104" s="32">
        <v>0</v>
      </c>
      <c r="J2104" s="32">
        <v>0</v>
      </c>
      <c r="K2104" s="29">
        <f>Лист4!E2102/1000</f>
        <v>42.384900000000009</v>
      </c>
      <c r="L2104" s="33"/>
      <c r="M2104" s="33"/>
    </row>
    <row r="2105" spans="1:13" s="34" customFormat="1" ht="25.5" customHeight="1" x14ac:dyDescent="0.25">
      <c r="A2105" s="23" t="str">
        <f>Лист4!A2103</f>
        <v xml:space="preserve">Азизбекова ул. д.4 </v>
      </c>
      <c r="B2105" s="185" t="str">
        <f>Лист4!C2103</f>
        <v>г. Астрахань</v>
      </c>
      <c r="C2105" s="41">
        <f t="shared" si="64"/>
        <v>48.397686</v>
      </c>
      <c r="D2105" s="41">
        <f t="shared" si="65"/>
        <v>3.0892140000000001</v>
      </c>
      <c r="E2105" s="30">
        <v>0</v>
      </c>
      <c r="F2105" s="31">
        <v>3.0892140000000001</v>
      </c>
      <c r="G2105" s="32">
        <v>0</v>
      </c>
      <c r="H2105" s="32">
        <v>0</v>
      </c>
      <c r="I2105" s="32">
        <v>0</v>
      </c>
      <c r="J2105" s="32">
        <v>0</v>
      </c>
      <c r="K2105" s="29">
        <f>Лист4!E2103/1000</f>
        <v>51.486899999999999</v>
      </c>
      <c r="L2105" s="33"/>
      <c r="M2105" s="33"/>
    </row>
    <row r="2106" spans="1:13" s="34" customFormat="1" ht="15" customHeight="1" x14ac:dyDescent="0.25">
      <c r="A2106" s="23" t="str">
        <f>Лист4!A2104</f>
        <v xml:space="preserve">Акмолинская ул. д.17 </v>
      </c>
      <c r="B2106" s="185" t="str">
        <f>Лист4!C2104</f>
        <v>г. Астрахань</v>
      </c>
      <c r="C2106" s="41">
        <f t="shared" si="64"/>
        <v>23.728984000000001</v>
      </c>
      <c r="D2106" s="41">
        <f t="shared" si="65"/>
        <v>1.514616</v>
      </c>
      <c r="E2106" s="30">
        <v>0</v>
      </c>
      <c r="F2106" s="31">
        <v>1.514616</v>
      </c>
      <c r="G2106" s="32">
        <v>0</v>
      </c>
      <c r="H2106" s="32">
        <v>0</v>
      </c>
      <c r="I2106" s="32">
        <v>0</v>
      </c>
      <c r="J2106" s="32">
        <v>145.97999999999999</v>
      </c>
      <c r="K2106" s="29">
        <f>Лист4!E2104/1000-J2106</f>
        <v>-120.73639999999999</v>
      </c>
      <c r="L2106" s="33"/>
      <c r="M2106" s="33"/>
    </row>
    <row r="2107" spans="1:13" s="34" customFormat="1" ht="15" customHeight="1" x14ac:dyDescent="0.25">
      <c r="A2107" s="23" t="str">
        <f>Лист4!A2105</f>
        <v xml:space="preserve">Акмолинская ул. д.19 </v>
      </c>
      <c r="B2107" s="185" t="str">
        <f>Лист4!C2105</f>
        <v>г. Астрахань</v>
      </c>
      <c r="C2107" s="41">
        <f t="shared" si="64"/>
        <v>17.721726</v>
      </c>
      <c r="D2107" s="41">
        <f t="shared" si="65"/>
        <v>1.1311740000000001</v>
      </c>
      <c r="E2107" s="30">
        <v>0</v>
      </c>
      <c r="F2107" s="31">
        <v>1.1311740000000001</v>
      </c>
      <c r="G2107" s="32">
        <v>0</v>
      </c>
      <c r="H2107" s="32">
        <v>0</v>
      </c>
      <c r="I2107" s="32">
        <v>0</v>
      </c>
      <c r="J2107" s="32">
        <v>0</v>
      </c>
      <c r="K2107" s="29">
        <f>Лист4!E2105/1000</f>
        <v>18.852900000000002</v>
      </c>
      <c r="L2107" s="33"/>
      <c r="M2107" s="33"/>
    </row>
    <row r="2108" spans="1:13" s="165" customFormat="1" ht="29.25" customHeight="1" x14ac:dyDescent="0.25">
      <c r="A2108" t="str">
        <f>Лист4!A2106</f>
        <v xml:space="preserve">Акмолинская ул. д.21 </v>
      </c>
      <c r="B2108" s="185" t="str">
        <f>Лист4!C2106</f>
        <v>г. Астрахань</v>
      </c>
      <c r="C2108" s="46">
        <f t="shared" si="64"/>
        <v>5.8276240000000001</v>
      </c>
      <c r="D2108" s="46">
        <f t="shared" si="65"/>
        <v>0.37197600000000003</v>
      </c>
      <c r="E2108" s="160">
        <v>0</v>
      </c>
      <c r="F2108" s="161">
        <v>0.37197600000000003</v>
      </c>
      <c r="G2108" s="162">
        <v>0</v>
      </c>
      <c r="H2108" s="162">
        <v>0</v>
      </c>
      <c r="I2108" s="162">
        <v>0</v>
      </c>
      <c r="J2108" s="162">
        <v>0</v>
      </c>
      <c r="K2108" s="163">
        <f>Лист4!E2106/1000</f>
        <v>6.1996000000000002</v>
      </c>
      <c r="L2108" s="164"/>
      <c r="M2108" s="164"/>
    </row>
    <row r="2109" spans="1:13" s="165" customFormat="1" ht="25.5" customHeight="1" x14ac:dyDescent="0.25">
      <c r="A2109" s="45" t="str">
        <f>Лист4!A2107</f>
        <v xml:space="preserve">Акмолинская ул. д.31 </v>
      </c>
      <c r="B2109" s="185" t="str">
        <f>Лист4!C2107</f>
        <v>г. Астрахань</v>
      </c>
      <c r="C2109" s="46">
        <f t="shared" si="64"/>
        <v>78.394213999999991</v>
      </c>
      <c r="D2109" s="46">
        <f t="shared" si="65"/>
        <v>5.0038859999999996</v>
      </c>
      <c r="E2109" s="160">
        <v>0</v>
      </c>
      <c r="F2109" s="161">
        <v>5.0038859999999996</v>
      </c>
      <c r="G2109" s="162">
        <v>0</v>
      </c>
      <c r="H2109" s="162">
        <v>0</v>
      </c>
      <c r="I2109" s="162">
        <v>0</v>
      </c>
      <c r="J2109" s="162">
        <v>0</v>
      </c>
      <c r="K2109" s="163">
        <f>Лист4!E2107/1000</f>
        <v>83.398099999999985</v>
      </c>
      <c r="L2109" s="164"/>
      <c r="M2109" s="164"/>
    </row>
    <row r="2110" spans="1:13" s="165" customFormat="1" ht="25.5" customHeight="1" x14ac:dyDescent="0.25">
      <c r="A2110" s="45" t="str">
        <f>Лист4!A2108</f>
        <v xml:space="preserve">Акмолинская ул. д.33 </v>
      </c>
      <c r="B2110" s="185" t="str">
        <f>Лист4!C2108</f>
        <v>г. Астрахань</v>
      </c>
      <c r="C2110" s="46">
        <f t="shared" si="64"/>
        <v>34.055824000000001</v>
      </c>
      <c r="D2110" s="46">
        <f t="shared" si="65"/>
        <v>2.1737760000000002</v>
      </c>
      <c r="E2110" s="160">
        <v>0</v>
      </c>
      <c r="F2110" s="161">
        <v>2.1737760000000002</v>
      </c>
      <c r="G2110" s="162">
        <v>0</v>
      </c>
      <c r="H2110" s="162">
        <v>0</v>
      </c>
      <c r="I2110" s="162">
        <v>0</v>
      </c>
      <c r="J2110" s="162">
        <v>0</v>
      </c>
      <c r="K2110" s="163">
        <f>Лист4!E2108/1000</f>
        <v>36.229600000000005</v>
      </c>
      <c r="L2110" s="164"/>
      <c r="M2110" s="164"/>
    </row>
    <row r="2111" spans="1:13" s="165" customFormat="1" ht="25.5" customHeight="1" x14ac:dyDescent="0.25">
      <c r="A2111" s="45" t="str">
        <f>Лист4!A2109</f>
        <v xml:space="preserve">Акмолинская ул. д.35 </v>
      </c>
      <c r="B2111" s="185" t="str">
        <f>Лист4!C2109</f>
        <v>г. Астрахань</v>
      </c>
      <c r="C2111" s="46">
        <f t="shared" si="64"/>
        <v>59.802330000000005</v>
      </c>
      <c r="D2111" s="46">
        <f t="shared" si="65"/>
        <v>3.8171700000000004</v>
      </c>
      <c r="E2111" s="160">
        <v>0</v>
      </c>
      <c r="F2111" s="161">
        <v>3.8171700000000004</v>
      </c>
      <c r="G2111" s="162">
        <v>0</v>
      </c>
      <c r="H2111" s="162">
        <v>0</v>
      </c>
      <c r="I2111" s="162">
        <v>0</v>
      </c>
      <c r="J2111" s="162">
        <v>0</v>
      </c>
      <c r="K2111" s="163">
        <f>Лист4!E2109/1000-J2111</f>
        <v>63.619500000000002</v>
      </c>
      <c r="L2111" s="164"/>
      <c r="M2111" s="164"/>
    </row>
    <row r="2112" spans="1:13" s="165" customFormat="1" ht="25.5" customHeight="1" x14ac:dyDescent="0.25">
      <c r="A2112" s="45" t="str">
        <f>Лист4!A2110</f>
        <v xml:space="preserve">Акмолинская ул. д.37 </v>
      </c>
      <c r="B2112" s="185" t="str">
        <f>Лист4!C2110</f>
        <v>г. Астрахань</v>
      </c>
      <c r="C2112" s="46">
        <f t="shared" ref="C2112:C2175" si="66">K2112+J2112-F2112</f>
        <v>34.409169999999996</v>
      </c>
      <c r="D2112" s="46">
        <f t="shared" ref="D2112:D2175" si="67">F2112</f>
        <v>2.1963300000000001</v>
      </c>
      <c r="E2112" s="160">
        <v>0</v>
      </c>
      <c r="F2112" s="161">
        <v>2.1963300000000001</v>
      </c>
      <c r="G2112" s="162">
        <v>0</v>
      </c>
      <c r="H2112" s="162">
        <v>0</v>
      </c>
      <c r="I2112" s="162">
        <v>0</v>
      </c>
      <c r="J2112" s="162">
        <v>0</v>
      </c>
      <c r="K2112" s="163">
        <f>Лист4!E2110/1000</f>
        <v>36.605499999999999</v>
      </c>
      <c r="L2112" s="164"/>
      <c r="M2112" s="164"/>
    </row>
    <row r="2113" spans="1:13" s="165" customFormat="1" ht="25.5" customHeight="1" x14ac:dyDescent="0.25">
      <c r="A2113" s="45" t="str">
        <f>Лист4!A2111</f>
        <v xml:space="preserve">Алексеева ул. д.1/9 </v>
      </c>
      <c r="B2113" s="185" t="str">
        <f>Лист4!C2111</f>
        <v>г. Астрахань</v>
      </c>
      <c r="C2113" s="46">
        <f t="shared" si="66"/>
        <v>18.623843999999998</v>
      </c>
      <c r="D2113" s="46">
        <f t="shared" si="67"/>
        <v>1.1887559999999999</v>
      </c>
      <c r="E2113" s="160">
        <v>0</v>
      </c>
      <c r="F2113" s="161">
        <v>1.1887559999999999</v>
      </c>
      <c r="G2113" s="162">
        <v>0</v>
      </c>
      <c r="H2113" s="162">
        <v>0</v>
      </c>
      <c r="I2113" s="162">
        <v>0</v>
      </c>
      <c r="J2113" s="162">
        <v>0</v>
      </c>
      <c r="K2113" s="163">
        <f>Лист4!E2111/1000</f>
        <v>19.8126</v>
      </c>
      <c r="L2113" s="164"/>
      <c r="M2113" s="164"/>
    </row>
    <row r="2114" spans="1:13" s="165" customFormat="1" ht="25.5" customHeight="1" x14ac:dyDescent="0.25">
      <c r="A2114" s="45" t="str">
        <f>Лист4!A2112</f>
        <v xml:space="preserve">Алексеева ул. д.11 </v>
      </c>
      <c r="B2114" s="185" t="str">
        <f>Лист4!C2112</f>
        <v>г. Астрахань</v>
      </c>
      <c r="C2114" s="46">
        <f t="shared" si="66"/>
        <v>54.668191000000107</v>
      </c>
      <c r="D2114" s="46">
        <f t="shared" si="67"/>
        <v>3.4894590000000001</v>
      </c>
      <c r="E2114" s="160">
        <v>0</v>
      </c>
      <c r="F2114" s="161">
        <v>3.4894590000000001</v>
      </c>
      <c r="G2114" s="162">
        <v>0</v>
      </c>
      <c r="H2114" s="162">
        <v>0</v>
      </c>
      <c r="I2114" s="162">
        <v>0</v>
      </c>
      <c r="J2114" s="162">
        <v>1801.48</v>
      </c>
      <c r="K2114" s="163">
        <f>Лист4!E2112/1000-J2114</f>
        <v>-1743.3223499999999</v>
      </c>
      <c r="L2114" s="164"/>
      <c r="M2114" s="164"/>
    </row>
    <row r="2115" spans="1:13" s="165" customFormat="1" ht="25.5" customHeight="1" x14ac:dyDescent="0.25">
      <c r="A2115" s="45" t="str">
        <f>Лист4!A2113</f>
        <v xml:space="preserve">Алексеева ул. д.12 </v>
      </c>
      <c r="B2115" s="185" t="str">
        <f>Лист4!C2113</f>
        <v>г. Астрахань</v>
      </c>
      <c r="C2115" s="46">
        <f t="shared" si="66"/>
        <v>48.224068000000003</v>
      </c>
      <c r="D2115" s="46">
        <f t="shared" si="67"/>
        <v>3.0781320000000001</v>
      </c>
      <c r="E2115" s="160">
        <v>0</v>
      </c>
      <c r="F2115" s="161">
        <v>3.0781320000000001</v>
      </c>
      <c r="G2115" s="162">
        <v>0</v>
      </c>
      <c r="H2115" s="162">
        <v>0</v>
      </c>
      <c r="I2115" s="162">
        <v>0</v>
      </c>
      <c r="J2115" s="162">
        <v>0</v>
      </c>
      <c r="K2115" s="163">
        <f>Лист4!E2113/1000</f>
        <v>51.302199999999999</v>
      </c>
      <c r="L2115" s="164"/>
      <c r="M2115" s="164"/>
    </row>
    <row r="2116" spans="1:13" s="165" customFormat="1" ht="25.5" customHeight="1" x14ac:dyDescent="0.25">
      <c r="A2116" s="45" t="str">
        <f>Лист4!A2114</f>
        <v xml:space="preserve">Алексеева ул. д.13/8 </v>
      </c>
      <c r="B2116" s="185" t="str">
        <f>Лист4!C2114</f>
        <v>г. Астрахань</v>
      </c>
      <c r="C2116" s="46">
        <f t="shared" si="66"/>
        <v>54.773141999999929</v>
      </c>
      <c r="D2116" s="46">
        <f t="shared" si="67"/>
        <v>3.4961579999999994</v>
      </c>
      <c r="E2116" s="160">
        <v>0</v>
      </c>
      <c r="F2116" s="161">
        <v>3.4961579999999994</v>
      </c>
      <c r="G2116" s="162">
        <v>0</v>
      </c>
      <c r="H2116" s="162">
        <v>0</v>
      </c>
      <c r="I2116" s="162">
        <v>0</v>
      </c>
      <c r="J2116" s="162">
        <v>1114.29</v>
      </c>
      <c r="K2116" s="163">
        <f>Лист4!E2114/1000-J2116</f>
        <v>-1056.0207</v>
      </c>
      <c r="L2116" s="164"/>
      <c r="M2116" s="164"/>
    </row>
    <row r="2117" spans="1:13" s="165" customFormat="1" ht="18.75" customHeight="1" x14ac:dyDescent="0.25">
      <c r="A2117" s="45" t="str">
        <f>Лист4!A2115</f>
        <v xml:space="preserve">Алексеева ул. д.2 </v>
      </c>
      <c r="B2117" s="185" t="str">
        <f>Лист4!C2115</f>
        <v>г. Астрахань</v>
      </c>
      <c r="C2117" s="46">
        <f t="shared" si="66"/>
        <v>43.479136000000004</v>
      </c>
      <c r="D2117" s="46">
        <f t="shared" si="67"/>
        <v>2.7752640000000004</v>
      </c>
      <c r="E2117" s="160">
        <v>0</v>
      </c>
      <c r="F2117" s="161">
        <v>2.7752640000000004</v>
      </c>
      <c r="G2117" s="162">
        <v>0</v>
      </c>
      <c r="H2117" s="162">
        <v>0</v>
      </c>
      <c r="I2117" s="162">
        <v>0</v>
      </c>
      <c r="J2117" s="162">
        <v>0</v>
      </c>
      <c r="K2117" s="163">
        <f>Лист4!E2115/1000</f>
        <v>46.254400000000004</v>
      </c>
      <c r="L2117" s="164"/>
      <c r="M2117" s="164"/>
    </row>
    <row r="2118" spans="1:13" s="165" customFormat="1" ht="18.75" customHeight="1" x14ac:dyDescent="0.25">
      <c r="A2118" s="45" t="str">
        <f>Лист4!A2116</f>
        <v xml:space="preserve">Алексеева ул. д.3 </v>
      </c>
      <c r="B2118" s="185" t="str">
        <f>Лист4!C2116</f>
        <v>г. Астрахань</v>
      </c>
      <c r="C2118" s="46">
        <f t="shared" si="66"/>
        <v>60.313690000000001</v>
      </c>
      <c r="D2118" s="46">
        <f t="shared" si="67"/>
        <v>3.8498099999999997</v>
      </c>
      <c r="E2118" s="160">
        <v>0</v>
      </c>
      <c r="F2118" s="161">
        <v>3.8498099999999997</v>
      </c>
      <c r="G2118" s="162">
        <v>0</v>
      </c>
      <c r="H2118" s="162">
        <v>0</v>
      </c>
      <c r="I2118" s="162">
        <v>0</v>
      </c>
      <c r="J2118" s="162">
        <v>943</v>
      </c>
      <c r="K2118" s="163">
        <f>Лист4!E2116/1000-J2118</f>
        <v>-878.8365</v>
      </c>
      <c r="L2118" s="164"/>
      <c r="M2118" s="164"/>
    </row>
    <row r="2119" spans="1:13" s="165" customFormat="1" ht="18.75" customHeight="1" x14ac:dyDescent="0.25">
      <c r="A2119" s="45" t="str">
        <f>Лист4!A2117</f>
        <v xml:space="preserve">Алексеева ул. д.4 </v>
      </c>
      <c r="B2119" s="185" t="str">
        <f>Лист4!C2117</f>
        <v>г. Астрахань</v>
      </c>
      <c r="C2119" s="46">
        <f t="shared" si="66"/>
        <v>78.048858000000024</v>
      </c>
      <c r="D2119" s="46">
        <f t="shared" si="67"/>
        <v>4.9818419999999985</v>
      </c>
      <c r="E2119" s="160">
        <v>0</v>
      </c>
      <c r="F2119" s="161">
        <v>4.9818419999999985</v>
      </c>
      <c r="G2119" s="162">
        <v>0</v>
      </c>
      <c r="H2119" s="162">
        <v>0</v>
      </c>
      <c r="I2119" s="162">
        <v>0</v>
      </c>
      <c r="J2119" s="162">
        <v>1129.27</v>
      </c>
      <c r="K2119" s="163">
        <f>Лист4!E2117/1000-J2119</f>
        <v>-1046.2393</v>
      </c>
      <c r="L2119" s="164"/>
      <c r="M2119" s="164"/>
    </row>
    <row r="2120" spans="1:13" s="165" customFormat="1" ht="18.75" customHeight="1" x14ac:dyDescent="0.25">
      <c r="A2120" s="45" t="str">
        <f>Лист4!A2118</f>
        <v xml:space="preserve">Алексеева ул. д.5 </v>
      </c>
      <c r="B2120" s="185" t="str">
        <f>Лист4!C2118</f>
        <v>г. Астрахань</v>
      </c>
      <c r="C2120" s="46">
        <f t="shared" si="66"/>
        <v>42.146121999999998</v>
      </c>
      <c r="D2120" s="46">
        <f t="shared" si="67"/>
        <v>2.690178</v>
      </c>
      <c r="E2120" s="160">
        <v>0</v>
      </c>
      <c r="F2120" s="161">
        <v>2.690178</v>
      </c>
      <c r="G2120" s="162">
        <v>0</v>
      </c>
      <c r="H2120" s="162">
        <v>0</v>
      </c>
      <c r="I2120" s="162">
        <v>0</v>
      </c>
      <c r="J2120" s="162">
        <v>0</v>
      </c>
      <c r="K2120" s="163">
        <f>Лист4!E2118/1000</f>
        <v>44.836300000000001</v>
      </c>
      <c r="L2120" s="164"/>
      <c r="M2120" s="164"/>
    </row>
    <row r="2121" spans="1:13" s="165" customFormat="1" ht="18.75" customHeight="1" x14ac:dyDescent="0.25">
      <c r="A2121" s="45" t="str">
        <f>Лист4!A2119</f>
        <v xml:space="preserve">Алексеева ул. д.6/8 </v>
      </c>
      <c r="B2121" s="185" t="str">
        <f>Лист4!C2119</f>
        <v>г. Астрахань</v>
      </c>
      <c r="C2121" s="46">
        <f t="shared" si="66"/>
        <v>60.736314</v>
      </c>
      <c r="D2121" s="46">
        <f t="shared" si="67"/>
        <v>3.8767860000000001</v>
      </c>
      <c r="E2121" s="160">
        <v>0</v>
      </c>
      <c r="F2121" s="161">
        <v>3.8767860000000001</v>
      </c>
      <c r="G2121" s="162">
        <v>0</v>
      </c>
      <c r="H2121" s="162">
        <v>0</v>
      </c>
      <c r="I2121" s="162">
        <v>0</v>
      </c>
      <c r="J2121" s="162">
        <v>0</v>
      </c>
      <c r="K2121" s="163">
        <f>Лист4!E2119/1000-J2121</f>
        <v>64.613100000000003</v>
      </c>
      <c r="L2121" s="164"/>
      <c r="M2121" s="164"/>
    </row>
    <row r="2122" spans="1:13" s="165" customFormat="1" ht="18.75" customHeight="1" x14ac:dyDescent="0.25">
      <c r="A2122" s="45" t="str">
        <f>Лист4!A2120</f>
        <v xml:space="preserve">Алексеева ул. д.8 </v>
      </c>
      <c r="B2122" s="185" t="str">
        <f>Лист4!C2120</f>
        <v>г. Астрахань</v>
      </c>
      <c r="C2122" s="46">
        <f t="shared" si="66"/>
        <v>29.622783999999996</v>
      </c>
      <c r="D2122" s="46">
        <f t="shared" si="67"/>
        <v>1.8908160000000001</v>
      </c>
      <c r="E2122" s="160">
        <v>0</v>
      </c>
      <c r="F2122" s="161">
        <v>1.8908160000000001</v>
      </c>
      <c r="G2122" s="162">
        <v>0</v>
      </c>
      <c r="H2122" s="162">
        <v>0</v>
      </c>
      <c r="I2122" s="162">
        <v>0</v>
      </c>
      <c r="J2122" s="162">
        <v>1385.92</v>
      </c>
      <c r="K2122" s="163">
        <f>Лист4!E2120/1000-J2122</f>
        <v>-1354.4064000000001</v>
      </c>
      <c r="L2122" s="164"/>
      <c r="M2122" s="164"/>
    </row>
    <row r="2123" spans="1:13" s="165" customFormat="1" ht="18.75" customHeight="1" x14ac:dyDescent="0.25">
      <c r="A2123" s="45" t="str">
        <f>Лист4!A2121</f>
        <v xml:space="preserve">Алексеева ул. д.9 </v>
      </c>
      <c r="B2123" s="185" t="str">
        <f>Лист4!C2121</f>
        <v>г. Астрахань</v>
      </c>
      <c r="C2123" s="46">
        <f t="shared" si="66"/>
        <v>47.545011999999979</v>
      </c>
      <c r="D2123" s="46">
        <f t="shared" si="67"/>
        <v>3.0347880000000007</v>
      </c>
      <c r="E2123" s="160">
        <v>0</v>
      </c>
      <c r="F2123" s="161">
        <v>3.0347880000000007</v>
      </c>
      <c r="G2123" s="162">
        <v>0</v>
      </c>
      <c r="H2123" s="162">
        <v>0</v>
      </c>
      <c r="I2123" s="162">
        <v>0</v>
      </c>
      <c r="J2123" s="162">
        <v>1387.14</v>
      </c>
      <c r="K2123" s="163">
        <f>Лист4!E2121/1000-J2123</f>
        <v>-1336.5602000000001</v>
      </c>
      <c r="L2123" s="164"/>
      <c r="M2123" s="164"/>
    </row>
    <row r="2124" spans="1:13" s="165" customFormat="1" ht="25.5" customHeight="1" x14ac:dyDescent="0.25">
      <c r="A2124" s="45" t="str">
        <f>Лист4!A2122</f>
        <v xml:space="preserve">Артема Сергеева пл д.21 </v>
      </c>
      <c r="B2124" s="185" t="str">
        <f>Лист4!C2122</f>
        <v>г. Астрахань</v>
      </c>
      <c r="C2124" s="46">
        <f t="shared" si="66"/>
        <v>0</v>
      </c>
      <c r="D2124" s="46">
        <f t="shared" si="67"/>
        <v>0</v>
      </c>
      <c r="E2124" s="160">
        <v>0</v>
      </c>
      <c r="F2124" s="161">
        <v>0</v>
      </c>
      <c r="G2124" s="162">
        <v>0</v>
      </c>
      <c r="H2124" s="162">
        <v>0</v>
      </c>
      <c r="I2124" s="162">
        <v>0</v>
      </c>
      <c r="J2124" s="162">
        <v>0</v>
      </c>
      <c r="K2124" s="163">
        <f>Лист4!E2122/1000-J2124</f>
        <v>0</v>
      </c>
      <c r="L2124" s="164"/>
      <c r="M2124" s="164"/>
    </row>
    <row r="2125" spans="1:13" s="165" customFormat="1" ht="18.75" customHeight="1" x14ac:dyDescent="0.25">
      <c r="A2125" s="45" t="str">
        <f>Лист4!A2123</f>
        <v xml:space="preserve">Артема Сергеева пл д.31 </v>
      </c>
      <c r="B2125" s="185" t="str">
        <f>Лист4!C2123</f>
        <v>г. Астрахань</v>
      </c>
      <c r="C2125" s="46">
        <f t="shared" si="66"/>
        <v>18.538802199999999</v>
      </c>
      <c r="D2125" s="46">
        <f t="shared" si="67"/>
        <v>1.1833277999999998</v>
      </c>
      <c r="E2125" s="160">
        <v>0</v>
      </c>
      <c r="F2125" s="161">
        <v>1.1833277999999998</v>
      </c>
      <c r="G2125" s="162">
        <v>0</v>
      </c>
      <c r="H2125" s="162">
        <v>0</v>
      </c>
      <c r="I2125" s="162">
        <v>0</v>
      </c>
      <c r="J2125" s="162">
        <v>0</v>
      </c>
      <c r="K2125" s="163">
        <f>Лист4!E2123/1000</f>
        <v>19.72213</v>
      </c>
      <c r="L2125" s="164"/>
      <c r="M2125" s="164"/>
    </row>
    <row r="2126" spans="1:13" s="165" customFormat="1" ht="18.75" customHeight="1" x14ac:dyDescent="0.25">
      <c r="A2126" s="45" t="str">
        <f>Лист4!A2124</f>
        <v xml:space="preserve">Балаковская ул. д.6 </v>
      </c>
      <c r="B2126" s="185" t="str">
        <f>Лист4!C2124</f>
        <v>г. Астрахань</v>
      </c>
      <c r="C2126" s="46">
        <f t="shared" si="66"/>
        <v>291.18850939999999</v>
      </c>
      <c r="D2126" s="46">
        <f t="shared" si="67"/>
        <v>18.586500600000001</v>
      </c>
      <c r="E2126" s="160">
        <v>0</v>
      </c>
      <c r="F2126" s="161">
        <v>18.586500600000001</v>
      </c>
      <c r="G2126" s="162">
        <v>0</v>
      </c>
      <c r="H2126" s="162">
        <v>0</v>
      </c>
      <c r="I2126" s="162">
        <v>0</v>
      </c>
      <c r="J2126" s="162">
        <v>0</v>
      </c>
      <c r="K2126" s="163">
        <f>Лист4!E2124/1000</f>
        <v>309.77501000000001</v>
      </c>
      <c r="L2126" s="164"/>
      <c r="M2126" s="164"/>
    </row>
    <row r="2127" spans="1:13" s="165" customFormat="1" ht="25.5" customHeight="1" x14ac:dyDescent="0.25">
      <c r="A2127" s="45" t="str">
        <f>Лист4!A2125</f>
        <v xml:space="preserve">Балаковская ул. д.8 </v>
      </c>
      <c r="B2127" s="185" t="str">
        <f>Лист4!C2125</f>
        <v>г. Астрахань</v>
      </c>
      <c r="C2127" s="46">
        <f t="shared" si="66"/>
        <v>306.98452320000001</v>
      </c>
      <c r="D2127" s="46">
        <f t="shared" si="67"/>
        <v>19.594756799999999</v>
      </c>
      <c r="E2127" s="160">
        <v>0</v>
      </c>
      <c r="F2127" s="161">
        <v>19.594756799999999</v>
      </c>
      <c r="G2127" s="162">
        <v>0</v>
      </c>
      <c r="H2127" s="162">
        <v>0</v>
      </c>
      <c r="I2127" s="162">
        <v>0</v>
      </c>
      <c r="J2127" s="162">
        <v>0</v>
      </c>
      <c r="K2127" s="163">
        <f>Лист4!E2125/1000-J2127</f>
        <v>326.57927999999998</v>
      </c>
      <c r="L2127" s="164"/>
      <c r="M2127" s="164"/>
    </row>
    <row r="2128" spans="1:13" s="165" customFormat="1" ht="25.5" customHeight="1" x14ac:dyDescent="0.25">
      <c r="A2128" s="45" t="str">
        <f>Лист4!A2126</f>
        <v xml:space="preserve">Беломорская ул. д.12 </v>
      </c>
      <c r="B2128" s="185" t="str">
        <f>Лист4!C2126</f>
        <v>г. Астрахань</v>
      </c>
      <c r="C2128" s="46">
        <f t="shared" si="66"/>
        <v>741.07447400000001</v>
      </c>
      <c r="D2128" s="46">
        <f t="shared" si="67"/>
        <v>47.302626000000004</v>
      </c>
      <c r="E2128" s="160">
        <v>0</v>
      </c>
      <c r="F2128" s="161">
        <v>47.302626000000004</v>
      </c>
      <c r="G2128" s="162">
        <v>0</v>
      </c>
      <c r="H2128" s="162">
        <v>0</v>
      </c>
      <c r="I2128" s="162">
        <v>0</v>
      </c>
      <c r="J2128" s="162">
        <v>0</v>
      </c>
      <c r="K2128" s="163">
        <f>Лист4!E2126/1000-J2128</f>
        <v>788.37710000000004</v>
      </c>
      <c r="L2128" s="164"/>
      <c r="M2128" s="164"/>
    </row>
    <row r="2129" spans="1:13" s="165" customFormat="1" ht="18.75" customHeight="1" x14ac:dyDescent="0.25">
      <c r="A2129" s="45" t="str">
        <f>Лист4!A2127</f>
        <v xml:space="preserve">Бондарная 1-я ул. д.3 </v>
      </c>
      <c r="B2129" s="185" t="str">
        <f>Лист4!C2127</f>
        <v>г. Астрахань</v>
      </c>
      <c r="C2129" s="46">
        <f t="shared" si="66"/>
        <v>2.5462719999999996</v>
      </c>
      <c r="D2129" s="46">
        <f t="shared" si="67"/>
        <v>0.16252799999999998</v>
      </c>
      <c r="E2129" s="160">
        <v>0</v>
      </c>
      <c r="F2129" s="161">
        <v>0.16252799999999998</v>
      </c>
      <c r="G2129" s="162">
        <v>0</v>
      </c>
      <c r="H2129" s="162">
        <v>0</v>
      </c>
      <c r="I2129" s="162">
        <v>0</v>
      </c>
      <c r="J2129" s="162">
        <v>0</v>
      </c>
      <c r="K2129" s="163">
        <f>Лист4!E2127/1000</f>
        <v>2.7087999999999997</v>
      </c>
      <c r="L2129" s="164"/>
      <c r="M2129" s="164"/>
    </row>
    <row r="2130" spans="1:13" s="165" customFormat="1" ht="18.75" customHeight="1" x14ac:dyDescent="0.25">
      <c r="A2130" s="45" t="str">
        <f>Лист4!A2128</f>
        <v xml:space="preserve">Бумажников пр-кт д.1/9 </v>
      </c>
      <c r="B2130" s="185" t="str">
        <f>Лист4!C2128</f>
        <v>г. Астрахань</v>
      </c>
      <c r="C2130" s="46">
        <f t="shared" si="66"/>
        <v>401.95795899999996</v>
      </c>
      <c r="D2130" s="46">
        <f t="shared" si="67"/>
        <v>25.656890999999998</v>
      </c>
      <c r="E2130" s="160">
        <v>0</v>
      </c>
      <c r="F2130" s="161">
        <v>25.656890999999998</v>
      </c>
      <c r="G2130" s="162">
        <v>0</v>
      </c>
      <c r="H2130" s="162">
        <v>0</v>
      </c>
      <c r="I2130" s="162">
        <v>0</v>
      </c>
      <c r="J2130" s="162">
        <v>0</v>
      </c>
      <c r="K2130" s="163">
        <f>Лист4!E2128/1000</f>
        <v>427.61484999999993</v>
      </c>
      <c r="L2130" s="164"/>
      <c r="M2130" s="164"/>
    </row>
    <row r="2131" spans="1:13" s="165" customFormat="1" ht="18.75" customHeight="1" x14ac:dyDescent="0.25">
      <c r="A2131" s="45" t="str">
        <f>Лист4!A2129</f>
        <v xml:space="preserve">Бумажников пр-кт д.10 </v>
      </c>
      <c r="B2131" s="185" t="str">
        <f>Лист4!C2129</f>
        <v>г. Астрахань</v>
      </c>
      <c r="C2131" s="46">
        <f t="shared" si="66"/>
        <v>410.2539384000001</v>
      </c>
      <c r="D2131" s="46">
        <f t="shared" si="67"/>
        <v>26.186421600000006</v>
      </c>
      <c r="E2131" s="160">
        <v>0</v>
      </c>
      <c r="F2131" s="161">
        <v>26.186421600000006</v>
      </c>
      <c r="G2131" s="162">
        <v>0</v>
      </c>
      <c r="H2131" s="162">
        <v>0</v>
      </c>
      <c r="I2131" s="162">
        <v>0</v>
      </c>
      <c r="J2131" s="162">
        <v>0</v>
      </c>
      <c r="K2131" s="163">
        <f>Лист4!E2129/1000</f>
        <v>436.44036000000011</v>
      </c>
      <c r="L2131" s="164"/>
      <c r="M2131" s="164"/>
    </row>
    <row r="2132" spans="1:13" s="165" customFormat="1" ht="18.75" customHeight="1" x14ac:dyDescent="0.25">
      <c r="A2132" s="45" t="str">
        <f>Лист4!A2130</f>
        <v xml:space="preserve">Бумажников пр-кт д.11 </v>
      </c>
      <c r="B2132" s="185" t="str">
        <f>Лист4!C2130</f>
        <v>г. Астрахань</v>
      </c>
      <c r="C2132" s="46">
        <f t="shared" si="66"/>
        <v>377.31890459999994</v>
      </c>
      <c r="D2132" s="46">
        <f t="shared" si="67"/>
        <v>24.084185399999999</v>
      </c>
      <c r="E2132" s="160">
        <v>0</v>
      </c>
      <c r="F2132" s="161">
        <v>24.084185399999999</v>
      </c>
      <c r="G2132" s="162">
        <v>0</v>
      </c>
      <c r="H2132" s="162">
        <v>0</v>
      </c>
      <c r="I2132" s="162">
        <v>0</v>
      </c>
      <c r="J2132" s="162">
        <v>0</v>
      </c>
      <c r="K2132" s="163">
        <f>Лист4!E2130/1000</f>
        <v>401.40308999999996</v>
      </c>
      <c r="L2132" s="164"/>
      <c r="M2132" s="164"/>
    </row>
    <row r="2133" spans="1:13" s="165" customFormat="1" ht="18.75" customHeight="1" x14ac:dyDescent="0.25">
      <c r="A2133" s="45" t="str">
        <f>Лист4!A2131</f>
        <v xml:space="preserve">Бумажников пр-кт д.12 </v>
      </c>
      <c r="B2133" s="185" t="str">
        <f>Лист4!C2131</f>
        <v>г. Астрахань</v>
      </c>
      <c r="C2133" s="46">
        <f t="shared" si="66"/>
        <v>388.75941900000032</v>
      </c>
      <c r="D2133" s="46">
        <f t="shared" si="67"/>
        <v>24.81443100000002</v>
      </c>
      <c r="E2133" s="160">
        <v>0</v>
      </c>
      <c r="F2133" s="161">
        <v>24.81443100000002</v>
      </c>
      <c r="G2133" s="162">
        <v>0</v>
      </c>
      <c r="H2133" s="162">
        <v>0</v>
      </c>
      <c r="I2133" s="162">
        <v>0</v>
      </c>
      <c r="J2133" s="162">
        <v>0</v>
      </c>
      <c r="K2133" s="163">
        <f>Лист4!E2131/1000</f>
        <v>413.57385000000033</v>
      </c>
      <c r="L2133" s="164"/>
      <c r="M2133" s="164"/>
    </row>
    <row r="2134" spans="1:13" s="165" customFormat="1" ht="18.75" customHeight="1" x14ac:dyDescent="0.25">
      <c r="A2134" s="45" t="str">
        <f>Лист4!A2132</f>
        <v xml:space="preserve">Бумажников пр-кт д.13 </v>
      </c>
      <c r="B2134" s="185" t="str">
        <f>Лист4!C2132</f>
        <v>г. Астрахань</v>
      </c>
      <c r="C2134" s="46">
        <f t="shared" si="66"/>
        <v>480.66866160000012</v>
      </c>
      <c r="D2134" s="46">
        <f t="shared" si="67"/>
        <v>30.680978400000008</v>
      </c>
      <c r="E2134" s="160">
        <v>0</v>
      </c>
      <c r="F2134" s="161">
        <v>30.680978400000008</v>
      </c>
      <c r="G2134" s="162">
        <v>0</v>
      </c>
      <c r="H2134" s="162">
        <v>0</v>
      </c>
      <c r="I2134" s="162">
        <v>0</v>
      </c>
      <c r="J2134" s="162">
        <v>0</v>
      </c>
      <c r="K2134" s="163">
        <f>Лист4!E2132/1000</f>
        <v>511.34964000000014</v>
      </c>
      <c r="L2134" s="164"/>
      <c r="M2134" s="164"/>
    </row>
    <row r="2135" spans="1:13" s="165" customFormat="1" ht="18.75" customHeight="1" x14ac:dyDescent="0.25">
      <c r="A2135" s="45" t="str">
        <f>Лист4!A2133</f>
        <v xml:space="preserve">Бумажников пр-кт д.13Б </v>
      </c>
      <c r="B2135" s="185" t="str">
        <f>Лист4!C2133</f>
        <v>г. Астрахань</v>
      </c>
      <c r="C2135" s="46">
        <f t="shared" si="66"/>
        <v>696.91386620000026</v>
      </c>
      <c r="D2135" s="46">
        <f t="shared" si="67"/>
        <v>44.483863800000016</v>
      </c>
      <c r="E2135" s="160">
        <v>0</v>
      </c>
      <c r="F2135" s="161">
        <v>44.483863800000016</v>
      </c>
      <c r="G2135" s="162">
        <v>0</v>
      </c>
      <c r="H2135" s="162">
        <v>0</v>
      </c>
      <c r="I2135" s="162">
        <v>0</v>
      </c>
      <c r="J2135" s="162">
        <v>0</v>
      </c>
      <c r="K2135" s="163">
        <f>Лист4!E2133/1000</f>
        <v>741.39773000000025</v>
      </c>
      <c r="L2135" s="164"/>
      <c r="M2135" s="164"/>
    </row>
    <row r="2136" spans="1:13" s="165" customFormat="1" ht="18.75" customHeight="1" x14ac:dyDescent="0.25">
      <c r="A2136" s="45" t="str">
        <f>Лист4!A2134</f>
        <v xml:space="preserve">Бумажников пр-кт д.14 </v>
      </c>
      <c r="B2136" s="185" t="str">
        <f>Лист4!C2134</f>
        <v>г. Астрахань</v>
      </c>
      <c r="C2136" s="46">
        <f t="shared" si="66"/>
        <v>461.92203480000001</v>
      </c>
      <c r="D2136" s="46">
        <f t="shared" si="67"/>
        <v>29.484385200000002</v>
      </c>
      <c r="E2136" s="160">
        <v>0</v>
      </c>
      <c r="F2136" s="161">
        <v>29.484385200000002</v>
      </c>
      <c r="G2136" s="162">
        <v>0</v>
      </c>
      <c r="H2136" s="162">
        <v>0</v>
      </c>
      <c r="I2136" s="162">
        <v>0</v>
      </c>
      <c r="J2136" s="162">
        <v>0</v>
      </c>
      <c r="K2136" s="163">
        <f>Лист4!E2134/1000</f>
        <v>491.40642000000003</v>
      </c>
      <c r="L2136" s="164"/>
      <c r="M2136" s="164"/>
    </row>
    <row r="2137" spans="1:13" s="165" customFormat="1" ht="18.75" customHeight="1" x14ac:dyDescent="0.25">
      <c r="A2137" s="45" t="str">
        <f>Лист4!A2135</f>
        <v xml:space="preserve">Бумажников пр-кт д.15 </v>
      </c>
      <c r="B2137" s="185" t="str">
        <f>Лист4!C2135</f>
        <v>г. Астрахань</v>
      </c>
      <c r="C2137" s="46">
        <f t="shared" si="66"/>
        <v>433.72617079999998</v>
      </c>
      <c r="D2137" s="46">
        <f t="shared" si="67"/>
        <v>27.684649199999996</v>
      </c>
      <c r="E2137" s="160">
        <v>0</v>
      </c>
      <c r="F2137" s="161">
        <v>27.684649199999996</v>
      </c>
      <c r="G2137" s="162">
        <v>0</v>
      </c>
      <c r="H2137" s="162">
        <v>0</v>
      </c>
      <c r="I2137" s="162">
        <v>0</v>
      </c>
      <c r="J2137" s="162">
        <v>0</v>
      </c>
      <c r="K2137" s="163">
        <f>Лист4!E2135/1000</f>
        <v>461.41081999999994</v>
      </c>
      <c r="L2137" s="164"/>
      <c r="M2137" s="164"/>
    </row>
    <row r="2138" spans="1:13" s="165" customFormat="1" ht="18.75" customHeight="1" x14ac:dyDescent="0.25">
      <c r="A2138" s="45" t="str">
        <f>Лист4!A2136</f>
        <v xml:space="preserve">Бумажников пр-кт д.15 - корп. 1 </v>
      </c>
      <c r="B2138" s="185" t="str">
        <f>Лист4!C2136</f>
        <v>г. Астрахань</v>
      </c>
      <c r="C2138" s="46">
        <f t="shared" si="66"/>
        <v>1766.7294359999996</v>
      </c>
      <c r="D2138" s="46">
        <f t="shared" si="67"/>
        <v>112.76996399999997</v>
      </c>
      <c r="E2138" s="160">
        <v>0</v>
      </c>
      <c r="F2138" s="161">
        <v>112.76996399999997</v>
      </c>
      <c r="G2138" s="162">
        <v>0</v>
      </c>
      <c r="H2138" s="162">
        <v>0</v>
      </c>
      <c r="I2138" s="162">
        <v>0</v>
      </c>
      <c r="J2138" s="162">
        <v>3219.07</v>
      </c>
      <c r="K2138" s="163">
        <f>Лист4!E2136/1000-J2138</f>
        <v>-1339.5706000000005</v>
      </c>
      <c r="L2138" s="164"/>
      <c r="M2138" s="164"/>
    </row>
    <row r="2139" spans="1:13" s="165" customFormat="1" ht="18.75" customHeight="1" x14ac:dyDescent="0.25">
      <c r="A2139" s="45" t="str">
        <f>Лист4!A2137</f>
        <v xml:space="preserve">Бумажников пр-кт д.16 </v>
      </c>
      <c r="B2139" s="185" t="str">
        <f>Лист4!C2137</f>
        <v>г. Астрахань</v>
      </c>
      <c r="C2139" s="46">
        <f t="shared" si="66"/>
        <v>663.21512000000018</v>
      </c>
      <c r="D2139" s="46">
        <f t="shared" si="67"/>
        <v>42.33288000000001</v>
      </c>
      <c r="E2139" s="160">
        <v>0</v>
      </c>
      <c r="F2139" s="161">
        <v>42.33288000000001</v>
      </c>
      <c r="G2139" s="162">
        <v>0</v>
      </c>
      <c r="H2139" s="162">
        <v>0</v>
      </c>
      <c r="I2139" s="162">
        <v>0</v>
      </c>
      <c r="J2139" s="162">
        <v>0</v>
      </c>
      <c r="K2139" s="163">
        <f>Лист4!E2137/1000</f>
        <v>705.54800000000023</v>
      </c>
      <c r="L2139" s="164"/>
      <c r="M2139" s="164"/>
    </row>
    <row r="2140" spans="1:13" s="165" customFormat="1" ht="18.75" customHeight="1" x14ac:dyDescent="0.25">
      <c r="A2140" s="45" t="str">
        <f>Лист4!A2138</f>
        <v xml:space="preserve">Бумажников пр-кт д.17 </v>
      </c>
      <c r="B2140" s="185" t="str">
        <f>Лист4!C2138</f>
        <v>г. Астрахань</v>
      </c>
      <c r="C2140" s="46">
        <f t="shared" si="66"/>
        <v>674.9800848000001</v>
      </c>
      <c r="D2140" s="46">
        <f t="shared" si="67"/>
        <v>43.083835200000003</v>
      </c>
      <c r="E2140" s="160">
        <v>0</v>
      </c>
      <c r="F2140" s="161">
        <v>43.083835200000003</v>
      </c>
      <c r="G2140" s="162">
        <v>0</v>
      </c>
      <c r="H2140" s="162">
        <v>0</v>
      </c>
      <c r="I2140" s="162">
        <v>0</v>
      </c>
      <c r="J2140" s="162">
        <v>0</v>
      </c>
      <c r="K2140" s="163">
        <f>Лист4!E2138/1000</f>
        <v>718.06392000000005</v>
      </c>
      <c r="L2140" s="164"/>
      <c r="M2140" s="164"/>
    </row>
    <row r="2141" spans="1:13" s="165" customFormat="1" ht="18.75" customHeight="1" x14ac:dyDescent="0.25">
      <c r="A2141" s="45" t="str">
        <f>Лист4!A2139</f>
        <v xml:space="preserve">Бумажников пр-кт д.18 </v>
      </c>
      <c r="B2141" s="185" t="str">
        <f>Лист4!C2139</f>
        <v>г. Астрахань</v>
      </c>
      <c r="C2141" s="46">
        <f t="shared" si="66"/>
        <v>295.1040981999999</v>
      </c>
      <c r="D2141" s="46">
        <f t="shared" si="67"/>
        <v>18.836431799999993</v>
      </c>
      <c r="E2141" s="160">
        <v>0</v>
      </c>
      <c r="F2141" s="161">
        <v>18.836431799999993</v>
      </c>
      <c r="G2141" s="162">
        <v>0</v>
      </c>
      <c r="H2141" s="162">
        <v>0</v>
      </c>
      <c r="I2141" s="162">
        <v>0</v>
      </c>
      <c r="J2141" s="162">
        <v>0</v>
      </c>
      <c r="K2141" s="163">
        <f>Лист4!E2139/1000</f>
        <v>313.94052999999991</v>
      </c>
      <c r="L2141" s="164"/>
      <c r="M2141" s="164"/>
    </row>
    <row r="2142" spans="1:13" s="165" customFormat="1" ht="18.75" customHeight="1" x14ac:dyDescent="0.25">
      <c r="A2142" s="45" t="str">
        <f>Лист4!A2140</f>
        <v xml:space="preserve">Бумажников пр-кт д.2 </v>
      </c>
      <c r="B2142" s="185" t="str">
        <f>Лист4!C2140</f>
        <v>г. Астрахань</v>
      </c>
      <c r="C2142" s="46">
        <f t="shared" si="66"/>
        <v>428.064955</v>
      </c>
      <c r="D2142" s="46">
        <f t="shared" si="67"/>
        <v>27.323294999999991</v>
      </c>
      <c r="E2142" s="160">
        <v>0</v>
      </c>
      <c r="F2142" s="161">
        <v>27.323294999999991</v>
      </c>
      <c r="G2142" s="162">
        <v>0</v>
      </c>
      <c r="H2142" s="162">
        <v>0</v>
      </c>
      <c r="I2142" s="162">
        <v>0</v>
      </c>
      <c r="J2142" s="162">
        <v>3386.38</v>
      </c>
      <c r="K2142" s="163">
        <f>Лист4!E2140/1000-J2142</f>
        <v>-2930.9917500000001</v>
      </c>
      <c r="L2142" s="164"/>
      <c r="M2142" s="164"/>
    </row>
    <row r="2143" spans="1:13" s="165" customFormat="1" ht="18.75" customHeight="1" x14ac:dyDescent="0.25">
      <c r="A2143" s="45" t="str">
        <f>Лист4!A2141</f>
        <v xml:space="preserve">Бумажников пр-кт д.20 </v>
      </c>
      <c r="B2143" s="185" t="str">
        <f>Лист4!C2141</f>
        <v>г. Астрахань</v>
      </c>
      <c r="C2143" s="46">
        <f t="shared" si="66"/>
        <v>680.8116849999999</v>
      </c>
      <c r="D2143" s="46">
        <f t="shared" si="67"/>
        <v>43.456064999999988</v>
      </c>
      <c r="E2143" s="160">
        <v>0</v>
      </c>
      <c r="F2143" s="161">
        <v>43.456064999999988</v>
      </c>
      <c r="G2143" s="162">
        <v>0</v>
      </c>
      <c r="H2143" s="162">
        <v>0</v>
      </c>
      <c r="I2143" s="162">
        <v>0</v>
      </c>
      <c r="J2143" s="162">
        <v>0</v>
      </c>
      <c r="K2143" s="163">
        <f>Лист4!E2141/1000-J2143</f>
        <v>724.26774999999986</v>
      </c>
      <c r="L2143" s="164"/>
      <c r="M2143" s="164"/>
    </row>
    <row r="2144" spans="1:13" s="166" customFormat="1" ht="18.75" customHeight="1" x14ac:dyDescent="0.25">
      <c r="A2144" s="45" t="str">
        <f>Лист4!A2142</f>
        <v xml:space="preserve">Бумажников пр-кт д.20А </v>
      </c>
      <c r="B2144" s="185" t="str">
        <f>Лист4!C2142</f>
        <v>г. Астрахань</v>
      </c>
      <c r="C2144" s="46">
        <f t="shared" si="66"/>
        <v>727.45940120000012</v>
      </c>
      <c r="D2144" s="46">
        <f t="shared" si="67"/>
        <v>46.433578800000006</v>
      </c>
      <c r="E2144" s="160">
        <v>0</v>
      </c>
      <c r="F2144" s="161">
        <v>46.433578800000006</v>
      </c>
      <c r="G2144" s="162">
        <v>0</v>
      </c>
      <c r="H2144" s="162">
        <v>0</v>
      </c>
      <c r="I2144" s="162">
        <v>0</v>
      </c>
      <c r="J2144" s="162">
        <v>0</v>
      </c>
      <c r="K2144" s="163">
        <f>Лист4!E2142/1000</f>
        <v>773.89298000000008</v>
      </c>
      <c r="L2144" s="164"/>
      <c r="M2144" s="164"/>
    </row>
    <row r="2145" spans="1:13" s="165" customFormat="1" ht="18.75" customHeight="1" x14ac:dyDescent="0.25">
      <c r="A2145" s="45" t="str">
        <f>Лист4!A2143</f>
        <v xml:space="preserve">Бумажников пр-кт д.20Б </v>
      </c>
      <c r="B2145" s="185" t="str">
        <f>Лист4!C2143</f>
        <v>г. Астрахань</v>
      </c>
      <c r="C2145" s="46">
        <f t="shared" si="66"/>
        <v>604.65137159999983</v>
      </c>
      <c r="D2145" s="46">
        <f t="shared" si="67"/>
        <v>38.594768399999992</v>
      </c>
      <c r="E2145" s="160">
        <v>0</v>
      </c>
      <c r="F2145" s="161">
        <v>38.594768399999992</v>
      </c>
      <c r="G2145" s="162">
        <v>0</v>
      </c>
      <c r="H2145" s="162">
        <v>0</v>
      </c>
      <c r="I2145" s="162">
        <v>0</v>
      </c>
      <c r="J2145" s="162">
        <v>0</v>
      </c>
      <c r="K2145" s="163">
        <f>Лист4!E2143/1000</f>
        <v>643.24613999999985</v>
      </c>
      <c r="L2145" s="164"/>
      <c r="M2145" s="164"/>
    </row>
    <row r="2146" spans="1:13" s="165" customFormat="1" ht="18.75" customHeight="1" x14ac:dyDescent="0.25">
      <c r="A2146" s="45" t="str">
        <f>Лист4!A2144</f>
        <v xml:space="preserve">Бумажников пр-кт д.3 </v>
      </c>
      <c r="B2146" s="185" t="str">
        <f>Лист4!C2144</f>
        <v>г. Астрахань</v>
      </c>
      <c r="C2146" s="46">
        <f t="shared" si="66"/>
        <v>351.84717000000001</v>
      </c>
      <c r="D2146" s="46">
        <f t="shared" si="67"/>
        <v>22.45833</v>
      </c>
      <c r="E2146" s="160">
        <v>0</v>
      </c>
      <c r="F2146" s="161">
        <v>22.45833</v>
      </c>
      <c r="G2146" s="162">
        <v>0</v>
      </c>
      <c r="H2146" s="162">
        <v>0</v>
      </c>
      <c r="I2146" s="162">
        <v>0</v>
      </c>
      <c r="J2146" s="162">
        <v>0</v>
      </c>
      <c r="K2146" s="163">
        <f>Лист4!E2144/1000-J2146</f>
        <v>374.30549999999999</v>
      </c>
      <c r="L2146" s="164"/>
      <c r="M2146" s="164"/>
    </row>
    <row r="2147" spans="1:13" s="165" customFormat="1" ht="18.75" customHeight="1" x14ac:dyDescent="0.25">
      <c r="A2147" s="45" t="str">
        <f>Лист4!A2145</f>
        <v xml:space="preserve">Бумажников пр-кт д.4 </v>
      </c>
      <c r="B2147" s="185" t="str">
        <f>Лист4!C2145</f>
        <v>г. Астрахань</v>
      </c>
      <c r="C2147" s="46">
        <f t="shared" si="66"/>
        <v>394.19569280000007</v>
      </c>
      <c r="D2147" s="46">
        <f t="shared" si="67"/>
        <v>25.161427200000006</v>
      </c>
      <c r="E2147" s="160">
        <v>0</v>
      </c>
      <c r="F2147" s="161">
        <v>25.161427200000006</v>
      </c>
      <c r="G2147" s="162">
        <v>0</v>
      </c>
      <c r="H2147" s="162">
        <v>0</v>
      </c>
      <c r="I2147" s="162">
        <v>0</v>
      </c>
      <c r="J2147" s="162">
        <v>0</v>
      </c>
      <c r="K2147" s="163">
        <f>Лист4!E2145/1000-J2147</f>
        <v>419.35712000000007</v>
      </c>
      <c r="L2147" s="164"/>
      <c r="M2147" s="164"/>
    </row>
    <row r="2148" spans="1:13" s="165" customFormat="1" ht="18.75" customHeight="1" x14ac:dyDescent="0.25">
      <c r="A2148" s="45" t="str">
        <f>Лист4!A2146</f>
        <v xml:space="preserve">Бумажников пр-кт д.5 </v>
      </c>
      <c r="B2148" s="185" t="str">
        <f>Лист4!C2146</f>
        <v>г. Астрахань</v>
      </c>
      <c r="C2148" s="46">
        <f t="shared" si="66"/>
        <v>506.49888399999998</v>
      </c>
      <c r="D2148" s="46">
        <f t="shared" si="67"/>
        <v>32.329715999999991</v>
      </c>
      <c r="E2148" s="160">
        <v>0</v>
      </c>
      <c r="F2148" s="161">
        <v>32.329715999999991</v>
      </c>
      <c r="G2148" s="162">
        <v>0</v>
      </c>
      <c r="H2148" s="162">
        <v>0</v>
      </c>
      <c r="I2148" s="162">
        <v>0</v>
      </c>
      <c r="J2148" s="162">
        <v>0</v>
      </c>
      <c r="K2148" s="163">
        <f>Лист4!E2146/1000</f>
        <v>538.82859999999994</v>
      </c>
      <c r="L2148" s="164"/>
      <c r="M2148" s="164"/>
    </row>
    <row r="2149" spans="1:13" s="165" customFormat="1" ht="15" customHeight="1" x14ac:dyDescent="0.25">
      <c r="A2149" s="45" t="str">
        <f>Лист4!A2147</f>
        <v xml:space="preserve">Бумажников пр-кт д.6 </v>
      </c>
      <c r="B2149" s="185" t="str">
        <f>Лист4!C2147</f>
        <v>г. Астрахань</v>
      </c>
      <c r="C2149" s="46">
        <f t="shared" si="66"/>
        <v>403.92759739999997</v>
      </c>
      <c r="D2149" s="46">
        <f t="shared" si="67"/>
        <v>25.7826126</v>
      </c>
      <c r="E2149" s="160">
        <v>0</v>
      </c>
      <c r="F2149" s="161">
        <v>25.7826126</v>
      </c>
      <c r="G2149" s="162">
        <v>0</v>
      </c>
      <c r="H2149" s="162">
        <v>0</v>
      </c>
      <c r="I2149" s="162">
        <v>0</v>
      </c>
      <c r="J2149" s="162">
        <v>0</v>
      </c>
      <c r="K2149" s="163">
        <f>Лист4!E2147/1000</f>
        <v>429.71020999999996</v>
      </c>
      <c r="L2149" s="164"/>
      <c r="M2149" s="164"/>
    </row>
    <row r="2150" spans="1:13" s="165" customFormat="1" ht="15" customHeight="1" x14ac:dyDescent="0.25">
      <c r="A2150" s="45" t="str">
        <f>Лист4!A2148</f>
        <v xml:space="preserve">Бумажников пр-кт д.7 </v>
      </c>
      <c r="B2150" s="185" t="str">
        <f>Лист4!C2148</f>
        <v>г. Астрахань</v>
      </c>
      <c r="C2150" s="46">
        <f t="shared" si="66"/>
        <v>494.83352159999998</v>
      </c>
      <c r="D2150" s="46">
        <f t="shared" si="67"/>
        <v>31.585118399999999</v>
      </c>
      <c r="E2150" s="160">
        <v>0</v>
      </c>
      <c r="F2150" s="161">
        <v>31.585118399999999</v>
      </c>
      <c r="G2150" s="162">
        <v>0</v>
      </c>
      <c r="H2150" s="162">
        <v>0</v>
      </c>
      <c r="I2150" s="162">
        <v>0</v>
      </c>
      <c r="J2150" s="162">
        <v>0</v>
      </c>
      <c r="K2150" s="163">
        <f>Лист4!E2148/1000</f>
        <v>526.41863999999998</v>
      </c>
      <c r="L2150" s="164"/>
      <c r="M2150" s="164"/>
    </row>
    <row r="2151" spans="1:13" s="165" customFormat="1" ht="15" customHeight="1" x14ac:dyDescent="0.25">
      <c r="A2151" s="45" t="str">
        <f>Лист4!A2149</f>
        <v xml:space="preserve">Бумажников пр-кт д.8 </v>
      </c>
      <c r="B2151" s="185" t="str">
        <f>Лист4!C2149</f>
        <v>г. Астрахань</v>
      </c>
      <c r="C2151" s="46">
        <f t="shared" si="66"/>
        <v>426.1593400000001</v>
      </c>
      <c r="D2151" s="46">
        <f t="shared" si="67"/>
        <v>27.201660000000007</v>
      </c>
      <c r="E2151" s="160">
        <v>0</v>
      </c>
      <c r="F2151" s="161">
        <v>27.201660000000007</v>
      </c>
      <c r="G2151" s="162">
        <v>0</v>
      </c>
      <c r="H2151" s="162">
        <v>0</v>
      </c>
      <c r="I2151" s="162">
        <v>0</v>
      </c>
      <c r="J2151" s="162">
        <v>0</v>
      </c>
      <c r="K2151" s="163">
        <f>Лист4!E2149/1000</f>
        <v>453.3610000000001</v>
      </c>
      <c r="L2151" s="164"/>
      <c r="M2151" s="164"/>
    </row>
    <row r="2152" spans="1:13" s="165" customFormat="1" ht="15" customHeight="1" x14ac:dyDescent="0.25">
      <c r="A2152" s="45" t="str">
        <f>Лист4!A2150</f>
        <v xml:space="preserve">Бумажников пр-кт д.8А </v>
      </c>
      <c r="B2152" s="185" t="str">
        <f>Лист4!C2150</f>
        <v>г. Астрахань</v>
      </c>
      <c r="C2152" s="46">
        <f t="shared" si="66"/>
        <v>418.57059779999997</v>
      </c>
      <c r="D2152" s="46">
        <f t="shared" si="67"/>
        <v>26.717272199999996</v>
      </c>
      <c r="E2152" s="160">
        <v>0</v>
      </c>
      <c r="F2152" s="161">
        <v>26.717272199999996</v>
      </c>
      <c r="G2152" s="162">
        <v>0</v>
      </c>
      <c r="H2152" s="162">
        <v>0</v>
      </c>
      <c r="I2152" s="162">
        <v>0</v>
      </c>
      <c r="J2152" s="162">
        <v>0</v>
      </c>
      <c r="K2152" s="163">
        <f>Лист4!E2150/1000</f>
        <v>445.28786999999994</v>
      </c>
      <c r="L2152" s="164"/>
      <c r="M2152" s="164"/>
    </row>
    <row r="2153" spans="1:13" s="165" customFormat="1" ht="18.75" customHeight="1" x14ac:dyDescent="0.25">
      <c r="A2153" s="45" t="str">
        <f>Лист4!A2151</f>
        <v xml:space="preserve">Бумажников пр-кт д.9 </v>
      </c>
      <c r="B2153" s="185" t="str">
        <f>Лист4!C2151</f>
        <v>г. Астрахань</v>
      </c>
      <c r="C2153" s="46">
        <f t="shared" si="66"/>
        <v>564.84210840000014</v>
      </c>
      <c r="D2153" s="46">
        <f t="shared" si="67"/>
        <v>36.053751599999998</v>
      </c>
      <c r="E2153" s="160">
        <v>0</v>
      </c>
      <c r="F2153" s="161">
        <v>36.053751599999998</v>
      </c>
      <c r="G2153" s="162">
        <v>0</v>
      </c>
      <c r="H2153" s="162">
        <v>0</v>
      </c>
      <c r="I2153" s="162">
        <v>0</v>
      </c>
      <c r="J2153" s="162">
        <v>1710.54</v>
      </c>
      <c r="K2153" s="163">
        <f>Лист4!E2151/1000-J2153</f>
        <v>-1109.6441399999999</v>
      </c>
      <c r="L2153" s="164"/>
      <c r="M2153" s="164"/>
    </row>
    <row r="2154" spans="1:13" s="165" customFormat="1" ht="18.75" customHeight="1" x14ac:dyDescent="0.25">
      <c r="A2154" s="45" t="str">
        <f>Лист4!A2152</f>
        <v xml:space="preserve">Бумажников пр-кт д.9 - корп. 1 </v>
      </c>
      <c r="B2154" s="185" t="str">
        <f>Лист4!C2152</f>
        <v>г. Астрахань</v>
      </c>
      <c r="C2154" s="46">
        <f t="shared" si="66"/>
        <v>1342.4662640000006</v>
      </c>
      <c r="D2154" s="46">
        <f t="shared" si="67"/>
        <v>85.689336000000026</v>
      </c>
      <c r="E2154" s="160">
        <v>0</v>
      </c>
      <c r="F2154" s="161">
        <v>85.689336000000026</v>
      </c>
      <c r="G2154" s="162">
        <v>0</v>
      </c>
      <c r="H2154" s="162">
        <v>0</v>
      </c>
      <c r="I2154" s="162">
        <v>0</v>
      </c>
      <c r="J2154" s="162">
        <v>0</v>
      </c>
      <c r="K2154" s="163">
        <f>Лист4!E2152/1000</f>
        <v>1428.1556000000005</v>
      </c>
      <c r="L2154" s="164"/>
      <c r="M2154" s="164"/>
    </row>
    <row r="2155" spans="1:13" s="165" customFormat="1" ht="18.75" customHeight="1" x14ac:dyDescent="0.25">
      <c r="A2155" s="45" t="str">
        <f>Лист4!A2153</f>
        <v xml:space="preserve">Варшавская ул. д.6/2 </v>
      </c>
      <c r="B2155" s="185" t="str">
        <f>Лист4!C2153</f>
        <v>г. Астрахань</v>
      </c>
      <c r="C2155" s="46">
        <f t="shared" si="66"/>
        <v>730.86731480000003</v>
      </c>
      <c r="D2155" s="46">
        <f t="shared" si="67"/>
        <v>46.651105200000003</v>
      </c>
      <c r="E2155" s="160">
        <v>0</v>
      </c>
      <c r="F2155" s="161">
        <v>46.651105200000003</v>
      </c>
      <c r="G2155" s="162">
        <v>0</v>
      </c>
      <c r="H2155" s="162">
        <v>0</v>
      </c>
      <c r="I2155" s="162">
        <v>0</v>
      </c>
      <c r="J2155" s="162">
        <v>0</v>
      </c>
      <c r="K2155" s="163">
        <f>Лист4!E2153/1000</f>
        <v>777.51841999999999</v>
      </c>
      <c r="L2155" s="164"/>
      <c r="M2155" s="164"/>
    </row>
    <row r="2156" spans="1:13" s="165" customFormat="1" ht="18.75" customHeight="1" x14ac:dyDescent="0.25">
      <c r="A2156" s="45" t="str">
        <f>Лист4!A2154</f>
        <v xml:space="preserve">Варшавская ул. д.8 </v>
      </c>
      <c r="B2156" s="185" t="str">
        <f>Лист4!C2154</f>
        <v>г. Астрахань</v>
      </c>
      <c r="C2156" s="46">
        <f t="shared" si="66"/>
        <v>690.43109979999974</v>
      </c>
      <c r="D2156" s="46">
        <f t="shared" si="67"/>
        <v>44.070070199999989</v>
      </c>
      <c r="E2156" s="160">
        <v>0</v>
      </c>
      <c r="F2156" s="161">
        <v>44.070070199999989</v>
      </c>
      <c r="G2156" s="162">
        <v>0</v>
      </c>
      <c r="H2156" s="162">
        <v>0</v>
      </c>
      <c r="I2156" s="162">
        <v>0</v>
      </c>
      <c r="J2156" s="162">
        <v>0</v>
      </c>
      <c r="K2156" s="163">
        <f>Лист4!E2154/1000</f>
        <v>734.50116999999977</v>
      </c>
      <c r="L2156" s="164"/>
      <c r="M2156" s="164"/>
    </row>
    <row r="2157" spans="1:13" s="165" customFormat="1" ht="18.75" customHeight="1" x14ac:dyDescent="0.25">
      <c r="A2157" s="45" t="str">
        <f>Лист4!A2155</f>
        <v xml:space="preserve">Вельяминова ул. д.12 </v>
      </c>
      <c r="B2157" s="185" t="str">
        <f>Лист4!C2155</f>
        <v>г. Астрахань</v>
      </c>
      <c r="C2157" s="46">
        <f t="shared" si="66"/>
        <v>26.107748000000008</v>
      </c>
      <c r="D2157" s="46">
        <f t="shared" si="67"/>
        <v>1.666452</v>
      </c>
      <c r="E2157" s="160">
        <v>0</v>
      </c>
      <c r="F2157" s="161">
        <v>1.666452</v>
      </c>
      <c r="G2157" s="162">
        <v>0</v>
      </c>
      <c r="H2157" s="162">
        <v>0</v>
      </c>
      <c r="I2157" s="162">
        <v>0</v>
      </c>
      <c r="J2157" s="162">
        <v>409.02</v>
      </c>
      <c r="K2157" s="163">
        <f>Лист4!E2155/1000-J2157</f>
        <v>-381.24579999999997</v>
      </c>
      <c r="L2157" s="164"/>
      <c r="M2157" s="164"/>
    </row>
    <row r="2158" spans="1:13" s="165" customFormat="1" ht="18.75" customHeight="1" x14ac:dyDescent="0.25">
      <c r="A2158" s="45" t="str">
        <f>Лист4!A2156</f>
        <v xml:space="preserve">Вельяминова ул. д.14 </v>
      </c>
      <c r="B2158" s="185" t="str">
        <f>Лист4!C2156</f>
        <v>г. Астрахань</v>
      </c>
      <c r="C2158" s="46">
        <f t="shared" si="66"/>
        <v>90.817723999999998</v>
      </c>
      <c r="D2158" s="46">
        <f t="shared" si="67"/>
        <v>5.7968759999999993</v>
      </c>
      <c r="E2158" s="160">
        <v>0</v>
      </c>
      <c r="F2158" s="161">
        <v>5.7968759999999993</v>
      </c>
      <c r="G2158" s="162">
        <v>0</v>
      </c>
      <c r="H2158" s="162">
        <v>0</v>
      </c>
      <c r="I2158" s="162">
        <v>0</v>
      </c>
      <c r="J2158" s="162">
        <v>0</v>
      </c>
      <c r="K2158" s="163">
        <f>Лист4!E2156/1000-J2158</f>
        <v>96.614599999999996</v>
      </c>
      <c r="L2158" s="164"/>
      <c r="M2158" s="164"/>
    </row>
    <row r="2159" spans="1:13" s="165" customFormat="1" ht="18.75" customHeight="1" x14ac:dyDescent="0.25">
      <c r="A2159" s="45" t="str">
        <f>Лист4!A2157</f>
        <v xml:space="preserve">Вельяминова ул. д.6 </v>
      </c>
      <c r="B2159" s="185" t="str">
        <f>Лист4!C2157</f>
        <v>г. Астрахань</v>
      </c>
      <c r="C2159" s="46">
        <f t="shared" si="66"/>
        <v>68.443167199999991</v>
      </c>
      <c r="D2159" s="46">
        <f t="shared" si="67"/>
        <v>4.3687127999999991</v>
      </c>
      <c r="E2159" s="160">
        <v>0</v>
      </c>
      <c r="F2159" s="161">
        <v>4.3687127999999991</v>
      </c>
      <c r="G2159" s="162">
        <v>0</v>
      </c>
      <c r="H2159" s="162">
        <v>0</v>
      </c>
      <c r="I2159" s="162">
        <v>0</v>
      </c>
      <c r="J2159" s="162">
        <v>0</v>
      </c>
      <c r="K2159" s="163">
        <f>Лист4!E2157/1000-J2159</f>
        <v>72.811879999999988</v>
      </c>
      <c r="L2159" s="164"/>
      <c r="M2159" s="164"/>
    </row>
    <row r="2160" spans="1:13" s="165" customFormat="1" ht="18.75" customHeight="1" x14ac:dyDescent="0.25">
      <c r="A2160" s="45" t="str">
        <f>Лист4!A2158</f>
        <v xml:space="preserve">Вильнюсская ул. д.76А </v>
      </c>
      <c r="B2160" s="185" t="str">
        <f>Лист4!C2158</f>
        <v>г. Астрахань</v>
      </c>
      <c r="C2160" s="46">
        <f t="shared" si="66"/>
        <v>185.295714</v>
      </c>
      <c r="D2160" s="46">
        <f t="shared" si="67"/>
        <v>11.827386000000001</v>
      </c>
      <c r="E2160" s="160">
        <v>0</v>
      </c>
      <c r="F2160" s="161">
        <v>11.827386000000001</v>
      </c>
      <c r="G2160" s="162">
        <v>0</v>
      </c>
      <c r="H2160" s="162">
        <v>0</v>
      </c>
      <c r="I2160" s="162">
        <v>0</v>
      </c>
      <c r="J2160" s="162">
        <v>0</v>
      </c>
      <c r="K2160" s="163">
        <f>Лист4!E2158/1000</f>
        <v>197.12309999999999</v>
      </c>
      <c r="L2160" s="164"/>
      <c r="M2160" s="164"/>
    </row>
    <row r="2161" spans="1:13" s="165" customFormat="1" ht="18.75" customHeight="1" x14ac:dyDescent="0.25">
      <c r="A2161" s="45" t="str">
        <f>Лист4!A2159</f>
        <v xml:space="preserve">Вильямса ул. д.19 </v>
      </c>
      <c r="B2161" s="185" t="str">
        <f>Лист4!C2159</f>
        <v>г. Астрахань</v>
      </c>
      <c r="C2161" s="46">
        <f t="shared" si="66"/>
        <v>8.9064999999999994</v>
      </c>
      <c r="D2161" s="46">
        <f t="shared" si="67"/>
        <v>0.56850000000000001</v>
      </c>
      <c r="E2161" s="160">
        <v>0</v>
      </c>
      <c r="F2161" s="161">
        <v>0.56850000000000001</v>
      </c>
      <c r="G2161" s="162">
        <v>0</v>
      </c>
      <c r="H2161" s="162">
        <v>0</v>
      </c>
      <c r="I2161" s="162">
        <v>0</v>
      </c>
      <c r="J2161" s="162">
        <v>0</v>
      </c>
      <c r="K2161" s="163">
        <f>Лист4!E2159/1000</f>
        <v>9.4749999999999996</v>
      </c>
      <c r="L2161" s="164"/>
      <c r="M2161" s="164"/>
    </row>
    <row r="2162" spans="1:13" s="165" customFormat="1" ht="18.75" customHeight="1" x14ac:dyDescent="0.25">
      <c r="A2162" s="45" t="str">
        <f>Лист4!A2160</f>
        <v xml:space="preserve">Вильямса ул. д.21 </v>
      </c>
      <c r="B2162" s="185" t="str">
        <f>Лист4!C2160</f>
        <v>г. Астрахань</v>
      </c>
      <c r="C2162" s="46">
        <f t="shared" si="66"/>
        <v>21.247571999999998</v>
      </c>
      <c r="D2162" s="46">
        <f t="shared" si="67"/>
        <v>1.356228</v>
      </c>
      <c r="E2162" s="160">
        <v>0</v>
      </c>
      <c r="F2162" s="161">
        <v>1.356228</v>
      </c>
      <c r="G2162" s="162">
        <v>0</v>
      </c>
      <c r="H2162" s="162">
        <v>0</v>
      </c>
      <c r="I2162" s="162">
        <v>0</v>
      </c>
      <c r="J2162" s="162">
        <v>0</v>
      </c>
      <c r="K2162" s="163">
        <f>Лист4!E2160/1000-J2162</f>
        <v>22.6038</v>
      </c>
      <c r="L2162" s="164"/>
      <c r="M2162" s="164"/>
    </row>
    <row r="2163" spans="1:13" s="165" customFormat="1" ht="18.75" customHeight="1" x14ac:dyDescent="0.25">
      <c r="A2163" s="45" t="str">
        <f>Лист4!A2161</f>
        <v xml:space="preserve">Вильямса ул. д.23 </v>
      </c>
      <c r="B2163" s="185" t="str">
        <f>Лист4!C2161</f>
        <v>г. Астрахань</v>
      </c>
      <c r="C2163" s="46">
        <f t="shared" si="66"/>
        <v>6.0086680000000001</v>
      </c>
      <c r="D2163" s="46">
        <f t="shared" si="67"/>
        <v>0.38353199999999998</v>
      </c>
      <c r="E2163" s="160">
        <v>0</v>
      </c>
      <c r="F2163" s="161">
        <v>0.38353199999999998</v>
      </c>
      <c r="G2163" s="162">
        <v>0</v>
      </c>
      <c r="H2163" s="162">
        <v>0</v>
      </c>
      <c r="I2163" s="162">
        <v>0</v>
      </c>
      <c r="J2163" s="162">
        <v>0</v>
      </c>
      <c r="K2163" s="163">
        <f>Лист4!E2161/1000</f>
        <v>6.3921999999999999</v>
      </c>
      <c r="L2163" s="164"/>
      <c r="M2163" s="164"/>
    </row>
    <row r="2164" spans="1:13" s="165" customFormat="1" ht="18.75" customHeight="1" x14ac:dyDescent="0.25">
      <c r="A2164" s="45" t="str">
        <f>Лист4!A2162</f>
        <v xml:space="preserve">Вильямса ул. д.23А </v>
      </c>
      <c r="B2164" s="185" t="str">
        <f>Лист4!C2162</f>
        <v>г. Астрахань</v>
      </c>
      <c r="C2164" s="46">
        <f t="shared" si="66"/>
        <v>11.861014000000001</v>
      </c>
      <c r="D2164" s="46">
        <f t="shared" si="67"/>
        <v>0.75708599999999993</v>
      </c>
      <c r="E2164" s="160">
        <v>0</v>
      </c>
      <c r="F2164" s="161">
        <v>0.75708599999999993</v>
      </c>
      <c r="G2164" s="162">
        <v>0</v>
      </c>
      <c r="H2164" s="162">
        <v>0</v>
      </c>
      <c r="I2164" s="162">
        <v>0</v>
      </c>
      <c r="J2164" s="162">
        <v>0</v>
      </c>
      <c r="K2164" s="163">
        <f>Лист4!E2162/1000</f>
        <v>12.6181</v>
      </c>
      <c r="L2164" s="164"/>
      <c r="M2164" s="164"/>
    </row>
    <row r="2165" spans="1:13" s="165" customFormat="1" ht="25.5" customHeight="1" x14ac:dyDescent="0.25">
      <c r="A2165" s="45" t="str">
        <f>Лист4!A2163</f>
        <v xml:space="preserve">Вильямса ул. д.23Б </v>
      </c>
      <c r="B2165" s="185" t="str">
        <f>Лист4!C2163</f>
        <v>г. Астрахань</v>
      </c>
      <c r="C2165" s="46">
        <f t="shared" si="66"/>
        <v>21.660984000000003</v>
      </c>
      <c r="D2165" s="46">
        <f t="shared" si="67"/>
        <v>1.3826160000000001</v>
      </c>
      <c r="E2165" s="160">
        <v>0</v>
      </c>
      <c r="F2165" s="161">
        <v>1.3826160000000001</v>
      </c>
      <c r="G2165" s="162">
        <v>0</v>
      </c>
      <c r="H2165" s="162">
        <v>0</v>
      </c>
      <c r="I2165" s="162">
        <v>0</v>
      </c>
      <c r="J2165" s="162">
        <v>0</v>
      </c>
      <c r="K2165" s="163">
        <f>Лист4!E2163/1000</f>
        <v>23.043600000000001</v>
      </c>
      <c r="L2165" s="164"/>
      <c r="M2165" s="164"/>
    </row>
    <row r="2166" spans="1:13" s="165" customFormat="1" ht="18.75" customHeight="1" x14ac:dyDescent="0.25">
      <c r="A2166" s="45" t="str">
        <f>Лист4!A2164</f>
        <v xml:space="preserve">Вильямса ул. д.23В </v>
      </c>
      <c r="B2166" s="185" t="str">
        <f>Лист4!C2164</f>
        <v>г. Астрахань</v>
      </c>
      <c r="C2166" s="46">
        <f t="shared" si="66"/>
        <v>15.932436000000001</v>
      </c>
      <c r="D2166" s="46">
        <f t="shared" si="67"/>
        <v>1.016964</v>
      </c>
      <c r="E2166" s="160">
        <v>0</v>
      </c>
      <c r="F2166" s="161">
        <v>1.016964</v>
      </c>
      <c r="G2166" s="162">
        <v>0</v>
      </c>
      <c r="H2166" s="162">
        <v>0</v>
      </c>
      <c r="I2166" s="162">
        <v>0</v>
      </c>
      <c r="J2166" s="162">
        <v>0</v>
      </c>
      <c r="K2166" s="163">
        <f>Лист4!E2164/1000</f>
        <v>16.949400000000001</v>
      </c>
      <c r="L2166" s="164"/>
      <c r="M2166" s="164"/>
    </row>
    <row r="2167" spans="1:13" s="165" customFormat="1" ht="18.75" customHeight="1" x14ac:dyDescent="0.25">
      <c r="A2167" s="45" t="str">
        <f>Лист4!A2165</f>
        <v xml:space="preserve">Водников ул. д.10 </v>
      </c>
      <c r="B2167" s="185" t="str">
        <f>Лист4!C2165</f>
        <v>г. Астрахань</v>
      </c>
      <c r="C2167" s="46">
        <f t="shared" si="66"/>
        <v>167.39099819999996</v>
      </c>
      <c r="D2167" s="46">
        <f t="shared" si="67"/>
        <v>10.684531799999998</v>
      </c>
      <c r="E2167" s="160">
        <v>0</v>
      </c>
      <c r="F2167" s="161">
        <v>10.684531799999998</v>
      </c>
      <c r="G2167" s="162">
        <v>0</v>
      </c>
      <c r="H2167" s="162">
        <v>0</v>
      </c>
      <c r="I2167" s="162">
        <v>0</v>
      </c>
      <c r="J2167" s="162">
        <v>0</v>
      </c>
      <c r="K2167" s="163">
        <f>Лист4!E2165/1000</f>
        <v>178.07552999999996</v>
      </c>
      <c r="L2167" s="164"/>
      <c r="M2167" s="164"/>
    </row>
    <row r="2168" spans="1:13" s="165" customFormat="1" ht="18.75" customHeight="1" x14ac:dyDescent="0.25">
      <c r="A2168" s="45" t="str">
        <f>Лист4!A2166</f>
        <v xml:space="preserve">Водников ул. д.11 </v>
      </c>
      <c r="B2168" s="185" t="str">
        <f>Лист4!C2166</f>
        <v>г. Астрахань</v>
      </c>
      <c r="C2168" s="46">
        <f t="shared" si="66"/>
        <v>154.5055064</v>
      </c>
      <c r="D2168" s="46">
        <f t="shared" si="67"/>
        <v>9.8620535999999994</v>
      </c>
      <c r="E2168" s="160">
        <v>0</v>
      </c>
      <c r="F2168" s="161">
        <v>9.8620535999999994</v>
      </c>
      <c r="G2168" s="162">
        <v>0</v>
      </c>
      <c r="H2168" s="162">
        <v>0</v>
      </c>
      <c r="I2168" s="162">
        <v>0</v>
      </c>
      <c r="J2168" s="162">
        <v>0</v>
      </c>
      <c r="K2168" s="163">
        <f>Лист4!E2166/1000</f>
        <v>164.36756</v>
      </c>
      <c r="L2168" s="164"/>
      <c r="M2168" s="164"/>
    </row>
    <row r="2169" spans="1:13" s="165" customFormat="1" ht="25.5" customHeight="1" x14ac:dyDescent="0.25">
      <c r="A2169" s="45" t="str">
        <f>Лист4!A2167</f>
        <v xml:space="preserve">Водников ул. д.13 </v>
      </c>
      <c r="B2169" s="185" t="str">
        <f>Лист4!C2167</f>
        <v>г. Астрахань</v>
      </c>
      <c r="C2169" s="46">
        <f t="shared" si="66"/>
        <v>135.673114</v>
      </c>
      <c r="D2169" s="46">
        <f t="shared" si="67"/>
        <v>8.659986</v>
      </c>
      <c r="E2169" s="160">
        <v>0</v>
      </c>
      <c r="F2169" s="161">
        <v>8.659986</v>
      </c>
      <c r="G2169" s="162">
        <v>0</v>
      </c>
      <c r="H2169" s="162">
        <v>0</v>
      </c>
      <c r="I2169" s="162">
        <v>0</v>
      </c>
      <c r="J2169" s="162">
        <v>0</v>
      </c>
      <c r="K2169" s="163">
        <f>Лист4!E2167/1000</f>
        <v>144.3331</v>
      </c>
      <c r="L2169" s="164"/>
      <c r="M2169" s="164"/>
    </row>
    <row r="2170" spans="1:13" s="165" customFormat="1" ht="18.75" customHeight="1" x14ac:dyDescent="0.25">
      <c r="A2170" s="45" t="str">
        <f>Лист4!A2168</f>
        <v xml:space="preserve">Водников ул. д.14 </v>
      </c>
      <c r="B2170" s="185" t="str">
        <f>Лист4!C2168</f>
        <v>г. Астрахань</v>
      </c>
      <c r="C2170" s="46">
        <f t="shared" si="66"/>
        <v>77.303832799999995</v>
      </c>
      <c r="D2170" s="46">
        <f t="shared" si="67"/>
        <v>4.9342872</v>
      </c>
      <c r="E2170" s="160">
        <v>0</v>
      </c>
      <c r="F2170" s="161">
        <v>4.9342872</v>
      </c>
      <c r="G2170" s="162">
        <v>0</v>
      </c>
      <c r="H2170" s="162">
        <v>0</v>
      </c>
      <c r="I2170" s="162">
        <v>0</v>
      </c>
      <c r="J2170" s="162">
        <f>45.06+15.29</f>
        <v>60.35</v>
      </c>
      <c r="K2170" s="163">
        <f>Лист4!E2168/1000-J2170</f>
        <v>21.888119999999994</v>
      </c>
      <c r="L2170" s="164"/>
      <c r="M2170" s="164"/>
    </row>
    <row r="2171" spans="1:13" s="165" customFormat="1" ht="18.75" customHeight="1" x14ac:dyDescent="0.25">
      <c r="A2171" s="45" t="str">
        <f>Лист4!A2169</f>
        <v xml:space="preserve">Водников ул. д.15 </v>
      </c>
      <c r="B2171" s="185" t="str">
        <f>Лист4!C2169</f>
        <v>г. Астрахань</v>
      </c>
      <c r="C2171" s="46">
        <f t="shared" si="66"/>
        <v>113.06113200000001</v>
      </c>
      <c r="D2171" s="46">
        <f t="shared" si="67"/>
        <v>7.2166680000000003</v>
      </c>
      <c r="E2171" s="160">
        <v>0</v>
      </c>
      <c r="F2171" s="161">
        <v>7.2166680000000003</v>
      </c>
      <c r="G2171" s="162">
        <v>0</v>
      </c>
      <c r="H2171" s="162">
        <v>0</v>
      </c>
      <c r="I2171" s="162">
        <v>0</v>
      </c>
      <c r="J2171" s="162">
        <v>0</v>
      </c>
      <c r="K2171" s="163">
        <f>Лист4!E2169/1000</f>
        <v>120.27780000000001</v>
      </c>
      <c r="L2171" s="164"/>
      <c r="M2171" s="164"/>
    </row>
    <row r="2172" spans="1:13" s="165" customFormat="1" ht="18.75" customHeight="1" x14ac:dyDescent="0.25">
      <c r="A2172" s="45" t="str">
        <f>Лист4!A2170</f>
        <v xml:space="preserve">Водников ул. д.16 </v>
      </c>
      <c r="B2172" s="185" t="str">
        <f>Лист4!C2170</f>
        <v>г. Астрахань</v>
      </c>
      <c r="C2172" s="46">
        <f t="shared" si="66"/>
        <v>58.708630599999999</v>
      </c>
      <c r="D2172" s="46">
        <f t="shared" si="67"/>
        <v>3.7473593999999997</v>
      </c>
      <c r="E2172" s="160">
        <v>0</v>
      </c>
      <c r="F2172" s="161">
        <v>3.7473593999999997</v>
      </c>
      <c r="G2172" s="162">
        <v>0</v>
      </c>
      <c r="H2172" s="162">
        <v>0</v>
      </c>
      <c r="I2172" s="162">
        <v>0</v>
      </c>
      <c r="J2172" s="162">
        <v>0</v>
      </c>
      <c r="K2172" s="163">
        <f>Лист4!E2170/1000</f>
        <v>62.45599</v>
      </c>
      <c r="L2172" s="164"/>
      <c r="M2172" s="164"/>
    </row>
    <row r="2173" spans="1:13" s="165" customFormat="1" ht="18.75" customHeight="1" x14ac:dyDescent="0.25">
      <c r="A2173" s="45" t="str">
        <f>Лист4!A2171</f>
        <v xml:space="preserve">Водников ул. д.17 </v>
      </c>
      <c r="B2173" s="185" t="str">
        <f>Лист4!C2171</f>
        <v>г. Астрахань</v>
      </c>
      <c r="C2173" s="46">
        <f t="shared" si="66"/>
        <v>131.38990999999999</v>
      </c>
      <c r="D2173" s="46">
        <f t="shared" si="67"/>
        <v>8.3865899999999982</v>
      </c>
      <c r="E2173" s="160">
        <v>0</v>
      </c>
      <c r="F2173" s="161">
        <v>8.3865899999999982</v>
      </c>
      <c r="G2173" s="162">
        <v>0</v>
      </c>
      <c r="H2173" s="162">
        <v>0</v>
      </c>
      <c r="I2173" s="162">
        <v>0</v>
      </c>
      <c r="J2173" s="162">
        <v>0</v>
      </c>
      <c r="K2173" s="163">
        <f>Лист4!E2171/1000</f>
        <v>139.77649999999997</v>
      </c>
      <c r="L2173" s="164"/>
      <c r="M2173" s="164"/>
    </row>
    <row r="2174" spans="1:13" s="166" customFormat="1" ht="18.75" customHeight="1" x14ac:dyDescent="0.25">
      <c r="A2174" s="45" t="str">
        <f>Лист4!A2172</f>
        <v xml:space="preserve">Водников ул. д.19 </v>
      </c>
      <c r="B2174" s="185" t="str">
        <f>Лист4!C2172</f>
        <v>г. Астрахань</v>
      </c>
      <c r="C2174" s="46">
        <f t="shared" si="66"/>
        <v>174.05143399999997</v>
      </c>
      <c r="D2174" s="46">
        <f t="shared" si="67"/>
        <v>11.109665999999997</v>
      </c>
      <c r="E2174" s="160">
        <v>0</v>
      </c>
      <c r="F2174" s="161">
        <v>11.109665999999997</v>
      </c>
      <c r="G2174" s="162">
        <v>0</v>
      </c>
      <c r="H2174" s="162">
        <v>0</v>
      </c>
      <c r="I2174" s="162">
        <v>0</v>
      </c>
      <c r="J2174" s="162">
        <v>0</v>
      </c>
      <c r="K2174" s="163">
        <f>Лист4!E2172/1000</f>
        <v>185.16109999999998</v>
      </c>
      <c r="L2174" s="164"/>
      <c r="M2174" s="164"/>
    </row>
    <row r="2175" spans="1:13" s="165" customFormat="1" ht="18.75" customHeight="1" x14ac:dyDescent="0.25">
      <c r="A2175" s="45" t="str">
        <f>Лист4!A2173</f>
        <v xml:space="preserve">Водников ул. д.21 </v>
      </c>
      <c r="B2175" s="185" t="str">
        <f>Лист4!C2173</f>
        <v>г. Астрахань</v>
      </c>
      <c r="C2175" s="46">
        <f t="shared" si="66"/>
        <v>416.17212199999994</v>
      </c>
      <c r="D2175" s="46">
        <f t="shared" si="67"/>
        <v>26.564177999999991</v>
      </c>
      <c r="E2175" s="160">
        <v>0</v>
      </c>
      <c r="F2175" s="161">
        <v>26.564177999999991</v>
      </c>
      <c r="G2175" s="162">
        <v>0</v>
      </c>
      <c r="H2175" s="162">
        <v>0</v>
      </c>
      <c r="I2175" s="162">
        <v>0</v>
      </c>
      <c r="J2175" s="162">
        <v>0</v>
      </c>
      <c r="K2175" s="163">
        <f>Лист4!E2173/1000</f>
        <v>442.73629999999991</v>
      </c>
      <c r="L2175" s="164"/>
      <c r="M2175" s="164"/>
    </row>
    <row r="2176" spans="1:13" s="165" customFormat="1" ht="18.75" customHeight="1" x14ac:dyDescent="0.25">
      <c r="A2176" s="45" t="str">
        <f>Лист4!A2174</f>
        <v xml:space="preserve">Водников ул. д.23 </v>
      </c>
      <c r="B2176" s="185" t="str">
        <f>Лист4!C2174</f>
        <v>г. Астрахань</v>
      </c>
      <c r="C2176" s="46">
        <f t="shared" ref="C2176:C2238" si="68">K2176+J2176-F2176</f>
        <v>401.13340980000004</v>
      </c>
      <c r="D2176" s="46">
        <f t="shared" ref="D2176:D2238" si="69">F2176</f>
        <v>25.604260200000006</v>
      </c>
      <c r="E2176" s="160">
        <v>0</v>
      </c>
      <c r="F2176" s="161">
        <v>25.604260200000006</v>
      </c>
      <c r="G2176" s="162">
        <v>0</v>
      </c>
      <c r="H2176" s="162">
        <v>0</v>
      </c>
      <c r="I2176" s="162">
        <v>0</v>
      </c>
      <c r="J2176" s="162">
        <v>0</v>
      </c>
      <c r="K2176" s="163">
        <f>Лист4!E2174/1000</f>
        <v>426.73767000000004</v>
      </c>
      <c r="L2176" s="164"/>
      <c r="M2176" s="164"/>
    </row>
    <row r="2177" spans="1:13" s="165" customFormat="1" ht="18.75" customHeight="1" x14ac:dyDescent="0.25">
      <c r="A2177" s="45" t="str">
        <f>Лист4!A2175</f>
        <v xml:space="preserve">Водников ул. д.25 </v>
      </c>
      <c r="B2177" s="185" t="str">
        <f>Лист4!C2175</f>
        <v>г. Астрахань</v>
      </c>
      <c r="C2177" s="46">
        <f t="shared" si="68"/>
        <v>574.00028399999985</v>
      </c>
      <c r="D2177" s="46">
        <f t="shared" si="69"/>
        <v>36.638315999999989</v>
      </c>
      <c r="E2177" s="160">
        <v>0</v>
      </c>
      <c r="F2177" s="161">
        <v>36.638315999999989</v>
      </c>
      <c r="G2177" s="162">
        <v>0</v>
      </c>
      <c r="H2177" s="162">
        <v>0</v>
      </c>
      <c r="I2177" s="162">
        <v>0</v>
      </c>
      <c r="J2177" s="162">
        <v>0</v>
      </c>
      <c r="K2177" s="163">
        <f>Лист4!E2175/1000</f>
        <v>610.63859999999988</v>
      </c>
      <c r="L2177" s="164"/>
      <c r="M2177" s="164"/>
    </row>
    <row r="2178" spans="1:13" s="165" customFormat="1" ht="18.75" customHeight="1" x14ac:dyDescent="0.25">
      <c r="A2178" s="45" t="str">
        <f>Лист4!A2176</f>
        <v xml:space="preserve">Водников ул. д.5 </v>
      </c>
      <c r="B2178" s="185" t="str">
        <f>Лист4!C2176</f>
        <v>г. Астрахань</v>
      </c>
      <c r="C2178" s="46">
        <f t="shared" si="68"/>
        <v>130.35938800000002</v>
      </c>
      <c r="D2178" s="46">
        <f t="shared" si="69"/>
        <v>8.3208120000000001</v>
      </c>
      <c r="E2178" s="160">
        <v>0</v>
      </c>
      <c r="F2178" s="161">
        <v>8.3208120000000001</v>
      </c>
      <c r="G2178" s="162">
        <v>0</v>
      </c>
      <c r="H2178" s="162">
        <v>0</v>
      </c>
      <c r="I2178" s="162">
        <v>0</v>
      </c>
      <c r="J2178" s="162">
        <v>0</v>
      </c>
      <c r="K2178" s="163">
        <f>Лист4!E2176/1000</f>
        <v>138.68020000000001</v>
      </c>
      <c r="L2178" s="164"/>
      <c r="M2178" s="164"/>
    </row>
    <row r="2179" spans="1:13" s="165" customFormat="1" ht="18.75" customHeight="1" x14ac:dyDescent="0.25">
      <c r="A2179" s="45" t="str">
        <f>Лист4!A2177</f>
        <v xml:space="preserve">Водников ул. д.6 </v>
      </c>
      <c r="B2179" s="185" t="str">
        <f>Лист4!C2177</f>
        <v>г. Астрахань</v>
      </c>
      <c r="C2179" s="46">
        <f t="shared" si="68"/>
        <v>120.104834</v>
      </c>
      <c r="D2179" s="46">
        <f t="shared" si="69"/>
        <v>7.6662659999999985</v>
      </c>
      <c r="E2179" s="160">
        <v>0</v>
      </c>
      <c r="F2179" s="161">
        <v>7.6662659999999985</v>
      </c>
      <c r="G2179" s="162">
        <v>0</v>
      </c>
      <c r="H2179" s="162">
        <v>0</v>
      </c>
      <c r="I2179" s="162">
        <v>0</v>
      </c>
      <c r="J2179" s="162">
        <v>0</v>
      </c>
      <c r="K2179" s="163">
        <f>Лист4!E2177/1000</f>
        <v>127.77109999999999</v>
      </c>
      <c r="L2179" s="164"/>
      <c r="M2179" s="164"/>
    </row>
    <row r="2180" spans="1:13" s="165" customFormat="1" ht="18.75" customHeight="1" x14ac:dyDescent="0.25">
      <c r="A2180" s="45" t="str">
        <f>Лист4!A2178</f>
        <v xml:space="preserve">Водников ул. д.8 </v>
      </c>
      <c r="B2180" s="185" t="str">
        <f>Лист4!C2178</f>
        <v>г. Астрахань</v>
      </c>
      <c r="C2180" s="46">
        <f t="shared" si="68"/>
        <v>2.1145299999999998</v>
      </c>
      <c r="D2180" s="46">
        <f t="shared" si="69"/>
        <v>0.13496999999999998</v>
      </c>
      <c r="E2180" s="160">
        <v>0</v>
      </c>
      <c r="F2180" s="161">
        <v>0.13496999999999998</v>
      </c>
      <c r="G2180" s="162">
        <v>0</v>
      </c>
      <c r="H2180" s="162">
        <v>0</v>
      </c>
      <c r="I2180" s="162">
        <v>0</v>
      </c>
      <c r="J2180" s="162">
        <v>0</v>
      </c>
      <c r="K2180" s="163">
        <f>Лист4!E2178/1000</f>
        <v>2.2494999999999998</v>
      </c>
      <c r="L2180" s="164"/>
      <c r="M2180" s="164"/>
    </row>
    <row r="2181" spans="1:13" s="165" customFormat="1" ht="18.75" customHeight="1" x14ac:dyDescent="0.25">
      <c r="A2181" s="45" t="str">
        <f>Лист4!A2179</f>
        <v xml:space="preserve">Водников ул. д.9А </v>
      </c>
      <c r="B2181" s="185" t="str">
        <f>Лист4!C2179</f>
        <v>г. Астрахань</v>
      </c>
      <c r="C2181" s="46">
        <f t="shared" si="68"/>
        <v>119.46287039999999</v>
      </c>
      <c r="D2181" s="46">
        <f t="shared" si="69"/>
        <v>7.6252895999999986</v>
      </c>
      <c r="E2181" s="160">
        <v>0</v>
      </c>
      <c r="F2181" s="161">
        <v>7.6252895999999986</v>
      </c>
      <c r="G2181" s="162">
        <v>0</v>
      </c>
      <c r="H2181" s="162">
        <v>0</v>
      </c>
      <c r="I2181" s="162">
        <v>0</v>
      </c>
      <c r="J2181" s="162">
        <v>0</v>
      </c>
      <c r="K2181" s="163">
        <f>Лист4!E2179/1000</f>
        <v>127.08815999999999</v>
      </c>
      <c r="L2181" s="164"/>
      <c r="M2181" s="164"/>
    </row>
    <row r="2182" spans="1:13" s="165" customFormat="1" ht="25.5" customHeight="1" x14ac:dyDescent="0.25">
      <c r="A2182" s="45" t="str">
        <f>Лист4!A2180</f>
        <v xml:space="preserve">Водников ул. д.9Б </v>
      </c>
      <c r="B2182" s="185" t="str">
        <f>Лист4!C2180</f>
        <v>г. Астрахань</v>
      </c>
      <c r="C2182" s="46">
        <f t="shared" si="68"/>
        <v>117.47247680000001</v>
      </c>
      <c r="D2182" s="46">
        <f t="shared" si="69"/>
        <v>7.498243200000001</v>
      </c>
      <c r="E2182" s="160">
        <v>0</v>
      </c>
      <c r="F2182" s="161">
        <v>7.498243200000001</v>
      </c>
      <c r="G2182" s="162">
        <v>0</v>
      </c>
      <c r="H2182" s="162">
        <v>0</v>
      </c>
      <c r="I2182" s="162">
        <v>0</v>
      </c>
      <c r="J2182" s="162">
        <v>0</v>
      </c>
      <c r="K2182" s="163">
        <f>Лист4!E2180/1000</f>
        <v>124.97072000000001</v>
      </c>
      <c r="L2182" s="164"/>
      <c r="M2182" s="164"/>
    </row>
    <row r="2183" spans="1:13" s="165" customFormat="1" ht="18.75" customHeight="1" x14ac:dyDescent="0.25">
      <c r="A2183" s="45" t="str">
        <f>Лист4!A2181</f>
        <v xml:space="preserve">Волгоградская ул. д.14 </v>
      </c>
      <c r="B2183" s="185" t="str">
        <f>Лист4!C2181</f>
        <v>г. Астрахань</v>
      </c>
      <c r="C2183" s="46">
        <f t="shared" si="68"/>
        <v>0</v>
      </c>
      <c r="D2183" s="46">
        <f t="shared" si="69"/>
        <v>0</v>
      </c>
      <c r="E2183" s="160">
        <v>0</v>
      </c>
      <c r="F2183" s="161">
        <v>0</v>
      </c>
      <c r="G2183" s="162">
        <v>0</v>
      </c>
      <c r="H2183" s="162">
        <v>0</v>
      </c>
      <c r="I2183" s="162">
        <v>0</v>
      </c>
      <c r="J2183" s="162">
        <v>0</v>
      </c>
      <c r="K2183" s="163">
        <f>Лист4!E2181/1000</f>
        <v>0</v>
      </c>
      <c r="L2183" s="164"/>
      <c r="M2183" s="164"/>
    </row>
    <row r="2184" spans="1:13" s="165" customFormat="1" ht="18.75" customHeight="1" x14ac:dyDescent="0.25">
      <c r="A2184" s="45" t="str">
        <f>Лист4!A2182</f>
        <v xml:space="preserve">Волгоградская ул. д.85 </v>
      </c>
      <c r="B2184" s="185" t="str">
        <f>Лист4!C2182</f>
        <v>г. Астрахань</v>
      </c>
      <c r="C2184" s="46">
        <f t="shared" si="68"/>
        <v>215.94877560000003</v>
      </c>
      <c r="D2184" s="46">
        <f t="shared" si="69"/>
        <v>13.783964400000002</v>
      </c>
      <c r="E2184" s="160">
        <v>0</v>
      </c>
      <c r="F2184" s="161">
        <v>13.783964400000002</v>
      </c>
      <c r="G2184" s="162">
        <v>0</v>
      </c>
      <c r="H2184" s="162">
        <v>0</v>
      </c>
      <c r="I2184" s="162">
        <v>0</v>
      </c>
      <c r="J2184" s="162">
        <v>0</v>
      </c>
      <c r="K2184" s="163">
        <f>Лист4!E2182/1000</f>
        <v>229.73274000000004</v>
      </c>
      <c r="L2184" s="164"/>
      <c r="M2184" s="164"/>
    </row>
    <row r="2185" spans="1:13" s="165" customFormat="1" ht="18.75" customHeight="1" x14ac:dyDescent="0.25">
      <c r="A2185" s="45" t="str">
        <f>Лист4!A2183</f>
        <v xml:space="preserve">Волгоградская ул. д.85А </v>
      </c>
      <c r="B2185" s="185" t="str">
        <f>Лист4!C2183</f>
        <v>г. Астрахань</v>
      </c>
      <c r="C2185" s="46">
        <f t="shared" si="68"/>
        <v>209.12396200000006</v>
      </c>
      <c r="D2185" s="46">
        <f t="shared" si="69"/>
        <v>13.348338000000005</v>
      </c>
      <c r="E2185" s="160">
        <v>0</v>
      </c>
      <c r="F2185" s="161">
        <v>13.348338000000005</v>
      </c>
      <c r="G2185" s="162">
        <v>0</v>
      </c>
      <c r="H2185" s="162">
        <v>0</v>
      </c>
      <c r="I2185" s="162">
        <v>0</v>
      </c>
      <c r="J2185" s="162">
        <v>0</v>
      </c>
      <c r="K2185" s="163">
        <f>Лист4!E2183/1000</f>
        <v>222.47230000000008</v>
      </c>
      <c r="L2185" s="164"/>
      <c r="M2185" s="164"/>
    </row>
    <row r="2186" spans="1:13" s="165" customFormat="1" ht="18.75" customHeight="1" x14ac:dyDescent="0.25">
      <c r="A2186" s="45" t="str">
        <f>Лист4!A2184</f>
        <v xml:space="preserve">Волгоградская ул. д.85Б </v>
      </c>
      <c r="B2186" s="185" t="str">
        <f>Лист4!C2184</f>
        <v>г. Астрахань</v>
      </c>
      <c r="C2186" s="46">
        <f t="shared" si="68"/>
        <v>246.74069399999993</v>
      </c>
      <c r="D2186" s="46">
        <f t="shared" si="69"/>
        <v>15.749405999999997</v>
      </c>
      <c r="E2186" s="160">
        <v>0</v>
      </c>
      <c r="F2186" s="161">
        <v>15.749405999999997</v>
      </c>
      <c r="G2186" s="162">
        <v>0</v>
      </c>
      <c r="H2186" s="162">
        <v>0</v>
      </c>
      <c r="I2186" s="162">
        <v>0</v>
      </c>
      <c r="J2186" s="162">
        <v>0</v>
      </c>
      <c r="K2186" s="163">
        <f>Лист4!E2184/1000</f>
        <v>262.49009999999993</v>
      </c>
      <c r="L2186" s="164"/>
      <c r="M2186" s="164"/>
    </row>
    <row r="2187" spans="1:13" s="165" customFormat="1" ht="18.75" customHeight="1" x14ac:dyDescent="0.25">
      <c r="A2187" s="45" t="str">
        <f>Лист4!A2185</f>
        <v xml:space="preserve">Волгоградская ул. д.85Г </v>
      </c>
      <c r="B2187" s="185" t="str">
        <f>Лист4!C2185</f>
        <v>г. Астрахань</v>
      </c>
      <c r="C2187" s="46">
        <f t="shared" si="68"/>
        <v>219.03306600000002</v>
      </c>
      <c r="D2187" s="46">
        <f t="shared" si="69"/>
        <v>13.980834000000002</v>
      </c>
      <c r="E2187" s="160">
        <v>0</v>
      </c>
      <c r="F2187" s="161">
        <v>13.980834000000002</v>
      </c>
      <c r="G2187" s="162">
        <v>0</v>
      </c>
      <c r="H2187" s="162">
        <v>0</v>
      </c>
      <c r="I2187" s="162">
        <v>0</v>
      </c>
      <c r="J2187" s="162">
        <v>0</v>
      </c>
      <c r="K2187" s="163">
        <f>Лист4!E2185/1000</f>
        <v>233.01390000000004</v>
      </c>
      <c r="L2187" s="164"/>
      <c r="M2187" s="164"/>
    </row>
    <row r="2188" spans="1:13" s="165" customFormat="1" ht="18.75" customHeight="1" x14ac:dyDescent="0.25">
      <c r="A2188" s="45" t="str">
        <f>Лист4!A2186</f>
        <v xml:space="preserve">Волгоградская ул. д.85Е </v>
      </c>
      <c r="B2188" s="185" t="str">
        <f>Лист4!C2186</f>
        <v>г. Астрахань</v>
      </c>
      <c r="C2188" s="46">
        <f t="shared" si="68"/>
        <v>616.68993280000018</v>
      </c>
      <c r="D2188" s="46">
        <f t="shared" si="69"/>
        <v>39.363187200000013</v>
      </c>
      <c r="E2188" s="160">
        <v>0</v>
      </c>
      <c r="F2188" s="161">
        <v>39.363187200000013</v>
      </c>
      <c r="G2188" s="162">
        <v>0</v>
      </c>
      <c r="H2188" s="162">
        <v>0</v>
      </c>
      <c r="I2188" s="162">
        <v>0</v>
      </c>
      <c r="J2188" s="162">
        <v>0</v>
      </c>
      <c r="K2188" s="163">
        <f>Лист4!E2186/1000</f>
        <v>656.05312000000015</v>
      </c>
      <c r="L2188" s="164"/>
      <c r="M2188" s="164"/>
    </row>
    <row r="2189" spans="1:13" s="165" customFormat="1" ht="18.75" customHeight="1" x14ac:dyDescent="0.25">
      <c r="A2189" s="45" t="str">
        <f>Лист4!A2187</f>
        <v xml:space="preserve">Волгоградская ул. д.85Ж </v>
      </c>
      <c r="B2189" s="185" t="str">
        <f>Лист4!C2187</f>
        <v>г. Астрахань</v>
      </c>
      <c r="C2189" s="46">
        <f t="shared" si="68"/>
        <v>363.22492999999997</v>
      </c>
      <c r="D2189" s="46">
        <f t="shared" si="69"/>
        <v>23.184570000000001</v>
      </c>
      <c r="E2189" s="160">
        <v>0</v>
      </c>
      <c r="F2189" s="161">
        <v>23.184570000000001</v>
      </c>
      <c r="G2189" s="162">
        <v>0</v>
      </c>
      <c r="H2189" s="162">
        <v>0</v>
      </c>
      <c r="I2189" s="162">
        <v>0</v>
      </c>
      <c r="J2189" s="162">
        <v>0</v>
      </c>
      <c r="K2189" s="163">
        <f>Лист4!E2187/1000</f>
        <v>386.40949999999998</v>
      </c>
      <c r="L2189" s="164"/>
      <c r="M2189" s="164"/>
    </row>
    <row r="2190" spans="1:13" s="165" customFormat="1" ht="18.75" customHeight="1" x14ac:dyDescent="0.25">
      <c r="A2190" s="45" t="str">
        <f>Лист4!A2188</f>
        <v xml:space="preserve">Волжская (Трусовский р-н) ул. д.15 </v>
      </c>
      <c r="B2190" s="185" t="str">
        <f>Лист4!C2188</f>
        <v>г. Астрахань</v>
      </c>
      <c r="C2190" s="46">
        <f t="shared" si="68"/>
        <v>0</v>
      </c>
      <c r="D2190" s="46">
        <f t="shared" si="69"/>
        <v>0</v>
      </c>
      <c r="E2190" s="160">
        <v>0</v>
      </c>
      <c r="F2190" s="161">
        <v>0</v>
      </c>
      <c r="G2190" s="162">
        <v>0</v>
      </c>
      <c r="H2190" s="162">
        <v>0</v>
      </c>
      <c r="I2190" s="162">
        <v>0</v>
      </c>
      <c r="J2190" s="162">
        <v>0</v>
      </c>
      <c r="K2190" s="163">
        <f>Лист4!E2188/1000</f>
        <v>0</v>
      </c>
      <c r="L2190" s="164"/>
      <c r="M2190" s="164"/>
    </row>
    <row r="2191" spans="1:13" s="165" customFormat="1" ht="18.75" customHeight="1" x14ac:dyDescent="0.25">
      <c r="A2191" s="45" t="str">
        <f>Лист4!A2189</f>
        <v xml:space="preserve">Волоколамская ул. д.7 </v>
      </c>
      <c r="B2191" s="185" t="str">
        <f>Лист4!C2189</f>
        <v>г. Астрахань</v>
      </c>
      <c r="C2191" s="46">
        <f t="shared" si="68"/>
        <v>834.19344959999967</v>
      </c>
      <c r="D2191" s="46">
        <f t="shared" si="69"/>
        <v>53.246390399999981</v>
      </c>
      <c r="E2191" s="160">
        <v>0</v>
      </c>
      <c r="F2191" s="161">
        <v>53.246390399999981</v>
      </c>
      <c r="G2191" s="162">
        <v>0</v>
      </c>
      <c r="H2191" s="162">
        <v>0</v>
      </c>
      <c r="I2191" s="162">
        <v>0</v>
      </c>
      <c r="J2191" s="162">
        <v>0</v>
      </c>
      <c r="K2191" s="163">
        <f>Лист4!E2189/1000</f>
        <v>887.43983999999966</v>
      </c>
      <c r="L2191" s="164"/>
      <c r="M2191" s="164"/>
    </row>
    <row r="2192" spans="1:13" s="165" customFormat="1" ht="18.75" customHeight="1" x14ac:dyDescent="0.25">
      <c r="A2192" s="45" t="str">
        <f>Лист4!A2190</f>
        <v xml:space="preserve">Вячеслава Мейера ул. д.1 </v>
      </c>
      <c r="B2192" s="185" t="str">
        <f>Лист4!C2190</f>
        <v>г. Астрахань</v>
      </c>
      <c r="C2192" s="46">
        <f t="shared" si="68"/>
        <v>534.4283332</v>
      </c>
      <c r="D2192" s="46">
        <f t="shared" si="69"/>
        <v>34.112446800000001</v>
      </c>
      <c r="E2192" s="160">
        <v>0</v>
      </c>
      <c r="F2192" s="161">
        <v>34.112446800000001</v>
      </c>
      <c r="G2192" s="162">
        <v>0</v>
      </c>
      <c r="H2192" s="162">
        <v>0</v>
      </c>
      <c r="I2192" s="162">
        <v>0</v>
      </c>
      <c r="J2192" s="162">
        <v>0</v>
      </c>
      <c r="K2192" s="163">
        <f>Лист4!E2190/1000</f>
        <v>568.54078000000004</v>
      </c>
      <c r="L2192" s="164"/>
      <c r="M2192" s="164"/>
    </row>
    <row r="2193" spans="1:13" s="165" customFormat="1" ht="18.75" customHeight="1" x14ac:dyDescent="0.25">
      <c r="A2193" s="45" t="str">
        <f>Лист4!A2191</f>
        <v xml:space="preserve">Вячеслава Мейера ул. д.11 </v>
      </c>
      <c r="B2193" s="185" t="str">
        <f>Лист4!C2191</f>
        <v>г. Астрахань</v>
      </c>
      <c r="C2193" s="46">
        <f t="shared" si="68"/>
        <v>479.72299340000023</v>
      </c>
      <c r="D2193" s="46">
        <f t="shared" si="69"/>
        <v>30.620616600000012</v>
      </c>
      <c r="E2193" s="160">
        <v>0</v>
      </c>
      <c r="F2193" s="161">
        <v>30.620616600000012</v>
      </c>
      <c r="G2193" s="162">
        <v>0</v>
      </c>
      <c r="H2193" s="162">
        <v>0</v>
      </c>
      <c r="I2193" s="162">
        <v>0</v>
      </c>
      <c r="J2193" s="162">
        <v>0</v>
      </c>
      <c r="K2193" s="163">
        <f>Лист4!E2191/1000</f>
        <v>510.34361000000024</v>
      </c>
      <c r="L2193" s="164"/>
      <c r="M2193" s="164"/>
    </row>
    <row r="2194" spans="1:13" s="165" customFormat="1" ht="18.75" customHeight="1" x14ac:dyDescent="0.25">
      <c r="A2194" s="45" t="str">
        <f>Лист4!A2192</f>
        <v xml:space="preserve">Вячеслава Мейера ул. д.12 </v>
      </c>
      <c r="B2194" s="185" t="str">
        <f>Лист4!C2192</f>
        <v>г. Астрахань</v>
      </c>
      <c r="C2194" s="46">
        <f t="shared" si="68"/>
        <v>282.98792120000002</v>
      </c>
      <c r="D2194" s="46">
        <f t="shared" si="69"/>
        <v>18.0630588</v>
      </c>
      <c r="E2194" s="160">
        <v>0</v>
      </c>
      <c r="F2194" s="161">
        <v>18.0630588</v>
      </c>
      <c r="G2194" s="162">
        <v>0</v>
      </c>
      <c r="H2194" s="162">
        <v>0</v>
      </c>
      <c r="I2194" s="162">
        <v>0</v>
      </c>
      <c r="J2194" s="162">
        <v>0</v>
      </c>
      <c r="K2194" s="163">
        <f>Лист4!E2192/1000</f>
        <v>301.05098000000004</v>
      </c>
      <c r="L2194" s="164"/>
      <c r="M2194" s="164"/>
    </row>
    <row r="2195" spans="1:13" s="165" customFormat="1" ht="18.75" customHeight="1" x14ac:dyDescent="0.25">
      <c r="A2195" s="45" t="str">
        <f>Лист4!A2193</f>
        <v xml:space="preserve">Вячеслава Мейера ул. д.13 </v>
      </c>
      <c r="B2195" s="185" t="str">
        <f>Лист4!C2193</f>
        <v>г. Астрахань</v>
      </c>
      <c r="C2195" s="46">
        <f t="shared" si="68"/>
        <v>583.84527999999989</v>
      </c>
      <c r="D2195" s="46">
        <f t="shared" si="69"/>
        <v>37.266719999999992</v>
      </c>
      <c r="E2195" s="160">
        <v>0</v>
      </c>
      <c r="F2195" s="161">
        <v>37.266719999999992</v>
      </c>
      <c r="G2195" s="162">
        <v>0</v>
      </c>
      <c r="H2195" s="162">
        <v>0</v>
      </c>
      <c r="I2195" s="162">
        <v>0</v>
      </c>
      <c r="J2195" s="162">
        <v>0</v>
      </c>
      <c r="K2195" s="163">
        <f>Лист4!E2193/1000</f>
        <v>621.11199999999985</v>
      </c>
      <c r="L2195" s="164"/>
      <c r="M2195" s="164"/>
    </row>
    <row r="2196" spans="1:13" s="165" customFormat="1" ht="18.75" customHeight="1" x14ac:dyDescent="0.25">
      <c r="A2196" s="45" t="str">
        <f>Лист4!A2194</f>
        <v xml:space="preserve">Вячеслава Мейера ул. д.15 </v>
      </c>
      <c r="B2196" s="185" t="str">
        <f>Лист4!C2194</f>
        <v>г. Астрахань</v>
      </c>
      <c r="C2196" s="46">
        <f t="shared" si="68"/>
        <v>580.27996340000016</v>
      </c>
      <c r="D2196" s="46">
        <f t="shared" si="69"/>
        <v>37.039146600000009</v>
      </c>
      <c r="E2196" s="160">
        <v>0</v>
      </c>
      <c r="F2196" s="161">
        <v>37.039146600000009</v>
      </c>
      <c r="G2196" s="162">
        <v>0</v>
      </c>
      <c r="H2196" s="162">
        <v>0</v>
      </c>
      <c r="I2196" s="162">
        <v>0</v>
      </c>
      <c r="J2196" s="162">
        <v>0</v>
      </c>
      <c r="K2196" s="163">
        <f>Лист4!E2194/1000</f>
        <v>617.31911000000014</v>
      </c>
      <c r="L2196" s="164"/>
      <c r="M2196" s="164"/>
    </row>
    <row r="2197" spans="1:13" s="165" customFormat="1" ht="18.75" customHeight="1" x14ac:dyDescent="0.25">
      <c r="A2197" s="45" t="str">
        <f>Лист4!A2195</f>
        <v xml:space="preserve">Вячеслава Мейера ул. д.16 </v>
      </c>
      <c r="B2197" s="185" t="str">
        <f>Лист4!C2195</f>
        <v>г. Астрахань</v>
      </c>
      <c r="C2197" s="46">
        <f t="shared" si="68"/>
        <v>491.29759880000017</v>
      </c>
      <c r="D2197" s="46">
        <f t="shared" si="69"/>
        <v>31.359421200000014</v>
      </c>
      <c r="E2197" s="160">
        <v>0</v>
      </c>
      <c r="F2197" s="161">
        <v>31.359421200000014</v>
      </c>
      <c r="G2197" s="162">
        <v>0</v>
      </c>
      <c r="H2197" s="162">
        <v>0</v>
      </c>
      <c r="I2197" s="162">
        <v>0</v>
      </c>
      <c r="J2197" s="162">
        <v>0</v>
      </c>
      <c r="K2197" s="163">
        <f>Лист4!E2195/1000</f>
        <v>522.65702000000022</v>
      </c>
      <c r="L2197" s="164"/>
      <c r="M2197" s="164"/>
    </row>
    <row r="2198" spans="1:13" s="165" customFormat="1" ht="18.75" customHeight="1" x14ac:dyDescent="0.25">
      <c r="A2198" s="45" t="str">
        <f>Лист4!A2196</f>
        <v xml:space="preserve">Вячеслава Мейера ул. д.17 </v>
      </c>
      <c r="B2198" s="185" t="str">
        <f>Лист4!C2196</f>
        <v>г. Астрахань</v>
      </c>
      <c r="C2198" s="46">
        <f t="shared" si="68"/>
        <v>0</v>
      </c>
      <c r="D2198" s="46">
        <f t="shared" si="69"/>
        <v>0</v>
      </c>
      <c r="E2198" s="160">
        <v>0</v>
      </c>
      <c r="F2198" s="161">
        <v>0</v>
      </c>
      <c r="G2198" s="162">
        <v>0</v>
      </c>
      <c r="H2198" s="162">
        <v>0</v>
      </c>
      <c r="I2198" s="162">
        <v>0</v>
      </c>
      <c r="J2198" s="162">
        <v>2139.85</v>
      </c>
      <c r="K2198" s="163">
        <f>Лист4!E2196/1000-J2198</f>
        <v>-2139.85</v>
      </c>
      <c r="L2198" s="164"/>
      <c r="M2198" s="164"/>
    </row>
    <row r="2199" spans="1:13" s="165" customFormat="1" ht="18.75" customHeight="1" x14ac:dyDescent="0.25">
      <c r="A2199" s="45" t="str">
        <f>Лист4!A2197</f>
        <v xml:space="preserve">Вячеслава Мейера ул. д.2 </v>
      </c>
      <c r="B2199" s="185" t="str">
        <f>Лист4!C2197</f>
        <v>г. Астрахань</v>
      </c>
      <c r="C2199" s="46">
        <f t="shared" si="68"/>
        <v>478.91143499999998</v>
      </c>
      <c r="D2199" s="46">
        <f t="shared" si="69"/>
        <v>30.568814999999994</v>
      </c>
      <c r="E2199" s="160">
        <v>0</v>
      </c>
      <c r="F2199" s="161">
        <v>30.568814999999994</v>
      </c>
      <c r="G2199" s="162">
        <v>0</v>
      </c>
      <c r="H2199" s="162">
        <v>0</v>
      </c>
      <c r="I2199" s="162">
        <v>0</v>
      </c>
      <c r="J2199" s="162">
        <v>0</v>
      </c>
      <c r="K2199" s="163">
        <f>Лист4!E2197/1000</f>
        <v>509.48024999999996</v>
      </c>
      <c r="L2199" s="164"/>
      <c r="M2199" s="164"/>
    </row>
    <row r="2200" spans="1:13" s="165" customFormat="1" ht="25.5" customHeight="1" x14ac:dyDescent="0.25">
      <c r="A2200" s="45" t="str">
        <f>Лист4!A2198</f>
        <v xml:space="preserve">Вячеслава Мейера ул. д.4 </v>
      </c>
      <c r="B2200" s="185" t="str">
        <f>Лист4!C2198</f>
        <v>г. Астрахань</v>
      </c>
      <c r="C2200" s="46">
        <f t="shared" si="68"/>
        <v>479.27281799999997</v>
      </c>
      <c r="D2200" s="46">
        <f t="shared" si="69"/>
        <v>30.591881999999998</v>
      </c>
      <c r="E2200" s="160">
        <v>0</v>
      </c>
      <c r="F2200" s="161">
        <v>30.591881999999998</v>
      </c>
      <c r="G2200" s="162">
        <v>0</v>
      </c>
      <c r="H2200" s="162">
        <v>0</v>
      </c>
      <c r="I2200" s="162">
        <v>0</v>
      </c>
      <c r="J2200" s="162">
        <v>0</v>
      </c>
      <c r="K2200" s="163">
        <f>Лист4!E2198/1000-J2200</f>
        <v>509.86469999999997</v>
      </c>
      <c r="L2200" s="164"/>
      <c r="M2200" s="164"/>
    </row>
    <row r="2201" spans="1:13" s="165" customFormat="1" ht="18.75" customHeight="1" x14ac:dyDescent="0.25">
      <c r="A2201" s="45" t="str">
        <f>Лист4!A2199</f>
        <v xml:space="preserve">Вячеслава Мейера ул. д.5 </v>
      </c>
      <c r="B2201" s="185" t="str">
        <f>Лист4!C2199</f>
        <v>г. Астрахань</v>
      </c>
      <c r="C2201" s="46">
        <f t="shared" si="68"/>
        <v>461.98415000000028</v>
      </c>
      <c r="D2201" s="46">
        <f t="shared" si="69"/>
        <v>29.488350000000011</v>
      </c>
      <c r="E2201" s="160">
        <v>0</v>
      </c>
      <c r="F2201" s="161">
        <v>29.488350000000011</v>
      </c>
      <c r="G2201" s="162">
        <v>0</v>
      </c>
      <c r="H2201" s="162">
        <v>0</v>
      </c>
      <c r="I2201" s="162">
        <v>0</v>
      </c>
      <c r="J2201" s="162">
        <v>4008.78</v>
      </c>
      <c r="K2201" s="163">
        <f>Лист4!E2199/1000-J2201</f>
        <v>-3517.3074999999999</v>
      </c>
      <c r="L2201" s="164"/>
      <c r="M2201" s="164"/>
    </row>
    <row r="2202" spans="1:13" s="165" customFormat="1" ht="18.75" customHeight="1" x14ac:dyDescent="0.25">
      <c r="A2202" s="45" t="str">
        <f>Лист4!A2200</f>
        <v xml:space="preserve">Вячеслава Мейера ул. д.6 </v>
      </c>
      <c r="B2202" s="185" t="str">
        <f>Лист4!C2200</f>
        <v>г. Астрахань</v>
      </c>
      <c r="C2202" s="46">
        <f t="shared" si="68"/>
        <v>532.45838460000004</v>
      </c>
      <c r="D2202" s="46">
        <f t="shared" si="69"/>
        <v>33.986705400000005</v>
      </c>
      <c r="E2202" s="160">
        <v>0</v>
      </c>
      <c r="F2202" s="161">
        <v>33.986705400000005</v>
      </c>
      <c r="G2202" s="162">
        <v>0</v>
      </c>
      <c r="H2202" s="162">
        <v>0</v>
      </c>
      <c r="I2202" s="162">
        <v>0</v>
      </c>
      <c r="J2202" s="162">
        <v>0</v>
      </c>
      <c r="K2202" s="163">
        <f>Лист4!E2200/1000</f>
        <v>566.44509000000005</v>
      </c>
      <c r="L2202" s="164"/>
      <c r="M2202" s="164"/>
    </row>
    <row r="2203" spans="1:13" s="165" customFormat="1" ht="18.75" customHeight="1" x14ac:dyDescent="0.25">
      <c r="A2203" s="45" t="str">
        <f>Лист4!A2201</f>
        <v xml:space="preserve">Вячеслава Мейера ул. д.7 </v>
      </c>
      <c r="B2203" s="185" t="str">
        <f>Лист4!C2201</f>
        <v>г. Астрахань</v>
      </c>
      <c r="C2203" s="46">
        <f t="shared" si="68"/>
        <v>475.90780599999982</v>
      </c>
      <c r="D2203" s="46">
        <f t="shared" si="69"/>
        <v>30.377093999999989</v>
      </c>
      <c r="E2203" s="160">
        <v>0</v>
      </c>
      <c r="F2203" s="161">
        <v>30.377093999999989</v>
      </c>
      <c r="G2203" s="162">
        <v>0</v>
      </c>
      <c r="H2203" s="162">
        <v>0</v>
      </c>
      <c r="I2203" s="162">
        <v>0</v>
      </c>
      <c r="J2203" s="162">
        <v>0</v>
      </c>
      <c r="K2203" s="163">
        <f>Лист4!E2201/1000</f>
        <v>506.28489999999982</v>
      </c>
      <c r="L2203" s="164"/>
      <c r="M2203" s="164"/>
    </row>
    <row r="2204" spans="1:13" s="165" customFormat="1" ht="18.75" customHeight="1" x14ac:dyDescent="0.25">
      <c r="A2204" s="45" t="str">
        <f>Лист4!A2202</f>
        <v xml:space="preserve">Вячеслава Мейера ул. д.8 </v>
      </c>
      <c r="B2204" s="185" t="str">
        <f>Лист4!C2202</f>
        <v>г. Астрахань</v>
      </c>
      <c r="C2204" s="46">
        <f t="shared" si="68"/>
        <v>335.73108619999999</v>
      </c>
      <c r="D2204" s="46">
        <f t="shared" si="69"/>
        <v>21.429643800000001</v>
      </c>
      <c r="E2204" s="160">
        <v>0</v>
      </c>
      <c r="F2204" s="161">
        <v>21.429643800000001</v>
      </c>
      <c r="G2204" s="162">
        <v>0</v>
      </c>
      <c r="H2204" s="162">
        <v>0</v>
      </c>
      <c r="I2204" s="162">
        <v>0</v>
      </c>
      <c r="J2204" s="162">
        <v>0</v>
      </c>
      <c r="K2204" s="163">
        <f>Лист4!E2202/1000</f>
        <v>357.16073</v>
      </c>
      <c r="L2204" s="164"/>
      <c r="M2204" s="164"/>
    </row>
    <row r="2205" spans="1:13" s="165" customFormat="1" ht="18.75" customHeight="1" x14ac:dyDescent="0.25">
      <c r="A2205" s="45" t="str">
        <f>Лист4!A2203</f>
        <v xml:space="preserve">Гагарина (Трусовский р-н) ул. д.100 </v>
      </c>
      <c r="B2205" s="185" t="str">
        <f>Лист4!C2203</f>
        <v>г. Астрахань</v>
      </c>
      <c r="C2205" s="46">
        <f t="shared" si="68"/>
        <v>22.974727999999981</v>
      </c>
      <c r="D2205" s="46">
        <f t="shared" si="69"/>
        <v>1.466472</v>
      </c>
      <c r="E2205" s="160">
        <v>0</v>
      </c>
      <c r="F2205" s="161">
        <v>1.466472</v>
      </c>
      <c r="G2205" s="162">
        <v>0</v>
      </c>
      <c r="H2205" s="162">
        <v>0</v>
      </c>
      <c r="I2205" s="162">
        <v>0</v>
      </c>
      <c r="J2205" s="162">
        <v>640.51</v>
      </c>
      <c r="K2205" s="163">
        <f>Лист4!E2203/1000-J2205</f>
        <v>-616.06880000000001</v>
      </c>
      <c r="L2205" s="164"/>
      <c r="M2205" s="164"/>
    </row>
    <row r="2206" spans="1:13" s="165" customFormat="1" ht="18.75" customHeight="1" x14ac:dyDescent="0.25">
      <c r="A2206" s="45" t="str">
        <f>Лист4!A2204</f>
        <v xml:space="preserve">Гагарина (Трусовский р-н) ул. д.102 </v>
      </c>
      <c r="B2206" s="185" t="str">
        <f>Лист4!C2204</f>
        <v>г. Астрахань</v>
      </c>
      <c r="C2206" s="46">
        <f t="shared" si="68"/>
        <v>60.704166000000001</v>
      </c>
      <c r="D2206" s="46">
        <f t="shared" si="69"/>
        <v>3.8747340000000001</v>
      </c>
      <c r="E2206" s="160">
        <v>0</v>
      </c>
      <c r="F2206" s="161">
        <v>3.8747340000000001</v>
      </c>
      <c r="G2206" s="162">
        <v>0</v>
      </c>
      <c r="H2206" s="162">
        <v>0</v>
      </c>
      <c r="I2206" s="162">
        <v>0</v>
      </c>
      <c r="J2206" s="162">
        <v>0</v>
      </c>
      <c r="K2206" s="163">
        <f>Лист4!E2204/1000</f>
        <v>64.578900000000004</v>
      </c>
      <c r="L2206" s="164"/>
      <c r="M2206" s="164"/>
    </row>
    <row r="2207" spans="1:13" s="165" customFormat="1" ht="18.75" customHeight="1" x14ac:dyDescent="0.25">
      <c r="A2207" s="45" t="str">
        <f>Лист4!A2205</f>
        <v xml:space="preserve">Гагарина (Трусовский р-н) ул. д.102А </v>
      </c>
      <c r="B2207" s="185" t="str">
        <f>Лист4!C2205</f>
        <v>г. Астрахань</v>
      </c>
      <c r="C2207" s="46">
        <f t="shared" si="68"/>
        <v>56.335675799999997</v>
      </c>
      <c r="D2207" s="46">
        <f t="shared" si="69"/>
        <v>3.5958941999999992</v>
      </c>
      <c r="E2207" s="160">
        <v>0</v>
      </c>
      <c r="F2207" s="161">
        <v>3.5958941999999992</v>
      </c>
      <c r="G2207" s="162">
        <v>0</v>
      </c>
      <c r="H2207" s="162">
        <v>0</v>
      </c>
      <c r="I2207" s="162">
        <v>0</v>
      </c>
      <c r="J2207" s="162">
        <v>0</v>
      </c>
      <c r="K2207" s="163">
        <f>Лист4!E2205/1000</f>
        <v>59.931569999999994</v>
      </c>
      <c r="L2207" s="164"/>
      <c r="M2207" s="164"/>
    </row>
    <row r="2208" spans="1:13" s="165" customFormat="1" ht="18.75" customHeight="1" x14ac:dyDescent="0.25">
      <c r="A2208" s="45" t="str">
        <f>Лист4!A2206</f>
        <v xml:space="preserve">Галины Николаевой ул. д.1 </v>
      </c>
      <c r="B2208" s="185" t="str">
        <f>Лист4!C2206</f>
        <v>г. Астрахань</v>
      </c>
      <c r="C2208" s="46">
        <f t="shared" si="68"/>
        <v>17.534684800000004</v>
      </c>
      <c r="D2208" s="46">
        <f t="shared" si="69"/>
        <v>1.1192352000000001</v>
      </c>
      <c r="E2208" s="160">
        <v>0</v>
      </c>
      <c r="F2208" s="161">
        <v>1.1192352000000001</v>
      </c>
      <c r="G2208" s="162">
        <v>0</v>
      </c>
      <c r="H2208" s="162">
        <v>0</v>
      </c>
      <c r="I2208" s="162">
        <v>0</v>
      </c>
      <c r="J2208" s="162">
        <v>0</v>
      </c>
      <c r="K2208" s="163">
        <f>Лист4!E2206/1000</f>
        <v>18.653920000000003</v>
      </c>
      <c r="L2208" s="164"/>
      <c r="M2208" s="164"/>
    </row>
    <row r="2209" spans="1:13" s="165" customFormat="1" ht="18.75" customHeight="1" x14ac:dyDescent="0.25">
      <c r="A2209" s="45" t="str">
        <f>Лист4!A2207</f>
        <v xml:space="preserve">Галины Николаевой ул. д.11 </v>
      </c>
      <c r="B2209" s="185" t="str">
        <f>Лист4!C2207</f>
        <v>г. Астрахань</v>
      </c>
      <c r="C2209" s="46">
        <f t="shared" si="68"/>
        <v>29.155162199999996</v>
      </c>
      <c r="D2209" s="46">
        <f t="shared" si="69"/>
        <v>1.8609677999999998</v>
      </c>
      <c r="E2209" s="160">
        <v>0</v>
      </c>
      <c r="F2209" s="161">
        <v>1.8609677999999998</v>
      </c>
      <c r="G2209" s="162">
        <v>0</v>
      </c>
      <c r="H2209" s="162">
        <v>0</v>
      </c>
      <c r="I2209" s="162">
        <v>0</v>
      </c>
      <c r="J2209" s="162">
        <v>0</v>
      </c>
      <c r="K2209" s="163">
        <f>Лист4!E2207/1000</f>
        <v>31.016129999999997</v>
      </c>
      <c r="L2209" s="164"/>
      <c r="M2209" s="164"/>
    </row>
    <row r="2210" spans="1:13" s="165" customFormat="1" ht="18.75" customHeight="1" x14ac:dyDescent="0.25">
      <c r="A2210" s="45" t="str">
        <f>Лист4!A2208</f>
        <v xml:space="preserve">Галины Николаевой ул. д.12 - корп. 1 </v>
      </c>
      <c r="B2210" s="185" t="str">
        <f>Лист4!C2208</f>
        <v>г. Астрахань</v>
      </c>
      <c r="C2210" s="46">
        <f t="shared" si="68"/>
        <v>185.16684000000001</v>
      </c>
      <c r="D2210" s="46">
        <f t="shared" si="69"/>
        <v>11.81916</v>
      </c>
      <c r="E2210" s="160">
        <v>0</v>
      </c>
      <c r="F2210" s="161">
        <v>11.81916</v>
      </c>
      <c r="G2210" s="162">
        <v>0</v>
      </c>
      <c r="H2210" s="162">
        <v>0</v>
      </c>
      <c r="I2210" s="162">
        <v>0</v>
      </c>
      <c r="J2210" s="162">
        <v>0</v>
      </c>
      <c r="K2210" s="163">
        <f>Лист4!E2208/1000</f>
        <v>196.98600000000002</v>
      </c>
      <c r="L2210" s="164"/>
      <c r="M2210" s="164"/>
    </row>
    <row r="2211" spans="1:13" s="165" customFormat="1" ht="18.75" customHeight="1" x14ac:dyDescent="0.25">
      <c r="A2211" s="45" t="str">
        <f>Лист4!A2209</f>
        <v xml:space="preserve">Галины Николаевой ул. д.12 - корп. 2 </v>
      </c>
      <c r="B2211" s="185" t="str">
        <f>Лист4!C2209</f>
        <v>г. Астрахань</v>
      </c>
      <c r="C2211" s="46">
        <f t="shared" si="68"/>
        <v>18.552873999999999</v>
      </c>
      <c r="D2211" s="46">
        <f t="shared" si="69"/>
        <v>1.184226</v>
      </c>
      <c r="E2211" s="160">
        <v>0</v>
      </c>
      <c r="F2211" s="161">
        <v>1.184226</v>
      </c>
      <c r="G2211" s="162">
        <v>0</v>
      </c>
      <c r="H2211" s="162">
        <v>0</v>
      </c>
      <c r="I2211" s="162">
        <v>0</v>
      </c>
      <c r="J2211" s="162">
        <v>0</v>
      </c>
      <c r="K2211" s="163">
        <f>Лист4!E2209/1000</f>
        <v>19.737099999999998</v>
      </c>
      <c r="L2211" s="164"/>
      <c r="M2211" s="164"/>
    </row>
    <row r="2212" spans="1:13" s="165" customFormat="1" ht="18.75" customHeight="1" x14ac:dyDescent="0.25">
      <c r="A2212" s="45" t="str">
        <f>Лист4!A2210</f>
        <v xml:space="preserve">Галины Николаевой ул. д.13 </v>
      </c>
      <c r="B2212" s="185" t="str">
        <f>Лист4!C2210</f>
        <v>г. Астрахань</v>
      </c>
      <c r="C2212" s="46">
        <f t="shared" si="68"/>
        <v>37.844757199999997</v>
      </c>
      <c r="D2212" s="46">
        <f t="shared" si="69"/>
        <v>2.4156227999999995</v>
      </c>
      <c r="E2212" s="160">
        <v>0</v>
      </c>
      <c r="F2212" s="161">
        <v>2.4156227999999995</v>
      </c>
      <c r="G2212" s="162">
        <v>0</v>
      </c>
      <c r="H2212" s="162">
        <v>0</v>
      </c>
      <c r="I2212" s="162">
        <v>0</v>
      </c>
      <c r="J2212" s="162">
        <v>0</v>
      </c>
      <c r="K2212" s="163">
        <f>Лист4!E2210/1000</f>
        <v>40.260379999999998</v>
      </c>
      <c r="L2212" s="164"/>
      <c r="M2212" s="164"/>
    </row>
    <row r="2213" spans="1:13" s="165" customFormat="1" ht="18.75" customHeight="1" x14ac:dyDescent="0.25">
      <c r="A2213" s="45" t="str">
        <f>Лист4!A2211</f>
        <v xml:space="preserve">Галины Николаевой ул. д.15 </v>
      </c>
      <c r="B2213" s="185" t="str">
        <f>Лист4!C2211</f>
        <v>г. Астрахань</v>
      </c>
      <c r="C2213" s="46">
        <f t="shared" si="68"/>
        <v>24.234045999999999</v>
      </c>
      <c r="D2213" s="46">
        <f t="shared" si="69"/>
        <v>1.5468540000000002</v>
      </c>
      <c r="E2213" s="160">
        <v>0</v>
      </c>
      <c r="F2213" s="161">
        <v>1.5468540000000002</v>
      </c>
      <c r="G2213" s="162">
        <v>0</v>
      </c>
      <c r="H2213" s="162">
        <v>0</v>
      </c>
      <c r="I2213" s="162">
        <v>0</v>
      </c>
      <c r="J2213" s="162">
        <v>0</v>
      </c>
      <c r="K2213" s="163">
        <f>Лист4!E2211/1000</f>
        <v>25.780899999999999</v>
      </c>
      <c r="L2213" s="164"/>
      <c r="M2213" s="164"/>
    </row>
    <row r="2214" spans="1:13" s="165" customFormat="1" ht="25.5" customHeight="1" x14ac:dyDescent="0.25">
      <c r="A2214" s="45" t="str">
        <f>Лист4!A2212</f>
        <v xml:space="preserve">Галины Николаевой ул. д.17 </v>
      </c>
      <c r="B2214" s="185" t="str">
        <f>Лист4!C2212</f>
        <v>г. Астрахань</v>
      </c>
      <c r="C2214" s="46">
        <f t="shared" si="68"/>
        <v>45.272186000000005</v>
      </c>
      <c r="D2214" s="46">
        <f t="shared" si="69"/>
        <v>2.8897140000000001</v>
      </c>
      <c r="E2214" s="160">
        <v>0</v>
      </c>
      <c r="F2214" s="161">
        <v>2.8897140000000001</v>
      </c>
      <c r="G2214" s="162">
        <v>0</v>
      </c>
      <c r="H2214" s="162">
        <v>0</v>
      </c>
      <c r="I2214" s="162">
        <v>0</v>
      </c>
      <c r="J2214" s="162">
        <v>0</v>
      </c>
      <c r="K2214" s="163">
        <f>Лист4!E2212/1000</f>
        <v>48.161900000000003</v>
      </c>
      <c r="L2214" s="164"/>
      <c r="M2214" s="164"/>
    </row>
    <row r="2215" spans="1:13" s="165" customFormat="1" ht="25.5" customHeight="1" x14ac:dyDescent="0.25">
      <c r="A2215" s="45" t="str">
        <f>Лист4!A2213</f>
        <v xml:space="preserve">Галины Николаевой ул. д.19 </v>
      </c>
      <c r="B2215" s="185" t="str">
        <f>Лист4!C2213</f>
        <v>г. Астрахань</v>
      </c>
      <c r="C2215" s="46">
        <f t="shared" si="68"/>
        <v>9.276484</v>
      </c>
      <c r="D2215" s="46">
        <f t="shared" si="69"/>
        <v>0.59211600000000009</v>
      </c>
      <c r="E2215" s="160">
        <v>0</v>
      </c>
      <c r="F2215" s="161">
        <v>0.59211600000000009</v>
      </c>
      <c r="G2215" s="162">
        <v>0</v>
      </c>
      <c r="H2215" s="162">
        <v>0</v>
      </c>
      <c r="I2215" s="162">
        <v>0</v>
      </c>
      <c r="J2215" s="162">
        <v>0</v>
      </c>
      <c r="K2215" s="163">
        <f>Лист4!E2213/1000</f>
        <v>9.8686000000000007</v>
      </c>
      <c r="L2215" s="164"/>
      <c r="M2215" s="164"/>
    </row>
    <row r="2216" spans="1:13" s="165" customFormat="1" ht="18.75" customHeight="1" x14ac:dyDescent="0.25">
      <c r="A2216" s="45" t="str">
        <f>Лист4!A2214</f>
        <v xml:space="preserve">Галины Николаевой ул. д.2 - корп. 1 </v>
      </c>
      <c r="B2216" s="185" t="str">
        <f>Лист4!C2214</f>
        <v>г. Астрахань</v>
      </c>
      <c r="C2216" s="46">
        <f t="shared" si="68"/>
        <v>198.44025099999999</v>
      </c>
      <c r="D2216" s="46">
        <f t="shared" si="69"/>
        <v>12.666399000000002</v>
      </c>
      <c r="E2216" s="160">
        <v>0</v>
      </c>
      <c r="F2216" s="161">
        <v>12.666399000000002</v>
      </c>
      <c r="G2216" s="162">
        <v>0</v>
      </c>
      <c r="H2216" s="162">
        <v>0</v>
      </c>
      <c r="I2216" s="162">
        <v>0</v>
      </c>
      <c r="J2216" s="162">
        <v>0</v>
      </c>
      <c r="K2216" s="163">
        <f>Лист4!E2214/1000</f>
        <v>211.10665</v>
      </c>
      <c r="L2216" s="164"/>
      <c r="M2216" s="164"/>
    </row>
    <row r="2217" spans="1:13" s="165" customFormat="1" ht="25.5" customHeight="1" x14ac:dyDescent="0.25">
      <c r="A2217" s="45" t="str">
        <f>Лист4!A2215</f>
        <v xml:space="preserve">Галины Николаевой ул. д.21 </v>
      </c>
      <c r="B2217" s="185" t="str">
        <f>Лист4!C2215</f>
        <v>г. Астрахань</v>
      </c>
      <c r="C2217" s="46">
        <f t="shared" si="68"/>
        <v>14.8577434</v>
      </c>
      <c r="D2217" s="46">
        <f t="shared" si="69"/>
        <v>0.94836660000000006</v>
      </c>
      <c r="E2217" s="160">
        <v>0</v>
      </c>
      <c r="F2217" s="161">
        <v>0.94836660000000006</v>
      </c>
      <c r="G2217" s="162">
        <v>0</v>
      </c>
      <c r="H2217" s="162">
        <v>0</v>
      </c>
      <c r="I2217" s="162">
        <v>0</v>
      </c>
      <c r="J2217" s="162">
        <v>0</v>
      </c>
      <c r="K2217" s="163">
        <f>Лист4!E2215/1000</f>
        <v>15.80611</v>
      </c>
      <c r="L2217" s="164"/>
      <c r="M2217" s="164"/>
    </row>
    <row r="2218" spans="1:13" s="165" customFormat="1" ht="25.5" customHeight="1" x14ac:dyDescent="0.25">
      <c r="A2218" s="45" t="str">
        <f>Лист4!A2216</f>
        <v xml:space="preserve">Галины Николаевой ул. д.25 </v>
      </c>
      <c r="B2218" s="185" t="str">
        <f>Лист4!C2216</f>
        <v>г. Астрахань</v>
      </c>
      <c r="C2218" s="46">
        <f t="shared" si="68"/>
        <v>12.37087</v>
      </c>
      <c r="D2218" s="46">
        <f t="shared" si="69"/>
        <v>0.78963000000000005</v>
      </c>
      <c r="E2218" s="160">
        <v>0</v>
      </c>
      <c r="F2218" s="161">
        <v>0.78963000000000005</v>
      </c>
      <c r="G2218" s="162">
        <v>0</v>
      </c>
      <c r="H2218" s="162">
        <v>0</v>
      </c>
      <c r="I2218" s="162">
        <v>0</v>
      </c>
      <c r="J2218" s="162">
        <v>0</v>
      </c>
      <c r="K2218" s="163">
        <f>Лист4!E2216/1000</f>
        <v>13.160500000000001</v>
      </c>
      <c r="L2218" s="164"/>
      <c r="M2218" s="164"/>
    </row>
    <row r="2219" spans="1:13" s="166" customFormat="1" ht="18.75" customHeight="1" x14ac:dyDescent="0.25">
      <c r="A2219" s="45" t="str">
        <f>Лист4!A2217</f>
        <v xml:space="preserve">Галины Николаевой ул. д.27 </v>
      </c>
      <c r="B2219" s="185" t="str">
        <f>Лист4!C2217</f>
        <v>г. Астрахань</v>
      </c>
      <c r="C2219" s="46">
        <f t="shared" si="68"/>
        <v>39.876586000000003</v>
      </c>
      <c r="D2219" s="46">
        <f t="shared" si="69"/>
        <v>2.5453140000000003</v>
      </c>
      <c r="E2219" s="160">
        <v>0</v>
      </c>
      <c r="F2219" s="161">
        <v>2.5453140000000003</v>
      </c>
      <c r="G2219" s="162">
        <v>0</v>
      </c>
      <c r="H2219" s="162">
        <v>0</v>
      </c>
      <c r="I2219" s="162">
        <v>0</v>
      </c>
      <c r="J2219" s="162">
        <v>0</v>
      </c>
      <c r="K2219" s="163">
        <f>Лист4!E2217/1000</f>
        <v>42.421900000000001</v>
      </c>
      <c r="L2219" s="164"/>
      <c r="M2219" s="164"/>
    </row>
    <row r="2220" spans="1:13" s="166" customFormat="1" ht="25.5" customHeight="1" x14ac:dyDescent="0.25">
      <c r="A2220" s="45" t="str">
        <f>Лист4!A2218</f>
        <v xml:space="preserve">Галины Николаевой ул. д.29 </v>
      </c>
      <c r="B2220" s="185" t="str">
        <f>Лист4!C2218</f>
        <v>г. Астрахань</v>
      </c>
      <c r="C2220" s="46">
        <f t="shared" si="68"/>
        <v>24.481529200000001</v>
      </c>
      <c r="D2220" s="46">
        <f t="shared" si="69"/>
        <v>1.5626508000000001</v>
      </c>
      <c r="E2220" s="160">
        <v>0</v>
      </c>
      <c r="F2220" s="161">
        <v>1.5626508000000001</v>
      </c>
      <c r="G2220" s="162">
        <v>0</v>
      </c>
      <c r="H2220" s="162">
        <v>0</v>
      </c>
      <c r="I2220" s="162">
        <v>0</v>
      </c>
      <c r="J2220" s="162">
        <v>0</v>
      </c>
      <c r="K2220" s="163">
        <f>Лист4!E2218/1000</f>
        <v>26.044180000000001</v>
      </c>
      <c r="L2220" s="164"/>
      <c r="M2220" s="164"/>
    </row>
    <row r="2221" spans="1:13" s="165" customFormat="1" ht="25.5" customHeight="1" x14ac:dyDescent="0.25">
      <c r="A2221" s="45" t="str">
        <f>Лист4!A2219</f>
        <v xml:space="preserve">Галины Николаевой ул. д.3 </v>
      </c>
      <c r="B2221" s="185" t="str">
        <f>Лист4!C2219</f>
        <v>г. Астрахань</v>
      </c>
      <c r="C2221" s="46">
        <f t="shared" si="68"/>
        <v>13.290471999999999</v>
      </c>
      <c r="D2221" s="46">
        <f t="shared" si="69"/>
        <v>0.84832799999999997</v>
      </c>
      <c r="E2221" s="160">
        <v>0</v>
      </c>
      <c r="F2221" s="161">
        <v>0.84832799999999997</v>
      </c>
      <c r="G2221" s="162">
        <v>0</v>
      </c>
      <c r="H2221" s="162">
        <v>0</v>
      </c>
      <c r="I2221" s="162">
        <v>0</v>
      </c>
      <c r="J2221" s="162">
        <v>0</v>
      </c>
      <c r="K2221" s="163">
        <f>Лист4!E2219/1000</f>
        <v>14.1388</v>
      </c>
      <c r="L2221" s="164"/>
      <c r="M2221" s="164"/>
    </row>
    <row r="2222" spans="1:13" s="165" customFormat="1" ht="18.75" customHeight="1" x14ac:dyDescent="0.25">
      <c r="A2222" s="45" t="str">
        <f>Лист4!A2220</f>
        <v xml:space="preserve">Галины Николаевой ул. д.31 </v>
      </c>
      <c r="B2222" s="185" t="str">
        <f>Лист4!C2220</f>
        <v>г. Астрахань</v>
      </c>
      <c r="C2222" s="46">
        <f t="shared" si="68"/>
        <v>15.3240304</v>
      </c>
      <c r="D2222" s="46">
        <f t="shared" si="69"/>
        <v>0.97812960000000015</v>
      </c>
      <c r="E2222" s="160">
        <v>0</v>
      </c>
      <c r="F2222" s="161">
        <v>0.97812960000000015</v>
      </c>
      <c r="G2222" s="162">
        <v>0</v>
      </c>
      <c r="H2222" s="162">
        <v>0</v>
      </c>
      <c r="I2222" s="162">
        <v>0</v>
      </c>
      <c r="J2222" s="162">
        <v>0</v>
      </c>
      <c r="K2222" s="163">
        <f>Лист4!E2220/1000</f>
        <v>16.302160000000001</v>
      </c>
      <c r="L2222" s="164"/>
      <c r="M2222" s="164"/>
    </row>
    <row r="2223" spans="1:13" s="166" customFormat="1" ht="18.75" customHeight="1" x14ac:dyDescent="0.25">
      <c r="A2223" s="45" t="str">
        <f>Лист4!A2221</f>
        <v xml:space="preserve">Галины Николаевой ул. д.4 - корп. 1 </v>
      </c>
      <c r="B2223" s="185" t="str">
        <f>Лист4!C2221</f>
        <v>г. Астрахань</v>
      </c>
      <c r="C2223" s="46">
        <f t="shared" si="68"/>
        <v>0.41209599999999996</v>
      </c>
      <c r="D2223" s="46">
        <f t="shared" si="69"/>
        <v>2.6304000000000001E-2</v>
      </c>
      <c r="E2223" s="160">
        <v>0</v>
      </c>
      <c r="F2223" s="161">
        <v>2.6304000000000001E-2</v>
      </c>
      <c r="G2223" s="162">
        <v>0</v>
      </c>
      <c r="H2223" s="162">
        <v>0</v>
      </c>
      <c r="I2223" s="162">
        <v>0</v>
      </c>
      <c r="J2223" s="162">
        <v>0</v>
      </c>
      <c r="K2223" s="163">
        <f>Лист4!E2221/1000</f>
        <v>0.43839999999999996</v>
      </c>
      <c r="L2223" s="164"/>
      <c r="M2223" s="164"/>
    </row>
    <row r="2224" spans="1:13" s="166" customFormat="1" ht="25.5" customHeight="1" x14ac:dyDescent="0.25">
      <c r="A2224" s="45" t="str">
        <f>Лист4!A2222</f>
        <v xml:space="preserve">Галины Николаевой ул. д.4/1 </v>
      </c>
      <c r="B2224" s="185" t="str">
        <f>Лист4!C2222</f>
        <v>г. Астрахань</v>
      </c>
      <c r="C2224" s="46">
        <f t="shared" si="68"/>
        <v>183.33102</v>
      </c>
      <c r="D2224" s="46">
        <f t="shared" si="69"/>
        <v>11.701979999999999</v>
      </c>
      <c r="E2224" s="160">
        <v>0</v>
      </c>
      <c r="F2224" s="161">
        <v>11.701979999999999</v>
      </c>
      <c r="G2224" s="162">
        <v>0</v>
      </c>
      <c r="H2224" s="162">
        <v>0</v>
      </c>
      <c r="I2224" s="162">
        <v>0</v>
      </c>
      <c r="J2224" s="162">
        <v>0</v>
      </c>
      <c r="K2224" s="163">
        <f>Лист4!E2222/1000</f>
        <v>195.03299999999999</v>
      </c>
      <c r="L2224" s="164"/>
      <c r="M2224" s="164"/>
    </row>
    <row r="2225" spans="1:13" s="165" customFormat="1" ht="18.75" customHeight="1" x14ac:dyDescent="0.25">
      <c r="A2225" s="45" t="str">
        <f>Лист4!A2223</f>
        <v xml:space="preserve">Галины Николаевой ул. д.5 </v>
      </c>
      <c r="B2225" s="185" t="str">
        <f>Лист4!C2223</f>
        <v>г. Астрахань</v>
      </c>
      <c r="C2225" s="46">
        <f t="shared" si="68"/>
        <v>23.105293999999997</v>
      </c>
      <c r="D2225" s="46">
        <f t="shared" si="69"/>
        <v>1.4748060000000001</v>
      </c>
      <c r="E2225" s="160">
        <v>0</v>
      </c>
      <c r="F2225" s="161">
        <v>1.4748060000000001</v>
      </c>
      <c r="G2225" s="162">
        <v>0</v>
      </c>
      <c r="H2225" s="162">
        <v>0</v>
      </c>
      <c r="I2225" s="162">
        <v>0</v>
      </c>
      <c r="J2225" s="162">
        <v>0</v>
      </c>
      <c r="K2225" s="163">
        <f>Лист4!E2223/1000</f>
        <v>24.580099999999998</v>
      </c>
      <c r="L2225" s="164"/>
      <c r="M2225" s="164"/>
    </row>
    <row r="2226" spans="1:13" s="167" customFormat="1" ht="25.5" customHeight="1" x14ac:dyDescent="0.25">
      <c r="A2226" s="45" t="str">
        <f>Лист4!A2224</f>
        <v xml:space="preserve">Галины Николаевой ул. д.6 - корп. 1 </v>
      </c>
      <c r="B2226" s="185" t="str">
        <f>Лист4!C2224</f>
        <v>г. Астрахань</v>
      </c>
      <c r="C2226" s="46">
        <f t="shared" si="68"/>
        <v>207.41798420000001</v>
      </c>
      <c r="D2226" s="46">
        <f t="shared" si="69"/>
        <v>13.239445800000002</v>
      </c>
      <c r="E2226" s="160">
        <v>0</v>
      </c>
      <c r="F2226" s="161">
        <v>13.239445800000002</v>
      </c>
      <c r="G2226" s="162">
        <v>0</v>
      </c>
      <c r="H2226" s="162">
        <v>0</v>
      </c>
      <c r="I2226" s="162">
        <v>0</v>
      </c>
      <c r="J2226" s="162">
        <v>0</v>
      </c>
      <c r="K2226" s="163">
        <f>Лист4!E2224/1000</f>
        <v>220.65743000000001</v>
      </c>
      <c r="L2226" s="164"/>
      <c r="M2226" s="164"/>
    </row>
    <row r="2227" spans="1:13" s="165" customFormat="1" ht="25.5" customHeight="1" x14ac:dyDescent="0.25">
      <c r="A2227" s="45" t="str">
        <f>Лист4!A2225</f>
        <v xml:space="preserve">Галины Николаевой ул. д.7 </v>
      </c>
      <c r="B2227" s="185" t="str">
        <f>Лист4!C2225</f>
        <v>г. Астрахань</v>
      </c>
      <c r="C2227" s="46">
        <f t="shared" si="68"/>
        <v>44.662878000000006</v>
      </c>
      <c r="D2227" s="46">
        <f t="shared" si="69"/>
        <v>2.8508220000000004</v>
      </c>
      <c r="E2227" s="160">
        <v>0</v>
      </c>
      <c r="F2227" s="161">
        <v>2.8508220000000004</v>
      </c>
      <c r="G2227" s="162">
        <v>0</v>
      </c>
      <c r="H2227" s="162">
        <v>0</v>
      </c>
      <c r="I2227" s="162">
        <v>0</v>
      </c>
      <c r="J2227" s="162">
        <v>0</v>
      </c>
      <c r="K2227" s="163">
        <f>Лист4!E2225/1000</f>
        <v>47.513700000000007</v>
      </c>
      <c r="L2227" s="164"/>
      <c r="M2227" s="164"/>
    </row>
    <row r="2228" spans="1:13" s="165" customFormat="1" ht="18.75" customHeight="1" x14ac:dyDescent="0.25">
      <c r="A2228" s="45" t="str">
        <f>Лист4!A2226</f>
        <v xml:space="preserve">Галины Николаевой ул. д.8 - корп. 1 </v>
      </c>
      <c r="B2228" s="185" t="str">
        <f>Лист4!C2226</f>
        <v>г. Астрахань</v>
      </c>
      <c r="C2228" s="46">
        <f t="shared" si="68"/>
        <v>224.02634599999996</v>
      </c>
      <c r="D2228" s="46">
        <f t="shared" si="69"/>
        <v>14.299553999999999</v>
      </c>
      <c r="E2228" s="160">
        <v>0</v>
      </c>
      <c r="F2228" s="161">
        <v>14.299553999999999</v>
      </c>
      <c r="G2228" s="162">
        <v>0</v>
      </c>
      <c r="H2228" s="162">
        <v>0</v>
      </c>
      <c r="I2228" s="162">
        <v>0</v>
      </c>
      <c r="J2228" s="162">
        <v>0</v>
      </c>
      <c r="K2228" s="163">
        <f>Лист4!E2226/1000</f>
        <v>238.32589999999996</v>
      </c>
      <c r="L2228" s="164"/>
      <c r="M2228" s="164"/>
    </row>
    <row r="2229" spans="1:13" s="165" customFormat="1" ht="18.75" customHeight="1" x14ac:dyDescent="0.25">
      <c r="A2229" s="45" t="str">
        <f>Лист4!A2227</f>
        <v xml:space="preserve">Галины Николаевой ул. д.8 - корп. 2 </v>
      </c>
      <c r="B2229" s="185" t="str">
        <f>Лист4!C2227</f>
        <v>г. Астрахань</v>
      </c>
      <c r="C2229" s="46">
        <f t="shared" si="68"/>
        <v>164.34461799999997</v>
      </c>
      <c r="D2229" s="46">
        <f t="shared" si="69"/>
        <v>10.490081999999997</v>
      </c>
      <c r="E2229" s="160">
        <v>0</v>
      </c>
      <c r="F2229" s="161">
        <v>10.490081999999997</v>
      </c>
      <c r="G2229" s="162">
        <v>0</v>
      </c>
      <c r="H2229" s="162">
        <v>0</v>
      </c>
      <c r="I2229" s="162">
        <v>0</v>
      </c>
      <c r="J2229" s="162">
        <v>0</v>
      </c>
      <c r="K2229" s="163">
        <f>Лист4!E2227/1000</f>
        <v>174.83469999999997</v>
      </c>
      <c r="L2229" s="164"/>
      <c r="M2229" s="164"/>
    </row>
    <row r="2230" spans="1:13" s="165" customFormat="1" ht="18.75" customHeight="1" x14ac:dyDescent="0.25">
      <c r="A2230" s="45" t="str">
        <f>Лист4!A2228</f>
        <v xml:space="preserve">Галины Николаевой ул. д.9 </v>
      </c>
      <c r="B2230" s="185" t="str">
        <f>Лист4!C2228</f>
        <v>г. Астрахань</v>
      </c>
      <c r="C2230" s="46">
        <f t="shared" si="68"/>
        <v>55.939729</v>
      </c>
      <c r="D2230" s="46">
        <f t="shared" si="69"/>
        <v>3.570621</v>
      </c>
      <c r="E2230" s="160">
        <v>0</v>
      </c>
      <c r="F2230" s="161">
        <v>3.570621</v>
      </c>
      <c r="G2230" s="162">
        <v>0</v>
      </c>
      <c r="H2230" s="162">
        <v>0</v>
      </c>
      <c r="I2230" s="162">
        <v>0</v>
      </c>
      <c r="J2230" s="162">
        <v>0</v>
      </c>
      <c r="K2230" s="163">
        <f>Лист4!E2228/1000</f>
        <v>59.510350000000003</v>
      </c>
      <c r="L2230" s="164"/>
      <c r="M2230" s="164"/>
    </row>
    <row r="2231" spans="1:13" s="165" customFormat="1" ht="18.75" customHeight="1" x14ac:dyDescent="0.25">
      <c r="A2231" s="45" t="str">
        <f>Лист4!A2229</f>
        <v xml:space="preserve">Гаршина пер. д.13 </v>
      </c>
      <c r="B2231" s="185" t="str">
        <f>Лист4!C2229</f>
        <v>г. Астрахань</v>
      </c>
      <c r="C2231" s="46">
        <f t="shared" si="68"/>
        <v>14.698404</v>
      </c>
      <c r="D2231" s="46">
        <f t="shared" si="69"/>
        <v>0.93819600000000003</v>
      </c>
      <c r="E2231" s="160">
        <v>0</v>
      </c>
      <c r="F2231" s="161">
        <v>0.93819600000000003</v>
      </c>
      <c r="G2231" s="162">
        <v>0</v>
      </c>
      <c r="H2231" s="162">
        <v>0</v>
      </c>
      <c r="I2231" s="162">
        <v>0</v>
      </c>
      <c r="J2231" s="162">
        <v>0</v>
      </c>
      <c r="K2231" s="163">
        <f>Лист4!E2229/1000</f>
        <v>15.6366</v>
      </c>
      <c r="L2231" s="164"/>
      <c r="M2231" s="164"/>
    </row>
    <row r="2232" spans="1:13" s="165" customFormat="1" ht="18.75" customHeight="1" x14ac:dyDescent="0.25">
      <c r="A2232" s="45" t="str">
        <f>Лист4!A2230</f>
        <v xml:space="preserve">Геологическая (Наримановский) ул. д.51 </v>
      </c>
      <c r="B2232" s="185" t="str">
        <f>Лист4!C2230</f>
        <v>г. Астрахань</v>
      </c>
      <c r="C2232" s="46">
        <f t="shared" si="68"/>
        <v>1.8391099999999998</v>
      </c>
      <c r="D2232" s="46">
        <f t="shared" si="69"/>
        <v>0.11738999999999999</v>
      </c>
      <c r="E2232" s="160">
        <v>0</v>
      </c>
      <c r="F2232" s="161">
        <v>0.11738999999999999</v>
      </c>
      <c r="G2232" s="162">
        <v>0</v>
      </c>
      <c r="H2232" s="162">
        <v>0</v>
      </c>
      <c r="I2232" s="162">
        <v>0</v>
      </c>
      <c r="J2232" s="162">
        <v>0</v>
      </c>
      <c r="K2232" s="163">
        <f>Лист4!E2230/1000</f>
        <v>1.9564999999999999</v>
      </c>
      <c r="L2232" s="164"/>
      <c r="M2232" s="164"/>
    </row>
    <row r="2233" spans="1:13" s="165" customFormat="1" ht="18.75" customHeight="1" x14ac:dyDescent="0.25">
      <c r="A2233" s="45" t="str">
        <f>Лист4!A2231</f>
        <v xml:space="preserve">Геологическая (Наримановский) ул. д.53 </v>
      </c>
      <c r="B2233" s="185" t="str">
        <f>Лист4!C2231</f>
        <v>г. Астрахань</v>
      </c>
      <c r="C2233" s="46">
        <f t="shared" si="68"/>
        <v>2.0262639999999998</v>
      </c>
      <c r="D2233" s="46">
        <f t="shared" si="69"/>
        <v>0.12933600000000001</v>
      </c>
      <c r="E2233" s="160">
        <v>0</v>
      </c>
      <c r="F2233" s="161">
        <v>0.12933600000000001</v>
      </c>
      <c r="G2233" s="162">
        <v>0</v>
      </c>
      <c r="H2233" s="162">
        <v>0</v>
      </c>
      <c r="I2233" s="162">
        <v>0</v>
      </c>
      <c r="J2233" s="162">
        <v>0</v>
      </c>
      <c r="K2233" s="163">
        <f>Лист4!E2231/1000</f>
        <v>2.1555999999999997</v>
      </c>
      <c r="L2233" s="164"/>
      <c r="M2233" s="164"/>
    </row>
    <row r="2234" spans="1:13" s="165" customFormat="1" ht="18.75" customHeight="1" x14ac:dyDescent="0.25">
      <c r="A2234" s="45" t="str">
        <f>Лист4!A2232</f>
        <v xml:space="preserve">Геологическая (Наримановский) ул. д.61 </v>
      </c>
      <c r="B2234" s="185" t="str">
        <f>Лист4!C2232</f>
        <v>г. Астрахань</v>
      </c>
      <c r="C2234" s="46">
        <f t="shared" si="68"/>
        <v>9.936458</v>
      </c>
      <c r="D2234" s="46">
        <f t="shared" si="69"/>
        <v>0.63424200000000008</v>
      </c>
      <c r="E2234" s="160">
        <v>0</v>
      </c>
      <c r="F2234" s="161">
        <v>0.63424200000000008</v>
      </c>
      <c r="G2234" s="162">
        <v>0</v>
      </c>
      <c r="H2234" s="162">
        <v>0</v>
      </c>
      <c r="I2234" s="162">
        <v>0</v>
      </c>
      <c r="J2234" s="162">
        <v>0</v>
      </c>
      <c r="K2234" s="163">
        <f>Лист4!E2232/1000</f>
        <v>10.5707</v>
      </c>
      <c r="L2234" s="164"/>
      <c r="M2234" s="164"/>
    </row>
    <row r="2235" spans="1:13" s="166" customFormat="1" ht="18.75" customHeight="1" x14ac:dyDescent="0.25">
      <c r="A2235" s="45" t="str">
        <f>Лист4!A2233</f>
        <v xml:space="preserve">Геологическая (Наримановский) ул. д.69 </v>
      </c>
      <c r="B2235" s="185" t="str">
        <f>Лист4!C2233</f>
        <v>г. Астрахань</v>
      </c>
      <c r="C2235" s="46">
        <f t="shared" si="68"/>
        <v>4.3831259999999999</v>
      </c>
      <c r="D2235" s="46">
        <f t="shared" si="69"/>
        <v>0.27977399999999997</v>
      </c>
      <c r="E2235" s="160">
        <v>0</v>
      </c>
      <c r="F2235" s="161">
        <v>0.27977399999999997</v>
      </c>
      <c r="G2235" s="162">
        <v>0</v>
      </c>
      <c r="H2235" s="162">
        <v>0</v>
      </c>
      <c r="I2235" s="162">
        <v>0</v>
      </c>
      <c r="J2235" s="162">
        <v>0</v>
      </c>
      <c r="K2235" s="163">
        <f>Лист4!E2233/1000</f>
        <v>4.6628999999999996</v>
      </c>
      <c r="L2235" s="164"/>
      <c r="M2235" s="164"/>
    </row>
    <row r="2236" spans="1:13" s="166" customFormat="1" ht="18.75" customHeight="1" x14ac:dyDescent="0.25">
      <c r="A2236" s="45" t="str">
        <f>Лист4!A2234</f>
        <v xml:space="preserve">Герцена ул. д.27 </v>
      </c>
      <c r="B2236" s="185" t="str">
        <f>Лист4!C2234</f>
        <v>г. Астрахань</v>
      </c>
      <c r="C2236" s="46">
        <f t="shared" si="68"/>
        <v>13.555890400000001</v>
      </c>
      <c r="D2236" s="46">
        <f t="shared" si="69"/>
        <v>0.86526959999999997</v>
      </c>
      <c r="E2236" s="160">
        <v>0</v>
      </c>
      <c r="F2236" s="161">
        <v>0.86526959999999997</v>
      </c>
      <c r="G2236" s="162">
        <v>0</v>
      </c>
      <c r="H2236" s="162">
        <v>0</v>
      </c>
      <c r="I2236" s="162">
        <v>0</v>
      </c>
      <c r="J2236" s="162">
        <v>0</v>
      </c>
      <c r="K2236" s="163">
        <f>Лист4!E2234/1000</f>
        <v>14.42116</v>
      </c>
      <c r="L2236" s="164"/>
      <c r="M2236" s="164"/>
    </row>
    <row r="2237" spans="1:13" s="166" customFormat="1" ht="18.75" customHeight="1" x14ac:dyDescent="0.25">
      <c r="A2237" s="45" t="str">
        <f>Лист4!A2235</f>
        <v xml:space="preserve">Герцена ул. д.27А </v>
      </c>
      <c r="B2237" s="185" t="str">
        <f>Лист4!C2235</f>
        <v>г. Астрахань</v>
      </c>
      <c r="C2237" s="46">
        <f>K2237+J2237-F2237</f>
        <v>5.2030879999999993</v>
      </c>
      <c r="D2237" s="46">
        <f t="shared" si="69"/>
        <v>0.33211199999999996</v>
      </c>
      <c r="E2237" s="160">
        <v>0</v>
      </c>
      <c r="F2237" s="161">
        <v>0.33211199999999996</v>
      </c>
      <c r="G2237" s="162">
        <v>0</v>
      </c>
      <c r="H2237" s="162">
        <v>0</v>
      </c>
      <c r="I2237" s="162">
        <v>0</v>
      </c>
      <c r="J2237" s="162">
        <v>0</v>
      </c>
      <c r="K2237" s="163">
        <f>Лист4!E2235/1000-J2237</f>
        <v>5.5351999999999997</v>
      </c>
      <c r="L2237" s="164"/>
      <c r="M2237" s="164"/>
    </row>
    <row r="2238" spans="1:13" s="165" customFormat="1" ht="18.75" customHeight="1" x14ac:dyDescent="0.25">
      <c r="A2238" s="45" t="str">
        <f>Лист4!A2236</f>
        <v xml:space="preserve">Герцена ул. д.27Б </v>
      </c>
      <c r="B2238" s="185" t="str">
        <f>Лист4!C2236</f>
        <v>г. Астрахань</v>
      </c>
      <c r="C2238" s="46">
        <f t="shared" si="68"/>
        <v>0.29704000000000003</v>
      </c>
      <c r="D2238" s="46">
        <f t="shared" si="69"/>
        <v>1.8960000000000001E-2</v>
      </c>
      <c r="E2238" s="160">
        <v>0</v>
      </c>
      <c r="F2238" s="161">
        <v>1.8960000000000001E-2</v>
      </c>
      <c r="G2238" s="162">
        <v>0</v>
      </c>
      <c r="H2238" s="162">
        <v>0</v>
      </c>
      <c r="I2238" s="162">
        <v>0</v>
      </c>
      <c r="J2238" s="162">
        <v>0</v>
      </c>
      <c r="K2238" s="163">
        <f>Лист4!E2236/1000</f>
        <v>0.316</v>
      </c>
      <c r="L2238" s="164"/>
      <c r="M2238" s="164"/>
    </row>
    <row r="2239" spans="1:13" s="165" customFormat="1" ht="25.5" customHeight="1" x14ac:dyDescent="0.25">
      <c r="A2239" s="45" t="str">
        <f>Лист4!A2237</f>
        <v xml:space="preserve">Гомельская ул. д.18 </v>
      </c>
      <c r="B2239" s="185" t="str">
        <f>Лист4!C2237</f>
        <v>г. Астрахань</v>
      </c>
      <c r="C2239" s="46">
        <f t="shared" ref="C2239:C2302" si="70">K2239+J2239-F2239</f>
        <v>41.827650000000006</v>
      </c>
      <c r="D2239" s="46">
        <f t="shared" ref="D2239:D2302" si="71">F2239</f>
        <v>2.6698500000000003</v>
      </c>
      <c r="E2239" s="160">
        <v>0</v>
      </c>
      <c r="F2239" s="161">
        <v>2.6698500000000003</v>
      </c>
      <c r="G2239" s="162">
        <v>0</v>
      </c>
      <c r="H2239" s="162">
        <v>0</v>
      </c>
      <c r="I2239" s="162">
        <v>0</v>
      </c>
      <c r="J2239" s="162">
        <v>0</v>
      </c>
      <c r="K2239" s="163">
        <f>Лист4!E2237/1000</f>
        <v>44.497500000000002</v>
      </c>
      <c r="L2239" s="164"/>
      <c r="M2239" s="164"/>
    </row>
    <row r="2240" spans="1:13" s="165" customFormat="1" ht="25.5" customHeight="1" x14ac:dyDescent="0.25">
      <c r="A2240" s="45" t="str">
        <f>Лист4!A2238</f>
        <v xml:space="preserve">Гомельская ул. д.20 </v>
      </c>
      <c r="B2240" s="185" t="str">
        <f>Лист4!C2238</f>
        <v>г. Астрахань</v>
      </c>
      <c r="C2240" s="46">
        <f t="shared" si="70"/>
        <v>22.288527999999999</v>
      </c>
      <c r="D2240" s="46">
        <f t="shared" si="71"/>
        <v>1.4226719999999999</v>
      </c>
      <c r="E2240" s="160">
        <v>0</v>
      </c>
      <c r="F2240" s="161">
        <v>1.4226719999999999</v>
      </c>
      <c r="G2240" s="162">
        <v>0</v>
      </c>
      <c r="H2240" s="162">
        <v>0</v>
      </c>
      <c r="I2240" s="162">
        <v>0</v>
      </c>
      <c r="J2240" s="162">
        <v>0</v>
      </c>
      <c r="K2240" s="163">
        <f>Лист4!E2238/1000</f>
        <v>23.711199999999998</v>
      </c>
      <c r="L2240" s="164"/>
      <c r="M2240" s="164"/>
    </row>
    <row r="2241" spans="1:13" s="165" customFormat="1" ht="18.75" customHeight="1" x14ac:dyDescent="0.25">
      <c r="A2241" s="45" t="str">
        <f>Лист4!A2239</f>
        <v xml:space="preserve">Гомельская ул. д.22 </v>
      </c>
      <c r="B2241" s="185" t="str">
        <f>Лист4!C2239</f>
        <v>г. Астрахань</v>
      </c>
      <c r="C2241" s="46">
        <f t="shared" si="70"/>
        <v>5.3817067999999999</v>
      </c>
      <c r="D2241" s="46">
        <f t="shared" si="71"/>
        <v>0.34351320000000002</v>
      </c>
      <c r="E2241" s="160">
        <v>0</v>
      </c>
      <c r="F2241" s="161">
        <v>0.34351320000000002</v>
      </c>
      <c r="G2241" s="162">
        <v>0</v>
      </c>
      <c r="H2241" s="162">
        <v>0</v>
      </c>
      <c r="I2241" s="162">
        <v>0</v>
      </c>
      <c r="J2241" s="162">
        <v>0</v>
      </c>
      <c r="K2241" s="163">
        <f>Лист4!E2239/1000</f>
        <v>5.7252200000000002</v>
      </c>
      <c r="L2241" s="164"/>
      <c r="M2241" s="164"/>
    </row>
    <row r="2242" spans="1:13" s="165" customFormat="1" ht="18.75" customHeight="1" x14ac:dyDescent="0.25">
      <c r="A2242" s="45" t="str">
        <f>Лист4!A2240</f>
        <v xml:space="preserve">Гомельская ул. д.28 </v>
      </c>
      <c r="B2242" s="185" t="str">
        <f>Лист4!C2240</f>
        <v>г. Астрахань</v>
      </c>
      <c r="C2242" s="46">
        <f t="shared" si="70"/>
        <v>17.407859999999999</v>
      </c>
      <c r="D2242" s="46">
        <f t="shared" si="71"/>
        <v>1.11114</v>
      </c>
      <c r="E2242" s="160">
        <v>0</v>
      </c>
      <c r="F2242" s="161">
        <v>1.11114</v>
      </c>
      <c r="G2242" s="162">
        <v>0</v>
      </c>
      <c r="H2242" s="162">
        <v>0</v>
      </c>
      <c r="I2242" s="162">
        <v>0</v>
      </c>
      <c r="J2242" s="162">
        <v>0</v>
      </c>
      <c r="K2242" s="163">
        <f>Лист4!E2240/1000</f>
        <v>18.518999999999998</v>
      </c>
      <c r="L2242" s="164"/>
      <c r="M2242" s="164"/>
    </row>
    <row r="2243" spans="1:13" s="165" customFormat="1" ht="18.75" customHeight="1" x14ac:dyDescent="0.25">
      <c r="A2243" s="45" t="str">
        <f>Лист4!A2241</f>
        <v xml:space="preserve">Гомельская ул. д.5 </v>
      </c>
      <c r="B2243" s="185" t="str">
        <f>Лист4!C2241</f>
        <v>г. Астрахань</v>
      </c>
      <c r="C2243" s="46">
        <f t="shared" si="70"/>
        <v>8.6071099999999987</v>
      </c>
      <c r="D2243" s="46">
        <f t="shared" si="71"/>
        <v>0.54938999999999993</v>
      </c>
      <c r="E2243" s="160">
        <v>0</v>
      </c>
      <c r="F2243" s="161">
        <v>0.54938999999999993</v>
      </c>
      <c r="G2243" s="162">
        <v>0</v>
      </c>
      <c r="H2243" s="162">
        <v>0</v>
      </c>
      <c r="I2243" s="162">
        <v>0</v>
      </c>
      <c r="J2243" s="162">
        <v>0</v>
      </c>
      <c r="K2243" s="163">
        <f>Лист4!E2241/1000</f>
        <v>9.1564999999999994</v>
      </c>
      <c r="L2243" s="164"/>
      <c r="M2243" s="164"/>
    </row>
    <row r="2244" spans="1:13" s="165" customFormat="1" ht="18.75" customHeight="1" x14ac:dyDescent="0.25">
      <c r="A2244" s="45" t="str">
        <f>Лист4!A2242</f>
        <v xml:space="preserve">Гомельская ул. д.8 </v>
      </c>
      <c r="B2244" s="185" t="str">
        <f>Лист4!C2242</f>
        <v>г. Астрахань</v>
      </c>
      <c r="C2244" s="46">
        <f t="shared" si="70"/>
        <v>0.36810399999999999</v>
      </c>
      <c r="D2244" s="46">
        <f t="shared" si="71"/>
        <v>2.3496000000000003E-2</v>
      </c>
      <c r="E2244" s="160">
        <v>0</v>
      </c>
      <c r="F2244" s="161">
        <v>2.3496000000000003E-2</v>
      </c>
      <c r="G2244" s="162">
        <v>0</v>
      </c>
      <c r="H2244" s="162">
        <v>0</v>
      </c>
      <c r="I2244" s="162">
        <v>0</v>
      </c>
      <c r="J2244" s="162">
        <v>0</v>
      </c>
      <c r="K2244" s="163">
        <f>Лист4!E2242/1000</f>
        <v>0.3916</v>
      </c>
      <c r="L2244" s="164"/>
      <c r="M2244" s="164"/>
    </row>
    <row r="2245" spans="1:13" s="165" customFormat="1" ht="18.75" customHeight="1" x14ac:dyDescent="0.25">
      <c r="A2245" s="45" t="str">
        <f>Лист4!A2243</f>
        <v xml:space="preserve">Горская ул. д.5 </v>
      </c>
      <c r="B2245" s="185" t="str">
        <f>Лист4!C2243</f>
        <v>г. Астрахань</v>
      </c>
      <c r="C2245" s="46">
        <f t="shared" si="70"/>
        <v>0</v>
      </c>
      <c r="D2245" s="46">
        <f t="shared" si="71"/>
        <v>0</v>
      </c>
      <c r="E2245" s="160">
        <v>0</v>
      </c>
      <c r="F2245" s="161">
        <v>0</v>
      </c>
      <c r="G2245" s="162">
        <v>0</v>
      </c>
      <c r="H2245" s="162">
        <v>0</v>
      </c>
      <c r="I2245" s="162">
        <v>0</v>
      </c>
      <c r="J2245" s="162">
        <v>0</v>
      </c>
      <c r="K2245" s="163">
        <f>Лист4!E2243/1000</f>
        <v>0</v>
      </c>
      <c r="L2245" s="164"/>
      <c r="M2245" s="164"/>
    </row>
    <row r="2246" spans="1:13" s="165" customFormat="1" ht="18.75" customHeight="1" x14ac:dyDescent="0.25">
      <c r="A2246" s="45" t="str">
        <f>Лист4!A2244</f>
        <v xml:space="preserve">Горская ул. д.9 </v>
      </c>
      <c r="B2246" s="185" t="str">
        <f>Лист4!C2244</f>
        <v>г. Астрахань</v>
      </c>
      <c r="C2246" s="46">
        <f t="shared" si="70"/>
        <v>0.49162</v>
      </c>
      <c r="D2246" s="46">
        <f t="shared" si="71"/>
        <v>3.1380000000000005E-2</v>
      </c>
      <c r="E2246" s="160">
        <v>0</v>
      </c>
      <c r="F2246" s="161">
        <v>3.1380000000000005E-2</v>
      </c>
      <c r="G2246" s="162">
        <v>0</v>
      </c>
      <c r="H2246" s="162">
        <v>0</v>
      </c>
      <c r="I2246" s="162">
        <v>0</v>
      </c>
      <c r="J2246" s="162">
        <v>0</v>
      </c>
      <c r="K2246" s="163">
        <f>Лист4!E2244/1000</f>
        <v>0.52300000000000002</v>
      </c>
      <c r="L2246" s="164"/>
      <c r="M2246" s="164"/>
    </row>
    <row r="2247" spans="1:13" s="165" customFormat="1" ht="25.5" customHeight="1" x14ac:dyDescent="0.25">
      <c r="A2247" s="45" t="str">
        <f>Лист4!A2245</f>
        <v xml:space="preserve">Грановский пер. д.54 </v>
      </c>
      <c r="B2247" s="185" t="str">
        <f>Лист4!C2245</f>
        <v>г. Астрахань</v>
      </c>
      <c r="C2247" s="46">
        <f t="shared" si="70"/>
        <v>1297.7428124000005</v>
      </c>
      <c r="D2247" s="46">
        <f t="shared" si="71"/>
        <v>82.834647600000025</v>
      </c>
      <c r="E2247" s="160">
        <v>0</v>
      </c>
      <c r="F2247" s="161">
        <v>82.834647600000025</v>
      </c>
      <c r="G2247" s="162">
        <v>0</v>
      </c>
      <c r="H2247" s="162">
        <v>0</v>
      </c>
      <c r="I2247" s="162">
        <v>0</v>
      </c>
      <c r="J2247" s="162">
        <v>0</v>
      </c>
      <c r="K2247" s="163">
        <f>Лист4!E2245/1000</f>
        <v>1380.5774600000004</v>
      </c>
      <c r="L2247" s="164"/>
      <c r="M2247" s="164"/>
    </row>
    <row r="2248" spans="1:13" s="165" customFormat="1" ht="25.5" customHeight="1" x14ac:dyDescent="0.25">
      <c r="A2248" s="45" t="str">
        <f>Лист4!A2246</f>
        <v xml:space="preserve">Грановский пер. д.59 </v>
      </c>
      <c r="B2248" s="185" t="str">
        <f>Лист4!C2246</f>
        <v>г. Астрахань</v>
      </c>
      <c r="C2248" s="46">
        <f t="shared" si="70"/>
        <v>2203.4458878000009</v>
      </c>
      <c r="D2248" s="46">
        <f t="shared" si="71"/>
        <v>140.64548220000006</v>
      </c>
      <c r="E2248" s="160">
        <v>0</v>
      </c>
      <c r="F2248" s="161">
        <v>140.64548220000006</v>
      </c>
      <c r="G2248" s="162">
        <v>0</v>
      </c>
      <c r="H2248" s="162">
        <v>0</v>
      </c>
      <c r="I2248" s="162">
        <v>0</v>
      </c>
      <c r="J2248" s="162">
        <v>0</v>
      </c>
      <c r="K2248" s="163">
        <f>Лист4!E2246/1000</f>
        <v>2344.091370000001</v>
      </c>
      <c r="L2248" s="164"/>
      <c r="M2248" s="164"/>
    </row>
    <row r="2249" spans="1:13" s="165" customFormat="1" ht="25.5" customHeight="1" x14ac:dyDescent="0.25">
      <c r="A2249" s="45" t="str">
        <f>Лист4!A2247</f>
        <v xml:space="preserve">Грановский пер. д.59 </v>
      </c>
      <c r="B2249" s="185" t="str">
        <f>Лист4!C2247</f>
        <v>г. Астрахань</v>
      </c>
      <c r="C2249" s="46">
        <f t="shared" si="70"/>
        <v>12.248670000000001</v>
      </c>
      <c r="D2249" s="46">
        <f t="shared" si="71"/>
        <v>0.78183000000000002</v>
      </c>
      <c r="E2249" s="160">
        <v>0</v>
      </c>
      <c r="F2249" s="161">
        <v>0.78183000000000002</v>
      </c>
      <c r="G2249" s="162">
        <v>0</v>
      </c>
      <c r="H2249" s="162">
        <v>0</v>
      </c>
      <c r="I2249" s="162">
        <v>0</v>
      </c>
      <c r="J2249" s="162">
        <v>0</v>
      </c>
      <c r="K2249" s="163">
        <f>Лист4!E2247/1000</f>
        <v>13.0305</v>
      </c>
      <c r="L2249" s="164"/>
      <c r="M2249" s="164"/>
    </row>
    <row r="2250" spans="1:13" s="165" customFormat="1" ht="25.5" customHeight="1" x14ac:dyDescent="0.25">
      <c r="A2250" s="45" t="str">
        <f>Лист4!A2248</f>
        <v xml:space="preserve">Грановский пер. д.61 </v>
      </c>
      <c r="B2250" s="185" t="str">
        <f>Лист4!C2248</f>
        <v>г. Астрахань</v>
      </c>
      <c r="C2250" s="46">
        <f t="shared" si="70"/>
        <v>369.47658799999994</v>
      </c>
      <c r="D2250" s="46">
        <f t="shared" si="71"/>
        <v>23.583611999999995</v>
      </c>
      <c r="E2250" s="160">
        <v>0</v>
      </c>
      <c r="F2250" s="161">
        <v>23.583611999999995</v>
      </c>
      <c r="G2250" s="162">
        <v>0</v>
      </c>
      <c r="H2250" s="162">
        <v>0</v>
      </c>
      <c r="I2250" s="162">
        <v>0</v>
      </c>
      <c r="J2250" s="162">
        <v>0</v>
      </c>
      <c r="K2250" s="163">
        <f>Лист4!E2248/1000</f>
        <v>393.06019999999995</v>
      </c>
      <c r="L2250" s="164"/>
      <c r="M2250" s="164"/>
    </row>
    <row r="2251" spans="1:13" s="165" customFormat="1" ht="18.75" customHeight="1" x14ac:dyDescent="0.25">
      <c r="A2251" s="45" t="str">
        <f>Лист4!A2249</f>
        <v xml:space="preserve">Грановский пер. д.63 </v>
      </c>
      <c r="B2251" s="185" t="str">
        <f>Лист4!C2249</f>
        <v>г. Астрахань</v>
      </c>
      <c r="C2251" s="46">
        <f t="shared" si="70"/>
        <v>122.20729439999999</v>
      </c>
      <c r="D2251" s="46">
        <f t="shared" si="71"/>
        <v>7.800465599999999</v>
      </c>
      <c r="E2251" s="160">
        <v>0</v>
      </c>
      <c r="F2251" s="161">
        <v>7.800465599999999</v>
      </c>
      <c r="G2251" s="162">
        <v>0</v>
      </c>
      <c r="H2251" s="162">
        <v>0</v>
      </c>
      <c r="I2251" s="162">
        <v>0</v>
      </c>
      <c r="J2251" s="162">
        <v>0</v>
      </c>
      <c r="K2251" s="163">
        <f>Лист4!E2249/1000</f>
        <v>130.00775999999999</v>
      </c>
      <c r="L2251" s="164"/>
      <c r="M2251" s="164"/>
    </row>
    <row r="2252" spans="1:13" s="165" customFormat="1" ht="18.75" customHeight="1" x14ac:dyDescent="0.25">
      <c r="A2252" s="45" t="str">
        <f>Лист4!A2250</f>
        <v xml:space="preserve">Грановский пер. д.63 - корп. 1 </v>
      </c>
      <c r="B2252" s="185" t="str">
        <f>Лист4!C2250</f>
        <v>г. Астрахань</v>
      </c>
      <c r="C2252" s="46">
        <f t="shared" si="70"/>
        <v>345.78362480000004</v>
      </c>
      <c r="D2252" s="46">
        <f t="shared" si="71"/>
        <v>22.071295200000002</v>
      </c>
      <c r="E2252" s="160">
        <v>0</v>
      </c>
      <c r="F2252" s="161">
        <v>22.071295200000002</v>
      </c>
      <c r="G2252" s="162">
        <v>0</v>
      </c>
      <c r="H2252" s="162">
        <v>0</v>
      </c>
      <c r="I2252" s="162">
        <v>0</v>
      </c>
      <c r="J2252" s="162">
        <v>0</v>
      </c>
      <c r="K2252" s="163">
        <f>Лист4!E2250/1000</f>
        <v>367.85492000000005</v>
      </c>
      <c r="L2252" s="164"/>
      <c r="M2252" s="164"/>
    </row>
    <row r="2253" spans="1:13" s="165" customFormat="1" ht="18.75" customHeight="1" x14ac:dyDescent="0.25">
      <c r="A2253" s="45" t="str">
        <f>Лист4!A2251</f>
        <v xml:space="preserve">Грановский пер. д.65 - корп. 1 </v>
      </c>
      <c r="B2253" s="185" t="str">
        <f>Лист4!C2251</f>
        <v>г. Астрахань</v>
      </c>
      <c r="C2253" s="46">
        <f t="shared" si="70"/>
        <v>152.23122339999998</v>
      </c>
      <c r="D2253" s="46">
        <f t="shared" si="71"/>
        <v>9.7168865999999987</v>
      </c>
      <c r="E2253" s="160">
        <v>0</v>
      </c>
      <c r="F2253" s="161">
        <v>9.7168865999999987</v>
      </c>
      <c r="G2253" s="162">
        <v>0</v>
      </c>
      <c r="H2253" s="162">
        <v>0</v>
      </c>
      <c r="I2253" s="162">
        <v>0</v>
      </c>
      <c r="J2253" s="162">
        <v>0</v>
      </c>
      <c r="K2253" s="163">
        <f>Лист4!E2251/1000</f>
        <v>161.94810999999999</v>
      </c>
      <c r="L2253" s="164"/>
      <c r="M2253" s="164"/>
    </row>
    <row r="2254" spans="1:13" s="165" customFormat="1" ht="25.5" customHeight="1" x14ac:dyDescent="0.25">
      <c r="A2254" s="45" t="str">
        <f>Лист4!A2252</f>
        <v xml:space="preserve">Грановский пер. д.65 - корп. 2 </v>
      </c>
      <c r="B2254" s="185" t="str">
        <f>Лист4!C2252</f>
        <v>г. Астрахань</v>
      </c>
      <c r="C2254" s="46">
        <f t="shared" si="70"/>
        <v>286.04761179999991</v>
      </c>
      <c r="D2254" s="46">
        <f t="shared" si="71"/>
        <v>18.258358199999993</v>
      </c>
      <c r="E2254" s="160">
        <v>0</v>
      </c>
      <c r="F2254" s="161">
        <v>18.258358199999993</v>
      </c>
      <c r="G2254" s="162">
        <v>0</v>
      </c>
      <c r="H2254" s="162">
        <v>0</v>
      </c>
      <c r="I2254" s="162">
        <v>0</v>
      </c>
      <c r="J2254" s="162">
        <v>0</v>
      </c>
      <c r="K2254" s="163">
        <f>Лист4!E2252/1000</f>
        <v>304.30596999999989</v>
      </c>
      <c r="L2254" s="164"/>
      <c r="M2254" s="164"/>
    </row>
    <row r="2255" spans="1:13" s="165" customFormat="1" ht="25.5" customHeight="1" x14ac:dyDescent="0.25">
      <c r="A2255" s="45" t="str">
        <f>Лист4!A2253</f>
        <v xml:space="preserve">Грановский пер. д.69 </v>
      </c>
      <c r="B2255" s="185" t="str">
        <f>Лист4!C2253</f>
        <v>г. Астрахань</v>
      </c>
      <c r="C2255" s="46">
        <f t="shared" si="70"/>
        <v>6.76424</v>
      </c>
      <c r="D2255" s="46">
        <f t="shared" si="71"/>
        <v>0.43175999999999998</v>
      </c>
      <c r="E2255" s="160">
        <v>0</v>
      </c>
      <c r="F2255" s="161">
        <v>0.43175999999999998</v>
      </c>
      <c r="G2255" s="162">
        <v>0</v>
      </c>
      <c r="H2255" s="162">
        <v>0</v>
      </c>
      <c r="I2255" s="162">
        <v>0</v>
      </c>
      <c r="J2255" s="162">
        <v>0</v>
      </c>
      <c r="K2255" s="163">
        <f>Лист4!E2253/1000</f>
        <v>7.1959999999999997</v>
      </c>
      <c r="L2255" s="164"/>
      <c r="M2255" s="164"/>
    </row>
    <row r="2256" spans="1:13" s="165" customFormat="1" ht="25.5" customHeight="1" x14ac:dyDescent="0.25">
      <c r="A2256" s="45" t="str">
        <f>Лист4!A2254</f>
        <v xml:space="preserve">Грановский пер. д.69 - корп. 1 </v>
      </c>
      <c r="B2256" s="185" t="str">
        <f>Лист4!C2254</f>
        <v>г. Астрахань</v>
      </c>
      <c r="C2256" s="46">
        <f t="shared" si="70"/>
        <v>182.85303939999997</v>
      </c>
      <c r="D2256" s="46">
        <f t="shared" si="71"/>
        <v>11.671470599999999</v>
      </c>
      <c r="E2256" s="160">
        <v>0</v>
      </c>
      <c r="F2256" s="161">
        <v>11.671470599999999</v>
      </c>
      <c r="G2256" s="162">
        <v>0</v>
      </c>
      <c r="H2256" s="162">
        <v>0</v>
      </c>
      <c r="I2256" s="162">
        <v>0</v>
      </c>
      <c r="J2256" s="162">
        <v>0</v>
      </c>
      <c r="K2256" s="163">
        <f>Лист4!E2254/1000</f>
        <v>194.52450999999996</v>
      </c>
      <c r="L2256" s="164"/>
      <c r="M2256" s="164"/>
    </row>
    <row r="2257" spans="1:13" s="165" customFormat="1" ht="25.5" customHeight="1" x14ac:dyDescent="0.25">
      <c r="A2257" s="45" t="str">
        <f>Лист4!A2255</f>
        <v xml:space="preserve">Грановский пер. д.71 </v>
      </c>
      <c r="B2257" s="185" t="str">
        <f>Лист4!C2255</f>
        <v>г. Астрахань</v>
      </c>
      <c r="C2257" s="46">
        <f t="shared" si="70"/>
        <v>94.008525800000015</v>
      </c>
      <c r="D2257" s="46">
        <f t="shared" si="71"/>
        <v>6.000544200000002</v>
      </c>
      <c r="E2257" s="160">
        <v>0</v>
      </c>
      <c r="F2257" s="161">
        <v>6.000544200000002</v>
      </c>
      <c r="G2257" s="162">
        <v>0</v>
      </c>
      <c r="H2257" s="162">
        <v>0</v>
      </c>
      <c r="I2257" s="162">
        <v>0</v>
      </c>
      <c r="J2257" s="162">
        <v>0</v>
      </c>
      <c r="K2257" s="163">
        <f>Лист4!E2255/1000</f>
        <v>100.00907000000002</v>
      </c>
      <c r="L2257" s="164"/>
      <c r="M2257" s="164"/>
    </row>
    <row r="2258" spans="1:13" s="165" customFormat="1" ht="18.75" customHeight="1" x14ac:dyDescent="0.25">
      <c r="A2258" s="45" t="str">
        <f>Лист4!A2256</f>
        <v xml:space="preserve">Грановский пер. д.71 - корп. 1 </v>
      </c>
      <c r="B2258" s="185" t="str">
        <f>Лист4!C2256</f>
        <v>г. Астрахань</v>
      </c>
      <c r="C2258" s="46">
        <f t="shared" si="70"/>
        <v>498.21250199999997</v>
      </c>
      <c r="D2258" s="46">
        <f t="shared" si="71"/>
        <v>31.800798</v>
      </c>
      <c r="E2258" s="160">
        <v>0</v>
      </c>
      <c r="F2258" s="161">
        <v>31.800798</v>
      </c>
      <c r="G2258" s="162">
        <v>0</v>
      </c>
      <c r="H2258" s="162">
        <v>0</v>
      </c>
      <c r="I2258" s="162">
        <v>0</v>
      </c>
      <c r="J2258" s="162">
        <v>0</v>
      </c>
      <c r="K2258" s="163">
        <f>Лист4!E2256/1000</f>
        <v>530.01329999999996</v>
      </c>
      <c r="L2258" s="164"/>
      <c r="M2258" s="164"/>
    </row>
    <row r="2259" spans="1:13" s="165" customFormat="1" ht="18.75" customHeight="1" x14ac:dyDescent="0.25">
      <c r="A2259" s="45" t="str">
        <f>Лист4!A2257</f>
        <v xml:space="preserve">Грановский пер. д.71 - корп. 2 </v>
      </c>
      <c r="B2259" s="185" t="str">
        <f>Лист4!C2257</f>
        <v>г. Астрахань</v>
      </c>
      <c r="C2259" s="46">
        <f t="shared" si="70"/>
        <v>237.02147000000002</v>
      </c>
      <c r="D2259" s="46">
        <f t="shared" si="71"/>
        <v>15.129030000000002</v>
      </c>
      <c r="E2259" s="160">
        <v>0</v>
      </c>
      <c r="F2259" s="161">
        <v>15.129030000000002</v>
      </c>
      <c r="G2259" s="162">
        <v>0</v>
      </c>
      <c r="H2259" s="162">
        <v>0</v>
      </c>
      <c r="I2259" s="162">
        <v>0</v>
      </c>
      <c r="J2259" s="162">
        <v>0</v>
      </c>
      <c r="K2259" s="163">
        <f>Лист4!E2257/1000</f>
        <v>252.15050000000002</v>
      </c>
      <c r="L2259" s="164"/>
      <c r="M2259" s="164"/>
    </row>
    <row r="2260" spans="1:13" s="165" customFormat="1" ht="25.5" customHeight="1" x14ac:dyDescent="0.25">
      <c r="A2260" s="45" t="str">
        <f>Лист4!A2258</f>
        <v xml:space="preserve">Грановский пер. д.71 - корп. 3 </v>
      </c>
      <c r="B2260" s="185" t="str">
        <f>Лист4!C2258</f>
        <v>г. Астрахань</v>
      </c>
      <c r="C2260" s="46">
        <f t="shared" si="70"/>
        <v>99.294080000000008</v>
      </c>
      <c r="D2260" s="46">
        <f t="shared" si="71"/>
        <v>6.3379200000000004</v>
      </c>
      <c r="E2260" s="160">
        <v>0</v>
      </c>
      <c r="F2260" s="161">
        <v>6.3379200000000004</v>
      </c>
      <c r="G2260" s="162">
        <v>0</v>
      </c>
      <c r="H2260" s="162">
        <v>0</v>
      </c>
      <c r="I2260" s="162">
        <v>0</v>
      </c>
      <c r="J2260" s="162">
        <v>0</v>
      </c>
      <c r="K2260" s="163">
        <f>Лист4!E2258/1000</f>
        <v>105.63200000000001</v>
      </c>
      <c r="L2260" s="164"/>
      <c r="M2260" s="164"/>
    </row>
    <row r="2261" spans="1:13" s="165" customFormat="1" ht="25.5" customHeight="1" x14ac:dyDescent="0.25">
      <c r="A2261" s="45" t="str">
        <f>Лист4!A2259</f>
        <v xml:space="preserve">Грановского пер. д.54 - корп. 2 </v>
      </c>
      <c r="B2261" s="185" t="str">
        <f>Лист4!C2259</f>
        <v>г. Астрахань</v>
      </c>
      <c r="C2261" s="46">
        <f t="shared" si="70"/>
        <v>703.13605519999987</v>
      </c>
      <c r="D2261" s="46">
        <f t="shared" si="71"/>
        <v>44.881024799999992</v>
      </c>
      <c r="E2261" s="160">
        <v>0</v>
      </c>
      <c r="F2261" s="161">
        <v>44.881024799999992</v>
      </c>
      <c r="G2261" s="162">
        <v>0</v>
      </c>
      <c r="H2261" s="162">
        <v>0</v>
      </c>
      <c r="I2261" s="162">
        <v>0</v>
      </c>
      <c r="J2261" s="162">
        <v>0</v>
      </c>
      <c r="K2261" s="163">
        <f>Лист4!E2259/1000</f>
        <v>748.01707999999985</v>
      </c>
      <c r="L2261" s="164"/>
      <c r="M2261" s="164"/>
    </row>
    <row r="2262" spans="1:13" s="165" customFormat="1" ht="18.75" customHeight="1" x14ac:dyDescent="0.25">
      <c r="A2262" s="45" t="str">
        <f>Лист4!A2260</f>
        <v xml:space="preserve">Грановского пер. д.56 - корп. 1 </v>
      </c>
      <c r="B2262" s="185" t="str">
        <f>Лист4!C2260</f>
        <v>г. Астрахань</v>
      </c>
      <c r="C2262" s="46">
        <f t="shared" si="70"/>
        <v>595.71344740000029</v>
      </c>
      <c r="D2262" s="46">
        <f t="shared" si="71"/>
        <v>38.024262600000014</v>
      </c>
      <c r="E2262" s="160">
        <v>0</v>
      </c>
      <c r="F2262" s="161">
        <v>38.024262600000014</v>
      </c>
      <c r="G2262" s="162">
        <v>0</v>
      </c>
      <c r="H2262" s="162">
        <v>0</v>
      </c>
      <c r="I2262" s="162">
        <v>0</v>
      </c>
      <c r="J2262" s="162">
        <v>0</v>
      </c>
      <c r="K2262" s="163">
        <f>Лист4!E2260/1000</f>
        <v>633.73771000000033</v>
      </c>
      <c r="L2262" s="164"/>
      <c r="M2262" s="164"/>
    </row>
    <row r="2263" spans="1:13" s="165" customFormat="1" ht="18.75" customHeight="1" x14ac:dyDescent="0.25">
      <c r="A2263" s="45" t="str">
        <f>Лист4!A2261</f>
        <v xml:space="preserve">Грановского пер. д.57 </v>
      </c>
      <c r="B2263" s="185" t="str">
        <f>Лист4!C2261</f>
        <v>г. Астрахань</v>
      </c>
      <c r="C2263" s="46">
        <f t="shared" si="70"/>
        <v>1538.2723812000011</v>
      </c>
      <c r="D2263" s="46">
        <f t="shared" si="71"/>
        <v>98.187598800000075</v>
      </c>
      <c r="E2263" s="160">
        <v>0</v>
      </c>
      <c r="F2263" s="161">
        <v>98.187598800000075</v>
      </c>
      <c r="G2263" s="162">
        <v>0</v>
      </c>
      <c r="H2263" s="162">
        <v>0</v>
      </c>
      <c r="I2263" s="162">
        <v>0</v>
      </c>
      <c r="J2263" s="162">
        <v>0</v>
      </c>
      <c r="K2263" s="163">
        <f>Лист4!E2261/1000</f>
        <v>1636.4599800000012</v>
      </c>
      <c r="L2263" s="164"/>
      <c r="M2263" s="164"/>
    </row>
    <row r="2264" spans="1:13" s="165" customFormat="1" ht="18.75" customHeight="1" x14ac:dyDescent="0.25">
      <c r="A2264" s="45" t="str">
        <f>Лист4!A2262</f>
        <v xml:space="preserve">Грановского пер. д.59 - корп. 1 </v>
      </c>
      <c r="B2264" s="185" t="str">
        <f>Лист4!C2262</f>
        <v>г. Астрахань</v>
      </c>
      <c r="C2264" s="46">
        <f t="shared" si="70"/>
        <v>1382.103798599999</v>
      </c>
      <c r="D2264" s="46">
        <f t="shared" si="71"/>
        <v>88.219391399999935</v>
      </c>
      <c r="E2264" s="160">
        <v>0</v>
      </c>
      <c r="F2264" s="161">
        <v>88.219391399999935</v>
      </c>
      <c r="G2264" s="162">
        <v>0</v>
      </c>
      <c r="H2264" s="162">
        <v>0</v>
      </c>
      <c r="I2264" s="162">
        <v>0</v>
      </c>
      <c r="J2264" s="162">
        <v>0</v>
      </c>
      <c r="K2264" s="163">
        <f>Лист4!E2262/1000</f>
        <v>1470.3231899999989</v>
      </c>
      <c r="L2264" s="164"/>
      <c r="M2264" s="164"/>
    </row>
    <row r="2265" spans="1:13" s="165" customFormat="1" ht="18.75" customHeight="1" x14ac:dyDescent="0.25">
      <c r="A2265" s="45" t="str">
        <f>Лист4!A2263</f>
        <v xml:space="preserve">Грановского пер. д.59 - корп. 2 </v>
      </c>
      <c r="B2265" s="185" t="str">
        <f>Лист4!C2263</f>
        <v>г. Астрахань</v>
      </c>
      <c r="C2265" s="46">
        <f t="shared" si="70"/>
        <v>489.98034860000007</v>
      </c>
      <c r="D2265" s="46">
        <f t="shared" si="71"/>
        <v>31.275341400000006</v>
      </c>
      <c r="E2265" s="160">
        <v>0</v>
      </c>
      <c r="F2265" s="161">
        <v>31.275341400000006</v>
      </c>
      <c r="G2265" s="162">
        <v>0</v>
      </c>
      <c r="H2265" s="162">
        <v>0</v>
      </c>
      <c r="I2265" s="162">
        <v>0</v>
      </c>
      <c r="J2265" s="162">
        <v>0</v>
      </c>
      <c r="K2265" s="163">
        <f>Лист4!E2263/1000</f>
        <v>521.25569000000007</v>
      </c>
      <c r="L2265" s="164"/>
      <c r="M2265" s="164"/>
    </row>
    <row r="2266" spans="1:13" s="165" customFormat="1" ht="18.75" customHeight="1" x14ac:dyDescent="0.25">
      <c r="A2266" s="45" t="str">
        <f>Лист4!A2264</f>
        <v xml:space="preserve">Грановского пер. д.63 </v>
      </c>
      <c r="B2266" s="185" t="str">
        <f>Лист4!C2264</f>
        <v>г. Астрахань</v>
      </c>
      <c r="C2266" s="46">
        <f t="shared" si="70"/>
        <v>2.5289572000000002</v>
      </c>
      <c r="D2266" s="46">
        <f t="shared" si="71"/>
        <v>0.16142280000000001</v>
      </c>
      <c r="E2266" s="160">
        <v>0</v>
      </c>
      <c r="F2266" s="161">
        <v>0.16142280000000001</v>
      </c>
      <c r="G2266" s="162">
        <v>0</v>
      </c>
      <c r="H2266" s="162">
        <v>0</v>
      </c>
      <c r="I2266" s="162">
        <v>0</v>
      </c>
      <c r="J2266" s="162">
        <v>0</v>
      </c>
      <c r="K2266" s="163">
        <f>Лист4!E2264/1000</f>
        <v>2.6903800000000002</v>
      </c>
      <c r="L2266" s="164"/>
      <c r="M2266" s="164"/>
    </row>
    <row r="2267" spans="1:13" s="165" customFormat="1" ht="25.5" customHeight="1" x14ac:dyDescent="0.25">
      <c r="A2267" s="45" t="str">
        <f>Лист4!A2265</f>
        <v xml:space="preserve">Грановского пер. д.65 </v>
      </c>
      <c r="B2267" s="185" t="str">
        <f>Лист4!C2265</f>
        <v>г. Астрахань</v>
      </c>
      <c r="C2267" s="46">
        <f t="shared" si="70"/>
        <v>247.3433280000001</v>
      </c>
      <c r="D2267" s="46">
        <f t="shared" si="71"/>
        <v>15.787872000000004</v>
      </c>
      <c r="E2267" s="160">
        <v>0</v>
      </c>
      <c r="F2267" s="161">
        <v>15.787872000000004</v>
      </c>
      <c r="G2267" s="162">
        <v>0</v>
      </c>
      <c r="H2267" s="162">
        <v>0</v>
      </c>
      <c r="I2267" s="162">
        <v>0</v>
      </c>
      <c r="J2267" s="162">
        <v>0</v>
      </c>
      <c r="K2267" s="163">
        <f>Лист4!E2265/1000</f>
        <v>263.13120000000009</v>
      </c>
      <c r="L2267" s="164"/>
      <c r="M2267" s="164"/>
    </row>
    <row r="2268" spans="1:13" s="165" customFormat="1" ht="25.5" customHeight="1" x14ac:dyDescent="0.25">
      <c r="A2268" s="45" t="str">
        <f>Лист4!A2266</f>
        <v xml:space="preserve">Грановского пер. д.69 </v>
      </c>
      <c r="B2268" s="185" t="str">
        <f>Лист4!C2266</f>
        <v>г. Астрахань</v>
      </c>
      <c r="C2268" s="46">
        <f t="shared" si="70"/>
        <v>166.51696739999997</v>
      </c>
      <c r="D2268" s="46">
        <f t="shared" si="71"/>
        <v>10.628742599999999</v>
      </c>
      <c r="E2268" s="160">
        <v>0</v>
      </c>
      <c r="F2268" s="161">
        <v>10.628742599999999</v>
      </c>
      <c r="G2268" s="162">
        <v>0</v>
      </c>
      <c r="H2268" s="162">
        <v>0</v>
      </c>
      <c r="I2268" s="162">
        <v>0</v>
      </c>
      <c r="J2268" s="162">
        <v>0</v>
      </c>
      <c r="K2268" s="163">
        <f>Лист4!E2266/1000</f>
        <v>177.14570999999998</v>
      </c>
      <c r="L2268" s="164"/>
      <c r="M2268" s="164"/>
    </row>
    <row r="2269" spans="1:13" s="165" customFormat="1" ht="25.5" customHeight="1" x14ac:dyDescent="0.25">
      <c r="A2269" s="45" t="str">
        <f>Лист4!A2267</f>
        <v xml:space="preserve">Дворжака ул. д.1 </v>
      </c>
      <c r="B2269" s="185" t="str">
        <f>Лист4!C2267</f>
        <v>г. Астрахань</v>
      </c>
      <c r="C2269" s="46">
        <f t="shared" si="70"/>
        <v>26.920772800000048</v>
      </c>
      <c r="D2269" s="46">
        <f t="shared" si="71"/>
        <v>1.7183471999999997</v>
      </c>
      <c r="E2269" s="160">
        <v>0</v>
      </c>
      <c r="F2269" s="161">
        <v>1.7183471999999997</v>
      </c>
      <c r="G2269" s="162">
        <v>0</v>
      </c>
      <c r="H2269" s="162">
        <v>0</v>
      </c>
      <c r="I2269" s="162">
        <v>0</v>
      </c>
      <c r="J2269" s="162">
        <v>1282.4100000000001</v>
      </c>
      <c r="K2269" s="163">
        <f>Лист4!E2267/1000-J2269</f>
        <v>-1253.77088</v>
      </c>
      <c r="L2269" s="164"/>
      <c r="M2269" s="164"/>
    </row>
    <row r="2270" spans="1:13" s="165" customFormat="1" ht="25.5" customHeight="1" x14ac:dyDescent="0.25">
      <c r="A2270" s="45" t="str">
        <f>Лист4!A2268</f>
        <v xml:space="preserve">Дворжака ул. д.11 </v>
      </c>
      <c r="B2270" s="185" t="str">
        <f>Лист4!C2268</f>
        <v>г. Астрахань</v>
      </c>
      <c r="C2270" s="46">
        <f t="shared" si="70"/>
        <v>75.934985999999995</v>
      </c>
      <c r="D2270" s="46">
        <f t="shared" si="71"/>
        <v>4.8469139999999999</v>
      </c>
      <c r="E2270" s="160">
        <v>0</v>
      </c>
      <c r="F2270" s="161">
        <v>4.8469139999999999</v>
      </c>
      <c r="G2270" s="162">
        <v>0</v>
      </c>
      <c r="H2270" s="162">
        <v>0</v>
      </c>
      <c r="I2270" s="162">
        <v>0</v>
      </c>
      <c r="J2270" s="162">
        <v>0</v>
      </c>
      <c r="K2270" s="163">
        <f>Лист4!E2268/1000</f>
        <v>80.781899999999993</v>
      </c>
      <c r="L2270" s="164"/>
      <c r="M2270" s="164"/>
    </row>
    <row r="2271" spans="1:13" s="165" customFormat="1" ht="18.75" customHeight="1" x14ac:dyDescent="0.25">
      <c r="A2271" s="45" t="str">
        <f>Лист4!A2269</f>
        <v xml:space="preserve">Дворжака ул. д.3 </v>
      </c>
      <c r="B2271" s="185" t="str">
        <f>Лист4!C2269</f>
        <v>г. Астрахань</v>
      </c>
      <c r="C2271" s="46">
        <f t="shared" si="70"/>
        <v>32.631912000000007</v>
      </c>
      <c r="D2271" s="46">
        <f t="shared" si="71"/>
        <v>2.0828880000000001</v>
      </c>
      <c r="E2271" s="160">
        <v>0</v>
      </c>
      <c r="F2271" s="161">
        <v>2.0828880000000001</v>
      </c>
      <c r="G2271" s="162">
        <v>0</v>
      </c>
      <c r="H2271" s="162">
        <v>0</v>
      </c>
      <c r="I2271" s="162">
        <v>0</v>
      </c>
      <c r="J2271" s="162">
        <v>0</v>
      </c>
      <c r="K2271" s="163">
        <f>Лист4!E2269/1000-J2271</f>
        <v>34.714800000000004</v>
      </c>
      <c r="L2271" s="164"/>
      <c r="M2271" s="164"/>
    </row>
    <row r="2272" spans="1:13" s="165" customFormat="1" ht="18.75" customHeight="1" x14ac:dyDescent="0.25">
      <c r="A2272" s="45" t="str">
        <f>Лист4!A2270</f>
        <v xml:space="preserve">Дворжака ул. д.9 </v>
      </c>
      <c r="B2272" s="185" t="str">
        <f>Лист4!C2270</f>
        <v>г. Астрахань</v>
      </c>
      <c r="C2272" s="46">
        <f t="shared" si="70"/>
        <v>53.533657999999996</v>
      </c>
      <c r="D2272" s="46">
        <f t="shared" si="71"/>
        <v>3.4170419999999999</v>
      </c>
      <c r="E2272" s="160">
        <v>0</v>
      </c>
      <c r="F2272" s="161">
        <v>3.4170419999999999</v>
      </c>
      <c r="G2272" s="162">
        <v>0</v>
      </c>
      <c r="H2272" s="162">
        <v>0</v>
      </c>
      <c r="I2272" s="162">
        <v>0</v>
      </c>
      <c r="J2272" s="162">
        <v>0</v>
      </c>
      <c r="K2272" s="163">
        <f>Лист4!E2270/1000</f>
        <v>56.950699999999998</v>
      </c>
      <c r="L2272" s="164"/>
      <c r="M2272" s="164"/>
    </row>
    <row r="2273" spans="1:13" s="165" customFormat="1" ht="25.5" customHeight="1" x14ac:dyDescent="0.25">
      <c r="A2273" s="45" t="str">
        <f>Лист4!A2271</f>
        <v xml:space="preserve">Депутатская ул. д.14 </v>
      </c>
      <c r="B2273" s="185" t="str">
        <f>Лист4!C2271</f>
        <v>г. Астрахань</v>
      </c>
      <c r="C2273" s="46">
        <f t="shared" si="70"/>
        <v>1031.1726773999997</v>
      </c>
      <c r="D2273" s="46">
        <f t="shared" si="71"/>
        <v>65.819532599999974</v>
      </c>
      <c r="E2273" s="160">
        <v>0</v>
      </c>
      <c r="F2273" s="161">
        <v>65.819532599999974</v>
      </c>
      <c r="G2273" s="162">
        <v>0</v>
      </c>
      <c r="H2273" s="162">
        <v>0</v>
      </c>
      <c r="I2273" s="162">
        <v>0</v>
      </c>
      <c r="J2273" s="162">
        <v>0</v>
      </c>
      <c r="K2273" s="163">
        <f>Лист4!E2271/1000</f>
        <v>1096.9922099999997</v>
      </c>
      <c r="L2273" s="164"/>
      <c r="M2273" s="164"/>
    </row>
    <row r="2274" spans="1:13" s="165" customFormat="1" ht="18.75" customHeight="1" x14ac:dyDescent="0.25">
      <c r="A2274" s="45" t="str">
        <f>Лист4!A2272</f>
        <v xml:space="preserve">Депутатская ул. д.2 - корп. 1 </v>
      </c>
      <c r="B2274" s="185" t="str">
        <f>Лист4!C2272</f>
        <v>г. Астрахань</v>
      </c>
      <c r="C2274" s="46">
        <f t="shared" si="70"/>
        <v>212.6426922</v>
      </c>
      <c r="D2274" s="46">
        <f t="shared" si="71"/>
        <v>13.5729378</v>
      </c>
      <c r="E2274" s="160">
        <v>0</v>
      </c>
      <c r="F2274" s="161">
        <v>13.5729378</v>
      </c>
      <c r="G2274" s="162">
        <v>0</v>
      </c>
      <c r="H2274" s="162">
        <v>0</v>
      </c>
      <c r="I2274" s="162">
        <v>0</v>
      </c>
      <c r="J2274" s="162">
        <v>0</v>
      </c>
      <c r="K2274" s="163">
        <f>Лист4!E2272/1000</f>
        <v>226.21563</v>
      </c>
      <c r="L2274" s="164"/>
      <c r="M2274" s="164"/>
    </row>
    <row r="2275" spans="1:13" s="165" customFormat="1" ht="18.75" customHeight="1" x14ac:dyDescent="0.25">
      <c r="A2275" s="45" t="str">
        <f>Лист4!A2273</f>
        <v xml:space="preserve">Депутатская ул. д.4 </v>
      </c>
      <c r="B2275" s="185" t="str">
        <f>Лист4!C2273</f>
        <v>г. Астрахань</v>
      </c>
      <c r="C2275" s="46">
        <f t="shared" si="70"/>
        <v>493.05255999999997</v>
      </c>
      <c r="D2275" s="46">
        <f t="shared" si="71"/>
        <v>31.471440000000001</v>
      </c>
      <c r="E2275" s="160">
        <v>0</v>
      </c>
      <c r="F2275" s="161">
        <v>31.471440000000001</v>
      </c>
      <c r="G2275" s="162">
        <v>0</v>
      </c>
      <c r="H2275" s="162">
        <v>0</v>
      </c>
      <c r="I2275" s="162">
        <v>0</v>
      </c>
      <c r="J2275" s="162">
        <v>0</v>
      </c>
      <c r="K2275" s="163">
        <f>Лист4!E2273/1000</f>
        <v>524.524</v>
      </c>
      <c r="L2275" s="164"/>
      <c r="M2275" s="164"/>
    </row>
    <row r="2276" spans="1:13" s="165" customFormat="1" ht="18.75" customHeight="1" x14ac:dyDescent="0.25">
      <c r="A2276" s="45" t="str">
        <f>Лист4!A2274</f>
        <v xml:space="preserve">Депутатская ул. д.4 - корп. 1 </v>
      </c>
      <c r="B2276" s="185" t="str">
        <f>Лист4!C2274</f>
        <v>г. Астрахань</v>
      </c>
      <c r="C2276" s="46">
        <f t="shared" si="70"/>
        <v>569.99569600000007</v>
      </c>
      <c r="D2276" s="46">
        <f t="shared" si="71"/>
        <v>36.382704000000004</v>
      </c>
      <c r="E2276" s="160">
        <v>0</v>
      </c>
      <c r="F2276" s="161">
        <v>36.382704000000004</v>
      </c>
      <c r="G2276" s="162">
        <v>0</v>
      </c>
      <c r="H2276" s="162">
        <v>0</v>
      </c>
      <c r="I2276" s="162">
        <v>0</v>
      </c>
      <c r="J2276" s="162">
        <v>0</v>
      </c>
      <c r="K2276" s="163">
        <f>Лист4!E2274/1000</f>
        <v>606.37840000000006</v>
      </c>
      <c r="L2276" s="164"/>
      <c r="M2276" s="164"/>
    </row>
    <row r="2277" spans="1:13" s="165" customFormat="1" ht="18.75" customHeight="1" x14ac:dyDescent="0.25">
      <c r="A2277" s="45" t="str">
        <f>Лист4!A2275</f>
        <v>Депутатская ул. д.8 ком.52</v>
      </c>
      <c r="B2277" s="185" t="str">
        <f>Лист4!C2275</f>
        <v>г. Астрахань</v>
      </c>
      <c r="C2277" s="46">
        <f t="shared" si="70"/>
        <v>371.84250220000007</v>
      </c>
      <c r="D2277" s="46">
        <f t="shared" si="71"/>
        <v>23.734627800000005</v>
      </c>
      <c r="E2277" s="160">
        <v>0</v>
      </c>
      <c r="F2277" s="161">
        <v>23.734627800000005</v>
      </c>
      <c r="G2277" s="162">
        <v>0</v>
      </c>
      <c r="H2277" s="162">
        <v>0</v>
      </c>
      <c r="I2277" s="162">
        <v>0</v>
      </c>
      <c r="J2277" s="162">
        <v>0</v>
      </c>
      <c r="K2277" s="163">
        <f>Лист4!E2275/1000</f>
        <v>395.57713000000007</v>
      </c>
      <c r="L2277" s="164"/>
      <c r="M2277" s="164"/>
    </row>
    <row r="2278" spans="1:13" s="165" customFormat="1" ht="18.75" customHeight="1" x14ac:dyDescent="0.25">
      <c r="A2278" s="45" t="str">
        <f>Лист4!A2276</f>
        <v xml:space="preserve">Депутатский 1-й пер. д.15 - корп. 1 </v>
      </c>
      <c r="B2278" s="185" t="str">
        <f>Лист4!C2276</f>
        <v>г. Астрахань</v>
      </c>
      <c r="C2278" s="46">
        <f t="shared" si="70"/>
        <v>311.32154219999995</v>
      </c>
      <c r="D2278" s="46">
        <f t="shared" si="71"/>
        <v>19.871587799999997</v>
      </c>
      <c r="E2278" s="160">
        <v>0</v>
      </c>
      <c r="F2278" s="161">
        <v>19.871587799999997</v>
      </c>
      <c r="G2278" s="162">
        <v>0</v>
      </c>
      <c r="H2278" s="162">
        <v>0</v>
      </c>
      <c r="I2278" s="162">
        <v>0</v>
      </c>
      <c r="J2278" s="162">
        <v>0</v>
      </c>
      <c r="K2278" s="163">
        <f>Лист4!E2276/1000</f>
        <v>331.19312999999994</v>
      </c>
      <c r="L2278" s="164"/>
      <c r="M2278" s="164"/>
    </row>
    <row r="2279" spans="1:13" s="165" customFormat="1" ht="18.75" customHeight="1" x14ac:dyDescent="0.25">
      <c r="A2279" s="45" t="str">
        <f>Лист4!A2277</f>
        <v xml:space="preserve">Джамбульская ул. д.11 </v>
      </c>
      <c r="B2279" s="185" t="str">
        <f>Лист4!C2277</f>
        <v>г. Астрахань</v>
      </c>
      <c r="C2279" s="46">
        <f t="shared" si="70"/>
        <v>24.409262000000002</v>
      </c>
      <c r="D2279" s="46">
        <f t="shared" si="71"/>
        <v>1.5580380000000003</v>
      </c>
      <c r="E2279" s="160">
        <v>0</v>
      </c>
      <c r="F2279" s="161">
        <v>1.5580380000000003</v>
      </c>
      <c r="G2279" s="162">
        <v>0</v>
      </c>
      <c r="H2279" s="162">
        <v>0</v>
      </c>
      <c r="I2279" s="162">
        <v>0</v>
      </c>
      <c r="J2279" s="162">
        <v>0</v>
      </c>
      <c r="K2279" s="163">
        <f>Лист4!E2277/1000</f>
        <v>25.967300000000002</v>
      </c>
      <c r="L2279" s="164"/>
      <c r="M2279" s="164"/>
    </row>
    <row r="2280" spans="1:13" s="165" customFormat="1" ht="18.75" customHeight="1" x14ac:dyDescent="0.25">
      <c r="A2280" s="45" t="str">
        <f>Лист4!A2278</f>
        <v xml:space="preserve">Джамбульская ул. д.11/10 </v>
      </c>
      <c r="B2280" s="185" t="str">
        <f>Лист4!C2278</f>
        <v>г. Астрахань</v>
      </c>
      <c r="C2280" s="46">
        <f t="shared" si="70"/>
        <v>7.6433279999999995</v>
      </c>
      <c r="D2280" s="46">
        <f t="shared" si="71"/>
        <v>0.48787199999999997</v>
      </c>
      <c r="E2280" s="160">
        <v>0</v>
      </c>
      <c r="F2280" s="161">
        <v>0.48787199999999997</v>
      </c>
      <c r="G2280" s="162">
        <v>0</v>
      </c>
      <c r="H2280" s="162">
        <v>0</v>
      </c>
      <c r="I2280" s="162">
        <v>0</v>
      </c>
      <c r="J2280" s="162">
        <v>0</v>
      </c>
      <c r="K2280" s="163">
        <f>Лист4!E2278/1000</f>
        <v>8.1311999999999998</v>
      </c>
      <c r="L2280" s="164"/>
      <c r="M2280" s="164"/>
    </row>
    <row r="2281" spans="1:13" s="165" customFormat="1" ht="18.75" customHeight="1" x14ac:dyDescent="0.25">
      <c r="A2281" s="45" t="str">
        <f>Лист4!A2279</f>
        <v xml:space="preserve">Джамбульская ул. д.12 </v>
      </c>
      <c r="B2281" s="185" t="str">
        <f>Лист4!C2279</f>
        <v>г. Астрахань</v>
      </c>
      <c r="C2281" s="46">
        <f t="shared" si="70"/>
        <v>32.386384</v>
      </c>
      <c r="D2281" s="46">
        <f t="shared" si="71"/>
        <v>2.0672160000000002</v>
      </c>
      <c r="E2281" s="160">
        <v>0</v>
      </c>
      <c r="F2281" s="161">
        <v>2.0672160000000002</v>
      </c>
      <c r="G2281" s="162">
        <v>0</v>
      </c>
      <c r="H2281" s="162">
        <v>0</v>
      </c>
      <c r="I2281" s="162">
        <v>0</v>
      </c>
      <c r="J2281" s="162">
        <v>0</v>
      </c>
      <c r="K2281" s="163">
        <f>Лист4!E2279/1000</f>
        <v>34.453600000000002</v>
      </c>
      <c r="L2281" s="164"/>
      <c r="M2281" s="164"/>
    </row>
    <row r="2282" spans="1:13" s="165" customFormat="1" ht="18.75" customHeight="1" x14ac:dyDescent="0.25">
      <c r="A2282" s="45" t="str">
        <f>Лист4!A2280</f>
        <v xml:space="preserve">Джамбульская ул. д.13 </v>
      </c>
      <c r="B2282" s="185" t="str">
        <f>Лист4!C2280</f>
        <v>г. Астрахань</v>
      </c>
      <c r="C2282" s="46">
        <f t="shared" si="70"/>
        <v>49.48724</v>
      </c>
      <c r="D2282" s="46">
        <f t="shared" si="71"/>
        <v>3.15876</v>
      </c>
      <c r="E2282" s="160">
        <v>0</v>
      </c>
      <c r="F2282" s="161">
        <v>3.15876</v>
      </c>
      <c r="G2282" s="162">
        <v>0</v>
      </c>
      <c r="H2282" s="162">
        <v>0</v>
      </c>
      <c r="I2282" s="162">
        <v>0</v>
      </c>
      <c r="J2282" s="162">
        <v>0</v>
      </c>
      <c r="K2282" s="163">
        <f>Лист4!E2280/1000</f>
        <v>52.646000000000001</v>
      </c>
      <c r="L2282" s="164"/>
      <c r="M2282" s="164"/>
    </row>
    <row r="2283" spans="1:13" s="165" customFormat="1" ht="18.75" customHeight="1" x14ac:dyDescent="0.25">
      <c r="A2283" s="45" t="str">
        <f>Лист4!A2281</f>
        <v xml:space="preserve">Джамбульская ул. д.14 </v>
      </c>
      <c r="B2283" s="185" t="str">
        <f>Лист4!C2281</f>
        <v>г. Астрахань</v>
      </c>
      <c r="C2283" s="46">
        <f t="shared" si="70"/>
        <v>25.490168000000001</v>
      </c>
      <c r="D2283" s="46">
        <f t="shared" si="71"/>
        <v>1.6270320000000003</v>
      </c>
      <c r="E2283" s="160">
        <v>0</v>
      </c>
      <c r="F2283" s="161">
        <v>1.6270320000000003</v>
      </c>
      <c r="G2283" s="162">
        <v>0</v>
      </c>
      <c r="H2283" s="162">
        <v>0</v>
      </c>
      <c r="I2283" s="162">
        <v>0</v>
      </c>
      <c r="J2283" s="162">
        <v>0</v>
      </c>
      <c r="K2283" s="163">
        <f>Лист4!E2281/1000</f>
        <v>27.1172</v>
      </c>
      <c r="L2283" s="164"/>
      <c r="M2283" s="164"/>
    </row>
    <row r="2284" spans="1:13" s="165" customFormat="1" ht="25.5" customHeight="1" x14ac:dyDescent="0.25">
      <c r="A2284" s="45" t="str">
        <f>Лист4!A2282</f>
        <v xml:space="preserve">Джамбульская ул. д.15 </v>
      </c>
      <c r="B2284" s="185" t="str">
        <f>Лист4!C2282</f>
        <v>г. Астрахань</v>
      </c>
      <c r="C2284" s="46">
        <f t="shared" si="70"/>
        <v>26.331844000000004</v>
      </c>
      <c r="D2284" s="46">
        <f t="shared" si="71"/>
        <v>1.6807560000000001</v>
      </c>
      <c r="E2284" s="160">
        <v>0</v>
      </c>
      <c r="F2284" s="161">
        <v>1.6807560000000001</v>
      </c>
      <c r="G2284" s="162">
        <v>0</v>
      </c>
      <c r="H2284" s="162">
        <v>0</v>
      </c>
      <c r="I2284" s="162">
        <v>0</v>
      </c>
      <c r="J2284" s="162">
        <v>0</v>
      </c>
      <c r="K2284" s="163">
        <f>Лист4!E2282/1000</f>
        <v>28.012600000000003</v>
      </c>
      <c r="L2284" s="164"/>
      <c r="M2284" s="164"/>
    </row>
    <row r="2285" spans="1:13" s="165" customFormat="1" ht="18.75" customHeight="1" x14ac:dyDescent="0.25">
      <c r="A2285" s="45" t="str">
        <f>Лист4!A2283</f>
        <v xml:space="preserve">Джамбульская ул. д.16 </v>
      </c>
      <c r="B2285" s="185" t="str">
        <f>Лист4!C2283</f>
        <v>г. Астрахань</v>
      </c>
      <c r="C2285" s="46">
        <f t="shared" si="70"/>
        <v>30.225512000000002</v>
      </c>
      <c r="D2285" s="46">
        <f t="shared" si="71"/>
        <v>1.9292880000000001</v>
      </c>
      <c r="E2285" s="160">
        <v>0</v>
      </c>
      <c r="F2285" s="161">
        <v>1.9292880000000001</v>
      </c>
      <c r="G2285" s="162">
        <v>0</v>
      </c>
      <c r="H2285" s="162">
        <v>0</v>
      </c>
      <c r="I2285" s="162">
        <v>0</v>
      </c>
      <c r="J2285" s="162">
        <v>0</v>
      </c>
      <c r="K2285" s="163">
        <f>Лист4!E2283/1000</f>
        <v>32.154800000000002</v>
      </c>
      <c r="L2285" s="164"/>
      <c r="M2285" s="164"/>
    </row>
    <row r="2286" spans="1:13" s="165" customFormat="1" ht="18.75" customHeight="1" x14ac:dyDescent="0.25">
      <c r="A2286" s="45" t="str">
        <f>Лист4!A2284</f>
        <v xml:space="preserve">Джамбульская ул. д.17 </v>
      </c>
      <c r="B2286" s="185" t="str">
        <f>Лист4!C2284</f>
        <v>г. Астрахань</v>
      </c>
      <c r="C2286" s="46">
        <f t="shared" si="70"/>
        <v>13.861897999999998</v>
      </c>
      <c r="D2286" s="46">
        <f t="shared" si="71"/>
        <v>0.88480199999999987</v>
      </c>
      <c r="E2286" s="160">
        <v>0</v>
      </c>
      <c r="F2286" s="161">
        <v>0.88480199999999987</v>
      </c>
      <c r="G2286" s="162">
        <v>0</v>
      </c>
      <c r="H2286" s="162">
        <v>0</v>
      </c>
      <c r="I2286" s="162">
        <v>0</v>
      </c>
      <c r="J2286" s="162">
        <v>0</v>
      </c>
      <c r="K2286" s="163">
        <f>Лист4!E2284/1000</f>
        <v>14.746699999999999</v>
      </c>
      <c r="L2286" s="164"/>
      <c r="M2286" s="164"/>
    </row>
    <row r="2287" spans="1:13" s="165" customFormat="1" ht="25.5" customHeight="1" x14ac:dyDescent="0.25">
      <c r="A2287" s="45" t="str">
        <f>Лист4!A2285</f>
        <v xml:space="preserve">Джамбульская ул. д.3 </v>
      </c>
      <c r="B2287" s="185" t="str">
        <f>Лист4!C2285</f>
        <v>г. Астрахань</v>
      </c>
      <c r="C2287" s="46">
        <f t="shared" si="70"/>
        <v>63.15578</v>
      </c>
      <c r="D2287" s="46">
        <f t="shared" si="71"/>
        <v>4.0312199999999994</v>
      </c>
      <c r="E2287" s="160">
        <v>0</v>
      </c>
      <c r="F2287" s="161">
        <v>4.0312199999999994</v>
      </c>
      <c r="G2287" s="162">
        <v>0</v>
      </c>
      <c r="H2287" s="162">
        <v>0</v>
      </c>
      <c r="I2287" s="162">
        <v>0</v>
      </c>
      <c r="J2287" s="162">
        <v>0</v>
      </c>
      <c r="K2287" s="163">
        <f>Лист4!E2285/1000</f>
        <v>67.186999999999998</v>
      </c>
      <c r="L2287" s="164"/>
      <c r="M2287" s="164"/>
    </row>
    <row r="2288" spans="1:13" s="165" customFormat="1" ht="18.75" customHeight="1" x14ac:dyDescent="0.25">
      <c r="A2288" s="45" t="str">
        <f>Лист4!A2286</f>
        <v xml:space="preserve">Джамбульская ул. д.5 </v>
      </c>
      <c r="B2288" s="185" t="str">
        <f>Лист4!C2286</f>
        <v>г. Астрахань</v>
      </c>
      <c r="C2288" s="46">
        <f t="shared" si="70"/>
        <v>43.502072000000005</v>
      </c>
      <c r="D2288" s="46">
        <f t="shared" si="71"/>
        <v>2.7767280000000003</v>
      </c>
      <c r="E2288" s="160">
        <v>0</v>
      </c>
      <c r="F2288" s="161">
        <v>2.7767280000000003</v>
      </c>
      <c r="G2288" s="162">
        <v>0</v>
      </c>
      <c r="H2288" s="162">
        <v>0</v>
      </c>
      <c r="I2288" s="162">
        <v>0</v>
      </c>
      <c r="J2288" s="162">
        <v>0</v>
      </c>
      <c r="K2288" s="163">
        <f>Лист4!E2286/1000</f>
        <v>46.278800000000004</v>
      </c>
      <c r="L2288" s="164"/>
      <c r="M2288" s="164"/>
    </row>
    <row r="2289" spans="1:13" s="165" customFormat="1" ht="25.5" customHeight="1" x14ac:dyDescent="0.25">
      <c r="A2289" s="45" t="str">
        <f>Лист4!A2287</f>
        <v xml:space="preserve">Джамбульская ул. д.7 </v>
      </c>
      <c r="B2289" s="185" t="str">
        <f>Лист4!C2287</f>
        <v>г. Астрахань</v>
      </c>
      <c r="C2289" s="46">
        <f t="shared" si="70"/>
        <v>11.597155999999998</v>
      </c>
      <c r="D2289" s="46">
        <f t="shared" si="71"/>
        <v>0.7402439999999999</v>
      </c>
      <c r="E2289" s="160">
        <v>0</v>
      </c>
      <c r="F2289" s="161">
        <v>0.7402439999999999</v>
      </c>
      <c r="G2289" s="162">
        <v>0</v>
      </c>
      <c r="H2289" s="162">
        <v>0</v>
      </c>
      <c r="I2289" s="162">
        <v>0</v>
      </c>
      <c r="J2289" s="162">
        <v>0</v>
      </c>
      <c r="K2289" s="163">
        <f>Лист4!E2287/1000</f>
        <v>12.337399999999999</v>
      </c>
      <c r="L2289" s="164"/>
      <c r="M2289" s="164"/>
    </row>
    <row r="2290" spans="1:13" s="165" customFormat="1" ht="25.5" customHeight="1" x14ac:dyDescent="0.25">
      <c r="A2290" s="45" t="str">
        <f>Лист4!A2288</f>
        <v xml:space="preserve">Дзержинского ул. д.46 </v>
      </c>
      <c r="B2290" s="185" t="str">
        <f>Лист4!C2288</f>
        <v>г. Астрахань</v>
      </c>
      <c r="C2290" s="46">
        <f t="shared" si="70"/>
        <v>756.13280399999985</v>
      </c>
      <c r="D2290" s="46">
        <f t="shared" si="71"/>
        <v>48.263795999999985</v>
      </c>
      <c r="E2290" s="160">
        <v>0</v>
      </c>
      <c r="F2290" s="161">
        <v>48.263795999999985</v>
      </c>
      <c r="G2290" s="162">
        <v>0</v>
      </c>
      <c r="H2290" s="162">
        <v>0</v>
      </c>
      <c r="I2290" s="162">
        <v>0</v>
      </c>
      <c r="J2290" s="162">
        <v>0</v>
      </c>
      <c r="K2290" s="163">
        <f>Лист4!E2288/1000</f>
        <v>804.39659999999981</v>
      </c>
      <c r="L2290" s="164"/>
      <c r="M2290" s="164"/>
    </row>
    <row r="2291" spans="1:13" s="165" customFormat="1" ht="18.75" customHeight="1" x14ac:dyDescent="0.25">
      <c r="A2291" s="45" t="str">
        <f>Лист4!A2289</f>
        <v xml:space="preserve">Дзержинского ул. д.58 </v>
      </c>
      <c r="B2291" s="185" t="str">
        <f>Лист4!C2289</f>
        <v>г. Астрахань</v>
      </c>
      <c r="C2291" s="46">
        <f t="shared" si="70"/>
        <v>182.04948980000003</v>
      </c>
      <c r="D2291" s="46">
        <f t="shared" si="71"/>
        <v>11.6201802</v>
      </c>
      <c r="E2291" s="160">
        <v>0</v>
      </c>
      <c r="F2291" s="161">
        <v>11.6201802</v>
      </c>
      <c r="G2291" s="162">
        <v>0</v>
      </c>
      <c r="H2291" s="162">
        <v>0</v>
      </c>
      <c r="I2291" s="162">
        <v>0</v>
      </c>
      <c r="J2291" s="162">
        <v>0</v>
      </c>
      <c r="K2291" s="163">
        <f>Лист4!E2289/1000</f>
        <v>193.66967000000002</v>
      </c>
      <c r="L2291" s="164"/>
      <c r="M2291" s="164"/>
    </row>
    <row r="2292" spans="1:13" s="165" customFormat="1" ht="25.5" customHeight="1" x14ac:dyDescent="0.25">
      <c r="A2292" s="45" t="str">
        <f>Лист4!A2290</f>
        <v xml:space="preserve">Дзержинского ул. д.58 - корп. 1 </v>
      </c>
      <c r="B2292" s="185" t="str">
        <f>Лист4!C2290</f>
        <v>г. Астрахань</v>
      </c>
      <c r="C2292" s="46">
        <f t="shared" si="70"/>
        <v>662.56758220000006</v>
      </c>
      <c r="D2292" s="46">
        <f t="shared" si="71"/>
        <v>42.291547800000004</v>
      </c>
      <c r="E2292" s="160">
        <v>0</v>
      </c>
      <c r="F2292" s="161">
        <v>42.291547800000004</v>
      </c>
      <c r="G2292" s="162">
        <v>0</v>
      </c>
      <c r="H2292" s="162">
        <v>0</v>
      </c>
      <c r="I2292" s="162">
        <v>0</v>
      </c>
      <c r="J2292" s="162">
        <v>0</v>
      </c>
      <c r="K2292" s="163">
        <f>Лист4!E2290/1000</f>
        <v>704.85913000000005</v>
      </c>
      <c r="L2292" s="164"/>
      <c r="M2292" s="164"/>
    </row>
    <row r="2293" spans="1:13" s="165" customFormat="1" ht="18.75" customHeight="1" x14ac:dyDescent="0.25">
      <c r="A2293" s="45" t="str">
        <f>Лист4!A2291</f>
        <v xml:space="preserve">Димитрова ул. д.11 </v>
      </c>
      <c r="B2293" s="185" t="str">
        <f>Лист4!C2291</f>
        <v>г. Астрахань</v>
      </c>
      <c r="C2293" s="46">
        <f t="shared" si="70"/>
        <v>238.37465639999996</v>
      </c>
      <c r="D2293" s="46">
        <f t="shared" si="71"/>
        <v>15.215403599999998</v>
      </c>
      <c r="E2293" s="160">
        <v>0</v>
      </c>
      <c r="F2293" s="161">
        <v>15.215403599999998</v>
      </c>
      <c r="G2293" s="162">
        <v>0</v>
      </c>
      <c r="H2293" s="162">
        <v>0</v>
      </c>
      <c r="I2293" s="162">
        <v>0</v>
      </c>
      <c r="J2293" s="162">
        <v>0</v>
      </c>
      <c r="K2293" s="163">
        <f>Лист4!E2291/1000</f>
        <v>253.59005999999997</v>
      </c>
      <c r="L2293" s="164"/>
      <c r="M2293" s="164"/>
    </row>
    <row r="2294" spans="1:13" s="165" customFormat="1" ht="18.75" customHeight="1" x14ac:dyDescent="0.25">
      <c r="A2294" s="45" t="str">
        <f>Лист4!A2292</f>
        <v xml:space="preserve">Димитрова ул. д.3 </v>
      </c>
      <c r="B2294" s="185" t="str">
        <f>Лист4!C2292</f>
        <v>г. Астрахань</v>
      </c>
      <c r="C2294" s="46">
        <f t="shared" si="70"/>
        <v>533.94350939999981</v>
      </c>
      <c r="D2294" s="46">
        <f t="shared" si="71"/>
        <v>34.081500599999991</v>
      </c>
      <c r="E2294" s="160">
        <v>0</v>
      </c>
      <c r="F2294" s="161">
        <v>34.081500599999991</v>
      </c>
      <c r="G2294" s="162">
        <v>0</v>
      </c>
      <c r="H2294" s="162">
        <v>0</v>
      </c>
      <c r="I2294" s="162">
        <v>0</v>
      </c>
      <c r="J2294" s="162">
        <v>0</v>
      </c>
      <c r="K2294" s="163">
        <f>Лист4!E2292/1000</f>
        <v>568.02500999999984</v>
      </c>
      <c r="L2294" s="164"/>
      <c r="M2294" s="164"/>
    </row>
    <row r="2295" spans="1:13" s="165" customFormat="1" ht="25.5" customHeight="1" x14ac:dyDescent="0.25">
      <c r="A2295" s="45" t="str">
        <f>Лист4!A2293</f>
        <v xml:space="preserve">Димитрова ул. д.3 - корп. 1 </v>
      </c>
      <c r="B2295" s="185" t="str">
        <f>Лист4!C2293</f>
        <v>г. Астрахань</v>
      </c>
      <c r="C2295" s="46">
        <f t="shared" si="70"/>
        <v>383.07962880000002</v>
      </c>
      <c r="D2295" s="46">
        <f t="shared" si="71"/>
        <v>24.451891200000002</v>
      </c>
      <c r="E2295" s="160">
        <v>0</v>
      </c>
      <c r="F2295" s="161">
        <v>24.451891200000002</v>
      </c>
      <c r="G2295" s="162">
        <v>0</v>
      </c>
      <c r="H2295" s="162">
        <v>0</v>
      </c>
      <c r="I2295" s="162">
        <v>0</v>
      </c>
      <c r="J2295" s="162">
        <v>0</v>
      </c>
      <c r="K2295" s="163">
        <f>Лист4!E2293/1000</f>
        <v>407.53152</v>
      </c>
      <c r="L2295" s="164"/>
      <c r="M2295" s="164"/>
    </row>
    <row r="2296" spans="1:13" s="165" customFormat="1" ht="18.75" customHeight="1" x14ac:dyDescent="0.25">
      <c r="A2296" s="45" t="str">
        <f>Лист4!A2294</f>
        <v xml:space="preserve">Димитрова ул. д.5 </v>
      </c>
      <c r="B2296" s="185" t="str">
        <f>Лист4!C2294</f>
        <v>г. Астрахань</v>
      </c>
      <c r="C2296" s="46">
        <f t="shared" si="70"/>
        <v>541.28479659999982</v>
      </c>
      <c r="D2296" s="46">
        <f t="shared" si="71"/>
        <v>34.550093399999994</v>
      </c>
      <c r="E2296" s="160">
        <v>0</v>
      </c>
      <c r="F2296" s="161">
        <v>34.550093399999994</v>
      </c>
      <c r="G2296" s="162">
        <v>0</v>
      </c>
      <c r="H2296" s="162">
        <v>0</v>
      </c>
      <c r="I2296" s="162">
        <v>0</v>
      </c>
      <c r="J2296" s="162">
        <v>0</v>
      </c>
      <c r="K2296" s="163">
        <f>Лист4!E2294/1000</f>
        <v>575.83488999999986</v>
      </c>
      <c r="L2296" s="164"/>
      <c r="M2296" s="164"/>
    </row>
    <row r="2297" spans="1:13" s="167" customFormat="1" ht="18.75" customHeight="1" x14ac:dyDescent="0.25">
      <c r="A2297" s="45" t="str">
        <f>Лист4!A2295</f>
        <v xml:space="preserve">Димитрова ул. д.5 - корп. 1 </v>
      </c>
      <c r="B2297" s="185" t="str">
        <f>Лист4!C2295</f>
        <v>г. Астрахань</v>
      </c>
      <c r="C2297" s="46">
        <f t="shared" si="70"/>
        <v>499.93882140000005</v>
      </c>
      <c r="D2297" s="46">
        <f t="shared" si="71"/>
        <v>31.910988600000003</v>
      </c>
      <c r="E2297" s="160">
        <v>0</v>
      </c>
      <c r="F2297" s="161">
        <v>31.910988600000003</v>
      </c>
      <c r="G2297" s="162">
        <v>0</v>
      </c>
      <c r="H2297" s="162">
        <v>0</v>
      </c>
      <c r="I2297" s="162">
        <v>0</v>
      </c>
      <c r="J2297" s="162">
        <v>0</v>
      </c>
      <c r="K2297" s="163">
        <f>Лист4!E2295/1000</f>
        <v>531.84981000000005</v>
      </c>
      <c r="L2297" s="164"/>
      <c r="M2297" s="164"/>
    </row>
    <row r="2298" spans="1:13" s="165" customFormat="1" ht="18.75" customHeight="1" x14ac:dyDescent="0.25">
      <c r="A2298" s="45" t="str">
        <f>Лист4!A2296</f>
        <v xml:space="preserve">Димитрова ул. д.5 - корп. 2 </v>
      </c>
      <c r="B2298" s="185" t="str">
        <f>Лист4!C2296</f>
        <v>г. Астрахань</v>
      </c>
      <c r="C2298" s="46">
        <f t="shared" si="70"/>
        <v>448.16817100000014</v>
      </c>
      <c r="D2298" s="46">
        <f t="shared" si="71"/>
        <v>28.606479000000014</v>
      </c>
      <c r="E2298" s="160">
        <v>0</v>
      </c>
      <c r="F2298" s="161">
        <v>28.606479000000014</v>
      </c>
      <c r="G2298" s="162">
        <v>0</v>
      </c>
      <c r="H2298" s="162">
        <v>0</v>
      </c>
      <c r="I2298" s="162">
        <v>0</v>
      </c>
      <c r="J2298" s="162">
        <v>0</v>
      </c>
      <c r="K2298" s="163">
        <f>Лист4!E2296/1000</f>
        <v>476.77465000000018</v>
      </c>
      <c r="L2298" s="164"/>
      <c r="M2298" s="164"/>
    </row>
    <row r="2299" spans="1:13" s="165" customFormat="1" ht="18.75" customHeight="1" x14ac:dyDescent="0.25">
      <c r="A2299" s="45" t="str">
        <f>Лист4!A2297</f>
        <v xml:space="preserve">Димитрова ул. д.5 - корп. 3 </v>
      </c>
      <c r="B2299" s="185" t="str">
        <f>Лист4!C2297</f>
        <v>г. Астрахань</v>
      </c>
      <c r="C2299" s="46">
        <f t="shared" si="70"/>
        <v>726.72599439999988</v>
      </c>
      <c r="D2299" s="46">
        <f t="shared" si="71"/>
        <v>46.38676559999999</v>
      </c>
      <c r="E2299" s="160">
        <v>0</v>
      </c>
      <c r="F2299" s="161">
        <v>46.38676559999999</v>
      </c>
      <c r="G2299" s="162">
        <v>0</v>
      </c>
      <c r="H2299" s="162">
        <v>0</v>
      </c>
      <c r="I2299" s="162">
        <v>0</v>
      </c>
      <c r="J2299" s="162">
        <v>0</v>
      </c>
      <c r="K2299" s="163">
        <f>Лист4!E2297/1000</f>
        <v>773.11275999999987</v>
      </c>
      <c r="L2299" s="164"/>
      <c r="M2299" s="164"/>
    </row>
    <row r="2300" spans="1:13" s="165" customFormat="1" ht="18.75" customHeight="1" x14ac:dyDescent="0.25">
      <c r="A2300" s="45" t="str">
        <f>Лист4!A2298</f>
        <v xml:space="preserve">Димитрова ул. д.7 </v>
      </c>
      <c r="B2300" s="185" t="str">
        <f>Лист4!C2298</f>
        <v>г. Астрахань</v>
      </c>
      <c r="C2300" s="46">
        <f t="shared" si="70"/>
        <v>0.45025999999999999</v>
      </c>
      <c r="D2300" s="46">
        <f t="shared" si="71"/>
        <v>2.8740000000000002E-2</v>
      </c>
      <c r="E2300" s="160">
        <v>0</v>
      </c>
      <c r="F2300" s="161">
        <v>2.8740000000000002E-2</v>
      </c>
      <c r="G2300" s="162">
        <v>0</v>
      </c>
      <c r="H2300" s="162">
        <v>0</v>
      </c>
      <c r="I2300" s="162">
        <v>0</v>
      </c>
      <c r="J2300" s="162">
        <v>0</v>
      </c>
      <c r="K2300" s="163">
        <f>Лист4!E2298/1000</f>
        <v>0.47899999999999998</v>
      </c>
      <c r="L2300" s="164"/>
      <c r="M2300" s="164"/>
    </row>
    <row r="2301" spans="1:13" s="165" customFormat="1" ht="18.75" customHeight="1" x14ac:dyDescent="0.25">
      <c r="A2301" s="45" t="str">
        <f>Лист4!A2299</f>
        <v xml:space="preserve">Димитрова ул. д.7 - корп. 1 </v>
      </c>
      <c r="B2301" s="185" t="str">
        <f>Лист4!C2299</f>
        <v>г. Астрахань</v>
      </c>
      <c r="C2301" s="46">
        <f t="shared" si="70"/>
        <v>630.09379699999988</v>
      </c>
      <c r="D2301" s="46">
        <f t="shared" si="71"/>
        <v>40.218752999999992</v>
      </c>
      <c r="E2301" s="160">
        <v>0</v>
      </c>
      <c r="F2301" s="161">
        <v>40.218752999999992</v>
      </c>
      <c r="G2301" s="162">
        <v>0</v>
      </c>
      <c r="H2301" s="162">
        <v>0</v>
      </c>
      <c r="I2301" s="162">
        <v>0</v>
      </c>
      <c r="J2301" s="162">
        <v>0</v>
      </c>
      <c r="K2301" s="163">
        <f>Лист4!E2299/1000</f>
        <v>670.31254999999987</v>
      </c>
      <c r="L2301" s="164"/>
      <c r="M2301" s="164"/>
    </row>
    <row r="2302" spans="1:13" s="165" customFormat="1" ht="18.75" customHeight="1" x14ac:dyDescent="0.25">
      <c r="A2302" s="45" t="str">
        <f>Лист4!A2300</f>
        <v xml:space="preserve">Димитрова ул. д.7 - корп. 2 </v>
      </c>
      <c r="B2302" s="185" t="str">
        <f>Лист4!C2300</f>
        <v>г. Астрахань</v>
      </c>
      <c r="C2302" s="46">
        <f t="shared" si="70"/>
        <v>411.76255380000009</v>
      </c>
      <c r="D2302" s="46">
        <f t="shared" si="71"/>
        <v>26.282716200000007</v>
      </c>
      <c r="E2302" s="160">
        <v>0</v>
      </c>
      <c r="F2302" s="161">
        <v>26.282716200000007</v>
      </c>
      <c r="G2302" s="162">
        <v>0</v>
      </c>
      <c r="H2302" s="162">
        <v>0</v>
      </c>
      <c r="I2302" s="162">
        <v>0</v>
      </c>
      <c r="J2302" s="162">
        <v>0</v>
      </c>
      <c r="K2302" s="163">
        <f>Лист4!E2300/1000</f>
        <v>438.04527000000007</v>
      </c>
      <c r="L2302" s="164"/>
      <c r="M2302" s="164"/>
    </row>
    <row r="2303" spans="1:13" s="165" customFormat="1" ht="18.75" customHeight="1" x14ac:dyDescent="0.25">
      <c r="A2303" s="45" t="str">
        <f>Лист4!A2301</f>
        <v xml:space="preserve">Заводская пл д.13 </v>
      </c>
      <c r="B2303" s="185" t="str">
        <f>Лист4!C2301</f>
        <v>г. Астрахань</v>
      </c>
      <c r="C2303" s="46">
        <f t="shared" ref="C2303:C2366" si="72">K2303+J2303-F2303</f>
        <v>93.953939999999974</v>
      </c>
      <c r="D2303" s="46">
        <f t="shared" ref="D2303:D2366" si="73">F2303</f>
        <v>5.9970599999999985</v>
      </c>
      <c r="E2303" s="160">
        <v>0</v>
      </c>
      <c r="F2303" s="161">
        <v>5.9970599999999985</v>
      </c>
      <c r="G2303" s="162">
        <v>0</v>
      </c>
      <c r="H2303" s="162">
        <v>0</v>
      </c>
      <c r="I2303" s="162">
        <v>0</v>
      </c>
      <c r="J2303" s="162">
        <v>0</v>
      </c>
      <c r="K2303" s="163">
        <f>Лист4!E2301/1000</f>
        <v>99.950999999999979</v>
      </c>
      <c r="L2303" s="164"/>
      <c r="M2303" s="164"/>
    </row>
    <row r="2304" spans="1:13" s="165" customFormat="1" ht="18.75" customHeight="1" x14ac:dyDescent="0.25">
      <c r="A2304" s="45" t="str">
        <f>Лист4!A2302</f>
        <v xml:space="preserve">Заводская пл д.14 </v>
      </c>
      <c r="B2304" s="185" t="str">
        <f>Лист4!C2302</f>
        <v>г. Астрахань</v>
      </c>
      <c r="C2304" s="46">
        <f t="shared" si="72"/>
        <v>84.304417000000015</v>
      </c>
      <c r="D2304" s="46">
        <f t="shared" si="73"/>
        <v>5.3811330000000019</v>
      </c>
      <c r="E2304" s="160">
        <v>0</v>
      </c>
      <c r="F2304" s="161">
        <v>5.3811330000000019</v>
      </c>
      <c r="G2304" s="162">
        <v>0</v>
      </c>
      <c r="H2304" s="162">
        <v>0</v>
      </c>
      <c r="I2304" s="162">
        <v>0</v>
      </c>
      <c r="J2304" s="162">
        <v>0</v>
      </c>
      <c r="K2304" s="163">
        <f>Лист4!E2302/1000</f>
        <v>89.685550000000021</v>
      </c>
      <c r="L2304" s="164"/>
      <c r="M2304" s="164"/>
    </row>
    <row r="2305" spans="1:13" s="165" customFormat="1" ht="18.75" customHeight="1" x14ac:dyDescent="0.25">
      <c r="A2305" s="45" t="str">
        <f>Лист4!A2303</f>
        <v xml:space="preserve">Заводская пл д.15 </v>
      </c>
      <c r="B2305" s="185" t="str">
        <f>Лист4!C2303</f>
        <v>г. Астрахань</v>
      </c>
      <c r="C2305" s="46">
        <f t="shared" si="72"/>
        <v>179.09210880000003</v>
      </c>
      <c r="D2305" s="46">
        <f t="shared" si="73"/>
        <v>11.431411200000003</v>
      </c>
      <c r="E2305" s="160">
        <v>0</v>
      </c>
      <c r="F2305" s="161">
        <v>11.431411200000003</v>
      </c>
      <c r="G2305" s="162">
        <v>0</v>
      </c>
      <c r="H2305" s="162">
        <v>0</v>
      </c>
      <c r="I2305" s="162">
        <v>0</v>
      </c>
      <c r="J2305" s="162">
        <v>0</v>
      </c>
      <c r="K2305" s="163">
        <f>Лист4!E2303/1000</f>
        <v>190.52352000000005</v>
      </c>
      <c r="L2305" s="164"/>
      <c r="M2305" s="164"/>
    </row>
    <row r="2306" spans="1:13" s="165" customFormat="1" ht="18.75" customHeight="1" x14ac:dyDescent="0.25">
      <c r="A2306" s="45" t="str">
        <f>Лист4!A2304</f>
        <v xml:space="preserve">Заводская пл д.16 </v>
      </c>
      <c r="B2306" s="185" t="str">
        <f>Лист4!C2304</f>
        <v>г. Астрахань</v>
      </c>
      <c r="C2306" s="46">
        <f t="shared" si="72"/>
        <v>167.359104</v>
      </c>
      <c r="D2306" s="46">
        <f t="shared" si="73"/>
        <v>10.682495999999999</v>
      </c>
      <c r="E2306" s="160">
        <v>0</v>
      </c>
      <c r="F2306" s="161">
        <v>10.682495999999999</v>
      </c>
      <c r="G2306" s="162">
        <v>0</v>
      </c>
      <c r="H2306" s="162">
        <v>0</v>
      </c>
      <c r="I2306" s="162">
        <v>0</v>
      </c>
      <c r="J2306" s="162">
        <v>0</v>
      </c>
      <c r="K2306" s="163">
        <f>Лист4!E2304/1000</f>
        <v>178.04159999999999</v>
      </c>
      <c r="L2306" s="164"/>
      <c r="M2306" s="164"/>
    </row>
    <row r="2307" spans="1:13" s="165" customFormat="1" ht="25.5" customHeight="1" x14ac:dyDescent="0.25">
      <c r="A2307" s="45" t="str">
        <f>Лист4!A2305</f>
        <v xml:space="preserve">Заводская пл д.18 </v>
      </c>
      <c r="B2307" s="185" t="str">
        <f>Лист4!C2305</f>
        <v>г. Астрахань</v>
      </c>
      <c r="C2307" s="46">
        <f t="shared" si="72"/>
        <v>161.96771520000001</v>
      </c>
      <c r="D2307" s="46">
        <f t="shared" si="73"/>
        <v>10.338364800000001</v>
      </c>
      <c r="E2307" s="160">
        <v>0</v>
      </c>
      <c r="F2307" s="161">
        <v>10.338364800000001</v>
      </c>
      <c r="G2307" s="162">
        <v>0</v>
      </c>
      <c r="H2307" s="162">
        <v>0</v>
      </c>
      <c r="I2307" s="162">
        <v>0</v>
      </c>
      <c r="J2307" s="162">
        <v>0</v>
      </c>
      <c r="K2307" s="163">
        <f>Лист4!E2305/1000</f>
        <v>172.30608000000001</v>
      </c>
      <c r="L2307" s="164"/>
      <c r="M2307" s="164"/>
    </row>
    <row r="2308" spans="1:13" s="165" customFormat="1" ht="25.5" customHeight="1" x14ac:dyDescent="0.25">
      <c r="A2308" s="45" t="str">
        <f>Лист4!A2306</f>
        <v xml:space="preserve">Заводская пл д.19 </v>
      </c>
      <c r="B2308" s="185" t="str">
        <f>Лист4!C2306</f>
        <v>г. Астрахань</v>
      </c>
      <c r="C2308" s="46">
        <f t="shared" si="72"/>
        <v>182.80509000000004</v>
      </c>
      <c r="D2308" s="46">
        <f t="shared" si="73"/>
        <v>11.668410000000002</v>
      </c>
      <c r="E2308" s="160">
        <v>0</v>
      </c>
      <c r="F2308" s="161">
        <v>11.668410000000002</v>
      </c>
      <c r="G2308" s="162">
        <v>0</v>
      </c>
      <c r="H2308" s="162">
        <v>0</v>
      </c>
      <c r="I2308" s="162">
        <v>0</v>
      </c>
      <c r="J2308" s="162">
        <v>0</v>
      </c>
      <c r="K2308" s="163">
        <f>Лист4!E2306/1000</f>
        <v>194.47350000000003</v>
      </c>
      <c r="L2308" s="164"/>
      <c r="M2308" s="164"/>
    </row>
    <row r="2309" spans="1:13" s="165" customFormat="1" ht="18.75" customHeight="1" x14ac:dyDescent="0.25">
      <c r="A2309" s="45" t="str">
        <f>Лист4!A2307</f>
        <v xml:space="preserve">Заводская пл д.2 </v>
      </c>
      <c r="B2309" s="185" t="str">
        <f>Лист4!C2307</f>
        <v>г. Астрахань</v>
      </c>
      <c r="C2309" s="46">
        <f t="shared" si="72"/>
        <v>1.2819720000000001</v>
      </c>
      <c r="D2309" s="46">
        <f t="shared" si="73"/>
        <v>8.1828000000000012E-2</v>
      </c>
      <c r="E2309" s="160">
        <v>0</v>
      </c>
      <c r="F2309" s="161">
        <v>8.1828000000000012E-2</v>
      </c>
      <c r="G2309" s="162">
        <v>0</v>
      </c>
      <c r="H2309" s="162">
        <v>0</v>
      </c>
      <c r="I2309" s="162">
        <v>0</v>
      </c>
      <c r="J2309" s="162">
        <v>0</v>
      </c>
      <c r="K2309" s="163">
        <f>Лист4!E2307/1000</f>
        <v>1.3638000000000001</v>
      </c>
      <c r="L2309" s="164"/>
      <c r="M2309" s="164"/>
    </row>
    <row r="2310" spans="1:13" s="165" customFormat="1" ht="18.75" customHeight="1" x14ac:dyDescent="0.25">
      <c r="A2310" s="45" t="str">
        <f>Лист4!A2308</f>
        <v xml:space="preserve">Заводская пл д.27 </v>
      </c>
      <c r="B2310" s="185" t="str">
        <f>Лист4!C2308</f>
        <v>г. Астрахань</v>
      </c>
      <c r="C2310" s="46">
        <f t="shared" si="72"/>
        <v>96.563286000000019</v>
      </c>
      <c r="D2310" s="46">
        <f t="shared" si="73"/>
        <v>6.1636140000000008</v>
      </c>
      <c r="E2310" s="160">
        <v>0</v>
      </c>
      <c r="F2310" s="161">
        <v>6.1636140000000008</v>
      </c>
      <c r="G2310" s="162">
        <v>0</v>
      </c>
      <c r="H2310" s="162">
        <v>0</v>
      </c>
      <c r="I2310" s="162">
        <v>0</v>
      </c>
      <c r="J2310" s="162">
        <v>0</v>
      </c>
      <c r="K2310" s="163">
        <f>Лист4!E2308/1000</f>
        <v>102.72690000000001</v>
      </c>
      <c r="L2310" s="164"/>
      <c r="M2310" s="164"/>
    </row>
    <row r="2311" spans="1:13" s="165" customFormat="1" ht="25.5" customHeight="1" x14ac:dyDescent="0.25">
      <c r="A2311" s="45" t="str">
        <f>Лист4!A2309</f>
        <v xml:space="preserve">Заводская пл д.29 </v>
      </c>
      <c r="B2311" s="185" t="str">
        <f>Лист4!C2309</f>
        <v>г. Астрахань</v>
      </c>
      <c r="C2311" s="46">
        <f t="shared" si="72"/>
        <v>100.83943999999998</v>
      </c>
      <c r="D2311" s="46">
        <f t="shared" si="73"/>
        <v>6.4365599999999983</v>
      </c>
      <c r="E2311" s="160">
        <v>0</v>
      </c>
      <c r="F2311" s="161">
        <v>6.4365599999999983</v>
      </c>
      <c r="G2311" s="162">
        <v>0</v>
      </c>
      <c r="H2311" s="162">
        <v>0</v>
      </c>
      <c r="I2311" s="162">
        <v>0</v>
      </c>
      <c r="J2311" s="162">
        <v>0</v>
      </c>
      <c r="K2311" s="163">
        <f>Лист4!E2309/1000</f>
        <v>107.27599999999998</v>
      </c>
      <c r="L2311" s="164"/>
      <c r="M2311" s="164"/>
    </row>
    <row r="2312" spans="1:13" s="165" customFormat="1" ht="25.5" customHeight="1" x14ac:dyDescent="0.25">
      <c r="A2312" s="45" t="str">
        <f>Лист4!A2310</f>
        <v xml:space="preserve">Заводская пл д.3 </v>
      </c>
      <c r="B2312" s="185" t="str">
        <f>Лист4!C2310</f>
        <v>г. Астрахань</v>
      </c>
      <c r="C2312" s="46">
        <f t="shared" si="72"/>
        <v>6.6429800000000006</v>
      </c>
      <c r="D2312" s="46">
        <f t="shared" si="73"/>
        <v>0.42401999999999995</v>
      </c>
      <c r="E2312" s="160">
        <v>0</v>
      </c>
      <c r="F2312" s="161">
        <v>0.42401999999999995</v>
      </c>
      <c r="G2312" s="162">
        <v>0</v>
      </c>
      <c r="H2312" s="162">
        <v>0</v>
      </c>
      <c r="I2312" s="162">
        <v>0</v>
      </c>
      <c r="J2312" s="162">
        <v>0</v>
      </c>
      <c r="K2312" s="163">
        <f>Лист4!E2310/1000</f>
        <v>7.0670000000000002</v>
      </c>
      <c r="L2312" s="164"/>
      <c r="M2312" s="164"/>
    </row>
    <row r="2313" spans="1:13" s="165" customFormat="1" ht="25.5" customHeight="1" x14ac:dyDescent="0.25">
      <c r="A2313" s="45" t="str">
        <f>Лист4!A2311</f>
        <v xml:space="preserve">Заводская пл д.30 </v>
      </c>
      <c r="B2313" s="185" t="str">
        <f>Лист4!C2311</f>
        <v>г. Астрахань</v>
      </c>
      <c r="C2313" s="46">
        <f t="shared" si="72"/>
        <v>72.102699999999984</v>
      </c>
      <c r="D2313" s="46">
        <f t="shared" si="73"/>
        <v>4.6022999999999987</v>
      </c>
      <c r="E2313" s="160">
        <v>0</v>
      </c>
      <c r="F2313" s="161">
        <v>4.6022999999999987</v>
      </c>
      <c r="G2313" s="162">
        <v>0</v>
      </c>
      <c r="H2313" s="162">
        <v>0</v>
      </c>
      <c r="I2313" s="162">
        <v>0</v>
      </c>
      <c r="J2313" s="162">
        <v>0</v>
      </c>
      <c r="K2313" s="163">
        <f>Лист4!E2311/1000</f>
        <v>76.704999999999984</v>
      </c>
      <c r="L2313" s="164"/>
      <c r="M2313" s="164"/>
    </row>
    <row r="2314" spans="1:13" s="165" customFormat="1" ht="25.5" customHeight="1" x14ac:dyDescent="0.25">
      <c r="A2314" s="45" t="str">
        <f>Лист4!A2312</f>
        <v xml:space="preserve">Заводская пл д.32 </v>
      </c>
      <c r="B2314" s="185" t="str">
        <f>Лист4!C2312</f>
        <v>г. Астрахань</v>
      </c>
      <c r="C2314" s="46">
        <f t="shared" si="72"/>
        <v>153.83020099999996</v>
      </c>
      <c r="D2314" s="46">
        <f t="shared" si="73"/>
        <v>9.8189489999999964</v>
      </c>
      <c r="E2314" s="160">
        <v>0</v>
      </c>
      <c r="F2314" s="161">
        <v>9.8189489999999964</v>
      </c>
      <c r="G2314" s="162">
        <v>0</v>
      </c>
      <c r="H2314" s="162">
        <v>0</v>
      </c>
      <c r="I2314" s="162">
        <v>0</v>
      </c>
      <c r="J2314" s="162">
        <v>1505.41</v>
      </c>
      <c r="K2314" s="163">
        <f>Лист4!E2312/1000-J2314</f>
        <v>-1341.7608500000001</v>
      </c>
      <c r="L2314" s="164"/>
      <c r="M2314" s="164"/>
    </row>
    <row r="2315" spans="1:13" s="165" customFormat="1" ht="25.5" customHeight="1" x14ac:dyDescent="0.25">
      <c r="A2315" s="45" t="str">
        <f>Лист4!A2313</f>
        <v xml:space="preserve">Заводская пл д.33 </v>
      </c>
      <c r="B2315" s="185" t="str">
        <f>Лист4!C2313</f>
        <v>г. Астрахань</v>
      </c>
      <c r="C2315" s="46">
        <f t="shared" si="72"/>
        <v>76.993802000000002</v>
      </c>
      <c r="D2315" s="46">
        <f t="shared" si="73"/>
        <v>4.914498</v>
      </c>
      <c r="E2315" s="160">
        <v>0</v>
      </c>
      <c r="F2315" s="161">
        <v>4.914498</v>
      </c>
      <c r="G2315" s="162">
        <v>0</v>
      </c>
      <c r="H2315" s="162">
        <v>0</v>
      </c>
      <c r="I2315" s="162">
        <v>0</v>
      </c>
      <c r="J2315" s="162">
        <v>0</v>
      </c>
      <c r="K2315" s="163">
        <f>Лист4!E2313/1000</f>
        <v>81.908299999999997</v>
      </c>
      <c r="L2315" s="164"/>
      <c r="M2315" s="164"/>
    </row>
    <row r="2316" spans="1:13" s="165" customFormat="1" ht="25.5" customHeight="1" x14ac:dyDescent="0.25">
      <c r="A2316" s="45" t="str">
        <f>Лист4!A2314</f>
        <v xml:space="preserve">Заводская пл д.35 </v>
      </c>
      <c r="B2316" s="185" t="str">
        <f>Лист4!C2314</f>
        <v>г. Астрахань</v>
      </c>
      <c r="C2316" s="46">
        <f t="shared" si="72"/>
        <v>102.12927980000001</v>
      </c>
      <c r="D2316" s="46">
        <f t="shared" si="73"/>
        <v>6.5188901999999995</v>
      </c>
      <c r="E2316" s="160">
        <v>0</v>
      </c>
      <c r="F2316" s="161">
        <v>6.5188901999999995</v>
      </c>
      <c r="G2316" s="162">
        <v>0</v>
      </c>
      <c r="H2316" s="162">
        <v>0</v>
      </c>
      <c r="I2316" s="162">
        <v>0</v>
      </c>
      <c r="J2316" s="162">
        <v>0</v>
      </c>
      <c r="K2316" s="163">
        <f>Лист4!E2314/1000</f>
        <v>108.64817000000001</v>
      </c>
      <c r="L2316" s="164"/>
      <c r="M2316" s="164"/>
    </row>
    <row r="2317" spans="1:13" s="165" customFormat="1" ht="25.5" customHeight="1" x14ac:dyDescent="0.25">
      <c r="A2317" s="45" t="str">
        <f>Лист4!A2315</f>
        <v xml:space="preserve">Заводская пл д.36 </v>
      </c>
      <c r="B2317" s="185" t="str">
        <f>Лист4!C2315</f>
        <v>г. Астрахань</v>
      </c>
      <c r="C2317" s="46">
        <f t="shared" si="72"/>
        <v>116.91306399999996</v>
      </c>
      <c r="D2317" s="46">
        <f t="shared" si="73"/>
        <v>7.4625360000000001</v>
      </c>
      <c r="E2317" s="160">
        <v>0</v>
      </c>
      <c r="F2317" s="161">
        <v>7.4625360000000001</v>
      </c>
      <c r="G2317" s="162">
        <v>0</v>
      </c>
      <c r="H2317" s="162">
        <v>0</v>
      </c>
      <c r="I2317" s="162">
        <v>0</v>
      </c>
      <c r="J2317" s="162">
        <v>1134.6199999999999</v>
      </c>
      <c r="K2317" s="163">
        <f>Лист4!E2315/1000-J2317</f>
        <v>-1010.2443999999999</v>
      </c>
      <c r="L2317" s="164"/>
      <c r="M2317" s="164"/>
    </row>
    <row r="2318" spans="1:13" s="165" customFormat="1" ht="25.5" customHeight="1" x14ac:dyDescent="0.25">
      <c r="A2318" s="45" t="str">
        <f>Лист4!A2316</f>
        <v xml:space="preserve">Заводская пл д.37 </v>
      </c>
      <c r="B2318" s="185" t="str">
        <f>Лист4!C2316</f>
        <v>г. Астрахань</v>
      </c>
      <c r="C2318" s="46">
        <f t="shared" si="72"/>
        <v>119.71106800000001</v>
      </c>
      <c r="D2318" s="46">
        <f t="shared" si="73"/>
        <v>7.6411320000000007</v>
      </c>
      <c r="E2318" s="160">
        <v>0</v>
      </c>
      <c r="F2318" s="161">
        <v>7.6411320000000007</v>
      </c>
      <c r="G2318" s="162">
        <v>0</v>
      </c>
      <c r="H2318" s="162">
        <v>0</v>
      </c>
      <c r="I2318" s="162">
        <v>0</v>
      </c>
      <c r="J2318" s="162">
        <v>0</v>
      </c>
      <c r="K2318" s="163">
        <f>Лист4!E2316/1000</f>
        <v>127.35220000000001</v>
      </c>
      <c r="L2318" s="164"/>
      <c r="M2318" s="164"/>
    </row>
    <row r="2319" spans="1:13" s="165" customFormat="1" ht="25.5" customHeight="1" x14ac:dyDescent="0.25">
      <c r="A2319" s="45" t="str">
        <f>Лист4!A2317</f>
        <v xml:space="preserve">Заводская пл д.38 </v>
      </c>
      <c r="B2319" s="185" t="str">
        <f>Лист4!C2317</f>
        <v>г. Астрахань</v>
      </c>
      <c r="C2319" s="46">
        <f t="shared" si="72"/>
        <v>563.99379599999997</v>
      </c>
      <c r="D2319" s="46">
        <f t="shared" si="73"/>
        <v>35.999603999999998</v>
      </c>
      <c r="E2319" s="160">
        <v>0</v>
      </c>
      <c r="F2319" s="161">
        <v>35.999603999999998</v>
      </c>
      <c r="G2319" s="162">
        <v>0</v>
      </c>
      <c r="H2319" s="162">
        <v>0</v>
      </c>
      <c r="I2319" s="162">
        <v>0</v>
      </c>
      <c r="J2319" s="162">
        <v>0</v>
      </c>
      <c r="K2319" s="163">
        <f>Лист4!E2317/1000</f>
        <v>599.99339999999995</v>
      </c>
      <c r="L2319" s="164"/>
      <c r="M2319" s="164"/>
    </row>
    <row r="2320" spans="1:13" s="165" customFormat="1" ht="25.5" customHeight="1" x14ac:dyDescent="0.25">
      <c r="A2320" s="45" t="str">
        <f>Лист4!A2318</f>
        <v xml:space="preserve">Заводская пл д.39 </v>
      </c>
      <c r="B2320" s="185" t="str">
        <f>Лист4!C2318</f>
        <v>г. Астрахань</v>
      </c>
      <c r="C2320" s="46">
        <f t="shared" si="72"/>
        <v>523.32947119999972</v>
      </c>
      <c r="D2320" s="46">
        <f t="shared" si="73"/>
        <v>33.404008799999986</v>
      </c>
      <c r="E2320" s="160">
        <v>0</v>
      </c>
      <c r="F2320" s="161">
        <v>33.404008799999986</v>
      </c>
      <c r="G2320" s="162">
        <v>0</v>
      </c>
      <c r="H2320" s="162">
        <v>0</v>
      </c>
      <c r="I2320" s="162">
        <v>0</v>
      </c>
      <c r="J2320" s="162">
        <v>0</v>
      </c>
      <c r="K2320" s="163">
        <f>Лист4!E2318/1000-J2320</f>
        <v>556.73347999999976</v>
      </c>
      <c r="L2320" s="164"/>
      <c r="M2320" s="164"/>
    </row>
    <row r="2321" spans="1:13" s="165" customFormat="1" ht="25.5" customHeight="1" x14ac:dyDescent="0.25">
      <c r="A2321" s="45" t="str">
        <f>Лист4!A2319</f>
        <v xml:space="preserve">Заводская пл д.4 </v>
      </c>
      <c r="B2321" s="185" t="str">
        <f>Лист4!C2319</f>
        <v>г. Астрахань</v>
      </c>
      <c r="C2321" s="46">
        <f t="shared" si="72"/>
        <v>3.2591679999999998</v>
      </c>
      <c r="D2321" s="46">
        <f t="shared" si="73"/>
        <v>0.20803199999999997</v>
      </c>
      <c r="E2321" s="160">
        <v>0</v>
      </c>
      <c r="F2321" s="161">
        <v>0.20803199999999997</v>
      </c>
      <c r="G2321" s="162">
        <v>0</v>
      </c>
      <c r="H2321" s="162">
        <v>0</v>
      </c>
      <c r="I2321" s="162">
        <v>0</v>
      </c>
      <c r="J2321" s="162">
        <v>0</v>
      </c>
      <c r="K2321" s="163">
        <f>Лист4!E2319/1000</f>
        <v>3.4671999999999996</v>
      </c>
      <c r="L2321" s="164"/>
      <c r="M2321" s="164"/>
    </row>
    <row r="2322" spans="1:13" s="165" customFormat="1" ht="25.5" customHeight="1" x14ac:dyDescent="0.25">
      <c r="A2322" s="45" t="str">
        <f>Лист4!A2320</f>
        <v xml:space="preserve">Заводская пл д.41 </v>
      </c>
      <c r="B2322" s="185" t="str">
        <f>Лист4!C2320</f>
        <v>г. Астрахань</v>
      </c>
      <c r="C2322" s="46">
        <f t="shared" si="72"/>
        <v>449.91191799999979</v>
      </c>
      <c r="D2322" s="46">
        <f t="shared" si="73"/>
        <v>28.717781999999985</v>
      </c>
      <c r="E2322" s="160">
        <v>0</v>
      </c>
      <c r="F2322" s="161">
        <v>28.717781999999985</v>
      </c>
      <c r="G2322" s="162">
        <v>0</v>
      </c>
      <c r="H2322" s="162">
        <v>0</v>
      </c>
      <c r="I2322" s="162">
        <v>0</v>
      </c>
      <c r="J2322" s="162">
        <v>0</v>
      </c>
      <c r="K2322" s="163">
        <f>Лист4!E2320/1000</f>
        <v>478.62969999999979</v>
      </c>
      <c r="L2322" s="164"/>
      <c r="M2322" s="164"/>
    </row>
    <row r="2323" spans="1:13" s="165" customFormat="1" ht="25.5" customHeight="1" x14ac:dyDescent="0.25">
      <c r="A2323" s="45" t="str">
        <f>Лист4!A2321</f>
        <v xml:space="preserve">Заводская пл д.42 </v>
      </c>
      <c r="B2323" s="185" t="str">
        <f>Лист4!C2321</f>
        <v>г. Астрахань</v>
      </c>
      <c r="C2323" s="46">
        <f t="shared" si="72"/>
        <v>368.69885080000017</v>
      </c>
      <c r="D2323" s="46">
        <f t="shared" si="73"/>
        <v>23.533969200000008</v>
      </c>
      <c r="E2323" s="160">
        <v>0</v>
      </c>
      <c r="F2323" s="161">
        <v>23.533969200000008</v>
      </c>
      <c r="G2323" s="162">
        <v>0</v>
      </c>
      <c r="H2323" s="162">
        <v>0</v>
      </c>
      <c r="I2323" s="162">
        <v>0</v>
      </c>
      <c r="J2323" s="162">
        <v>1433.98</v>
      </c>
      <c r="K2323" s="163">
        <f>Лист4!E2321/1000-J2323</f>
        <v>-1041.7471799999998</v>
      </c>
      <c r="L2323" s="164"/>
      <c r="M2323" s="164"/>
    </row>
    <row r="2324" spans="1:13" s="166" customFormat="1" ht="18.75" customHeight="1" x14ac:dyDescent="0.25">
      <c r="A2324" s="45" t="str">
        <f>Лист4!A2322</f>
        <v xml:space="preserve">Заводская пл д.43 </v>
      </c>
      <c r="B2324" s="185" t="str">
        <f>Лист4!C2322</f>
        <v>г. Астрахань</v>
      </c>
      <c r="C2324" s="46">
        <f t="shared" si="72"/>
        <v>513.33964000000014</v>
      </c>
      <c r="D2324" s="46">
        <f t="shared" si="73"/>
        <v>32.766360000000006</v>
      </c>
      <c r="E2324" s="160">
        <v>0</v>
      </c>
      <c r="F2324" s="161">
        <v>32.766360000000006</v>
      </c>
      <c r="G2324" s="162">
        <v>0</v>
      </c>
      <c r="H2324" s="162">
        <v>0</v>
      </c>
      <c r="I2324" s="162">
        <v>0</v>
      </c>
      <c r="J2324" s="162">
        <v>0</v>
      </c>
      <c r="K2324" s="163">
        <f>Лист4!E2322/1000</f>
        <v>546.10600000000011</v>
      </c>
      <c r="L2324" s="164"/>
      <c r="M2324" s="164"/>
    </row>
    <row r="2325" spans="1:13" s="165" customFormat="1" ht="18.75" customHeight="1" x14ac:dyDescent="0.25">
      <c r="A2325" s="45" t="str">
        <f>Лист4!A2323</f>
        <v xml:space="preserve">Заводская пл д.44 </v>
      </c>
      <c r="B2325" s="185" t="str">
        <f>Лист4!C2323</f>
        <v>г. Астрахань</v>
      </c>
      <c r="C2325" s="46">
        <f t="shared" si="72"/>
        <v>217.74517200000003</v>
      </c>
      <c r="D2325" s="46">
        <f t="shared" si="73"/>
        <v>13.898628000000002</v>
      </c>
      <c r="E2325" s="160">
        <v>0</v>
      </c>
      <c r="F2325" s="161">
        <v>13.898628000000002</v>
      </c>
      <c r="G2325" s="162">
        <v>0</v>
      </c>
      <c r="H2325" s="162">
        <v>0</v>
      </c>
      <c r="I2325" s="162">
        <v>0</v>
      </c>
      <c r="J2325" s="162">
        <v>0</v>
      </c>
      <c r="K2325" s="163">
        <f>Лист4!E2323/1000</f>
        <v>231.64380000000003</v>
      </c>
      <c r="L2325" s="164"/>
      <c r="M2325" s="164"/>
    </row>
    <row r="2326" spans="1:13" s="165" customFormat="1" ht="37.5" customHeight="1" x14ac:dyDescent="0.25">
      <c r="A2326" s="45" t="str">
        <f>Лист4!A2324</f>
        <v xml:space="preserve">Заводская пл д.45 </v>
      </c>
      <c r="B2326" s="185" t="str">
        <f>Лист4!C2324</f>
        <v>г. Астрахань</v>
      </c>
      <c r="C2326" s="46">
        <f t="shared" si="72"/>
        <v>264.17637800000006</v>
      </c>
      <c r="D2326" s="46">
        <f t="shared" si="73"/>
        <v>16.862322000000002</v>
      </c>
      <c r="E2326" s="160">
        <v>0</v>
      </c>
      <c r="F2326" s="161">
        <v>16.862322000000002</v>
      </c>
      <c r="G2326" s="162">
        <v>0</v>
      </c>
      <c r="H2326" s="162">
        <v>0</v>
      </c>
      <c r="I2326" s="162">
        <v>0</v>
      </c>
      <c r="J2326" s="162">
        <v>0</v>
      </c>
      <c r="K2326" s="163">
        <f>Лист4!E2324/1000</f>
        <v>281.03870000000006</v>
      </c>
      <c r="L2326" s="164"/>
      <c r="M2326" s="164"/>
    </row>
    <row r="2327" spans="1:13" s="165" customFormat="1" ht="18.75" customHeight="1" x14ac:dyDescent="0.25">
      <c r="A2327" s="45" t="str">
        <f>Лист4!A2325</f>
        <v xml:space="preserve">Заводская пл д.46 </v>
      </c>
      <c r="B2327" s="185" t="str">
        <f>Лист4!C2325</f>
        <v>г. Астрахань</v>
      </c>
      <c r="C2327" s="46">
        <f t="shared" si="72"/>
        <v>230.16821200000004</v>
      </c>
      <c r="D2327" s="46">
        <f t="shared" si="73"/>
        <v>14.691588000000003</v>
      </c>
      <c r="E2327" s="160">
        <v>0</v>
      </c>
      <c r="F2327" s="161">
        <v>14.691588000000003</v>
      </c>
      <c r="G2327" s="162">
        <v>0</v>
      </c>
      <c r="H2327" s="162">
        <v>0</v>
      </c>
      <c r="I2327" s="162">
        <v>0</v>
      </c>
      <c r="J2327" s="162">
        <v>0</v>
      </c>
      <c r="K2327" s="163">
        <f>Лист4!E2325/1000</f>
        <v>244.85980000000004</v>
      </c>
      <c r="L2327" s="164"/>
      <c r="M2327" s="164"/>
    </row>
    <row r="2328" spans="1:13" s="165" customFormat="1" ht="18.75" customHeight="1" x14ac:dyDescent="0.25">
      <c r="A2328" s="45" t="str">
        <f>Лист4!A2326</f>
        <v xml:space="preserve">Заводская пл д.52 </v>
      </c>
      <c r="B2328" s="185" t="str">
        <f>Лист4!C2326</f>
        <v>г. Астрахань</v>
      </c>
      <c r="C2328" s="46">
        <f t="shared" si="72"/>
        <v>136.5125716</v>
      </c>
      <c r="D2328" s="46">
        <f t="shared" si="73"/>
        <v>8.7135684000000015</v>
      </c>
      <c r="E2328" s="160">
        <v>0</v>
      </c>
      <c r="F2328" s="161">
        <v>8.7135684000000015</v>
      </c>
      <c r="G2328" s="162">
        <v>0</v>
      </c>
      <c r="H2328" s="162">
        <v>0</v>
      </c>
      <c r="I2328" s="162">
        <v>0</v>
      </c>
      <c r="J2328" s="162">
        <v>0</v>
      </c>
      <c r="K2328" s="163">
        <f>Лист4!E2326/1000</f>
        <v>145.22614000000002</v>
      </c>
      <c r="L2328" s="164"/>
      <c r="M2328" s="164"/>
    </row>
    <row r="2329" spans="1:13" s="165" customFormat="1" ht="18.75" customHeight="1" x14ac:dyDescent="0.25">
      <c r="A2329" s="45" t="str">
        <f>Лист4!A2327</f>
        <v xml:space="preserve">Заводская пл д.55 </v>
      </c>
      <c r="B2329" s="185" t="str">
        <f>Лист4!C2327</f>
        <v>г. Астрахань</v>
      </c>
      <c r="C2329" s="46">
        <f t="shared" si="72"/>
        <v>42.014240000000001</v>
      </c>
      <c r="D2329" s="46">
        <f t="shared" si="73"/>
        <v>2.6817599999999997</v>
      </c>
      <c r="E2329" s="160">
        <v>0</v>
      </c>
      <c r="F2329" s="161">
        <v>2.6817599999999997</v>
      </c>
      <c r="G2329" s="162">
        <v>0</v>
      </c>
      <c r="H2329" s="162">
        <v>0</v>
      </c>
      <c r="I2329" s="162">
        <v>0</v>
      </c>
      <c r="J2329" s="162">
        <v>0</v>
      </c>
      <c r="K2329" s="163">
        <f>Лист4!E2327/1000</f>
        <v>44.695999999999998</v>
      </c>
      <c r="L2329" s="164"/>
      <c r="M2329" s="164"/>
    </row>
    <row r="2330" spans="1:13" s="165" customFormat="1" ht="18.75" customHeight="1" x14ac:dyDescent="0.25">
      <c r="A2330" s="45" t="str">
        <f>Лист4!A2328</f>
        <v xml:space="preserve">Заводская пл д.56 </v>
      </c>
      <c r="B2330" s="185" t="str">
        <f>Лист4!C2328</f>
        <v>г. Астрахань</v>
      </c>
      <c r="C2330" s="46">
        <f t="shared" si="72"/>
        <v>170.56807599999999</v>
      </c>
      <c r="D2330" s="46">
        <f t="shared" si="73"/>
        <v>10.887324</v>
      </c>
      <c r="E2330" s="160">
        <v>0</v>
      </c>
      <c r="F2330" s="161">
        <v>10.887324</v>
      </c>
      <c r="G2330" s="162">
        <v>0</v>
      </c>
      <c r="H2330" s="162">
        <v>0</v>
      </c>
      <c r="I2330" s="162">
        <v>0</v>
      </c>
      <c r="J2330" s="162">
        <v>0</v>
      </c>
      <c r="K2330" s="163">
        <f>Лист4!E2328/1000</f>
        <v>181.4554</v>
      </c>
      <c r="L2330" s="164"/>
      <c r="M2330" s="164"/>
    </row>
    <row r="2331" spans="1:13" s="165" customFormat="1" ht="18.75" customHeight="1" x14ac:dyDescent="0.25">
      <c r="A2331" s="45" t="str">
        <f>Лист4!A2329</f>
        <v xml:space="preserve">Заводская пл д.58 </v>
      </c>
      <c r="B2331" s="185" t="str">
        <f>Лист4!C2329</f>
        <v>г. Астрахань</v>
      </c>
      <c r="C2331" s="46">
        <f t="shared" si="72"/>
        <v>999.2317311999999</v>
      </c>
      <c r="D2331" s="46">
        <f t="shared" si="73"/>
        <v>63.780748799999998</v>
      </c>
      <c r="E2331" s="160">
        <v>0</v>
      </c>
      <c r="F2331" s="161">
        <v>63.780748799999998</v>
      </c>
      <c r="G2331" s="162">
        <v>0</v>
      </c>
      <c r="H2331" s="162">
        <v>0</v>
      </c>
      <c r="I2331" s="162">
        <v>0</v>
      </c>
      <c r="J2331" s="162">
        <v>0</v>
      </c>
      <c r="K2331" s="163">
        <f>Лист4!E2329/1000</f>
        <v>1063.0124799999999</v>
      </c>
      <c r="L2331" s="164"/>
      <c r="M2331" s="164"/>
    </row>
    <row r="2332" spans="1:13" s="165" customFormat="1" ht="18.75" customHeight="1" x14ac:dyDescent="0.25">
      <c r="A2332" s="45" t="str">
        <f>Лист4!A2330</f>
        <v xml:space="preserve">Заводская пл д.60 </v>
      </c>
      <c r="B2332" s="185" t="str">
        <f>Лист4!C2330</f>
        <v>г. Астрахань</v>
      </c>
      <c r="C2332" s="46">
        <f t="shared" si="72"/>
        <v>976.46835279999993</v>
      </c>
      <c r="D2332" s="46">
        <f t="shared" si="73"/>
        <v>62.327767199999997</v>
      </c>
      <c r="E2332" s="160">
        <v>0</v>
      </c>
      <c r="F2332" s="161">
        <v>62.327767199999997</v>
      </c>
      <c r="G2332" s="162">
        <v>0</v>
      </c>
      <c r="H2332" s="162">
        <v>0</v>
      </c>
      <c r="I2332" s="162">
        <v>0</v>
      </c>
      <c r="J2332" s="162">
        <v>0</v>
      </c>
      <c r="K2332" s="163">
        <f>Лист4!E2330/1000</f>
        <v>1038.79612</v>
      </c>
      <c r="L2332" s="164"/>
      <c r="M2332" s="164"/>
    </row>
    <row r="2333" spans="1:13" s="165" customFormat="1" ht="18.75" customHeight="1" x14ac:dyDescent="0.25">
      <c r="A2333" s="45" t="str">
        <f>Лист4!A2331</f>
        <v xml:space="preserve">Заводская пл д.85 </v>
      </c>
      <c r="B2333" s="185" t="str">
        <f>Лист4!C2331</f>
        <v>г. Астрахань</v>
      </c>
      <c r="C2333" s="46">
        <f t="shared" si="72"/>
        <v>639.44623299999989</v>
      </c>
      <c r="D2333" s="46">
        <f t="shared" si="73"/>
        <v>40.815716999999992</v>
      </c>
      <c r="E2333" s="160">
        <v>0</v>
      </c>
      <c r="F2333" s="161">
        <v>40.815716999999992</v>
      </c>
      <c r="G2333" s="162">
        <v>0</v>
      </c>
      <c r="H2333" s="162">
        <v>0</v>
      </c>
      <c r="I2333" s="162">
        <v>0</v>
      </c>
      <c r="J2333" s="162">
        <v>0</v>
      </c>
      <c r="K2333" s="163">
        <f>Лист4!E2331/1000</f>
        <v>680.26194999999984</v>
      </c>
      <c r="L2333" s="164"/>
      <c r="M2333" s="164"/>
    </row>
    <row r="2334" spans="1:13" s="165" customFormat="1" ht="18.75" customHeight="1" x14ac:dyDescent="0.25">
      <c r="A2334" s="45" t="str">
        <f>Лист4!A2332</f>
        <v xml:space="preserve">Заводская пл д.86 </v>
      </c>
      <c r="B2334" s="185" t="str">
        <f>Лист4!C2332</f>
        <v>г. Астрахань</v>
      </c>
      <c r="C2334" s="46">
        <f t="shared" si="72"/>
        <v>331.43826599999989</v>
      </c>
      <c r="D2334" s="46">
        <f t="shared" si="73"/>
        <v>21.155633999999996</v>
      </c>
      <c r="E2334" s="160">
        <v>0</v>
      </c>
      <c r="F2334" s="161">
        <v>21.155633999999996</v>
      </c>
      <c r="G2334" s="162">
        <v>0</v>
      </c>
      <c r="H2334" s="162">
        <v>0</v>
      </c>
      <c r="I2334" s="162">
        <v>0</v>
      </c>
      <c r="J2334" s="162">
        <v>0</v>
      </c>
      <c r="K2334" s="163">
        <f>Лист4!E2332/1000</f>
        <v>352.59389999999991</v>
      </c>
      <c r="L2334" s="164"/>
      <c r="M2334" s="164"/>
    </row>
    <row r="2335" spans="1:13" s="165" customFormat="1" ht="18.75" customHeight="1" x14ac:dyDescent="0.25">
      <c r="A2335" s="45" t="str">
        <f>Лист4!A2333</f>
        <v xml:space="preserve">Заводская пл д.88 </v>
      </c>
      <c r="B2335" s="185" t="str">
        <f>Лист4!C2333</f>
        <v>г. Астрахань</v>
      </c>
      <c r="C2335" s="46">
        <f t="shared" si="72"/>
        <v>740.08143919999986</v>
      </c>
      <c r="D2335" s="46">
        <f t="shared" si="73"/>
        <v>47.23924079999999</v>
      </c>
      <c r="E2335" s="160">
        <v>0</v>
      </c>
      <c r="F2335" s="161">
        <v>47.23924079999999</v>
      </c>
      <c r="G2335" s="162">
        <v>0</v>
      </c>
      <c r="H2335" s="162">
        <v>0</v>
      </c>
      <c r="I2335" s="162">
        <v>0</v>
      </c>
      <c r="J2335" s="162">
        <v>0</v>
      </c>
      <c r="K2335" s="163">
        <f>Лист4!E2333/1000</f>
        <v>787.32067999999981</v>
      </c>
      <c r="L2335" s="164"/>
      <c r="M2335" s="164"/>
    </row>
    <row r="2336" spans="1:13" s="165" customFormat="1" ht="18.75" customHeight="1" x14ac:dyDescent="0.25">
      <c r="A2336" s="45" t="str">
        <f>Лист4!A2334</f>
        <v xml:space="preserve">Заводская пл д.89 </v>
      </c>
      <c r="B2336" s="185" t="str">
        <f>Лист4!C2334</f>
        <v>г. Астрахань</v>
      </c>
      <c r="C2336" s="46">
        <f t="shared" si="72"/>
        <v>943.2728638000001</v>
      </c>
      <c r="D2336" s="46">
        <f t="shared" si="73"/>
        <v>60.208906200000008</v>
      </c>
      <c r="E2336" s="160">
        <v>0</v>
      </c>
      <c r="F2336" s="161">
        <v>60.208906200000008</v>
      </c>
      <c r="G2336" s="162">
        <v>0</v>
      </c>
      <c r="H2336" s="162">
        <v>0</v>
      </c>
      <c r="I2336" s="162">
        <v>0</v>
      </c>
      <c r="J2336" s="162">
        <v>0</v>
      </c>
      <c r="K2336" s="163">
        <f>Лист4!E2334/1000</f>
        <v>1003.4817700000001</v>
      </c>
      <c r="L2336" s="164"/>
      <c r="M2336" s="164"/>
    </row>
    <row r="2337" spans="1:13" s="165" customFormat="1" ht="18.75" customHeight="1" x14ac:dyDescent="0.25">
      <c r="A2337" s="45" t="str">
        <f>Лист4!A2335</f>
        <v xml:space="preserve">Заводская пл д.97 </v>
      </c>
      <c r="B2337" s="185" t="str">
        <f>Лист4!C2335</f>
        <v>г. Астрахань</v>
      </c>
      <c r="C2337" s="46">
        <f t="shared" si="72"/>
        <v>997.73811819999958</v>
      </c>
      <c r="D2337" s="46">
        <f t="shared" si="73"/>
        <v>63.685411799999969</v>
      </c>
      <c r="E2337" s="160">
        <v>0</v>
      </c>
      <c r="F2337" s="161">
        <v>63.685411799999969</v>
      </c>
      <c r="G2337" s="162">
        <v>0</v>
      </c>
      <c r="H2337" s="162">
        <v>0</v>
      </c>
      <c r="I2337" s="162">
        <v>0</v>
      </c>
      <c r="J2337" s="162">
        <v>0</v>
      </c>
      <c r="K2337" s="163">
        <f>Лист4!E2335/1000</f>
        <v>1061.4235299999996</v>
      </c>
      <c r="L2337" s="164"/>
      <c r="M2337" s="164"/>
    </row>
    <row r="2338" spans="1:13" s="165" customFormat="1" ht="18.75" customHeight="1" x14ac:dyDescent="0.25">
      <c r="A2338" s="45" t="str">
        <f>Лист4!A2336</f>
        <v xml:space="preserve">Заводская пл д.98 </v>
      </c>
      <c r="B2338" s="185" t="str">
        <f>Лист4!C2336</f>
        <v>г. Астрахань</v>
      </c>
      <c r="C2338" s="46">
        <f t="shared" si="72"/>
        <v>1128.4672175999997</v>
      </c>
      <c r="D2338" s="46">
        <f t="shared" si="73"/>
        <v>72.029822399999986</v>
      </c>
      <c r="E2338" s="160">
        <v>0</v>
      </c>
      <c r="F2338" s="161">
        <v>72.029822399999986</v>
      </c>
      <c r="G2338" s="162">
        <v>0</v>
      </c>
      <c r="H2338" s="162">
        <v>0</v>
      </c>
      <c r="I2338" s="162">
        <v>0</v>
      </c>
      <c r="J2338" s="162">
        <v>0</v>
      </c>
      <c r="K2338" s="163">
        <f>Лист4!E2336/1000</f>
        <v>1200.4970399999997</v>
      </c>
      <c r="L2338" s="164"/>
      <c r="M2338" s="164"/>
    </row>
    <row r="2339" spans="1:13" s="165" customFormat="1" ht="18.75" customHeight="1" x14ac:dyDescent="0.25">
      <c r="A2339" s="45" t="str">
        <f>Лист4!A2337</f>
        <v xml:space="preserve">Заречная 1-я ул. д.4/2 - корп. 1 </v>
      </c>
      <c r="B2339" s="185" t="str">
        <f>Лист4!C2337</f>
        <v>г. Астрахань</v>
      </c>
      <c r="C2339" s="46">
        <f t="shared" si="72"/>
        <v>49.745082000000004</v>
      </c>
      <c r="D2339" s="46">
        <f t="shared" si="73"/>
        <v>3.1752180000000005</v>
      </c>
      <c r="E2339" s="160">
        <v>0</v>
      </c>
      <c r="F2339" s="161">
        <v>3.1752180000000005</v>
      </c>
      <c r="G2339" s="162">
        <v>0</v>
      </c>
      <c r="H2339" s="162">
        <v>0</v>
      </c>
      <c r="I2339" s="162">
        <v>0</v>
      </c>
      <c r="J2339" s="162">
        <v>0</v>
      </c>
      <c r="K2339" s="163">
        <f>Лист4!E2337/1000</f>
        <v>52.920300000000005</v>
      </c>
      <c r="L2339" s="164"/>
      <c r="M2339" s="164"/>
    </row>
    <row r="2340" spans="1:13" s="165" customFormat="1" ht="18.75" customHeight="1" x14ac:dyDescent="0.25">
      <c r="A2340" s="45" t="str">
        <f>Лист4!A2338</f>
        <v xml:space="preserve">Заречная 1-я ул. д.4/2/2 - корп. 2 </v>
      </c>
      <c r="B2340" s="185" t="str">
        <f>Лист4!C2338</f>
        <v>г. Астрахань</v>
      </c>
      <c r="C2340" s="46">
        <f t="shared" si="72"/>
        <v>54.603566000000001</v>
      </c>
      <c r="D2340" s="46">
        <f t="shared" si="73"/>
        <v>3.4853339999999999</v>
      </c>
      <c r="E2340" s="160">
        <v>0</v>
      </c>
      <c r="F2340" s="161">
        <v>3.4853339999999999</v>
      </c>
      <c r="G2340" s="162">
        <v>0</v>
      </c>
      <c r="H2340" s="162">
        <v>0</v>
      </c>
      <c r="I2340" s="162">
        <v>0</v>
      </c>
      <c r="J2340" s="162">
        <v>0</v>
      </c>
      <c r="K2340" s="163">
        <f>Лист4!E2338/1000</f>
        <v>58.088900000000002</v>
      </c>
      <c r="L2340" s="164"/>
      <c r="M2340" s="164"/>
    </row>
    <row r="2341" spans="1:13" s="165" customFormat="1" ht="18.75" customHeight="1" x14ac:dyDescent="0.25">
      <c r="A2341" s="45" t="str">
        <f>Лист4!A2339</f>
        <v xml:space="preserve">Заречная 1-я ул. д.4/2/2 - корп. 3 </v>
      </c>
      <c r="B2341" s="185" t="str">
        <f>Лист4!C2339</f>
        <v>г. Астрахань</v>
      </c>
      <c r="C2341" s="46">
        <f t="shared" si="72"/>
        <v>32.402363999999999</v>
      </c>
      <c r="D2341" s="46">
        <f t="shared" si="73"/>
        <v>2.0682359999999997</v>
      </c>
      <c r="E2341" s="160">
        <v>0</v>
      </c>
      <c r="F2341" s="161">
        <v>2.0682359999999997</v>
      </c>
      <c r="G2341" s="162">
        <v>0</v>
      </c>
      <c r="H2341" s="162">
        <v>0</v>
      </c>
      <c r="I2341" s="162">
        <v>0</v>
      </c>
      <c r="J2341" s="162">
        <v>0</v>
      </c>
      <c r="K2341" s="163">
        <f>Лист4!E2339/1000</f>
        <v>34.470599999999997</v>
      </c>
      <c r="L2341" s="164"/>
      <c r="M2341" s="164"/>
    </row>
    <row r="2342" spans="1:13" s="165" customFormat="1" ht="18.75" customHeight="1" x14ac:dyDescent="0.25">
      <c r="A2342" s="45" t="str">
        <f>Лист4!A2340</f>
        <v xml:space="preserve">Заречная 1-я ул. д.4/2/2 - корп. 4 </v>
      </c>
      <c r="B2342" s="185" t="str">
        <f>Лист4!C2340</f>
        <v>г. Астрахань</v>
      </c>
      <c r="C2342" s="46">
        <f t="shared" si="72"/>
        <v>44.909440000000011</v>
      </c>
      <c r="D2342" s="46">
        <f t="shared" si="73"/>
        <v>2.8665600000000007</v>
      </c>
      <c r="E2342" s="160">
        <v>0</v>
      </c>
      <c r="F2342" s="161">
        <v>2.8665600000000007</v>
      </c>
      <c r="G2342" s="162">
        <v>0</v>
      </c>
      <c r="H2342" s="162">
        <v>0</v>
      </c>
      <c r="I2342" s="162">
        <v>0</v>
      </c>
      <c r="J2342" s="162">
        <v>0</v>
      </c>
      <c r="K2342" s="163">
        <f>Лист4!E2340/1000</f>
        <v>47.77600000000001</v>
      </c>
      <c r="L2342" s="164"/>
      <c r="M2342" s="164"/>
    </row>
    <row r="2343" spans="1:13" s="165" customFormat="1" ht="18.75" customHeight="1" x14ac:dyDescent="0.25">
      <c r="A2343" s="45" t="str">
        <f>Лист4!A2341</f>
        <v xml:space="preserve">Заречная 1-я ул. д.6/4 - корп. 1 </v>
      </c>
      <c r="B2343" s="185" t="str">
        <f>Лист4!C2341</f>
        <v>г. Астрахань</v>
      </c>
      <c r="C2343" s="46">
        <f t="shared" si="72"/>
        <v>29.15034</v>
      </c>
      <c r="D2343" s="46">
        <f t="shared" si="73"/>
        <v>1.86066</v>
      </c>
      <c r="E2343" s="160">
        <v>0</v>
      </c>
      <c r="F2343" s="161">
        <v>1.86066</v>
      </c>
      <c r="G2343" s="162">
        <v>0</v>
      </c>
      <c r="H2343" s="162">
        <v>0</v>
      </c>
      <c r="I2343" s="162">
        <v>0</v>
      </c>
      <c r="J2343" s="162">
        <v>0</v>
      </c>
      <c r="K2343" s="163">
        <f>Лист4!E2341/1000</f>
        <v>31.010999999999999</v>
      </c>
      <c r="L2343" s="164"/>
      <c r="M2343" s="164"/>
    </row>
    <row r="2344" spans="1:13" s="165" customFormat="1" ht="18.75" customHeight="1" x14ac:dyDescent="0.25">
      <c r="A2344" s="45" t="str">
        <f>Лист4!A2342</f>
        <v xml:space="preserve">Заречная 1-я ул. д.6/4/1 - корп. 2 </v>
      </c>
      <c r="B2344" s="185" t="str">
        <f>Лист4!C2342</f>
        <v>г. Астрахань</v>
      </c>
      <c r="C2344" s="46">
        <f t="shared" si="72"/>
        <v>45.933194000000007</v>
      </c>
      <c r="D2344" s="46">
        <f t="shared" si="73"/>
        <v>2.9319060000000006</v>
      </c>
      <c r="E2344" s="160">
        <v>0</v>
      </c>
      <c r="F2344" s="161">
        <v>2.9319060000000006</v>
      </c>
      <c r="G2344" s="162">
        <v>0</v>
      </c>
      <c r="H2344" s="162">
        <v>0</v>
      </c>
      <c r="I2344" s="162">
        <v>0</v>
      </c>
      <c r="J2344" s="162">
        <v>0</v>
      </c>
      <c r="K2344" s="163">
        <f>Лист4!E2342/1000</f>
        <v>48.865100000000005</v>
      </c>
      <c r="L2344" s="164"/>
      <c r="M2344" s="164"/>
    </row>
    <row r="2345" spans="1:13" s="166" customFormat="1" ht="18.75" customHeight="1" x14ac:dyDescent="0.25">
      <c r="A2345" s="45" t="str">
        <f>Лист4!A2343</f>
        <v xml:space="preserve">Заречная 1-я ул. д.6/4/1 - корп. 3 </v>
      </c>
      <c r="B2345" s="185" t="str">
        <f>Лист4!C2343</f>
        <v>г. Астрахань</v>
      </c>
      <c r="C2345" s="46">
        <f t="shared" si="72"/>
        <v>7.3789999999999996</v>
      </c>
      <c r="D2345" s="46">
        <f t="shared" si="73"/>
        <v>0.47099999999999997</v>
      </c>
      <c r="E2345" s="160">
        <v>0</v>
      </c>
      <c r="F2345" s="161">
        <v>0.47099999999999997</v>
      </c>
      <c r="G2345" s="162">
        <v>0</v>
      </c>
      <c r="H2345" s="162">
        <v>0</v>
      </c>
      <c r="I2345" s="162">
        <v>0</v>
      </c>
      <c r="J2345" s="162">
        <v>0</v>
      </c>
      <c r="K2345" s="163">
        <f>Лист4!E2343/1000</f>
        <v>7.85</v>
      </c>
      <c r="L2345" s="164"/>
      <c r="M2345" s="164"/>
    </row>
    <row r="2346" spans="1:13" s="166" customFormat="1" ht="18.75" customHeight="1" x14ac:dyDescent="0.25">
      <c r="A2346" s="45" t="str">
        <f>Лист4!A2344</f>
        <v xml:space="preserve">Заречная 1-я ул. д.6/4/1 - корп. 4 </v>
      </c>
      <c r="B2346" s="185" t="str">
        <f>Лист4!C2344</f>
        <v>г. Астрахань</v>
      </c>
      <c r="C2346" s="46">
        <f t="shared" si="72"/>
        <v>51.608538000000003</v>
      </c>
      <c r="D2346" s="46">
        <f t="shared" si="73"/>
        <v>3.294162</v>
      </c>
      <c r="E2346" s="160">
        <v>0</v>
      </c>
      <c r="F2346" s="161">
        <v>3.294162</v>
      </c>
      <c r="G2346" s="162">
        <v>0</v>
      </c>
      <c r="H2346" s="162">
        <v>0</v>
      </c>
      <c r="I2346" s="162">
        <v>0</v>
      </c>
      <c r="J2346" s="162">
        <v>0</v>
      </c>
      <c r="K2346" s="163">
        <f>Лист4!E2344/1000</f>
        <v>54.902700000000003</v>
      </c>
      <c r="L2346" s="164"/>
      <c r="M2346" s="164"/>
    </row>
    <row r="2347" spans="1:13" s="165" customFormat="1" ht="18.75" customHeight="1" x14ac:dyDescent="0.25">
      <c r="A2347" s="45" t="str">
        <f>Лист4!A2345</f>
        <v xml:space="preserve">Заречная 3-я ул. д.1 </v>
      </c>
      <c r="B2347" s="185" t="str">
        <f>Лист4!C2345</f>
        <v>г. Астрахань</v>
      </c>
      <c r="C2347" s="46">
        <f t="shared" si="72"/>
        <v>13.275432000000002</v>
      </c>
      <c r="D2347" s="46">
        <f t="shared" si="73"/>
        <v>0.84736800000000012</v>
      </c>
      <c r="E2347" s="160">
        <v>0</v>
      </c>
      <c r="F2347" s="161">
        <v>0.84736800000000012</v>
      </c>
      <c r="G2347" s="162">
        <v>0</v>
      </c>
      <c r="H2347" s="162">
        <v>0</v>
      </c>
      <c r="I2347" s="162">
        <v>0</v>
      </c>
      <c r="J2347" s="162">
        <v>0</v>
      </c>
      <c r="K2347" s="163">
        <f>Лист4!E2345/1000</f>
        <v>14.122800000000002</v>
      </c>
      <c r="L2347" s="164"/>
      <c r="M2347" s="164"/>
    </row>
    <row r="2348" spans="1:13" s="165" customFormat="1" ht="18.75" customHeight="1" x14ac:dyDescent="0.25">
      <c r="A2348" s="45" t="str">
        <f>Лист4!A2346</f>
        <v xml:space="preserve">Заречная 3-я ул. д.3 </v>
      </c>
      <c r="B2348" s="185" t="str">
        <f>Лист4!C2346</f>
        <v>г. Астрахань</v>
      </c>
      <c r="C2348" s="46">
        <f t="shared" si="72"/>
        <v>26.213366399999998</v>
      </c>
      <c r="D2348" s="46">
        <f t="shared" si="73"/>
        <v>1.6731935999999998</v>
      </c>
      <c r="E2348" s="160">
        <v>0</v>
      </c>
      <c r="F2348" s="161">
        <v>1.6731935999999998</v>
      </c>
      <c r="G2348" s="162">
        <v>0</v>
      </c>
      <c r="H2348" s="162">
        <v>0</v>
      </c>
      <c r="I2348" s="162">
        <v>0</v>
      </c>
      <c r="J2348" s="162">
        <v>0</v>
      </c>
      <c r="K2348" s="163">
        <f>Лист4!E2346/1000</f>
        <v>27.886559999999999</v>
      </c>
      <c r="L2348" s="164"/>
      <c r="M2348" s="164"/>
    </row>
    <row r="2349" spans="1:13" s="165" customFormat="1" ht="18.75" customHeight="1" x14ac:dyDescent="0.25">
      <c r="A2349" s="45" t="str">
        <f>Лист4!A2347</f>
        <v xml:space="preserve">Заречная 3-я ул. д.5 </v>
      </c>
      <c r="B2349" s="185" t="str">
        <f>Лист4!C2347</f>
        <v>г. Астрахань</v>
      </c>
      <c r="C2349" s="46">
        <f t="shared" si="72"/>
        <v>38.166914000000006</v>
      </c>
      <c r="D2349" s="46">
        <f t="shared" si="73"/>
        <v>2.4361860000000002</v>
      </c>
      <c r="E2349" s="160">
        <v>0</v>
      </c>
      <c r="F2349" s="161">
        <v>2.4361860000000002</v>
      </c>
      <c r="G2349" s="162">
        <v>0</v>
      </c>
      <c r="H2349" s="162">
        <v>0</v>
      </c>
      <c r="I2349" s="162">
        <v>0</v>
      </c>
      <c r="J2349" s="162">
        <v>0</v>
      </c>
      <c r="K2349" s="163">
        <f>Лист4!E2347/1000</f>
        <v>40.603100000000005</v>
      </c>
      <c r="L2349" s="164"/>
      <c r="M2349" s="164"/>
    </row>
    <row r="2350" spans="1:13" s="165" customFormat="1" ht="18.75" customHeight="1" x14ac:dyDescent="0.25">
      <c r="A2350" s="45" t="str">
        <f>Лист4!A2348</f>
        <v xml:space="preserve">Зои Космодемьянской пер. д.2А </v>
      </c>
      <c r="B2350" s="185" t="str">
        <f>Лист4!C2348</f>
        <v>г. Астрахань</v>
      </c>
      <c r="C2350" s="46">
        <f t="shared" si="72"/>
        <v>49.507449999999999</v>
      </c>
      <c r="D2350" s="46">
        <f t="shared" si="73"/>
        <v>3.16005</v>
      </c>
      <c r="E2350" s="160">
        <v>0</v>
      </c>
      <c r="F2350" s="161">
        <v>3.16005</v>
      </c>
      <c r="G2350" s="162">
        <v>0</v>
      </c>
      <c r="H2350" s="162">
        <v>0</v>
      </c>
      <c r="I2350" s="162">
        <v>0</v>
      </c>
      <c r="J2350" s="162">
        <v>0</v>
      </c>
      <c r="K2350" s="163">
        <f>Лист4!E2348/1000</f>
        <v>52.667499999999997</v>
      </c>
      <c r="L2350" s="164"/>
      <c r="M2350" s="164"/>
    </row>
    <row r="2351" spans="1:13" s="165" customFormat="1" ht="18.75" customHeight="1" x14ac:dyDescent="0.25">
      <c r="A2351" s="45" t="str">
        <f>Лист4!A2349</f>
        <v xml:space="preserve">Измаильская ул. д.13/9 </v>
      </c>
      <c r="B2351" s="185" t="str">
        <f>Лист4!C2349</f>
        <v>г. Астрахань</v>
      </c>
      <c r="C2351" s="46">
        <f t="shared" si="72"/>
        <v>21.558899999999998</v>
      </c>
      <c r="D2351" s="46">
        <f t="shared" si="73"/>
        <v>1.3761000000000001</v>
      </c>
      <c r="E2351" s="160">
        <v>0</v>
      </c>
      <c r="F2351" s="161">
        <v>1.3761000000000001</v>
      </c>
      <c r="G2351" s="162">
        <v>0</v>
      </c>
      <c r="H2351" s="162">
        <v>0</v>
      </c>
      <c r="I2351" s="162">
        <v>0</v>
      </c>
      <c r="J2351" s="162">
        <v>0</v>
      </c>
      <c r="K2351" s="163">
        <f>Лист4!E2349/1000</f>
        <v>22.934999999999999</v>
      </c>
      <c r="L2351" s="164"/>
      <c r="M2351" s="164"/>
    </row>
    <row r="2352" spans="1:13" s="165" customFormat="1" ht="18.75" customHeight="1" x14ac:dyDescent="0.25">
      <c r="A2352" s="45" t="str">
        <f>Лист4!A2350</f>
        <v xml:space="preserve">Измаильская ул. д.5 </v>
      </c>
      <c r="B2352" s="185" t="str">
        <f>Лист4!C2350</f>
        <v>г. Астрахань</v>
      </c>
      <c r="C2352" s="46">
        <f t="shared" si="72"/>
        <v>13.831348</v>
      </c>
      <c r="D2352" s="46">
        <f t="shared" si="73"/>
        <v>0.88285199999999997</v>
      </c>
      <c r="E2352" s="160">
        <v>0</v>
      </c>
      <c r="F2352" s="161">
        <v>0.88285199999999997</v>
      </c>
      <c r="G2352" s="162">
        <v>0</v>
      </c>
      <c r="H2352" s="162">
        <v>0</v>
      </c>
      <c r="I2352" s="162">
        <v>0</v>
      </c>
      <c r="J2352" s="162">
        <v>0</v>
      </c>
      <c r="K2352" s="163">
        <f>Лист4!E2350/1000</f>
        <v>14.7142</v>
      </c>
      <c r="L2352" s="164"/>
      <c r="M2352" s="164"/>
    </row>
    <row r="2353" spans="1:13" s="165" customFormat="1" ht="18.75" customHeight="1" x14ac:dyDescent="0.25">
      <c r="A2353" s="45" t="str">
        <f>Лист4!A2351</f>
        <v xml:space="preserve">Измаильская ул. д.9 </v>
      </c>
      <c r="B2353" s="185" t="str">
        <f>Лист4!C2351</f>
        <v>г. Астрахань</v>
      </c>
      <c r="C2353" s="46">
        <f t="shared" si="72"/>
        <v>42.399452000000004</v>
      </c>
      <c r="D2353" s="46">
        <f t="shared" si="73"/>
        <v>2.7063480000000002</v>
      </c>
      <c r="E2353" s="160">
        <v>0</v>
      </c>
      <c r="F2353" s="161">
        <v>2.7063480000000002</v>
      </c>
      <c r="G2353" s="162">
        <v>0</v>
      </c>
      <c r="H2353" s="162">
        <v>0</v>
      </c>
      <c r="I2353" s="162">
        <v>0</v>
      </c>
      <c r="J2353" s="162">
        <v>0</v>
      </c>
      <c r="K2353" s="163">
        <f>Лист4!E2351/1000</f>
        <v>45.105800000000002</v>
      </c>
      <c r="L2353" s="164"/>
      <c r="M2353" s="164"/>
    </row>
    <row r="2354" spans="1:13" s="165" customFormat="1" ht="18.75" customHeight="1" x14ac:dyDescent="0.25">
      <c r="A2354" s="45" t="str">
        <f>Лист4!A2352</f>
        <v xml:space="preserve">Капитана Краснова ул. д.14 </v>
      </c>
      <c r="B2354" s="185" t="str">
        <f>Лист4!C2352</f>
        <v>г. Астрахань</v>
      </c>
      <c r="C2354" s="46">
        <f t="shared" si="72"/>
        <v>107.90183859999999</v>
      </c>
      <c r="D2354" s="46">
        <f t="shared" si="73"/>
        <v>6.8873513999999991</v>
      </c>
      <c r="E2354" s="160">
        <v>0</v>
      </c>
      <c r="F2354" s="161">
        <v>6.8873513999999991</v>
      </c>
      <c r="G2354" s="162">
        <v>0</v>
      </c>
      <c r="H2354" s="162">
        <v>0</v>
      </c>
      <c r="I2354" s="162">
        <v>0</v>
      </c>
      <c r="J2354" s="162">
        <v>0</v>
      </c>
      <c r="K2354" s="163">
        <f>Лист4!E2352/1000</f>
        <v>114.78918999999999</v>
      </c>
      <c r="L2354" s="164"/>
      <c r="M2354" s="164"/>
    </row>
    <row r="2355" spans="1:13" s="165" customFormat="1" ht="18.75" customHeight="1" x14ac:dyDescent="0.25">
      <c r="A2355" s="45" t="str">
        <f>Лист4!A2353</f>
        <v xml:space="preserve">Капитана Краснова ул. д.16 </v>
      </c>
      <c r="B2355" s="185" t="str">
        <f>Лист4!C2353</f>
        <v>г. Астрахань</v>
      </c>
      <c r="C2355" s="46">
        <f t="shared" si="72"/>
        <v>54.921286000000002</v>
      </c>
      <c r="D2355" s="46">
        <f t="shared" si="73"/>
        <v>3.5056140000000005</v>
      </c>
      <c r="E2355" s="160">
        <v>0</v>
      </c>
      <c r="F2355" s="161">
        <v>3.5056140000000005</v>
      </c>
      <c r="G2355" s="162">
        <v>0</v>
      </c>
      <c r="H2355" s="162">
        <v>0</v>
      </c>
      <c r="I2355" s="162">
        <v>0</v>
      </c>
      <c r="J2355" s="162">
        <v>0</v>
      </c>
      <c r="K2355" s="163">
        <f>Лист4!E2353/1000-J2355</f>
        <v>58.426900000000003</v>
      </c>
      <c r="L2355" s="164"/>
      <c r="M2355" s="164"/>
    </row>
    <row r="2356" spans="1:13" s="165" customFormat="1" ht="18.75" customHeight="1" x14ac:dyDescent="0.25">
      <c r="A2356" s="45" t="str">
        <f>Лист4!A2354</f>
        <v xml:space="preserve">Капитана Краснова ул. д.20 </v>
      </c>
      <c r="B2356" s="185" t="str">
        <f>Лист4!C2354</f>
        <v>г. Астрахань</v>
      </c>
      <c r="C2356" s="46">
        <f t="shared" si="72"/>
        <v>100.70894919999999</v>
      </c>
      <c r="D2356" s="46">
        <f t="shared" si="73"/>
        <v>6.4282307999999997</v>
      </c>
      <c r="E2356" s="160">
        <v>0</v>
      </c>
      <c r="F2356" s="161">
        <v>6.4282307999999997</v>
      </c>
      <c r="G2356" s="162">
        <v>0</v>
      </c>
      <c r="H2356" s="162">
        <v>0</v>
      </c>
      <c r="I2356" s="162">
        <v>0</v>
      </c>
      <c r="J2356" s="162">
        <v>0</v>
      </c>
      <c r="K2356" s="163">
        <f>Лист4!E2354/1000</f>
        <v>107.13717999999999</v>
      </c>
      <c r="L2356" s="164"/>
      <c r="M2356" s="164"/>
    </row>
    <row r="2357" spans="1:13" s="165" customFormat="1" ht="18.75" customHeight="1" x14ac:dyDescent="0.25">
      <c r="A2357" s="45" t="str">
        <f>Лист4!A2355</f>
        <v xml:space="preserve">Капитана Краснова ул. д.22 </v>
      </c>
      <c r="B2357" s="185" t="str">
        <f>Лист4!C2355</f>
        <v>г. Астрахань</v>
      </c>
      <c r="C2357" s="46">
        <f t="shared" si="72"/>
        <v>93.248564000000002</v>
      </c>
      <c r="D2357" s="46">
        <f t="shared" si="73"/>
        <v>5.9520360000000005</v>
      </c>
      <c r="E2357" s="160">
        <v>0</v>
      </c>
      <c r="F2357" s="161">
        <v>5.9520360000000005</v>
      </c>
      <c r="G2357" s="162">
        <v>0</v>
      </c>
      <c r="H2357" s="162">
        <v>0</v>
      </c>
      <c r="I2357" s="162">
        <v>0</v>
      </c>
      <c r="J2357" s="162">
        <v>0</v>
      </c>
      <c r="K2357" s="163">
        <f>Лист4!E2355/1000</f>
        <v>99.200600000000009</v>
      </c>
      <c r="L2357" s="164"/>
      <c r="M2357" s="164"/>
    </row>
    <row r="2358" spans="1:13" s="165" customFormat="1" ht="18.75" customHeight="1" x14ac:dyDescent="0.25">
      <c r="A2358" s="45" t="str">
        <f>Лист4!A2356</f>
        <v xml:space="preserve">Капитана Краснова ул. д.28 </v>
      </c>
      <c r="B2358" s="185" t="str">
        <f>Лист4!C2356</f>
        <v>г. Астрахань</v>
      </c>
      <c r="C2358" s="46">
        <f t="shared" si="72"/>
        <v>27.915743999999997</v>
      </c>
      <c r="D2358" s="46">
        <f t="shared" si="73"/>
        <v>1.7818559999999999</v>
      </c>
      <c r="E2358" s="160">
        <v>0</v>
      </c>
      <c r="F2358" s="161">
        <v>1.7818559999999999</v>
      </c>
      <c r="G2358" s="162">
        <v>0</v>
      </c>
      <c r="H2358" s="162">
        <v>0</v>
      </c>
      <c r="I2358" s="162">
        <v>0</v>
      </c>
      <c r="J2358" s="162">
        <v>0</v>
      </c>
      <c r="K2358" s="163">
        <f>Лист4!E2356/1000</f>
        <v>29.697599999999998</v>
      </c>
      <c r="L2358" s="164"/>
      <c r="M2358" s="164"/>
    </row>
    <row r="2359" spans="1:13" s="165" customFormat="1" ht="18.75" customHeight="1" x14ac:dyDescent="0.25">
      <c r="A2359" s="45" t="str">
        <f>Лист4!A2357</f>
        <v xml:space="preserve">Капитана Краснова ул. д.30 </v>
      </c>
      <c r="B2359" s="185" t="str">
        <f>Лист4!C2357</f>
        <v>г. Астрахань</v>
      </c>
      <c r="C2359" s="46">
        <f t="shared" si="72"/>
        <v>94.421909600000006</v>
      </c>
      <c r="D2359" s="46">
        <f t="shared" si="73"/>
        <v>6.0269304000000004</v>
      </c>
      <c r="E2359" s="160">
        <v>0</v>
      </c>
      <c r="F2359" s="161">
        <v>6.0269304000000004</v>
      </c>
      <c r="G2359" s="162">
        <v>0</v>
      </c>
      <c r="H2359" s="162">
        <v>0</v>
      </c>
      <c r="I2359" s="162">
        <v>0</v>
      </c>
      <c r="J2359" s="162">
        <v>0</v>
      </c>
      <c r="K2359" s="163">
        <f>Лист4!E2357/1000</f>
        <v>100.44884</v>
      </c>
      <c r="L2359" s="164"/>
      <c r="M2359" s="164"/>
    </row>
    <row r="2360" spans="1:13" s="165" customFormat="1" ht="18.75" customHeight="1" x14ac:dyDescent="0.25">
      <c r="A2360" s="45" t="str">
        <f>Лист4!A2358</f>
        <v xml:space="preserve">Капитана Краснова ул. д.32 </v>
      </c>
      <c r="B2360" s="185" t="str">
        <f>Лист4!C2358</f>
        <v>г. Астрахань</v>
      </c>
      <c r="C2360" s="46">
        <f t="shared" si="72"/>
        <v>73.126548</v>
      </c>
      <c r="D2360" s="46">
        <f t="shared" si="73"/>
        <v>4.6676520000000004</v>
      </c>
      <c r="E2360" s="160">
        <v>0</v>
      </c>
      <c r="F2360" s="161">
        <v>4.6676520000000004</v>
      </c>
      <c r="G2360" s="162">
        <v>0</v>
      </c>
      <c r="H2360" s="162">
        <v>0</v>
      </c>
      <c r="I2360" s="162">
        <v>0</v>
      </c>
      <c r="J2360" s="162">
        <v>0</v>
      </c>
      <c r="K2360" s="163">
        <f>Лист4!E2358/1000</f>
        <v>77.794200000000004</v>
      </c>
      <c r="L2360" s="164"/>
      <c r="M2360" s="164"/>
    </row>
    <row r="2361" spans="1:13" s="165" customFormat="1" ht="18.75" customHeight="1" x14ac:dyDescent="0.25">
      <c r="A2361" s="45" t="str">
        <f>Лист4!A2359</f>
        <v xml:space="preserve">Капитана Краснова ул. д.34/41А </v>
      </c>
      <c r="B2361" s="185" t="str">
        <f>Лист4!C2359</f>
        <v>г. Астрахань</v>
      </c>
      <c r="C2361" s="46">
        <f t="shared" si="72"/>
        <v>135.85225920000002</v>
      </c>
      <c r="D2361" s="46">
        <f t="shared" si="73"/>
        <v>8.6714208000000017</v>
      </c>
      <c r="E2361" s="160">
        <v>0</v>
      </c>
      <c r="F2361" s="161">
        <v>8.6714208000000017</v>
      </c>
      <c r="G2361" s="162">
        <v>0</v>
      </c>
      <c r="H2361" s="162">
        <v>0</v>
      </c>
      <c r="I2361" s="162">
        <v>0</v>
      </c>
      <c r="J2361" s="162">
        <v>0</v>
      </c>
      <c r="K2361" s="163">
        <f>Лист4!E2359/1000</f>
        <v>144.52368000000001</v>
      </c>
      <c r="L2361" s="164"/>
      <c r="M2361" s="164"/>
    </row>
    <row r="2362" spans="1:13" s="165" customFormat="1" ht="18.75" customHeight="1" x14ac:dyDescent="0.25">
      <c r="A2362" s="45" t="str">
        <f>Лист4!A2360</f>
        <v xml:space="preserve">Капитана Краснова ул. д.38 </v>
      </c>
      <c r="B2362" s="185" t="str">
        <f>Лист4!C2360</f>
        <v>г. Астрахань</v>
      </c>
      <c r="C2362" s="46">
        <f t="shared" si="72"/>
        <v>477.08352039999988</v>
      </c>
      <c r="D2362" s="46">
        <f t="shared" si="73"/>
        <v>30.452139599999995</v>
      </c>
      <c r="E2362" s="160">
        <v>0</v>
      </c>
      <c r="F2362" s="161">
        <v>30.452139599999995</v>
      </c>
      <c r="G2362" s="162">
        <v>0</v>
      </c>
      <c r="H2362" s="162">
        <v>0</v>
      </c>
      <c r="I2362" s="162">
        <v>0</v>
      </c>
      <c r="J2362" s="162">
        <v>0</v>
      </c>
      <c r="K2362" s="163">
        <f>Лист4!E2360/1000</f>
        <v>507.53565999999989</v>
      </c>
      <c r="L2362" s="164"/>
      <c r="M2362" s="164"/>
    </row>
    <row r="2363" spans="1:13" s="165" customFormat="1" ht="18.75" customHeight="1" x14ac:dyDescent="0.25">
      <c r="A2363" s="45" t="str">
        <f>Лист4!A2361</f>
        <v xml:space="preserve">Капитана Краснова ул. д.40 </v>
      </c>
      <c r="B2363" s="185" t="str">
        <f>Лист4!C2361</f>
        <v>г. Астрахань</v>
      </c>
      <c r="C2363" s="46">
        <f t="shared" si="72"/>
        <v>442.00373559999997</v>
      </c>
      <c r="D2363" s="46">
        <f t="shared" si="73"/>
        <v>28.213004399999996</v>
      </c>
      <c r="E2363" s="160">
        <v>0</v>
      </c>
      <c r="F2363" s="161">
        <v>28.213004399999996</v>
      </c>
      <c r="G2363" s="162">
        <v>0</v>
      </c>
      <c r="H2363" s="162">
        <v>0</v>
      </c>
      <c r="I2363" s="162">
        <v>0</v>
      </c>
      <c r="J2363" s="162">
        <v>0</v>
      </c>
      <c r="K2363" s="163">
        <f>Лист4!E2361/1000</f>
        <v>470.21673999999996</v>
      </c>
      <c r="L2363" s="164"/>
      <c r="M2363" s="164"/>
    </row>
    <row r="2364" spans="1:13" s="165" customFormat="1" ht="18.75" customHeight="1" x14ac:dyDescent="0.25">
      <c r="A2364" s="45" t="str">
        <f>Лист4!A2362</f>
        <v xml:space="preserve">Капитана Краснова ул. д.8 </v>
      </c>
      <c r="B2364" s="185" t="str">
        <f>Лист4!C2362</f>
        <v>г. Астрахань</v>
      </c>
      <c r="C2364" s="46">
        <f t="shared" si="72"/>
        <v>640.64580460000013</v>
      </c>
      <c r="D2364" s="46">
        <f t="shared" si="73"/>
        <v>40.892285400000006</v>
      </c>
      <c r="E2364" s="160">
        <v>0</v>
      </c>
      <c r="F2364" s="161">
        <v>40.892285400000006</v>
      </c>
      <c r="G2364" s="162">
        <v>0</v>
      </c>
      <c r="H2364" s="162">
        <v>0</v>
      </c>
      <c r="I2364" s="162">
        <v>0</v>
      </c>
      <c r="J2364" s="162">
        <v>0</v>
      </c>
      <c r="K2364" s="163">
        <f>Лист4!E2362/1000</f>
        <v>681.53809000000012</v>
      </c>
      <c r="L2364" s="164"/>
      <c r="M2364" s="164"/>
    </row>
    <row r="2365" spans="1:13" s="165" customFormat="1" ht="18.75" customHeight="1" x14ac:dyDescent="0.25">
      <c r="A2365" s="45" t="str">
        <f>Лист4!A2363</f>
        <v xml:space="preserve">Капитанская ул. д.28 </v>
      </c>
      <c r="B2365" s="185" t="str">
        <f>Лист4!C2363</f>
        <v>г. Астрахань</v>
      </c>
      <c r="C2365" s="46">
        <f t="shared" si="72"/>
        <v>36.661974000000001</v>
      </c>
      <c r="D2365" s="46">
        <f t="shared" si="73"/>
        <v>2.3401260000000002</v>
      </c>
      <c r="E2365" s="160">
        <v>0</v>
      </c>
      <c r="F2365" s="161">
        <v>2.3401260000000002</v>
      </c>
      <c r="G2365" s="162">
        <v>0</v>
      </c>
      <c r="H2365" s="162">
        <v>0</v>
      </c>
      <c r="I2365" s="162">
        <v>0</v>
      </c>
      <c r="J2365" s="162">
        <v>0</v>
      </c>
      <c r="K2365" s="163">
        <f>Лист4!E2363/1000</f>
        <v>39.002099999999999</v>
      </c>
      <c r="L2365" s="164"/>
      <c r="M2365" s="164"/>
    </row>
    <row r="2366" spans="1:13" s="165" customFormat="1" ht="18.75" customHeight="1" x14ac:dyDescent="0.25">
      <c r="A2366" s="45" t="str">
        <f>Лист4!A2364</f>
        <v xml:space="preserve">Капитанская ул. д.28Б </v>
      </c>
      <c r="B2366" s="185" t="str">
        <f>Лист4!C2364</f>
        <v>г. Астрахань</v>
      </c>
      <c r="C2366" s="46">
        <f t="shared" si="72"/>
        <v>563.61309599999981</v>
      </c>
      <c r="D2366" s="46">
        <f t="shared" si="73"/>
        <v>35.975303999999994</v>
      </c>
      <c r="E2366" s="160">
        <v>0</v>
      </c>
      <c r="F2366" s="161">
        <v>35.975303999999994</v>
      </c>
      <c r="G2366" s="162">
        <v>0</v>
      </c>
      <c r="H2366" s="162">
        <v>0</v>
      </c>
      <c r="I2366" s="162">
        <v>0</v>
      </c>
      <c r="J2366" s="162">
        <v>0</v>
      </c>
      <c r="K2366" s="163">
        <f>Лист4!E2364/1000</f>
        <v>599.58839999999987</v>
      </c>
      <c r="L2366" s="164"/>
      <c r="M2366" s="164"/>
    </row>
    <row r="2367" spans="1:13" s="165" customFormat="1" ht="18.75" customHeight="1" x14ac:dyDescent="0.25">
      <c r="A2367" s="45" t="str">
        <f>Лист4!A2365</f>
        <v xml:space="preserve">Капитанская ул. д.30 </v>
      </c>
      <c r="B2367" s="185" t="str">
        <f>Лист4!C2365</f>
        <v>г. Астрахань</v>
      </c>
      <c r="C2367" s="46">
        <f t="shared" ref="C2367:C2430" si="74">K2367+J2367-F2367</f>
        <v>55.491630999999998</v>
      </c>
      <c r="D2367" s="46">
        <f t="shared" ref="D2367:D2430" si="75">F2367</f>
        <v>3.5420189999999998</v>
      </c>
      <c r="E2367" s="160">
        <v>0</v>
      </c>
      <c r="F2367" s="161">
        <v>3.5420189999999998</v>
      </c>
      <c r="G2367" s="162">
        <v>0</v>
      </c>
      <c r="H2367" s="162">
        <v>0</v>
      </c>
      <c r="I2367" s="162">
        <v>0</v>
      </c>
      <c r="J2367" s="162">
        <v>0</v>
      </c>
      <c r="K2367" s="163">
        <f>Лист4!E2365/1000</f>
        <v>59.033649999999994</v>
      </c>
      <c r="L2367" s="164"/>
      <c r="M2367" s="164"/>
    </row>
    <row r="2368" spans="1:13" s="166" customFormat="1" ht="18.75" customHeight="1" x14ac:dyDescent="0.25">
      <c r="A2368" s="45" t="str">
        <f>Лист4!A2366</f>
        <v xml:space="preserve">Каунасская ул. д.38 </v>
      </c>
      <c r="B2368" s="185" t="str">
        <f>Лист4!C2366</f>
        <v>г. Астрахань</v>
      </c>
      <c r="C2368" s="46">
        <f t="shared" si="74"/>
        <v>607.24575279999988</v>
      </c>
      <c r="D2368" s="46">
        <f t="shared" si="75"/>
        <v>38.760367199999997</v>
      </c>
      <c r="E2368" s="160">
        <v>0</v>
      </c>
      <c r="F2368" s="161">
        <v>38.760367199999997</v>
      </c>
      <c r="G2368" s="162">
        <v>0</v>
      </c>
      <c r="H2368" s="162">
        <v>0</v>
      </c>
      <c r="I2368" s="162">
        <v>0</v>
      </c>
      <c r="J2368" s="162">
        <v>0</v>
      </c>
      <c r="K2368" s="163">
        <f>Лист4!E2366/1000</f>
        <v>646.0061199999999</v>
      </c>
      <c r="L2368" s="164"/>
      <c r="M2368" s="164"/>
    </row>
    <row r="2369" spans="1:13" s="166" customFormat="1" ht="18.75" customHeight="1" x14ac:dyDescent="0.25">
      <c r="A2369" s="45" t="str">
        <f>Лист4!A2367</f>
        <v xml:space="preserve">Каунасская ул. д.40 </v>
      </c>
      <c r="B2369" s="185" t="str">
        <f>Лист4!C2367</f>
        <v>г. Астрахань</v>
      </c>
      <c r="C2369" s="46">
        <f t="shared" si="74"/>
        <v>633.89573040000005</v>
      </c>
      <c r="D2369" s="46">
        <f t="shared" si="75"/>
        <v>40.461429600000002</v>
      </c>
      <c r="E2369" s="160">
        <v>0</v>
      </c>
      <c r="F2369" s="161">
        <v>40.461429600000002</v>
      </c>
      <c r="G2369" s="162">
        <v>0</v>
      </c>
      <c r="H2369" s="162">
        <v>0</v>
      </c>
      <c r="I2369" s="162">
        <v>0</v>
      </c>
      <c r="J2369" s="162">
        <v>0</v>
      </c>
      <c r="K2369" s="163">
        <f>Лист4!E2367/1000</f>
        <v>674.35716000000002</v>
      </c>
      <c r="L2369" s="164"/>
      <c r="M2369" s="164"/>
    </row>
    <row r="2370" spans="1:13" s="166" customFormat="1" ht="18.75" customHeight="1" x14ac:dyDescent="0.25">
      <c r="A2370" s="45" t="str">
        <f>Лист4!A2368</f>
        <v xml:space="preserve">Каунасская ул. д.49 </v>
      </c>
      <c r="B2370" s="185" t="str">
        <f>Лист4!C2368</f>
        <v>г. Астрахань</v>
      </c>
      <c r="C2370" s="46">
        <f t="shared" si="74"/>
        <v>578.76345199999992</v>
      </c>
      <c r="D2370" s="46">
        <f t="shared" si="75"/>
        <v>36.942347999999996</v>
      </c>
      <c r="E2370" s="160">
        <v>0</v>
      </c>
      <c r="F2370" s="161">
        <v>36.942347999999996</v>
      </c>
      <c r="G2370" s="162">
        <v>0</v>
      </c>
      <c r="H2370" s="162">
        <v>0</v>
      </c>
      <c r="I2370" s="162">
        <v>0</v>
      </c>
      <c r="J2370" s="162">
        <v>0</v>
      </c>
      <c r="K2370" s="163">
        <f>Лист4!E2368/1000</f>
        <v>615.70579999999995</v>
      </c>
      <c r="L2370" s="164"/>
      <c r="M2370" s="164"/>
    </row>
    <row r="2371" spans="1:13" s="166" customFormat="1" ht="18.75" customHeight="1" x14ac:dyDescent="0.25">
      <c r="A2371" s="45" t="str">
        <f>Лист4!A2369</f>
        <v xml:space="preserve">Каунасская ул. д.49 - корп. 1 </v>
      </c>
      <c r="B2371" s="185" t="str">
        <f>Лист4!C2369</f>
        <v>г. Астрахань</v>
      </c>
      <c r="C2371" s="46">
        <f t="shared" si="74"/>
        <v>834.51423399999953</v>
      </c>
      <c r="D2371" s="46">
        <f t="shared" si="75"/>
        <v>53.266865999999965</v>
      </c>
      <c r="E2371" s="160">
        <v>0</v>
      </c>
      <c r="F2371" s="161">
        <v>53.266865999999965</v>
      </c>
      <c r="G2371" s="162">
        <v>0</v>
      </c>
      <c r="H2371" s="162">
        <v>0</v>
      </c>
      <c r="I2371" s="162">
        <v>0</v>
      </c>
      <c r="J2371" s="162">
        <v>0</v>
      </c>
      <c r="K2371" s="163">
        <f>Лист4!E2369/1000</f>
        <v>887.78109999999947</v>
      </c>
      <c r="L2371" s="164"/>
      <c r="M2371" s="164"/>
    </row>
    <row r="2372" spans="1:13" s="166" customFormat="1" ht="18.75" customHeight="1" x14ac:dyDescent="0.25">
      <c r="A2372" s="45" t="str">
        <f>Лист4!A2370</f>
        <v xml:space="preserve">Каунасская ул. д.51 </v>
      </c>
      <c r="B2372" s="185" t="str">
        <f>Лист4!C2370</f>
        <v>г. Астрахань</v>
      </c>
      <c r="C2372" s="46">
        <f t="shared" si="74"/>
        <v>1152.6208466000003</v>
      </c>
      <c r="D2372" s="46">
        <f t="shared" si="75"/>
        <v>73.571543400000024</v>
      </c>
      <c r="E2372" s="160">
        <v>0</v>
      </c>
      <c r="F2372" s="161">
        <v>73.571543400000024</v>
      </c>
      <c r="G2372" s="162">
        <v>0</v>
      </c>
      <c r="H2372" s="162">
        <v>0</v>
      </c>
      <c r="I2372" s="162">
        <v>0</v>
      </c>
      <c r="J2372" s="162">
        <v>0</v>
      </c>
      <c r="K2372" s="163">
        <f>Лист4!E2370/1000</f>
        <v>1226.1923900000004</v>
      </c>
      <c r="L2372" s="164"/>
      <c r="M2372" s="164"/>
    </row>
    <row r="2373" spans="1:13" s="166" customFormat="1" ht="18.75" customHeight="1" x14ac:dyDescent="0.25">
      <c r="A2373" s="45" t="str">
        <f>Лист4!A2371</f>
        <v xml:space="preserve">Керченская 1-я ул. д.1Б </v>
      </c>
      <c r="B2373" s="185" t="str">
        <f>Лист4!C2371</f>
        <v>г. Астрахань</v>
      </c>
      <c r="C2373" s="46">
        <f t="shared" si="74"/>
        <v>569.83737179999991</v>
      </c>
      <c r="D2373" s="46">
        <f t="shared" si="75"/>
        <v>36.372598199999999</v>
      </c>
      <c r="E2373" s="160">
        <v>0</v>
      </c>
      <c r="F2373" s="161">
        <v>36.372598199999999</v>
      </c>
      <c r="G2373" s="162">
        <v>0</v>
      </c>
      <c r="H2373" s="162">
        <v>0</v>
      </c>
      <c r="I2373" s="162">
        <v>0</v>
      </c>
      <c r="J2373" s="162">
        <v>0</v>
      </c>
      <c r="K2373" s="163">
        <f>Лист4!E2371/1000</f>
        <v>606.20996999999988</v>
      </c>
      <c r="L2373" s="164"/>
      <c r="M2373" s="164"/>
    </row>
    <row r="2374" spans="1:13" s="166" customFormat="1" ht="18.75" customHeight="1" x14ac:dyDescent="0.25">
      <c r="A2374" s="45" t="str">
        <f>Лист4!A2372</f>
        <v xml:space="preserve">Керченская 3-я ул. д.1А </v>
      </c>
      <c r="B2374" s="185" t="str">
        <f>Лист4!C2372</f>
        <v>г. Астрахань</v>
      </c>
      <c r="C2374" s="46">
        <f t="shared" si="74"/>
        <v>439.45244399999996</v>
      </c>
      <c r="D2374" s="46">
        <f t="shared" si="75"/>
        <v>28.050156000000001</v>
      </c>
      <c r="E2374" s="160">
        <v>0</v>
      </c>
      <c r="F2374" s="161">
        <v>28.050156000000001</v>
      </c>
      <c r="G2374" s="162">
        <v>0</v>
      </c>
      <c r="H2374" s="162">
        <v>0</v>
      </c>
      <c r="I2374" s="162">
        <v>0</v>
      </c>
      <c r="J2374" s="162">
        <v>0</v>
      </c>
      <c r="K2374" s="163">
        <f>Лист4!E2372/1000</f>
        <v>467.50259999999997</v>
      </c>
      <c r="L2374" s="164"/>
      <c r="M2374" s="164"/>
    </row>
    <row r="2375" spans="1:13" s="166" customFormat="1" ht="18.75" customHeight="1" x14ac:dyDescent="0.25">
      <c r="A2375" s="45" t="str">
        <f>Лист4!A2373</f>
        <v xml:space="preserve">Керченская 3-я ул. д.2 - корп. 2 </v>
      </c>
      <c r="B2375" s="185" t="str">
        <f>Лист4!C2373</f>
        <v>г. Астрахань</v>
      </c>
      <c r="C2375" s="46">
        <f t="shared" si="74"/>
        <v>365.70949100000007</v>
      </c>
      <c r="D2375" s="46">
        <f t="shared" si="75"/>
        <v>23.343159000000007</v>
      </c>
      <c r="E2375" s="160">
        <v>0</v>
      </c>
      <c r="F2375" s="161">
        <v>23.343159000000007</v>
      </c>
      <c r="G2375" s="162">
        <v>0</v>
      </c>
      <c r="H2375" s="162">
        <v>0</v>
      </c>
      <c r="I2375" s="162">
        <v>0</v>
      </c>
      <c r="J2375" s="162">
        <v>0</v>
      </c>
      <c r="K2375" s="163">
        <f>Лист4!E2373/1000</f>
        <v>389.05265000000009</v>
      </c>
      <c r="L2375" s="164"/>
      <c r="M2375" s="164"/>
    </row>
    <row r="2376" spans="1:13" s="166" customFormat="1" ht="18.75" customHeight="1" x14ac:dyDescent="0.25">
      <c r="A2376" s="45" t="str">
        <f>Лист4!A2374</f>
        <v xml:space="preserve">Керченская 3-я ул. д.58 </v>
      </c>
      <c r="B2376" s="185" t="str">
        <f>Лист4!C2374</f>
        <v>г. Астрахань</v>
      </c>
      <c r="C2376" s="46">
        <f t="shared" si="74"/>
        <v>89.842849999999984</v>
      </c>
      <c r="D2376" s="46">
        <f t="shared" si="75"/>
        <v>5.7346499999999985</v>
      </c>
      <c r="E2376" s="160">
        <v>0</v>
      </c>
      <c r="F2376" s="161">
        <v>5.7346499999999985</v>
      </c>
      <c r="G2376" s="162">
        <v>0</v>
      </c>
      <c r="H2376" s="162">
        <v>0</v>
      </c>
      <c r="I2376" s="162">
        <v>0</v>
      </c>
      <c r="J2376" s="162">
        <v>0</v>
      </c>
      <c r="K2376" s="163">
        <f>Лист4!E2374/1000</f>
        <v>95.577499999999986</v>
      </c>
      <c r="L2376" s="164"/>
      <c r="M2376" s="164"/>
    </row>
    <row r="2377" spans="1:13" s="166" customFormat="1" ht="18.75" customHeight="1" x14ac:dyDescent="0.25">
      <c r="A2377" s="45" t="str">
        <f>Лист4!A2375</f>
        <v xml:space="preserve">Керченская 3-я ул. д.58 - корп. 1 </v>
      </c>
      <c r="B2377" s="185" t="str">
        <f>Лист4!C2375</f>
        <v>г. Астрахань</v>
      </c>
      <c r="C2377" s="46">
        <f t="shared" si="74"/>
        <v>93.798745999999994</v>
      </c>
      <c r="D2377" s="46">
        <f t="shared" si="75"/>
        <v>5.9871539999999994</v>
      </c>
      <c r="E2377" s="160">
        <v>0</v>
      </c>
      <c r="F2377" s="161">
        <v>5.9871539999999994</v>
      </c>
      <c r="G2377" s="162">
        <v>0</v>
      </c>
      <c r="H2377" s="162">
        <v>0</v>
      </c>
      <c r="I2377" s="162">
        <v>0</v>
      </c>
      <c r="J2377" s="162">
        <v>0</v>
      </c>
      <c r="K2377" s="163">
        <f>Лист4!E2375/1000</f>
        <v>99.785899999999998</v>
      </c>
      <c r="L2377" s="164"/>
      <c r="M2377" s="164"/>
    </row>
    <row r="2378" spans="1:13" s="166" customFormat="1" ht="18.75" customHeight="1" x14ac:dyDescent="0.25">
      <c r="A2378" s="45" t="str">
        <f>Лист4!A2376</f>
        <v xml:space="preserve">Керченская 3-я ул. д.60 </v>
      </c>
      <c r="B2378" s="185" t="str">
        <f>Лист4!C2376</f>
        <v>г. Астрахань</v>
      </c>
      <c r="C2378" s="46">
        <f t="shared" si="74"/>
        <v>130.933164</v>
      </c>
      <c r="D2378" s="46">
        <f t="shared" si="75"/>
        <v>8.3574360000000016</v>
      </c>
      <c r="E2378" s="160">
        <v>0</v>
      </c>
      <c r="F2378" s="161">
        <v>8.3574360000000016</v>
      </c>
      <c r="G2378" s="162">
        <v>0</v>
      </c>
      <c r="H2378" s="162">
        <v>0</v>
      </c>
      <c r="I2378" s="162">
        <v>0</v>
      </c>
      <c r="J2378" s="162">
        <v>0</v>
      </c>
      <c r="K2378" s="163">
        <f>Лист4!E2376/1000</f>
        <v>139.29060000000001</v>
      </c>
      <c r="L2378" s="164"/>
      <c r="M2378" s="164"/>
    </row>
    <row r="2379" spans="1:13" s="166" customFormat="1" ht="18.75" customHeight="1" x14ac:dyDescent="0.25">
      <c r="A2379" s="45" t="str">
        <f>Лист4!A2377</f>
        <v xml:space="preserve">Керченская 3-я ул. д.62 </v>
      </c>
      <c r="B2379" s="185" t="str">
        <f>Лист4!C2377</f>
        <v>г. Астрахань</v>
      </c>
      <c r="C2379" s="46">
        <f t="shared" si="74"/>
        <v>130.17232799999999</v>
      </c>
      <c r="D2379" s="46">
        <f t="shared" si="75"/>
        <v>8.3088719999999991</v>
      </c>
      <c r="E2379" s="160">
        <v>0</v>
      </c>
      <c r="F2379" s="161">
        <v>8.3088719999999991</v>
      </c>
      <c r="G2379" s="162">
        <v>0</v>
      </c>
      <c r="H2379" s="162">
        <v>0</v>
      </c>
      <c r="I2379" s="162">
        <v>0</v>
      </c>
      <c r="J2379" s="162">
        <v>0</v>
      </c>
      <c r="K2379" s="163">
        <f>Лист4!E2377/1000</f>
        <v>138.4812</v>
      </c>
      <c r="L2379" s="164"/>
      <c r="M2379" s="164"/>
    </row>
    <row r="2380" spans="1:13" s="166" customFormat="1" ht="18.75" customHeight="1" x14ac:dyDescent="0.25">
      <c r="A2380" s="45" t="str">
        <f>Лист4!A2378</f>
        <v xml:space="preserve">Керченская 3-я ул. д.64 </v>
      </c>
      <c r="B2380" s="185" t="str">
        <f>Лист4!C2378</f>
        <v>г. Астрахань</v>
      </c>
      <c r="C2380" s="46">
        <f t="shared" si="74"/>
        <v>84.045493999999991</v>
      </c>
      <c r="D2380" s="46">
        <f t="shared" si="75"/>
        <v>5.3646059999999984</v>
      </c>
      <c r="E2380" s="160">
        <v>0</v>
      </c>
      <c r="F2380" s="161">
        <v>5.3646059999999984</v>
      </c>
      <c r="G2380" s="162">
        <v>0</v>
      </c>
      <c r="H2380" s="162">
        <v>0</v>
      </c>
      <c r="I2380" s="162">
        <v>0</v>
      </c>
      <c r="J2380" s="162">
        <v>0</v>
      </c>
      <c r="K2380" s="163">
        <f>Лист4!E2378/1000</f>
        <v>89.410099999999986</v>
      </c>
      <c r="L2380" s="164"/>
      <c r="M2380" s="164"/>
    </row>
    <row r="2381" spans="1:13" s="166" customFormat="1" ht="18.75" customHeight="1" x14ac:dyDescent="0.25">
      <c r="A2381" s="45" t="str">
        <f>Лист4!A2379</f>
        <v xml:space="preserve">Керченская 3-я ул. д.64 - корп. 1 </v>
      </c>
      <c r="B2381" s="185" t="str">
        <f>Лист4!C2379</f>
        <v>г. Астрахань</v>
      </c>
      <c r="C2381" s="46">
        <f t="shared" si="74"/>
        <v>124.82128400000001</v>
      </c>
      <c r="D2381" s="46">
        <f t="shared" si="75"/>
        <v>7.9673160000000003</v>
      </c>
      <c r="E2381" s="160">
        <v>0</v>
      </c>
      <c r="F2381" s="161">
        <v>7.9673160000000003</v>
      </c>
      <c r="G2381" s="162">
        <v>0</v>
      </c>
      <c r="H2381" s="162">
        <v>0</v>
      </c>
      <c r="I2381" s="162">
        <v>0</v>
      </c>
      <c r="J2381" s="162">
        <v>0</v>
      </c>
      <c r="K2381" s="163">
        <f>Лист4!E2379/1000</f>
        <v>132.7886</v>
      </c>
      <c r="L2381" s="164"/>
      <c r="M2381" s="164"/>
    </row>
    <row r="2382" spans="1:13" s="166" customFormat="1" ht="18.75" customHeight="1" x14ac:dyDescent="0.25">
      <c r="A2382" s="45" t="str">
        <f>Лист4!A2380</f>
        <v xml:space="preserve">Керченская 3-я ул. д.66 </v>
      </c>
      <c r="B2382" s="185" t="str">
        <f>Лист4!C2380</f>
        <v>г. Астрахань</v>
      </c>
      <c r="C2382" s="46">
        <f t="shared" si="74"/>
        <v>111.2848516</v>
      </c>
      <c r="D2382" s="46">
        <f t="shared" si="75"/>
        <v>7.1032884000000003</v>
      </c>
      <c r="E2382" s="160">
        <v>0</v>
      </c>
      <c r="F2382" s="161">
        <v>7.1032884000000003</v>
      </c>
      <c r="G2382" s="162">
        <v>0</v>
      </c>
      <c r="H2382" s="162">
        <v>0</v>
      </c>
      <c r="I2382" s="162">
        <v>0</v>
      </c>
      <c r="J2382" s="162">
        <v>0</v>
      </c>
      <c r="K2382" s="163">
        <f>Лист4!E2380/1000</f>
        <v>118.38813999999999</v>
      </c>
      <c r="L2382" s="164"/>
      <c r="M2382" s="164"/>
    </row>
    <row r="2383" spans="1:13" s="166" customFormat="1" ht="18.75" customHeight="1" x14ac:dyDescent="0.25">
      <c r="A2383" s="45" t="str">
        <f>Лист4!A2381</f>
        <v xml:space="preserve">Керченская 3-я ул. д.66 - корп. 1 </v>
      </c>
      <c r="B2383" s="185" t="str">
        <f>Лист4!C2381</f>
        <v>г. Астрахань</v>
      </c>
      <c r="C2383" s="46">
        <f t="shared" si="74"/>
        <v>73.227222000000012</v>
      </c>
      <c r="D2383" s="46">
        <f t="shared" si="75"/>
        <v>4.6740780000000006</v>
      </c>
      <c r="E2383" s="160">
        <v>0</v>
      </c>
      <c r="F2383" s="161">
        <v>4.6740780000000006</v>
      </c>
      <c r="G2383" s="162">
        <v>0</v>
      </c>
      <c r="H2383" s="162">
        <v>0</v>
      </c>
      <c r="I2383" s="162">
        <v>0</v>
      </c>
      <c r="J2383" s="162">
        <v>0</v>
      </c>
      <c r="K2383" s="163">
        <f>Лист4!E2381/1000</f>
        <v>77.901300000000006</v>
      </c>
      <c r="L2383" s="164"/>
      <c r="M2383" s="164"/>
    </row>
    <row r="2384" spans="1:13" s="166" customFormat="1" ht="18.75" customHeight="1" x14ac:dyDescent="0.25">
      <c r="A2384" s="45" t="str">
        <f>Лист4!A2382</f>
        <v xml:space="preserve">Керченская 5-я ул. д.31 </v>
      </c>
      <c r="B2384" s="185" t="str">
        <f>Лист4!C2382</f>
        <v>г. Астрахань</v>
      </c>
      <c r="C2384" s="46">
        <f t="shared" si="74"/>
        <v>599.7937148000002</v>
      </c>
      <c r="D2384" s="46">
        <f t="shared" si="75"/>
        <v>38.284705200000012</v>
      </c>
      <c r="E2384" s="160">
        <v>0</v>
      </c>
      <c r="F2384" s="161">
        <v>38.284705200000012</v>
      </c>
      <c r="G2384" s="162">
        <v>0</v>
      </c>
      <c r="H2384" s="162">
        <v>0</v>
      </c>
      <c r="I2384" s="162">
        <v>0</v>
      </c>
      <c r="J2384" s="162">
        <v>0</v>
      </c>
      <c r="K2384" s="163">
        <f>Лист4!E2382/1000</f>
        <v>638.07842000000016</v>
      </c>
      <c r="L2384" s="164"/>
      <c r="M2384" s="164"/>
    </row>
    <row r="2385" spans="1:13" s="166" customFormat="1" ht="18.75" customHeight="1" x14ac:dyDescent="0.25">
      <c r="A2385" s="45" t="str">
        <f>Лист4!A2383</f>
        <v xml:space="preserve">Керченская 5-я ул. д.41 </v>
      </c>
      <c r="B2385" s="185" t="str">
        <f>Лист4!C2383</f>
        <v>г. Астрахань</v>
      </c>
      <c r="C2385" s="46">
        <f t="shared" si="74"/>
        <v>109.70984399999999</v>
      </c>
      <c r="D2385" s="46">
        <f t="shared" si="75"/>
        <v>7.0027559999999998</v>
      </c>
      <c r="E2385" s="160">
        <v>0</v>
      </c>
      <c r="F2385" s="161">
        <v>7.0027559999999998</v>
      </c>
      <c r="G2385" s="162">
        <v>0</v>
      </c>
      <c r="H2385" s="162">
        <v>0</v>
      </c>
      <c r="I2385" s="162">
        <v>0</v>
      </c>
      <c r="J2385" s="162">
        <v>0</v>
      </c>
      <c r="K2385" s="163">
        <f>Лист4!E2383/1000</f>
        <v>116.71259999999999</v>
      </c>
      <c r="L2385" s="164"/>
      <c r="M2385" s="164"/>
    </row>
    <row r="2386" spans="1:13" s="166" customFormat="1" ht="18.75" customHeight="1" x14ac:dyDescent="0.25">
      <c r="A2386" s="45" t="str">
        <f>Лист4!A2384</f>
        <v xml:space="preserve">Керченская 5-я ул. д.41 - корп. 1 </v>
      </c>
      <c r="B2386" s="185" t="str">
        <f>Лист4!C2384</f>
        <v>г. Астрахань</v>
      </c>
      <c r="C2386" s="46">
        <f t="shared" si="74"/>
        <v>139.39285379999998</v>
      </c>
      <c r="D2386" s="46">
        <f t="shared" si="75"/>
        <v>8.8974161999999986</v>
      </c>
      <c r="E2386" s="160">
        <v>0</v>
      </c>
      <c r="F2386" s="161">
        <v>8.8974161999999986</v>
      </c>
      <c r="G2386" s="162">
        <v>0</v>
      </c>
      <c r="H2386" s="162">
        <v>0</v>
      </c>
      <c r="I2386" s="162">
        <v>0</v>
      </c>
      <c r="J2386" s="162">
        <v>0</v>
      </c>
      <c r="K2386" s="163">
        <f>Лист4!E2384/1000</f>
        <v>148.29026999999999</v>
      </c>
      <c r="L2386" s="164"/>
      <c r="M2386" s="164"/>
    </row>
    <row r="2387" spans="1:13" s="166" customFormat="1" ht="18.75" customHeight="1" x14ac:dyDescent="0.25">
      <c r="A2387" s="45" t="str">
        <f>Лист4!A2385</f>
        <v xml:space="preserve">Керченская 5-я ул. д.41 - корп. 2 </v>
      </c>
      <c r="B2387" s="185" t="str">
        <f>Лист4!C2385</f>
        <v>г. Астрахань</v>
      </c>
      <c r="C2387" s="46">
        <f t="shared" si="74"/>
        <v>113.96813800000001</v>
      </c>
      <c r="D2387" s="46">
        <f t="shared" si="75"/>
        <v>7.2745620000000013</v>
      </c>
      <c r="E2387" s="160">
        <v>0</v>
      </c>
      <c r="F2387" s="161">
        <v>7.2745620000000013</v>
      </c>
      <c r="G2387" s="162">
        <v>0</v>
      </c>
      <c r="H2387" s="162">
        <v>0</v>
      </c>
      <c r="I2387" s="162">
        <v>0</v>
      </c>
      <c r="J2387" s="162">
        <v>0</v>
      </c>
      <c r="K2387" s="163">
        <f>Лист4!E2385/1000</f>
        <v>121.24270000000001</v>
      </c>
      <c r="L2387" s="164"/>
      <c r="M2387" s="164"/>
    </row>
    <row r="2388" spans="1:13" s="166" customFormat="1" ht="18.75" customHeight="1" x14ac:dyDescent="0.25">
      <c r="A2388" s="45" t="str">
        <f>Лист4!A2386</f>
        <v xml:space="preserve">Керченская 5-я ул. д.41 - корп. 3 </v>
      </c>
      <c r="B2388" s="185" t="str">
        <f>Лист4!C2386</f>
        <v>г. Астрахань</v>
      </c>
      <c r="C2388" s="46">
        <f t="shared" si="74"/>
        <v>93.917280000000005</v>
      </c>
      <c r="D2388" s="46">
        <f t="shared" si="75"/>
        <v>5.99472</v>
      </c>
      <c r="E2388" s="160">
        <v>0</v>
      </c>
      <c r="F2388" s="161">
        <v>5.99472</v>
      </c>
      <c r="G2388" s="162">
        <v>0</v>
      </c>
      <c r="H2388" s="162">
        <v>0</v>
      </c>
      <c r="I2388" s="162">
        <v>0</v>
      </c>
      <c r="J2388" s="162">
        <v>0</v>
      </c>
      <c r="K2388" s="163">
        <f>Лист4!E2386/1000</f>
        <v>99.912000000000006</v>
      </c>
      <c r="L2388" s="164"/>
      <c r="M2388" s="164"/>
    </row>
    <row r="2389" spans="1:13" s="166" customFormat="1" ht="18.75" customHeight="1" x14ac:dyDescent="0.25">
      <c r="A2389" s="45" t="str">
        <f>Лист4!A2387</f>
        <v xml:space="preserve">Керченская 5-я ул. д.41 - корп. 4 </v>
      </c>
      <c r="B2389" s="185" t="str">
        <f>Лист4!C2387</f>
        <v>г. Астрахань</v>
      </c>
      <c r="C2389" s="46">
        <f t="shared" si="74"/>
        <v>649.29782780000005</v>
      </c>
      <c r="D2389" s="46">
        <f t="shared" si="75"/>
        <v>41.444542200000001</v>
      </c>
      <c r="E2389" s="160">
        <v>0</v>
      </c>
      <c r="F2389" s="161">
        <v>41.444542200000001</v>
      </c>
      <c r="G2389" s="162">
        <v>0</v>
      </c>
      <c r="H2389" s="162">
        <v>0</v>
      </c>
      <c r="I2389" s="162">
        <v>0</v>
      </c>
      <c r="J2389" s="162">
        <v>0</v>
      </c>
      <c r="K2389" s="163">
        <f>Лист4!E2387/1000</f>
        <v>690.74237000000005</v>
      </c>
      <c r="L2389" s="164"/>
      <c r="M2389" s="164"/>
    </row>
    <row r="2390" spans="1:13" s="166" customFormat="1" ht="18.75" customHeight="1" x14ac:dyDescent="0.25">
      <c r="A2390" s="45" t="str">
        <f>Лист4!A2388</f>
        <v xml:space="preserve">Керченская 5-я ул. д.43 </v>
      </c>
      <c r="B2390" s="185" t="str">
        <f>Лист4!C2388</f>
        <v>г. Астрахань</v>
      </c>
      <c r="C2390" s="46">
        <f t="shared" si="74"/>
        <v>125.83112600000003</v>
      </c>
      <c r="D2390" s="46">
        <f t="shared" si="75"/>
        <v>8.0317740000000022</v>
      </c>
      <c r="E2390" s="160">
        <v>0</v>
      </c>
      <c r="F2390" s="161">
        <v>8.0317740000000022</v>
      </c>
      <c r="G2390" s="162">
        <v>0</v>
      </c>
      <c r="H2390" s="162">
        <v>0</v>
      </c>
      <c r="I2390" s="162">
        <v>0</v>
      </c>
      <c r="J2390" s="162">
        <v>0</v>
      </c>
      <c r="K2390" s="163">
        <f>Лист4!E2388/1000</f>
        <v>133.86290000000002</v>
      </c>
      <c r="L2390" s="164"/>
      <c r="M2390" s="164"/>
    </row>
    <row r="2391" spans="1:13" s="166" customFormat="1" ht="18.75" customHeight="1" x14ac:dyDescent="0.25">
      <c r="A2391" s="45" t="str">
        <f>Лист4!A2389</f>
        <v xml:space="preserve">Керченская 5-я ул. д.45 </v>
      </c>
      <c r="B2391" s="185" t="str">
        <f>Лист4!C2389</f>
        <v>г. Астрахань</v>
      </c>
      <c r="C2391" s="46">
        <f t="shared" si="74"/>
        <v>105.266088</v>
      </c>
      <c r="D2391" s="46">
        <f t="shared" si="75"/>
        <v>6.7191119999999991</v>
      </c>
      <c r="E2391" s="160">
        <v>0</v>
      </c>
      <c r="F2391" s="161">
        <v>6.7191119999999991</v>
      </c>
      <c r="G2391" s="162">
        <v>0</v>
      </c>
      <c r="H2391" s="162">
        <v>0</v>
      </c>
      <c r="I2391" s="162">
        <v>0</v>
      </c>
      <c r="J2391" s="162">
        <v>0</v>
      </c>
      <c r="K2391" s="163">
        <f>Лист4!E2389/1000</f>
        <v>111.98519999999999</v>
      </c>
      <c r="L2391" s="164"/>
      <c r="M2391" s="164"/>
    </row>
    <row r="2392" spans="1:13" s="165" customFormat="1" ht="18.75" customHeight="1" x14ac:dyDescent="0.25">
      <c r="A2392" s="45" t="str">
        <f>Лист4!A2390</f>
        <v xml:space="preserve">Керченская ул. д.1А </v>
      </c>
      <c r="B2392" s="185" t="str">
        <f>Лист4!C2390</f>
        <v>г. Астрахань</v>
      </c>
      <c r="C2392" s="46">
        <f t="shared" si="74"/>
        <v>589.76695099999995</v>
      </c>
      <c r="D2392" s="46">
        <f t="shared" si="75"/>
        <v>37.644698999999996</v>
      </c>
      <c r="E2392" s="160">
        <v>0</v>
      </c>
      <c r="F2392" s="161">
        <v>37.644698999999996</v>
      </c>
      <c r="G2392" s="162">
        <v>0</v>
      </c>
      <c r="H2392" s="162">
        <v>0</v>
      </c>
      <c r="I2392" s="162">
        <v>0</v>
      </c>
      <c r="J2392" s="162">
        <v>0</v>
      </c>
      <c r="K2392" s="163">
        <f>Лист4!E2390/1000</f>
        <v>627.4116499999999</v>
      </c>
      <c r="L2392" s="164"/>
      <c r="M2392" s="164"/>
    </row>
    <row r="2393" spans="1:13" s="166" customFormat="1" ht="18.75" customHeight="1" x14ac:dyDescent="0.25">
      <c r="A2393" s="45" t="str">
        <f>Лист4!A2391</f>
        <v xml:space="preserve">Коновалова ул. д.11А </v>
      </c>
      <c r="B2393" s="185" t="str">
        <f>Лист4!C2391</f>
        <v>г. Астрахань</v>
      </c>
      <c r="C2393" s="46">
        <f t="shared" si="74"/>
        <v>50.172142799999996</v>
      </c>
      <c r="D2393" s="46">
        <f t="shared" si="75"/>
        <v>3.2024771999999997</v>
      </c>
      <c r="E2393" s="160">
        <v>0</v>
      </c>
      <c r="F2393" s="161">
        <v>3.2024771999999997</v>
      </c>
      <c r="G2393" s="162">
        <v>0</v>
      </c>
      <c r="H2393" s="162">
        <v>0</v>
      </c>
      <c r="I2393" s="162">
        <v>0</v>
      </c>
      <c r="J2393" s="162">
        <v>0</v>
      </c>
      <c r="K2393" s="163">
        <f>Лист4!E2391/1000</f>
        <v>53.374619999999993</v>
      </c>
      <c r="L2393" s="164"/>
      <c r="M2393" s="164"/>
    </row>
    <row r="2394" spans="1:13" s="165" customFormat="1" ht="25.5" customHeight="1" x14ac:dyDescent="0.25">
      <c r="A2394" s="45" t="str">
        <f>Лист4!A2392</f>
        <v xml:space="preserve">Косиора ул. д.11 </v>
      </c>
      <c r="B2394" s="185" t="str">
        <f>Лист4!C2392</f>
        <v>г. Астрахань</v>
      </c>
      <c r="C2394" s="46">
        <f t="shared" si="74"/>
        <v>214.64229780000005</v>
      </c>
      <c r="D2394" s="46">
        <f t="shared" si="75"/>
        <v>13.700572200000003</v>
      </c>
      <c r="E2394" s="160">
        <v>0</v>
      </c>
      <c r="F2394" s="161">
        <v>13.700572200000003</v>
      </c>
      <c r="G2394" s="162">
        <v>0</v>
      </c>
      <c r="H2394" s="162">
        <v>0</v>
      </c>
      <c r="I2394" s="162">
        <v>0</v>
      </c>
      <c r="J2394" s="162">
        <v>0</v>
      </c>
      <c r="K2394" s="163">
        <f>Лист4!E2392/1000</f>
        <v>228.34287000000006</v>
      </c>
      <c r="L2394" s="164"/>
      <c r="M2394" s="164"/>
    </row>
    <row r="2395" spans="1:13" s="165" customFormat="1" ht="25.5" customHeight="1" x14ac:dyDescent="0.25">
      <c r="A2395" s="45" t="str">
        <f>Лист4!A2393</f>
        <v xml:space="preserve">Косиора ул. д.16 </v>
      </c>
      <c r="B2395" s="185" t="str">
        <f>Лист4!C2393</f>
        <v>г. Астрахань</v>
      </c>
      <c r="C2395" s="46">
        <f t="shared" si="74"/>
        <v>684.98654459999977</v>
      </c>
      <c r="D2395" s="46">
        <f t="shared" si="75"/>
        <v>43.722545399999987</v>
      </c>
      <c r="E2395" s="160">
        <v>0</v>
      </c>
      <c r="F2395" s="161">
        <v>43.722545399999987</v>
      </c>
      <c r="G2395" s="162">
        <v>0</v>
      </c>
      <c r="H2395" s="162">
        <v>0</v>
      </c>
      <c r="I2395" s="162">
        <v>0</v>
      </c>
      <c r="J2395" s="162">
        <v>0</v>
      </c>
      <c r="K2395" s="163">
        <f>Лист4!E2393/1000</f>
        <v>728.70908999999972</v>
      </c>
      <c r="L2395" s="164"/>
      <c r="M2395" s="164"/>
    </row>
    <row r="2396" spans="1:13" s="165" customFormat="1" ht="25.5" customHeight="1" x14ac:dyDescent="0.25">
      <c r="A2396" s="45" t="str">
        <f>Лист4!A2394</f>
        <v xml:space="preserve">Кржижановского ул. д.85А </v>
      </c>
      <c r="B2396" s="185" t="str">
        <f>Лист4!C2394</f>
        <v>г. Астрахань</v>
      </c>
      <c r="C2396" s="46">
        <f t="shared" si="74"/>
        <v>23.238821000000002</v>
      </c>
      <c r="D2396" s="46">
        <f t="shared" si="75"/>
        <v>1.4833290000000003</v>
      </c>
      <c r="E2396" s="160">
        <v>0</v>
      </c>
      <c r="F2396" s="161">
        <v>1.4833290000000003</v>
      </c>
      <c r="G2396" s="162">
        <v>0</v>
      </c>
      <c r="H2396" s="162">
        <v>0</v>
      </c>
      <c r="I2396" s="162">
        <v>0</v>
      </c>
      <c r="J2396" s="162">
        <v>0</v>
      </c>
      <c r="K2396" s="163">
        <f>Лист4!E2394/1000</f>
        <v>24.722150000000003</v>
      </c>
      <c r="L2396" s="164"/>
      <c r="M2396" s="164"/>
    </row>
    <row r="2397" spans="1:13" s="165" customFormat="1" ht="25.5" customHeight="1" x14ac:dyDescent="0.25">
      <c r="A2397" s="45" t="str">
        <f>Лист4!A2395</f>
        <v xml:space="preserve">Кржижановского ул. д.87А </v>
      </c>
      <c r="B2397" s="185" t="str">
        <f>Лист4!C2395</f>
        <v>г. Астрахань</v>
      </c>
      <c r="C2397" s="46">
        <f t="shared" si="74"/>
        <v>97.888253600000013</v>
      </c>
      <c r="D2397" s="46">
        <f t="shared" si="75"/>
        <v>6.2481863999999998</v>
      </c>
      <c r="E2397" s="160">
        <v>0</v>
      </c>
      <c r="F2397" s="161">
        <v>6.2481863999999998</v>
      </c>
      <c r="G2397" s="162">
        <v>0</v>
      </c>
      <c r="H2397" s="162">
        <v>0</v>
      </c>
      <c r="I2397" s="162">
        <v>0</v>
      </c>
      <c r="J2397" s="162">
        <v>0</v>
      </c>
      <c r="K2397" s="163">
        <f>Лист4!E2395/1000</f>
        <v>104.13644000000001</v>
      </c>
      <c r="L2397" s="164"/>
      <c r="M2397" s="164"/>
    </row>
    <row r="2398" spans="1:13" s="165" customFormat="1" ht="25.5" customHeight="1" x14ac:dyDescent="0.25">
      <c r="A2398" s="45" t="str">
        <f>Лист4!A2396</f>
        <v xml:space="preserve">Ленина (Трусовский р-н) ул. д.15 </v>
      </c>
      <c r="B2398" s="185" t="str">
        <f>Лист4!C2396</f>
        <v>г. Астрахань</v>
      </c>
      <c r="C2398" s="46">
        <f t="shared" si="74"/>
        <v>0</v>
      </c>
      <c r="D2398" s="46">
        <f t="shared" si="75"/>
        <v>0</v>
      </c>
      <c r="E2398" s="160">
        <v>0</v>
      </c>
      <c r="F2398" s="161">
        <v>0</v>
      </c>
      <c r="G2398" s="162">
        <v>0</v>
      </c>
      <c r="H2398" s="162">
        <v>0</v>
      </c>
      <c r="I2398" s="162">
        <v>0</v>
      </c>
      <c r="J2398" s="162">
        <v>0</v>
      </c>
      <c r="K2398" s="163">
        <f>Лист4!E2396/1000</f>
        <v>0</v>
      </c>
      <c r="L2398" s="164"/>
      <c r="M2398" s="164"/>
    </row>
    <row r="2399" spans="1:13" s="165" customFormat="1" ht="25.5" customHeight="1" x14ac:dyDescent="0.25">
      <c r="A2399" s="45" t="str">
        <f>Лист4!A2397</f>
        <v xml:space="preserve">Ленинградский пер. д.68 </v>
      </c>
      <c r="B2399" s="185" t="str">
        <f>Лист4!C2397</f>
        <v>г. Астрахань</v>
      </c>
      <c r="C2399" s="46">
        <f t="shared" si="74"/>
        <v>588.26593080000021</v>
      </c>
      <c r="D2399" s="46">
        <f t="shared" si="75"/>
        <v>37.548889200000012</v>
      </c>
      <c r="E2399" s="160">
        <v>0</v>
      </c>
      <c r="F2399" s="161">
        <v>37.548889200000012</v>
      </c>
      <c r="G2399" s="162">
        <v>0</v>
      </c>
      <c r="H2399" s="162">
        <v>0</v>
      </c>
      <c r="I2399" s="162">
        <v>0</v>
      </c>
      <c r="J2399" s="162">
        <v>0</v>
      </c>
      <c r="K2399" s="163">
        <f>Лист4!E2397/1000</f>
        <v>625.81482000000017</v>
      </c>
      <c r="L2399" s="164"/>
      <c r="M2399" s="164"/>
    </row>
    <row r="2400" spans="1:13" s="165" customFormat="1" ht="25.5" customHeight="1" x14ac:dyDescent="0.25">
      <c r="A2400" s="45" t="str">
        <f>Лист4!A2398</f>
        <v xml:space="preserve">Ленинградский пер. д.70 </v>
      </c>
      <c r="B2400" s="185" t="str">
        <f>Лист4!C2398</f>
        <v>г. Астрахань</v>
      </c>
      <c r="C2400" s="46">
        <f t="shared" si="74"/>
        <v>522.8314968000002</v>
      </c>
      <c r="D2400" s="46">
        <f t="shared" si="75"/>
        <v>33.372223200000015</v>
      </c>
      <c r="E2400" s="160">
        <v>0</v>
      </c>
      <c r="F2400" s="161">
        <v>33.372223200000015</v>
      </c>
      <c r="G2400" s="162">
        <v>0</v>
      </c>
      <c r="H2400" s="162">
        <v>0</v>
      </c>
      <c r="I2400" s="162">
        <v>0</v>
      </c>
      <c r="J2400" s="162">
        <v>0</v>
      </c>
      <c r="K2400" s="163">
        <f>Лист4!E2398/1000</f>
        <v>556.2037200000002</v>
      </c>
      <c r="L2400" s="164"/>
      <c r="M2400" s="164"/>
    </row>
    <row r="2401" spans="1:13" s="165" customFormat="1" ht="25.5" customHeight="1" x14ac:dyDescent="0.25">
      <c r="A2401" s="45" t="str">
        <f>Лист4!A2399</f>
        <v xml:space="preserve">Ленинградский пер. д.72 </v>
      </c>
      <c r="B2401" s="185" t="str">
        <f>Лист4!C2399</f>
        <v>г. Астрахань</v>
      </c>
      <c r="C2401" s="46">
        <f t="shared" si="74"/>
        <v>503.45901800000001</v>
      </c>
      <c r="D2401" s="46">
        <f t="shared" si="75"/>
        <v>32.135681999999996</v>
      </c>
      <c r="E2401" s="160">
        <v>0</v>
      </c>
      <c r="F2401" s="161">
        <v>32.135681999999996</v>
      </c>
      <c r="G2401" s="162">
        <v>0</v>
      </c>
      <c r="H2401" s="162">
        <v>0</v>
      </c>
      <c r="I2401" s="162">
        <v>0</v>
      </c>
      <c r="J2401" s="162">
        <v>0</v>
      </c>
      <c r="K2401" s="163">
        <f>Лист4!E2399/1000</f>
        <v>535.59469999999999</v>
      </c>
      <c r="L2401" s="164"/>
      <c r="M2401" s="164"/>
    </row>
    <row r="2402" spans="1:13" s="165" customFormat="1" ht="25.5" customHeight="1" x14ac:dyDescent="0.25">
      <c r="A2402" s="45" t="str">
        <f>Лист4!A2400</f>
        <v xml:space="preserve">Ленинградский пер. д.72 - корп. 1 </v>
      </c>
      <c r="B2402" s="185" t="str">
        <f>Лист4!C2400</f>
        <v>г. Астрахань</v>
      </c>
      <c r="C2402" s="46">
        <f t="shared" si="74"/>
        <v>357.36220639999999</v>
      </c>
      <c r="D2402" s="46">
        <f t="shared" si="75"/>
        <v>22.810353599999999</v>
      </c>
      <c r="E2402" s="160">
        <v>0</v>
      </c>
      <c r="F2402" s="161">
        <v>22.810353599999999</v>
      </c>
      <c r="G2402" s="162">
        <v>0</v>
      </c>
      <c r="H2402" s="162">
        <v>0</v>
      </c>
      <c r="I2402" s="162">
        <v>0</v>
      </c>
      <c r="J2402" s="162">
        <v>0</v>
      </c>
      <c r="K2402" s="163">
        <f>Лист4!E2400/1000</f>
        <v>380.17255999999998</v>
      </c>
      <c r="L2402" s="164"/>
      <c r="M2402" s="164"/>
    </row>
    <row r="2403" spans="1:13" s="165" customFormat="1" ht="25.5" customHeight="1" x14ac:dyDescent="0.25">
      <c r="A2403" s="45" t="str">
        <f>Лист4!A2401</f>
        <v xml:space="preserve">Ленинградский пер. д.78А </v>
      </c>
      <c r="B2403" s="185" t="str">
        <f>Лист4!C2401</f>
        <v>г. Астрахань</v>
      </c>
      <c r="C2403" s="46">
        <f t="shared" si="74"/>
        <v>631.90569399999981</v>
      </c>
      <c r="D2403" s="46">
        <f t="shared" si="75"/>
        <v>40.334405999999987</v>
      </c>
      <c r="E2403" s="160">
        <v>0</v>
      </c>
      <c r="F2403" s="161">
        <v>40.334405999999987</v>
      </c>
      <c r="G2403" s="162">
        <v>0</v>
      </c>
      <c r="H2403" s="162">
        <v>0</v>
      </c>
      <c r="I2403" s="162">
        <v>0</v>
      </c>
      <c r="J2403" s="162">
        <v>0</v>
      </c>
      <c r="K2403" s="163">
        <f>Лист4!E2401/1000</f>
        <v>672.24009999999976</v>
      </c>
      <c r="L2403" s="164"/>
      <c r="M2403" s="164"/>
    </row>
    <row r="2404" spans="1:13" s="165" customFormat="1" ht="25.5" customHeight="1" x14ac:dyDescent="0.25">
      <c r="A2404" s="45" t="str">
        <f>Лист4!A2402</f>
        <v xml:space="preserve">Ленинградский пер. д.80 </v>
      </c>
      <c r="B2404" s="185" t="str">
        <f>Лист4!C2402</f>
        <v>г. Астрахань</v>
      </c>
      <c r="C2404" s="46">
        <f t="shared" si="74"/>
        <v>313.18967939999999</v>
      </c>
      <c r="D2404" s="46">
        <f t="shared" si="75"/>
        <v>19.990830599999995</v>
      </c>
      <c r="E2404" s="160">
        <v>0</v>
      </c>
      <c r="F2404" s="161">
        <v>19.990830599999995</v>
      </c>
      <c r="G2404" s="162">
        <v>0</v>
      </c>
      <c r="H2404" s="162">
        <v>0</v>
      </c>
      <c r="I2404" s="162">
        <v>0</v>
      </c>
      <c r="J2404" s="162">
        <v>0</v>
      </c>
      <c r="K2404" s="163">
        <f>Лист4!E2402/1000</f>
        <v>333.18050999999997</v>
      </c>
      <c r="L2404" s="164"/>
      <c r="M2404" s="164"/>
    </row>
    <row r="2405" spans="1:13" s="166" customFormat="1" ht="18.75" customHeight="1" x14ac:dyDescent="0.25">
      <c r="A2405" s="45" t="str">
        <f>Лист4!A2403</f>
        <v xml:space="preserve">Ленинградский пер. д.82 </v>
      </c>
      <c r="B2405" s="185" t="str">
        <f>Лист4!C2403</f>
        <v>г. Астрахань</v>
      </c>
      <c r="C2405" s="46">
        <f t="shared" si="74"/>
        <v>674.52726799999994</v>
      </c>
      <c r="D2405" s="46">
        <f t="shared" si="75"/>
        <v>43.054931999999994</v>
      </c>
      <c r="E2405" s="160">
        <v>0</v>
      </c>
      <c r="F2405" s="161">
        <v>43.054931999999994</v>
      </c>
      <c r="G2405" s="162">
        <v>0</v>
      </c>
      <c r="H2405" s="162">
        <v>0</v>
      </c>
      <c r="I2405" s="162">
        <v>0</v>
      </c>
      <c r="J2405" s="162">
        <v>0</v>
      </c>
      <c r="K2405" s="163">
        <f>Лист4!E2403/1000</f>
        <v>717.58219999999994</v>
      </c>
      <c r="L2405" s="164"/>
      <c r="M2405" s="164"/>
    </row>
    <row r="2406" spans="1:13" s="165" customFormat="1" ht="18.75" customHeight="1" x14ac:dyDescent="0.25">
      <c r="A2406" s="45" t="str">
        <f>Лист4!A2404</f>
        <v xml:space="preserve">Ленинградский пер. д.84 </v>
      </c>
      <c r="B2406" s="185" t="str">
        <f>Лист4!C2404</f>
        <v>г. Астрахань</v>
      </c>
      <c r="C2406" s="46">
        <f t="shared" si="74"/>
        <v>383.7789699999999</v>
      </c>
      <c r="D2406" s="46">
        <f t="shared" si="75"/>
        <v>24.496529999999993</v>
      </c>
      <c r="E2406" s="160">
        <v>0</v>
      </c>
      <c r="F2406" s="161">
        <v>24.496529999999993</v>
      </c>
      <c r="G2406" s="162">
        <v>0</v>
      </c>
      <c r="H2406" s="162">
        <v>0</v>
      </c>
      <c r="I2406" s="162">
        <v>0</v>
      </c>
      <c r="J2406" s="162">
        <v>0</v>
      </c>
      <c r="K2406" s="163">
        <f>Лист4!E2404/1000</f>
        <v>408.27549999999991</v>
      </c>
      <c r="L2406" s="164"/>
      <c r="M2406" s="164"/>
    </row>
    <row r="2407" spans="1:13" s="165" customFormat="1" ht="18.75" customHeight="1" x14ac:dyDescent="0.25">
      <c r="A2407" s="45" t="str">
        <f>Лист4!A2405</f>
        <v xml:space="preserve">Ленинградский пер. д.86А </v>
      </c>
      <c r="B2407" s="185" t="str">
        <f>Лист4!C2405</f>
        <v>г. Астрахань</v>
      </c>
      <c r="C2407" s="46">
        <f t="shared" si="74"/>
        <v>323.25233239999989</v>
      </c>
      <c r="D2407" s="46">
        <f t="shared" si="75"/>
        <v>20.633127599999995</v>
      </c>
      <c r="E2407" s="160">
        <v>0</v>
      </c>
      <c r="F2407" s="161">
        <v>20.633127599999995</v>
      </c>
      <c r="G2407" s="162">
        <v>0</v>
      </c>
      <c r="H2407" s="162">
        <v>0</v>
      </c>
      <c r="I2407" s="162">
        <v>0</v>
      </c>
      <c r="J2407" s="162">
        <v>0</v>
      </c>
      <c r="K2407" s="163">
        <f>Лист4!E2405/1000</f>
        <v>343.88545999999991</v>
      </c>
      <c r="L2407" s="164"/>
      <c r="M2407" s="164"/>
    </row>
    <row r="2408" spans="1:13" s="165" customFormat="1" ht="18.75" customHeight="1" x14ac:dyDescent="0.25">
      <c r="A2408" s="45" t="str">
        <f>Лист4!A2406</f>
        <v xml:space="preserve">Лепехинская ул. д.47 - корп. 1 </v>
      </c>
      <c r="B2408" s="185" t="str">
        <f>Лист4!C2406</f>
        <v>г. Астрахань</v>
      </c>
      <c r="C2408" s="46">
        <f t="shared" si="74"/>
        <v>628.18906559999994</v>
      </c>
      <c r="D2408" s="46">
        <f t="shared" si="75"/>
        <v>40.0971744</v>
      </c>
      <c r="E2408" s="160">
        <v>0</v>
      </c>
      <c r="F2408" s="161">
        <v>40.0971744</v>
      </c>
      <c r="G2408" s="162">
        <v>0</v>
      </c>
      <c r="H2408" s="162">
        <v>0</v>
      </c>
      <c r="I2408" s="162">
        <v>0</v>
      </c>
      <c r="J2408" s="162">
        <v>0</v>
      </c>
      <c r="K2408" s="163">
        <f>Лист4!E2406/1000</f>
        <v>668.28623999999991</v>
      </c>
      <c r="L2408" s="164"/>
      <c r="M2408" s="164"/>
    </row>
    <row r="2409" spans="1:13" s="165" customFormat="1" ht="18.75" customHeight="1" x14ac:dyDescent="0.25">
      <c r="A2409" s="45" t="str">
        <f>Лист4!A2407</f>
        <v xml:space="preserve">Лепехинская ул. д.47 - корп. 2 </v>
      </c>
      <c r="B2409" s="185" t="str">
        <f>Лист4!C2407</f>
        <v>г. Астрахань</v>
      </c>
      <c r="C2409" s="46">
        <f t="shared" si="74"/>
        <v>576.76892239999984</v>
      </c>
      <c r="D2409" s="46">
        <f t="shared" si="75"/>
        <v>36.815037599999989</v>
      </c>
      <c r="E2409" s="160">
        <v>0</v>
      </c>
      <c r="F2409" s="161">
        <v>36.815037599999989</v>
      </c>
      <c r="G2409" s="162">
        <v>0</v>
      </c>
      <c r="H2409" s="162">
        <v>0</v>
      </c>
      <c r="I2409" s="162">
        <v>0</v>
      </c>
      <c r="J2409" s="162">
        <v>0</v>
      </c>
      <c r="K2409" s="163">
        <f>Лист4!E2407/1000</f>
        <v>613.58395999999982</v>
      </c>
      <c r="L2409" s="164"/>
      <c r="M2409" s="164"/>
    </row>
    <row r="2410" spans="1:13" s="165" customFormat="1" ht="18.75" customHeight="1" x14ac:dyDescent="0.25">
      <c r="A2410" s="45" t="str">
        <f>Лист4!A2408</f>
        <v xml:space="preserve">Лермонтова ул. д.22 </v>
      </c>
      <c r="B2410" s="185" t="str">
        <f>Лист4!C2408</f>
        <v>г. Астрахань</v>
      </c>
      <c r="C2410" s="46">
        <f t="shared" si="74"/>
        <v>390.37094559999991</v>
      </c>
      <c r="D2410" s="46">
        <f t="shared" si="75"/>
        <v>24.917294399999996</v>
      </c>
      <c r="E2410" s="160">
        <v>0</v>
      </c>
      <c r="F2410" s="161">
        <v>24.917294399999996</v>
      </c>
      <c r="G2410" s="162">
        <v>0</v>
      </c>
      <c r="H2410" s="162">
        <v>0</v>
      </c>
      <c r="I2410" s="162">
        <v>0</v>
      </c>
      <c r="J2410" s="162">
        <v>0</v>
      </c>
      <c r="K2410" s="163">
        <f>Лист4!E2408/1000</f>
        <v>415.28823999999992</v>
      </c>
      <c r="L2410" s="164"/>
      <c r="M2410" s="164"/>
    </row>
    <row r="2411" spans="1:13" s="165" customFormat="1" ht="18.75" customHeight="1" x14ac:dyDescent="0.25">
      <c r="A2411" s="45" t="str">
        <f>Лист4!A2409</f>
        <v xml:space="preserve">Ломоносова ул. д.22 </v>
      </c>
      <c r="B2411" s="185" t="str">
        <f>Лист4!C2409</f>
        <v>г. Астрахань</v>
      </c>
      <c r="C2411" s="46">
        <f t="shared" si="74"/>
        <v>14.467634</v>
      </c>
      <c r="D2411" s="46">
        <f t="shared" si="75"/>
        <v>0.9234659999999999</v>
      </c>
      <c r="E2411" s="160">
        <v>0</v>
      </c>
      <c r="F2411" s="161">
        <v>0.9234659999999999</v>
      </c>
      <c r="G2411" s="162">
        <v>0</v>
      </c>
      <c r="H2411" s="162">
        <v>0</v>
      </c>
      <c r="I2411" s="162">
        <v>0</v>
      </c>
      <c r="J2411" s="162">
        <v>0</v>
      </c>
      <c r="K2411" s="163">
        <f>Лист4!E2409/1000</f>
        <v>15.3911</v>
      </c>
      <c r="L2411" s="164"/>
      <c r="M2411" s="164"/>
    </row>
    <row r="2412" spans="1:13" s="165" customFormat="1" ht="18.75" customHeight="1" x14ac:dyDescent="0.25">
      <c r="A2412" s="45" t="str">
        <f>Лист4!A2410</f>
        <v xml:space="preserve">Ломоносова ул. д.24 </v>
      </c>
      <c r="B2412" s="185" t="str">
        <f>Лист4!C2410</f>
        <v>г. Астрахань</v>
      </c>
      <c r="C2412" s="46">
        <f t="shared" si="74"/>
        <v>56.756729999999997</v>
      </c>
      <c r="D2412" s="46">
        <f t="shared" si="75"/>
        <v>3.62277</v>
      </c>
      <c r="E2412" s="160">
        <v>0</v>
      </c>
      <c r="F2412" s="161">
        <v>3.62277</v>
      </c>
      <c r="G2412" s="162">
        <v>0</v>
      </c>
      <c r="H2412" s="162">
        <v>0</v>
      </c>
      <c r="I2412" s="162">
        <v>0</v>
      </c>
      <c r="J2412" s="162">
        <v>0</v>
      </c>
      <c r="K2412" s="163">
        <f>Лист4!E2410/1000</f>
        <v>60.3795</v>
      </c>
      <c r="L2412" s="164"/>
      <c r="M2412" s="164"/>
    </row>
    <row r="2413" spans="1:13" s="165" customFormat="1" ht="18.75" customHeight="1" x14ac:dyDescent="0.25">
      <c r="A2413" s="45" t="str">
        <f>Лист4!A2411</f>
        <v xml:space="preserve">Льва Толстого ул. д.14 </v>
      </c>
      <c r="B2413" s="185" t="str">
        <f>Лист4!C2411</f>
        <v>г. Астрахань</v>
      </c>
      <c r="C2413" s="46">
        <f t="shared" si="74"/>
        <v>4.4048400000000001</v>
      </c>
      <c r="D2413" s="46">
        <f t="shared" si="75"/>
        <v>0.28115999999999997</v>
      </c>
      <c r="E2413" s="160">
        <v>0</v>
      </c>
      <c r="F2413" s="161">
        <v>0.28115999999999997</v>
      </c>
      <c r="G2413" s="162">
        <v>0</v>
      </c>
      <c r="H2413" s="162">
        <v>0</v>
      </c>
      <c r="I2413" s="162">
        <v>0</v>
      </c>
      <c r="J2413" s="162">
        <v>0</v>
      </c>
      <c r="K2413" s="163">
        <f>Лист4!E2411/1000</f>
        <v>4.6859999999999999</v>
      </c>
      <c r="L2413" s="164"/>
      <c r="M2413" s="164"/>
    </row>
    <row r="2414" spans="1:13" s="165" customFormat="1" ht="18.75" customHeight="1" x14ac:dyDescent="0.25">
      <c r="A2414" s="45" t="str">
        <f>Лист4!A2412</f>
        <v xml:space="preserve">Льва Толстого ул. д.16 </v>
      </c>
      <c r="B2414" s="185" t="str">
        <f>Лист4!C2412</f>
        <v>г. Астрахань</v>
      </c>
      <c r="C2414" s="46">
        <f t="shared" si="74"/>
        <v>0</v>
      </c>
      <c r="D2414" s="46">
        <f t="shared" si="75"/>
        <v>0</v>
      </c>
      <c r="E2414" s="160">
        <v>0</v>
      </c>
      <c r="F2414" s="161">
        <v>0</v>
      </c>
      <c r="G2414" s="162">
        <v>0</v>
      </c>
      <c r="H2414" s="162">
        <v>0</v>
      </c>
      <c r="I2414" s="162">
        <v>0</v>
      </c>
      <c r="J2414" s="162">
        <v>0</v>
      </c>
      <c r="K2414" s="163">
        <f>Лист4!E2412/1000</f>
        <v>0</v>
      </c>
      <c r="L2414" s="164"/>
      <c r="M2414" s="164"/>
    </row>
    <row r="2415" spans="1:13" s="165" customFormat="1" ht="18.75" customHeight="1" x14ac:dyDescent="0.25">
      <c r="A2415" s="45" t="str">
        <f>Лист4!A2413</f>
        <v xml:space="preserve">Льва Толстого ул. д.19 </v>
      </c>
      <c r="B2415" s="185" t="str">
        <f>Лист4!C2413</f>
        <v>г. Астрахань</v>
      </c>
      <c r="C2415" s="46">
        <f t="shared" si="74"/>
        <v>10.42272</v>
      </c>
      <c r="D2415" s="46">
        <f t="shared" si="75"/>
        <v>0.66527999999999998</v>
      </c>
      <c r="E2415" s="160">
        <v>0</v>
      </c>
      <c r="F2415" s="161">
        <v>0.66527999999999998</v>
      </c>
      <c r="G2415" s="162">
        <v>0</v>
      </c>
      <c r="H2415" s="162">
        <v>0</v>
      </c>
      <c r="I2415" s="162">
        <v>0</v>
      </c>
      <c r="J2415" s="162">
        <v>0</v>
      </c>
      <c r="K2415" s="163">
        <f>Лист4!E2413/1000</f>
        <v>11.087999999999999</v>
      </c>
      <c r="L2415" s="164"/>
      <c r="M2415" s="164"/>
    </row>
    <row r="2416" spans="1:13" s="165" customFormat="1" ht="18.75" customHeight="1" x14ac:dyDescent="0.25">
      <c r="A2416" s="45" t="str">
        <f>Лист4!A2414</f>
        <v xml:space="preserve">Льва Толстого ул. д.21 </v>
      </c>
      <c r="B2416" s="185" t="str">
        <f>Лист4!C2414</f>
        <v>г. Астрахань</v>
      </c>
      <c r="C2416" s="46">
        <f t="shared" si="74"/>
        <v>20.431745999999997</v>
      </c>
      <c r="D2416" s="46">
        <f t="shared" si="75"/>
        <v>1.3041539999999998</v>
      </c>
      <c r="E2416" s="160">
        <v>0</v>
      </c>
      <c r="F2416" s="161">
        <v>1.3041539999999998</v>
      </c>
      <c r="G2416" s="162">
        <v>0</v>
      </c>
      <c r="H2416" s="162">
        <v>0</v>
      </c>
      <c r="I2416" s="162">
        <v>0</v>
      </c>
      <c r="J2416" s="162">
        <v>0</v>
      </c>
      <c r="K2416" s="163">
        <f>Лист4!E2414/1000</f>
        <v>21.735899999999997</v>
      </c>
      <c r="L2416" s="164"/>
      <c r="M2416" s="164"/>
    </row>
    <row r="2417" spans="1:13" s="165" customFormat="1" ht="25.5" customHeight="1" x14ac:dyDescent="0.25">
      <c r="A2417" s="45" t="str">
        <f>Лист4!A2415</f>
        <v xml:space="preserve">Льва Толстого ул. д.22 </v>
      </c>
      <c r="B2417" s="185" t="str">
        <f>Лист4!C2415</f>
        <v>г. Астрахань</v>
      </c>
      <c r="C2417" s="46">
        <f t="shared" si="74"/>
        <v>4.1543299999999999</v>
      </c>
      <c r="D2417" s="46">
        <f t="shared" si="75"/>
        <v>0.26517000000000002</v>
      </c>
      <c r="E2417" s="160">
        <v>0</v>
      </c>
      <c r="F2417" s="161">
        <v>0.26517000000000002</v>
      </c>
      <c r="G2417" s="162">
        <v>0</v>
      </c>
      <c r="H2417" s="162">
        <v>0</v>
      </c>
      <c r="I2417" s="162">
        <v>0</v>
      </c>
      <c r="J2417" s="162">
        <v>0</v>
      </c>
      <c r="K2417" s="163">
        <f>Лист4!E2415/1000</f>
        <v>4.4195000000000002</v>
      </c>
      <c r="L2417" s="164"/>
      <c r="M2417" s="164"/>
    </row>
    <row r="2418" spans="1:13" s="165" customFormat="1" ht="18.75" customHeight="1" x14ac:dyDescent="0.25">
      <c r="A2418" s="45" t="str">
        <f>Лист4!A2416</f>
        <v xml:space="preserve">Льва Толстого ул. д.28 </v>
      </c>
      <c r="B2418" s="185" t="str">
        <f>Лист4!C2416</f>
        <v>г. Астрахань</v>
      </c>
      <c r="C2418" s="46">
        <f t="shared" si="74"/>
        <v>34.460963999999997</v>
      </c>
      <c r="D2418" s="46">
        <f t="shared" si="75"/>
        <v>2.1996359999999995</v>
      </c>
      <c r="E2418" s="160">
        <v>0</v>
      </c>
      <c r="F2418" s="161">
        <v>2.1996359999999995</v>
      </c>
      <c r="G2418" s="162">
        <v>0</v>
      </c>
      <c r="H2418" s="162">
        <v>0</v>
      </c>
      <c r="I2418" s="162">
        <v>0</v>
      </c>
      <c r="J2418" s="162">
        <v>0</v>
      </c>
      <c r="K2418" s="163">
        <f>Лист4!E2416/1000</f>
        <v>36.660599999999995</v>
      </c>
      <c r="L2418" s="164"/>
      <c r="M2418" s="164"/>
    </row>
    <row r="2419" spans="1:13" s="165" customFormat="1" ht="18.75" customHeight="1" x14ac:dyDescent="0.25">
      <c r="A2419" s="45" t="str">
        <f>Лист4!A2417</f>
        <v xml:space="preserve">Льва Толстого ул. д.31 </v>
      </c>
      <c r="B2419" s="185" t="str">
        <f>Лист4!C2417</f>
        <v>г. Астрахань</v>
      </c>
      <c r="C2419" s="46">
        <f t="shared" si="74"/>
        <v>155.97326000000004</v>
      </c>
      <c r="D2419" s="46">
        <f t="shared" si="75"/>
        <v>9.9557400000000023</v>
      </c>
      <c r="E2419" s="160">
        <v>0</v>
      </c>
      <c r="F2419" s="161">
        <v>9.9557400000000023</v>
      </c>
      <c r="G2419" s="162">
        <v>0</v>
      </c>
      <c r="H2419" s="162">
        <v>0</v>
      </c>
      <c r="I2419" s="162">
        <v>0</v>
      </c>
      <c r="J2419" s="162">
        <v>0</v>
      </c>
      <c r="K2419" s="163">
        <f>Лист4!E2417/1000</f>
        <v>165.92900000000003</v>
      </c>
      <c r="L2419" s="164"/>
      <c r="M2419" s="164"/>
    </row>
    <row r="2420" spans="1:13" s="165" customFormat="1" ht="18.75" customHeight="1" x14ac:dyDescent="0.25">
      <c r="A2420" s="45" t="str">
        <f>Лист4!A2418</f>
        <v xml:space="preserve">Льва Толстого ул. д.37 </v>
      </c>
      <c r="B2420" s="185" t="str">
        <f>Лист4!C2418</f>
        <v>г. Астрахань</v>
      </c>
      <c r="C2420" s="46">
        <f t="shared" si="74"/>
        <v>0</v>
      </c>
      <c r="D2420" s="46">
        <f t="shared" si="75"/>
        <v>0</v>
      </c>
      <c r="E2420" s="160">
        <v>0</v>
      </c>
      <c r="F2420" s="161">
        <v>0</v>
      </c>
      <c r="G2420" s="162">
        <v>0</v>
      </c>
      <c r="H2420" s="162">
        <v>0</v>
      </c>
      <c r="I2420" s="162">
        <v>0</v>
      </c>
      <c r="J2420" s="162">
        <v>0</v>
      </c>
      <c r="K2420" s="163">
        <f>Лист4!E2418/1000</f>
        <v>0</v>
      </c>
      <c r="L2420" s="164"/>
      <c r="M2420" s="164"/>
    </row>
    <row r="2421" spans="1:13" s="165" customFormat="1" ht="18.75" customHeight="1" x14ac:dyDescent="0.25">
      <c r="A2421" s="45" t="str">
        <f>Лист4!A2419</f>
        <v xml:space="preserve">Магистральная ул. д.10 </v>
      </c>
      <c r="B2421" s="185" t="str">
        <f>Лист4!C2419</f>
        <v>г. Астрахань</v>
      </c>
      <c r="C2421" s="46">
        <f t="shared" si="74"/>
        <v>26.265273199999999</v>
      </c>
      <c r="D2421" s="46">
        <f t="shared" si="75"/>
        <v>1.6765067999999999</v>
      </c>
      <c r="E2421" s="160">
        <v>0</v>
      </c>
      <c r="F2421" s="161">
        <v>1.6765067999999999</v>
      </c>
      <c r="G2421" s="162">
        <v>0</v>
      </c>
      <c r="H2421" s="162">
        <v>0</v>
      </c>
      <c r="I2421" s="162">
        <v>0</v>
      </c>
      <c r="J2421" s="162">
        <v>0</v>
      </c>
      <c r="K2421" s="163">
        <f>Лист4!E2419/1000</f>
        <v>27.941779999999998</v>
      </c>
      <c r="L2421" s="164"/>
      <c r="M2421" s="164"/>
    </row>
    <row r="2422" spans="1:13" s="165" customFormat="1" ht="25.5" customHeight="1" x14ac:dyDescent="0.25">
      <c r="A2422" s="45" t="str">
        <f>Лист4!A2420</f>
        <v xml:space="preserve">Магистральная ул. д.12 </v>
      </c>
      <c r="B2422" s="185" t="str">
        <f>Лист4!C2420</f>
        <v>г. Астрахань</v>
      </c>
      <c r="C2422" s="46">
        <f t="shared" si="74"/>
        <v>22.522493999999998</v>
      </c>
      <c r="D2422" s="46">
        <f t="shared" si="75"/>
        <v>1.4376059999999999</v>
      </c>
      <c r="E2422" s="160">
        <v>0</v>
      </c>
      <c r="F2422" s="161">
        <v>1.4376059999999999</v>
      </c>
      <c r="G2422" s="162">
        <v>0</v>
      </c>
      <c r="H2422" s="162">
        <v>0</v>
      </c>
      <c r="I2422" s="162">
        <v>0</v>
      </c>
      <c r="J2422" s="162">
        <v>0</v>
      </c>
      <c r="K2422" s="163">
        <f>Лист4!E2420/1000</f>
        <v>23.960099999999997</v>
      </c>
      <c r="L2422" s="164"/>
      <c r="M2422" s="164"/>
    </row>
    <row r="2423" spans="1:13" s="165" customFormat="1" ht="18.75" customHeight="1" x14ac:dyDescent="0.25">
      <c r="A2423" s="45" t="str">
        <f>Лист4!A2421</f>
        <v xml:space="preserve">Магистральная ул. д.14 </v>
      </c>
      <c r="B2423" s="185" t="str">
        <f>Лист4!C2421</f>
        <v>г. Астрахань</v>
      </c>
      <c r="C2423" s="46">
        <f t="shared" si="74"/>
        <v>24.704422000000001</v>
      </c>
      <c r="D2423" s="46">
        <f t="shared" si="75"/>
        <v>1.5768780000000002</v>
      </c>
      <c r="E2423" s="160">
        <v>0</v>
      </c>
      <c r="F2423" s="161">
        <v>1.5768780000000002</v>
      </c>
      <c r="G2423" s="162">
        <v>0</v>
      </c>
      <c r="H2423" s="162">
        <v>0</v>
      </c>
      <c r="I2423" s="162">
        <v>0</v>
      </c>
      <c r="J2423" s="162">
        <v>0</v>
      </c>
      <c r="K2423" s="163">
        <f>Лист4!E2421/1000</f>
        <v>26.281300000000002</v>
      </c>
      <c r="L2423" s="164"/>
      <c r="M2423" s="164"/>
    </row>
    <row r="2424" spans="1:13" s="165" customFormat="1" ht="18.75" customHeight="1" x14ac:dyDescent="0.25">
      <c r="A2424" s="45" t="str">
        <f>Лист4!A2422</f>
        <v xml:space="preserve">Магистральная ул. д.16 </v>
      </c>
      <c r="B2424" s="185" t="str">
        <f>Лист4!C2422</f>
        <v>г. Астрахань</v>
      </c>
      <c r="C2424" s="46">
        <f t="shared" si="74"/>
        <v>14.778398000000001</v>
      </c>
      <c r="D2424" s="46">
        <f t="shared" si="75"/>
        <v>0.94330199999999997</v>
      </c>
      <c r="E2424" s="160">
        <v>0</v>
      </c>
      <c r="F2424" s="161">
        <v>0.94330199999999997</v>
      </c>
      <c r="G2424" s="162">
        <v>0</v>
      </c>
      <c r="H2424" s="162">
        <v>0</v>
      </c>
      <c r="I2424" s="162">
        <v>0</v>
      </c>
      <c r="J2424" s="162">
        <v>0</v>
      </c>
      <c r="K2424" s="163">
        <f>Лист4!E2422/1000</f>
        <v>15.7217</v>
      </c>
      <c r="L2424" s="164"/>
      <c r="M2424" s="164"/>
    </row>
    <row r="2425" spans="1:13" s="165" customFormat="1" ht="18.75" customHeight="1" x14ac:dyDescent="0.25">
      <c r="A2425" s="45" t="str">
        <f>Лист4!A2423</f>
        <v xml:space="preserve">Магистральная ул. д.2 </v>
      </c>
      <c r="B2425" s="185" t="str">
        <f>Лист4!C2423</f>
        <v>г. Астрахань</v>
      </c>
      <c r="C2425" s="46">
        <f t="shared" si="74"/>
        <v>44.676977999999998</v>
      </c>
      <c r="D2425" s="46">
        <f t="shared" si="75"/>
        <v>2.8517220000000001</v>
      </c>
      <c r="E2425" s="160">
        <v>0</v>
      </c>
      <c r="F2425" s="161">
        <v>2.8517220000000001</v>
      </c>
      <c r="G2425" s="162">
        <v>0</v>
      </c>
      <c r="H2425" s="162">
        <v>0</v>
      </c>
      <c r="I2425" s="162">
        <v>0</v>
      </c>
      <c r="J2425" s="162">
        <v>0</v>
      </c>
      <c r="K2425" s="163">
        <f>Лист4!E2423/1000</f>
        <v>47.528700000000001</v>
      </c>
      <c r="L2425" s="164"/>
      <c r="M2425" s="164"/>
    </row>
    <row r="2426" spans="1:13" s="165" customFormat="1" ht="18.75" customHeight="1" x14ac:dyDescent="0.25">
      <c r="A2426" s="45" t="str">
        <f>Лист4!A2424</f>
        <v xml:space="preserve">Магистральная ул. д.3 </v>
      </c>
      <c r="B2426" s="185" t="str">
        <f>Лист4!C2424</f>
        <v>г. Астрахань</v>
      </c>
      <c r="C2426" s="46">
        <f t="shared" si="74"/>
        <v>0</v>
      </c>
      <c r="D2426" s="46">
        <f t="shared" si="75"/>
        <v>0</v>
      </c>
      <c r="E2426" s="160">
        <v>0</v>
      </c>
      <c r="F2426" s="161">
        <v>0</v>
      </c>
      <c r="G2426" s="162">
        <v>0</v>
      </c>
      <c r="H2426" s="162">
        <v>0</v>
      </c>
      <c r="I2426" s="162">
        <v>0</v>
      </c>
      <c r="J2426" s="162">
        <v>0</v>
      </c>
      <c r="K2426" s="163">
        <f>Лист4!E2424/1000</f>
        <v>0</v>
      </c>
      <c r="L2426" s="164"/>
      <c r="M2426" s="164"/>
    </row>
    <row r="2427" spans="1:13" s="165" customFormat="1" ht="18.75" customHeight="1" x14ac:dyDescent="0.25">
      <c r="A2427" s="45" t="str">
        <f>Лист4!A2425</f>
        <v xml:space="preserve">Магистральная ул. д.30 </v>
      </c>
      <c r="B2427" s="185" t="str">
        <f>Лист4!C2425</f>
        <v>г. Астрахань</v>
      </c>
      <c r="C2427" s="46">
        <f t="shared" si="74"/>
        <v>999.40018860000032</v>
      </c>
      <c r="D2427" s="46">
        <f t="shared" si="75"/>
        <v>63.791501400000023</v>
      </c>
      <c r="E2427" s="160">
        <v>0</v>
      </c>
      <c r="F2427" s="161">
        <v>63.791501400000023</v>
      </c>
      <c r="G2427" s="162">
        <v>0</v>
      </c>
      <c r="H2427" s="162">
        <v>0</v>
      </c>
      <c r="I2427" s="162">
        <v>0</v>
      </c>
      <c r="J2427" s="162">
        <v>0</v>
      </c>
      <c r="K2427" s="163">
        <f>Лист4!E2425/1000</f>
        <v>1063.1916900000003</v>
      </c>
      <c r="L2427" s="164"/>
      <c r="M2427" s="164"/>
    </row>
    <row r="2428" spans="1:13" s="165" customFormat="1" ht="18.75" customHeight="1" x14ac:dyDescent="0.25">
      <c r="A2428" s="45" t="str">
        <f>Лист4!A2426</f>
        <v xml:space="preserve">Магистральная ул. д.30 - корп. 2 </v>
      </c>
      <c r="B2428" s="185" t="str">
        <f>Лист4!C2426</f>
        <v>г. Астрахань</v>
      </c>
      <c r="C2428" s="46">
        <f t="shared" si="74"/>
        <v>569.03897340000003</v>
      </c>
      <c r="D2428" s="46">
        <f t="shared" si="75"/>
        <v>36.321636600000005</v>
      </c>
      <c r="E2428" s="160">
        <v>0</v>
      </c>
      <c r="F2428" s="161">
        <v>36.321636600000005</v>
      </c>
      <c r="G2428" s="162">
        <v>0</v>
      </c>
      <c r="H2428" s="162">
        <v>0</v>
      </c>
      <c r="I2428" s="162">
        <v>0</v>
      </c>
      <c r="J2428" s="162">
        <v>0</v>
      </c>
      <c r="K2428" s="163">
        <f>Лист4!E2426/1000</f>
        <v>605.36061000000007</v>
      </c>
      <c r="L2428" s="164"/>
      <c r="M2428" s="164"/>
    </row>
    <row r="2429" spans="1:13" s="165" customFormat="1" ht="18.75" customHeight="1" x14ac:dyDescent="0.25">
      <c r="A2429" s="45" t="str">
        <f>Лист4!A2427</f>
        <v xml:space="preserve">Магистральная ул. д.32 </v>
      </c>
      <c r="B2429" s="185" t="str">
        <f>Лист4!C2427</f>
        <v>г. Астрахань</v>
      </c>
      <c r="C2429" s="46">
        <f t="shared" si="74"/>
        <v>668.80429419999996</v>
      </c>
      <c r="D2429" s="46">
        <f t="shared" si="75"/>
        <v>42.689635799999998</v>
      </c>
      <c r="E2429" s="160">
        <v>0</v>
      </c>
      <c r="F2429" s="161">
        <v>42.689635799999998</v>
      </c>
      <c r="G2429" s="162">
        <v>0</v>
      </c>
      <c r="H2429" s="162">
        <v>0</v>
      </c>
      <c r="I2429" s="162">
        <v>0</v>
      </c>
      <c r="J2429" s="162">
        <v>0</v>
      </c>
      <c r="K2429" s="163">
        <f>Лист4!E2427/1000</f>
        <v>711.49392999999998</v>
      </c>
      <c r="L2429" s="164"/>
      <c r="M2429" s="164"/>
    </row>
    <row r="2430" spans="1:13" s="165" customFormat="1" ht="18.75" customHeight="1" x14ac:dyDescent="0.25">
      <c r="A2430" s="45" t="str">
        <f>Лист4!A2428</f>
        <v xml:space="preserve">Магистральная ул. д.34 </v>
      </c>
      <c r="B2430" s="185" t="str">
        <f>Лист4!C2428</f>
        <v>г. Астрахань</v>
      </c>
      <c r="C2430" s="46">
        <f t="shared" si="74"/>
        <v>791.24514099999999</v>
      </c>
      <c r="D2430" s="46">
        <f t="shared" si="75"/>
        <v>50.505009000000001</v>
      </c>
      <c r="E2430" s="160">
        <v>0</v>
      </c>
      <c r="F2430" s="161">
        <v>50.505009000000001</v>
      </c>
      <c r="G2430" s="162">
        <v>0</v>
      </c>
      <c r="H2430" s="162">
        <v>0</v>
      </c>
      <c r="I2430" s="162">
        <v>0</v>
      </c>
      <c r="J2430" s="162">
        <v>0</v>
      </c>
      <c r="K2430" s="163">
        <f>Лист4!E2428/1000</f>
        <v>841.75014999999996</v>
      </c>
      <c r="L2430" s="164"/>
      <c r="M2430" s="164"/>
    </row>
    <row r="2431" spans="1:13" s="165" customFormat="1" ht="25.5" customHeight="1" x14ac:dyDescent="0.25">
      <c r="A2431" s="45" t="str">
        <f>Лист4!A2429</f>
        <v xml:space="preserve">Магистральная ул. д.34 - корп. 2 </v>
      </c>
      <c r="B2431" s="185" t="str">
        <f>Лист4!C2429</f>
        <v>г. Астрахань</v>
      </c>
      <c r="C2431" s="46">
        <f t="shared" ref="C2431:C2494" si="76">K2431+J2431-F2431</f>
        <v>441.85471740000003</v>
      </c>
      <c r="D2431" s="46">
        <f t="shared" ref="D2431:D2494" si="77">F2431</f>
        <v>28.203492600000001</v>
      </c>
      <c r="E2431" s="160">
        <v>0</v>
      </c>
      <c r="F2431" s="161">
        <v>28.203492600000001</v>
      </c>
      <c r="G2431" s="162">
        <v>0</v>
      </c>
      <c r="H2431" s="162">
        <v>0</v>
      </c>
      <c r="I2431" s="162">
        <v>0</v>
      </c>
      <c r="J2431" s="162">
        <v>0</v>
      </c>
      <c r="K2431" s="163">
        <f>Лист4!E2429/1000</f>
        <v>470.05821000000003</v>
      </c>
      <c r="L2431" s="164"/>
      <c r="M2431" s="164"/>
    </row>
    <row r="2432" spans="1:13" s="165" customFormat="1" ht="25.5" customHeight="1" x14ac:dyDescent="0.25">
      <c r="A2432" s="45" t="str">
        <f>Лист4!A2430</f>
        <v xml:space="preserve">Магистральная ул. д.34 - корп. 3 </v>
      </c>
      <c r="B2432" s="185" t="str">
        <f>Лист4!C2430</f>
        <v>г. Астрахань</v>
      </c>
      <c r="C2432" s="46">
        <f t="shared" si="76"/>
        <v>6.07287</v>
      </c>
      <c r="D2432" s="46">
        <f t="shared" si="77"/>
        <v>0.38762999999999997</v>
      </c>
      <c r="E2432" s="160">
        <v>0</v>
      </c>
      <c r="F2432" s="161">
        <v>0.38762999999999997</v>
      </c>
      <c r="G2432" s="162">
        <v>0</v>
      </c>
      <c r="H2432" s="162">
        <v>0</v>
      </c>
      <c r="I2432" s="162">
        <v>0</v>
      </c>
      <c r="J2432" s="162">
        <v>0</v>
      </c>
      <c r="K2432" s="163">
        <f>Лист4!E2430/1000</f>
        <v>6.4604999999999997</v>
      </c>
      <c r="L2432" s="164"/>
      <c r="M2432" s="164"/>
    </row>
    <row r="2433" spans="1:13" s="165" customFormat="1" ht="25.5" customHeight="1" x14ac:dyDescent="0.25">
      <c r="A2433" s="45" t="str">
        <f>Лист4!A2431</f>
        <v xml:space="preserve">Магистральная ул. д.34 - корп. 5 </v>
      </c>
      <c r="B2433" s="185" t="str">
        <f>Лист4!C2431</f>
        <v>г. Астрахань</v>
      </c>
      <c r="C2433" s="46">
        <f t="shared" si="76"/>
        <v>822.65077599999984</v>
      </c>
      <c r="D2433" s="46">
        <f t="shared" si="77"/>
        <v>52.509623999999988</v>
      </c>
      <c r="E2433" s="160">
        <v>0</v>
      </c>
      <c r="F2433" s="161">
        <v>52.509623999999988</v>
      </c>
      <c r="G2433" s="162">
        <v>0</v>
      </c>
      <c r="H2433" s="162">
        <v>0</v>
      </c>
      <c r="I2433" s="162">
        <v>0</v>
      </c>
      <c r="J2433" s="162">
        <v>0</v>
      </c>
      <c r="K2433" s="163">
        <f>Лист4!E2431/1000</f>
        <v>875.16039999999987</v>
      </c>
      <c r="L2433" s="164"/>
      <c r="M2433" s="164"/>
    </row>
    <row r="2434" spans="1:13" s="165" customFormat="1" ht="25.5" customHeight="1" x14ac:dyDescent="0.25">
      <c r="A2434" s="45" t="str">
        <f>Лист4!A2432</f>
        <v xml:space="preserve">Магистральная ул. д.34/1 </v>
      </c>
      <c r="B2434" s="185" t="str">
        <f>Лист4!C2432</f>
        <v>г. Астрахань</v>
      </c>
      <c r="C2434" s="46">
        <f t="shared" si="76"/>
        <v>431.73608740000009</v>
      </c>
      <c r="D2434" s="46">
        <f t="shared" si="77"/>
        <v>27.557622600000009</v>
      </c>
      <c r="E2434" s="160">
        <v>0</v>
      </c>
      <c r="F2434" s="161">
        <v>27.557622600000009</v>
      </c>
      <c r="G2434" s="162">
        <v>0</v>
      </c>
      <c r="H2434" s="162">
        <v>0</v>
      </c>
      <c r="I2434" s="162">
        <v>0</v>
      </c>
      <c r="J2434" s="162">
        <v>0</v>
      </c>
      <c r="K2434" s="163">
        <f>Лист4!E2432/1000</f>
        <v>459.29371000000009</v>
      </c>
      <c r="L2434" s="164"/>
      <c r="M2434" s="164"/>
    </row>
    <row r="2435" spans="1:13" s="165" customFormat="1" ht="18.75" customHeight="1" x14ac:dyDescent="0.25">
      <c r="A2435" s="45" t="str">
        <f>Лист4!A2433</f>
        <v xml:space="preserve">Магистральная ул. д.34/3 </v>
      </c>
      <c r="B2435" s="185" t="str">
        <f>Лист4!C2433</f>
        <v>г. Астрахань</v>
      </c>
      <c r="C2435" s="46">
        <f t="shared" si="76"/>
        <v>524.70967319999988</v>
      </c>
      <c r="D2435" s="46">
        <f t="shared" si="77"/>
        <v>33.492106799999995</v>
      </c>
      <c r="E2435" s="160">
        <v>0</v>
      </c>
      <c r="F2435" s="161">
        <v>33.492106799999995</v>
      </c>
      <c r="G2435" s="162">
        <v>0</v>
      </c>
      <c r="H2435" s="162">
        <v>0</v>
      </c>
      <c r="I2435" s="162">
        <v>0</v>
      </c>
      <c r="J2435" s="162">
        <v>0</v>
      </c>
      <c r="K2435" s="163">
        <f>Лист4!E2433/1000</f>
        <v>558.20177999999987</v>
      </c>
      <c r="L2435" s="164"/>
      <c r="M2435" s="164"/>
    </row>
    <row r="2436" spans="1:13" s="165" customFormat="1" ht="18.75" customHeight="1" x14ac:dyDescent="0.25">
      <c r="A2436" s="45" t="str">
        <f>Лист4!A2434</f>
        <v xml:space="preserve">Магистральная ул. д.36 </v>
      </c>
      <c r="B2436" s="185" t="str">
        <f>Лист4!C2434</f>
        <v>г. Астрахань</v>
      </c>
      <c r="C2436" s="46">
        <f t="shared" si="76"/>
        <v>769.50179420000029</v>
      </c>
      <c r="D2436" s="46">
        <f t="shared" si="77"/>
        <v>49.117135800000014</v>
      </c>
      <c r="E2436" s="160">
        <v>0</v>
      </c>
      <c r="F2436" s="161">
        <v>49.117135800000014</v>
      </c>
      <c r="G2436" s="162">
        <v>0</v>
      </c>
      <c r="H2436" s="162">
        <v>0</v>
      </c>
      <c r="I2436" s="162">
        <v>0</v>
      </c>
      <c r="J2436" s="162">
        <v>0</v>
      </c>
      <c r="K2436" s="163">
        <f>Лист4!E2434/1000</f>
        <v>818.61893000000032</v>
      </c>
      <c r="L2436" s="164"/>
      <c r="M2436" s="164"/>
    </row>
    <row r="2437" spans="1:13" s="165" customFormat="1" ht="18.75" customHeight="1" x14ac:dyDescent="0.25">
      <c r="A2437" s="45" t="str">
        <f>Лист4!A2435</f>
        <v xml:space="preserve">Магистральная ул. д.36 - корп. 1 </v>
      </c>
      <c r="B2437" s="185" t="str">
        <f>Лист4!C2435</f>
        <v>г. Астрахань</v>
      </c>
      <c r="C2437" s="46">
        <f t="shared" si="76"/>
        <v>278.85524879999997</v>
      </c>
      <c r="D2437" s="46">
        <f t="shared" si="77"/>
        <v>17.7992712</v>
      </c>
      <c r="E2437" s="160">
        <v>0</v>
      </c>
      <c r="F2437" s="161">
        <v>17.7992712</v>
      </c>
      <c r="G2437" s="162">
        <v>0</v>
      </c>
      <c r="H2437" s="162">
        <v>0</v>
      </c>
      <c r="I2437" s="162">
        <v>0</v>
      </c>
      <c r="J2437" s="162">
        <v>0</v>
      </c>
      <c r="K2437" s="163">
        <f>Лист4!E2435/1000</f>
        <v>296.65451999999999</v>
      </c>
      <c r="L2437" s="164"/>
      <c r="M2437" s="164"/>
    </row>
    <row r="2438" spans="1:13" s="165" customFormat="1" ht="18.75" customHeight="1" x14ac:dyDescent="0.25">
      <c r="A2438" s="45" t="str">
        <f>Лист4!A2436</f>
        <v xml:space="preserve">Магистральная ул. д.4 </v>
      </c>
      <c r="B2438" s="185" t="str">
        <f>Лист4!C2436</f>
        <v>г. Астрахань</v>
      </c>
      <c r="C2438" s="46">
        <f t="shared" si="76"/>
        <v>17.042858000000003</v>
      </c>
      <c r="D2438" s="46">
        <f t="shared" si="77"/>
        <v>1.087842</v>
      </c>
      <c r="E2438" s="160">
        <v>0</v>
      </c>
      <c r="F2438" s="161">
        <v>1.087842</v>
      </c>
      <c r="G2438" s="162">
        <v>0</v>
      </c>
      <c r="H2438" s="162">
        <v>0</v>
      </c>
      <c r="I2438" s="162">
        <v>0</v>
      </c>
      <c r="J2438" s="162">
        <v>0</v>
      </c>
      <c r="K2438" s="163">
        <f>Лист4!E2436/1000</f>
        <v>18.130700000000001</v>
      </c>
      <c r="L2438" s="164"/>
      <c r="M2438" s="164"/>
    </row>
    <row r="2439" spans="1:13" s="165" customFormat="1" ht="18.75" customHeight="1" x14ac:dyDescent="0.25">
      <c r="A2439" s="45" t="str">
        <f>Лист4!A2437</f>
        <v xml:space="preserve">Магистральная ул. д.6 </v>
      </c>
      <c r="B2439" s="185" t="str">
        <f>Лист4!C2437</f>
        <v>г. Астрахань</v>
      </c>
      <c r="C2439" s="46">
        <f t="shared" si="76"/>
        <v>43.956326999999995</v>
      </c>
      <c r="D2439" s="46">
        <f t="shared" si="77"/>
        <v>2.8057229999999995</v>
      </c>
      <c r="E2439" s="160">
        <v>0</v>
      </c>
      <c r="F2439" s="161">
        <v>2.8057229999999995</v>
      </c>
      <c r="G2439" s="162">
        <v>0</v>
      </c>
      <c r="H2439" s="162">
        <v>0</v>
      </c>
      <c r="I2439" s="162">
        <v>0</v>
      </c>
      <c r="J2439" s="162">
        <v>0</v>
      </c>
      <c r="K2439" s="163">
        <f>Лист4!E2437/1000</f>
        <v>46.762049999999995</v>
      </c>
      <c r="L2439" s="164"/>
      <c r="M2439" s="164"/>
    </row>
    <row r="2440" spans="1:13" s="165" customFormat="1" ht="25.5" customHeight="1" x14ac:dyDescent="0.25">
      <c r="A2440" s="45" t="str">
        <f>Лист4!A2438</f>
        <v xml:space="preserve">Магистральная ул. д.8 </v>
      </c>
      <c r="B2440" s="185" t="str">
        <f>Лист4!C2438</f>
        <v>г. Астрахань</v>
      </c>
      <c r="C2440" s="46">
        <f t="shared" si="76"/>
        <v>41.307735999999998</v>
      </c>
      <c r="D2440" s="46">
        <f t="shared" si="77"/>
        <v>2.6366640000000001</v>
      </c>
      <c r="E2440" s="160">
        <v>0</v>
      </c>
      <c r="F2440" s="161">
        <v>2.6366640000000001</v>
      </c>
      <c r="G2440" s="162">
        <v>0</v>
      </c>
      <c r="H2440" s="162">
        <v>0</v>
      </c>
      <c r="I2440" s="162">
        <v>0</v>
      </c>
      <c r="J2440" s="162">
        <v>0</v>
      </c>
      <c r="K2440" s="163">
        <f>Лист4!E2438/1000</f>
        <v>43.944400000000002</v>
      </c>
      <c r="L2440" s="164"/>
      <c r="M2440" s="164"/>
    </row>
    <row r="2441" spans="1:13" s="165" customFormat="1" ht="18.75" customHeight="1" x14ac:dyDescent="0.25">
      <c r="A2441" s="45" t="str">
        <f>Лист4!A2439</f>
        <v xml:space="preserve">Максима Горького ул. д.9А </v>
      </c>
      <c r="B2441" s="185" t="str">
        <f>Лист4!C2439</f>
        <v>г. Астрахань</v>
      </c>
      <c r="C2441" s="46">
        <f t="shared" si="76"/>
        <v>0</v>
      </c>
      <c r="D2441" s="46">
        <f t="shared" si="77"/>
        <v>0</v>
      </c>
      <c r="E2441" s="160">
        <v>0</v>
      </c>
      <c r="F2441" s="161">
        <v>0</v>
      </c>
      <c r="G2441" s="162">
        <v>0</v>
      </c>
      <c r="H2441" s="162">
        <v>0</v>
      </c>
      <c r="I2441" s="162">
        <v>0</v>
      </c>
      <c r="J2441" s="162">
        <v>0</v>
      </c>
      <c r="K2441" s="163">
        <f>Лист4!E2439/1000</f>
        <v>0</v>
      </c>
      <c r="L2441" s="164"/>
      <c r="M2441" s="164"/>
    </row>
    <row r="2442" spans="1:13" s="166" customFormat="1" ht="25.5" customHeight="1" x14ac:dyDescent="0.25">
      <c r="A2442" s="45" t="str">
        <f>Лист4!A2440</f>
        <v xml:space="preserve">Максима Горького ул. д.9Б </v>
      </c>
      <c r="B2442" s="185" t="str">
        <f>Лист4!C2440</f>
        <v>г. Астрахань</v>
      </c>
      <c r="C2442" s="46">
        <f t="shared" si="76"/>
        <v>0</v>
      </c>
      <c r="D2442" s="46">
        <f t="shared" si="77"/>
        <v>0</v>
      </c>
      <c r="E2442" s="160">
        <v>0</v>
      </c>
      <c r="F2442" s="161">
        <v>0</v>
      </c>
      <c r="G2442" s="162">
        <v>0</v>
      </c>
      <c r="H2442" s="162">
        <v>0</v>
      </c>
      <c r="I2442" s="162">
        <v>0</v>
      </c>
      <c r="J2442" s="162">
        <v>0</v>
      </c>
      <c r="K2442" s="163">
        <f>Лист4!E2440/1000</f>
        <v>0</v>
      </c>
      <c r="L2442" s="164"/>
      <c r="M2442" s="164"/>
    </row>
    <row r="2443" spans="1:13" s="166" customFormat="1" ht="18.75" customHeight="1" x14ac:dyDescent="0.25">
      <c r="A2443" s="45" t="str">
        <f>Лист4!A2441</f>
        <v xml:space="preserve">Матюшенко ул. д.23 </v>
      </c>
      <c r="B2443" s="185" t="str">
        <f>Лист4!C2441</f>
        <v>г. Астрахань</v>
      </c>
      <c r="C2443" s="46">
        <f t="shared" si="76"/>
        <v>27.799371999999998</v>
      </c>
      <c r="D2443" s="46">
        <f t="shared" si="77"/>
        <v>1.7744279999999999</v>
      </c>
      <c r="E2443" s="160">
        <v>0</v>
      </c>
      <c r="F2443" s="161">
        <v>1.7744279999999999</v>
      </c>
      <c r="G2443" s="162">
        <v>0</v>
      </c>
      <c r="H2443" s="162">
        <v>0</v>
      </c>
      <c r="I2443" s="162">
        <v>0</v>
      </c>
      <c r="J2443" s="162">
        <v>0</v>
      </c>
      <c r="K2443" s="163">
        <f>Лист4!E2441/1000</f>
        <v>29.573799999999999</v>
      </c>
      <c r="L2443" s="164"/>
      <c r="M2443" s="164"/>
    </row>
    <row r="2444" spans="1:13" s="166" customFormat="1" ht="25.5" customHeight="1" x14ac:dyDescent="0.25">
      <c r="A2444" s="45" t="str">
        <f>Лист4!A2442</f>
        <v xml:space="preserve">Матюшенко ул. д.3 </v>
      </c>
      <c r="B2444" s="185" t="str">
        <f>Лист4!C2442</f>
        <v>г. Астрахань</v>
      </c>
      <c r="C2444" s="46">
        <f t="shared" si="76"/>
        <v>9.3706720000000008</v>
      </c>
      <c r="D2444" s="46">
        <f t="shared" si="77"/>
        <v>0.5981280000000001</v>
      </c>
      <c r="E2444" s="160">
        <v>0</v>
      </c>
      <c r="F2444" s="161">
        <v>0.5981280000000001</v>
      </c>
      <c r="G2444" s="162">
        <v>0</v>
      </c>
      <c r="H2444" s="162">
        <v>0</v>
      </c>
      <c r="I2444" s="162">
        <v>0</v>
      </c>
      <c r="J2444" s="162">
        <v>0</v>
      </c>
      <c r="K2444" s="163">
        <f>Лист4!E2442/1000</f>
        <v>9.9688000000000017</v>
      </c>
      <c r="L2444" s="164"/>
      <c r="M2444" s="164"/>
    </row>
    <row r="2445" spans="1:13" s="166" customFormat="1" ht="18.75" customHeight="1" x14ac:dyDescent="0.25">
      <c r="A2445" s="45" t="str">
        <f>Лист4!A2443</f>
        <v xml:space="preserve">Мелиоративная ул. д.1 </v>
      </c>
      <c r="B2445" s="185" t="str">
        <f>Лист4!C2443</f>
        <v>г. Астрахань</v>
      </c>
      <c r="C2445" s="46">
        <f t="shared" si="76"/>
        <v>346.08804379999992</v>
      </c>
      <c r="D2445" s="46">
        <f t="shared" si="77"/>
        <v>22.090726199999995</v>
      </c>
      <c r="E2445" s="160">
        <v>0</v>
      </c>
      <c r="F2445" s="161">
        <v>22.090726199999995</v>
      </c>
      <c r="G2445" s="162">
        <v>0</v>
      </c>
      <c r="H2445" s="162">
        <v>0</v>
      </c>
      <c r="I2445" s="162">
        <v>0</v>
      </c>
      <c r="J2445" s="162">
        <v>0</v>
      </c>
      <c r="K2445" s="163">
        <f>Лист4!E2443/1000</f>
        <v>368.17876999999993</v>
      </c>
      <c r="L2445" s="164"/>
      <c r="M2445" s="164"/>
    </row>
    <row r="2446" spans="1:13" s="166" customFormat="1" ht="18.75" customHeight="1" x14ac:dyDescent="0.25">
      <c r="A2446" s="45" t="str">
        <f>Лист4!A2444</f>
        <v xml:space="preserve">Мелиоративная ул. д.11 </v>
      </c>
      <c r="B2446" s="185" t="str">
        <f>Лист4!C2444</f>
        <v>г. Астрахань</v>
      </c>
      <c r="C2446" s="46">
        <f t="shared" si="76"/>
        <v>666.35417480000001</v>
      </c>
      <c r="D2446" s="46">
        <f t="shared" si="77"/>
        <v>42.533245200000003</v>
      </c>
      <c r="E2446" s="160">
        <v>0</v>
      </c>
      <c r="F2446" s="161">
        <v>42.533245200000003</v>
      </c>
      <c r="G2446" s="162">
        <v>0</v>
      </c>
      <c r="H2446" s="162">
        <v>0</v>
      </c>
      <c r="I2446" s="162">
        <v>0</v>
      </c>
      <c r="J2446" s="162">
        <f>1919.28+763.65</f>
        <v>2682.93</v>
      </c>
      <c r="K2446" s="163">
        <f>Лист4!E2444/1000-J2446</f>
        <v>-1974.0425799999998</v>
      </c>
      <c r="L2446" s="164"/>
      <c r="M2446" s="164"/>
    </row>
    <row r="2447" spans="1:13" s="166" customFormat="1" ht="18.75" customHeight="1" x14ac:dyDescent="0.25">
      <c r="A2447" s="45" t="str">
        <f>Лист4!A2445</f>
        <v xml:space="preserve">Мелиоративная ул. д.12 </v>
      </c>
      <c r="B2447" s="185" t="str">
        <f>Лист4!C2445</f>
        <v>г. Астрахань</v>
      </c>
      <c r="C2447" s="46">
        <f t="shared" si="76"/>
        <v>896.20761840000023</v>
      </c>
      <c r="D2447" s="46">
        <f t="shared" si="77"/>
        <v>57.20474160000002</v>
      </c>
      <c r="E2447" s="160">
        <v>0</v>
      </c>
      <c r="F2447" s="161">
        <v>57.20474160000002</v>
      </c>
      <c r="G2447" s="162">
        <v>0</v>
      </c>
      <c r="H2447" s="162">
        <v>0</v>
      </c>
      <c r="I2447" s="162">
        <v>0</v>
      </c>
      <c r="J2447" s="162">
        <v>0</v>
      </c>
      <c r="K2447" s="163">
        <f>Лист4!E2445/1000</f>
        <v>953.41236000000026</v>
      </c>
      <c r="L2447" s="164"/>
      <c r="M2447" s="164"/>
    </row>
    <row r="2448" spans="1:13" s="166" customFormat="1" ht="18.75" customHeight="1" x14ac:dyDescent="0.25">
      <c r="A2448" s="45" t="str">
        <f>Лист4!A2446</f>
        <v xml:space="preserve">Мелиоративная ул. д.3 </v>
      </c>
      <c r="B2448" s="185" t="str">
        <f>Лист4!C2446</f>
        <v>г. Астрахань</v>
      </c>
      <c r="C2448" s="46">
        <f t="shared" si="76"/>
        <v>645.08454100000029</v>
      </c>
      <c r="D2448" s="46">
        <f t="shared" si="77"/>
        <v>41.175609000000016</v>
      </c>
      <c r="E2448" s="160">
        <v>0</v>
      </c>
      <c r="F2448" s="161">
        <v>41.175609000000016</v>
      </c>
      <c r="G2448" s="162">
        <v>0</v>
      </c>
      <c r="H2448" s="162">
        <v>0</v>
      </c>
      <c r="I2448" s="162">
        <v>0</v>
      </c>
      <c r="J2448" s="162">
        <v>0</v>
      </c>
      <c r="K2448" s="163">
        <f>Лист4!E2446/1000</f>
        <v>686.26015000000029</v>
      </c>
      <c r="L2448" s="164"/>
      <c r="M2448" s="164"/>
    </row>
    <row r="2449" spans="1:13" s="166" customFormat="1" ht="25.5" customHeight="1" x14ac:dyDescent="0.25">
      <c r="A2449" s="45" t="str">
        <f>Лист4!A2447</f>
        <v xml:space="preserve">Мелиоративная ул. д.4 </v>
      </c>
      <c r="B2449" s="185" t="str">
        <f>Лист4!C2447</f>
        <v>г. Астрахань</v>
      </c>
      <c r="C2449" s="46">
        <f t="shared" si="76"/>
        <v>627.17780419999997</v>
      </c>
      <c r="D2449" s="46">
        <f t="shared" si="77"/>
        <v>40.032625799999998</v>
      </c>
      <c r="E2449" s="160">
        <v>0</v>
      </c>
      <c r="F2449" s="161">
        <v>40.032625799999998</v>
      </c>
      <c r="G2449" s="162">
        <v>0</v>
      </c>
      <c r="H2449" s="162">
        <v>0</v>
      </c>
      <c r="I2449" s="162">
        <v>0</v>
      </c>
      <c r="J2449" s="162">
        <v>0</v>
      </c>
      <c r="K2449" s="163">
        <f>Лист4!E2447/1000</f>
        <v>667.21042999999997</v>
      </c>
      <c r="L2449" s="164"/>
      <c r="M2449" s="164"/>
    </row>
    <row r="2450" spans="1:13" s="166" customFormat="1" ht="25.5" customHeight="1" x14ac:dyDescent="0.25">
      <c r="A2450" s="45" t="str">
        <f>Лист4!A2448</f>
        <v xml:space="preserve">Мелиоративная ул. д.5 </v>
      </c>
      <c r="B2450" s="185" t="str">
        <f>Лист4!C2448</f>
        <v>г. Астрахань</v>
      </c>
      <c r="C2450" s="46">
        <f t="shared" si="76"/>
        <v>1456.2038576000002</v>
      </c>
      <c r="D2450" s="46">
        <f t="shared" si="77"/>
        <v>92.949182400000012</v>
      </c>
      <c r="E2450" s="160">
        <v>0</v>
      </c>
      <c r="F2450" s="161">
        <v>92.949182400000012</v>
      </c>
      <c r="G2450" s="162">
        <v>0</v>
      </c>
      <c r="H2450" s="162">
        <v>0</v>
      </c>
      <c r="I2450" s="162">
        <v>0</v>
      </c>
      <c r="J2450" s="162">
        <v>0</v>
      </c>
      <c r="K2450" s="163">
        <f>Лист4!E2448/1000</f>
        <v>1549.1530400000001</v>
      </c>
      <c r="L2450" s="164"/>
      <c r="M2450" s="164"/>
    </row>
    <row r="2451" spans="1:13" s="166" customFormat="1" ht="18.75" customHeight="1" x14ac:dyDescent="0.25">
      <c r="A2451" s="45" t="str">
        <f>Лист4!A2449</f>
        <v xml:space="preserve">Мелиоративная ул. д.6 </v>
      </c>
      <c r="B2451" s="185" t="str">
        <f>Лист4!C2449</f>
        <v>г. Астрахань</v>
      </c>
      <c r="C2451" s="46">
        <f t="shared" si="76"/>
        <v>983.83017900000004</v>
      </c>
      <c r="D2451" s="46">
        <f t="shared" si="77"/>
        <v>62.797671000000008</v>
      </c>
      <c r="E2451" s="160">
        <v>0</v>
      </c>
      <c r="F2451" s="161">
        <v>62.797671000000008</v>
      </c>
      <c r="G2451" s="162">
        <v>0</v>
      </c>
      <c r="H2451" s="162">
        <v>0</v>
      </c>
      <c r="I2451" s="162">
        <v>0</v>
      </c>
      <c r="J2451" s="162">
        <v>0</v>
      </c>
      <c r="K2451" s="163">
        <f>Лист4!E2449/1000</f>
        <v>1046.6278500000001</v>
      </c>
      <c r="L2451" s="164"/>
      <c r="M2451" s="164"/>
    </row>
    <row r="2452" spans="1:13" s="166" customFormat="1" ht="25.5" customHeight="1" x14ac:dyDescent="0.25">
      <c r="A2452" s="45" t="str">
        <f>Лист4!A2450</f>
        <v xml:space="preserve">Мелиоративная ул. д.7 </v>
      </c>
      <c r="B2452" s="185" t="str">
        <f>Лист4!C2450</f>
        <v>г. Астрахань</v>
      </c>
      <c r="C2452" s="46">
        <f t="shared" si="76"/>
        <v>236.71604519999994</v>
      </c>
      <c r="D2452" s="46">
        <f t="shared" si="77"/>
        <v>15.109534799999999</v>
      </c>
      <c r="E2452" s="160">
        <v>0</v>
      </c>
      <c r="F2452" s="161">
        <v>15.109534799999999</v>
      </c>
      <c r="G2452" s="162">
        <v>0</v>
      </c>
      <c r="H2452" s="162">
        <v>0</v>
      </c>
      <c r="I2452" s="162">
        <v>0</v>
      </c>
      <c r="J2452" s="162">
        <v>1254.68</v>
      </c>
      <c r="K2452" s="163">
        <f>Лист4!E2450/1000-J2452</f>
        <v>-1002.8544200000001</v>
      </c>
      <c r="L2452" s="164"/>
      <c r="M2452" s="164"/>
    </row>
    <row r="2453" spans="1:13" s="166" customFormat="1" ht="25.5" customHeight="1" x14ac:dyDescent="0.25">
      <c r="A2453" s="45" t="str">
        <f>Лист4!A2451</f>
        <v xml:space="preserve">Мелиоративная ул. д.8 </v>
      </c>
      <c r="B2453" s="185" t="str">
        <f>Лист4!C2451</f>
        <v>г. Астрахань</v>
      </c>
      <c r="C2453" s="46">
        <f t="shared" si="76"/>
        <v>92.676103999999981</v>
      </c>
      <c r="D2453" s="46">
        <f t="shared" si="77"/>
        <v>5.9154959999999992</v>
      </c>
      <c r="E2453" s="160">
        <v>0</v>
      </c>
      <c r="F2453" s="161">
        <v>5.9154959999999992</v>
      </c>
      <c r="G2453" s="162">
        <v>0</v>
      </c>
      <c r="H2453" s="162">
        <v>0</v>
      </c>
      <c r="I2453" s="162">
        <v>0</v>
      </c>
      <c r="J2453" s="162">
        <v>0</v>
      </c>
      <c r="K2453" s="163">
        <f>Лист4!E2451/1000</f>
        <v>98.591599999999985</v>
      </c>
      <c r="L2453" s="164"/>
      <c r="M2453" s="164"/>
    </row>
    <row r="2454" spans="1:13" s="166" customFormat="1" ht="18.75" customHeight="1" x14ac:dyDescent="0.25">
      <c r="A2454" s="45" t="str">
        <f>Лист4!A2452</f>
        <v xml:space="preserve">Мехоношина ул. д.4 </v>
      </c>
      <c r="B2454" s="185" t="str">
        <f>Лист4!C2452</f>
        <v>г. Астрахань</v>
      </c>
      <c r="C2454" s="46">
        <f t="shared" si="76"/>
        <v>86.964663999999999</v>
      </c>
      <c r="D2454" s="46">
        <f t="shared" si="77"/>
        <v>5.5509359999999992</v>
      </c>
      <c r="E2454" s="160">
        <v>0</v>
      </c>
      <c r="F2454" s="161">
        <v>5.5509359999999992</v>
      </c>
      <c r="G2454" s="162">
        <v>0</v>
      </c>
      <c r="H2454" s="162">
        <v>0</v>
      </c>
      <c r="I2454" s="162">
        <v>0</v>
      </c>
      <c r="J2454" s="162">
        <v>0</v>
      </c>
      <c r="K2454" s="163">
        <f>Лист4!E2452/1000</f>
        <v>92.515599999999992</v>
      </c>
      <c r="L2454" s="164"/>
      <c r="M2454" s="164"/>
    </row>
    <row r="2455" spans="1:13" s="166" customFormat="1" ht="18.75" customHeight="1" x14ac:dyDescent="0.25">
      <c r="A2455" s="45" t="str">
        <f>Лист4!A2453</f>
        <v xml:space="preserve">Мехоношина ул. д.6 </v>
      </c>
      <c r="B2455" s="185" t="str">
        <f>Лист4!C2453</f>
        <v>г. Астрахань</v>
      </c>
      <c r="C2455" s="46">
        <f t="shared" si="76"/>
        <v>23.871206000000001</v>
      </c>
      <c r="D2455" s="46">
        <f t="shared" si="77"/>
        <v>1.5236939999999999</v>
      </c>
      <c r="E2455" s="160">
        <v>0</v>
      </c>
      <c r="F2455" s="161">
        <v>1.5236939999999999</v>
      </c>
      <c r="G2455" s="162">
        <v>0</v>
      </c>
      <c r="H2455" s="162">
        <v>0</v>
      </c>
      <c r="I2455" s="162">
        <v>0</v>
      </c>
      <c r="J2455" s="162">
        <v>0</v>
      </c>
      <c r="K2455" s="163">
        <f>Лист4!E2453/1000-J2455</f>
        <v>25.3949</v>
      </c>
      <c r="L2455" s="164"/>
      <c r="M2455" s="164"/>
    </row>
    <row r="2456" spans="1:13" s="166" customFormat="1" ht="18.75" customHeight="1" x14ac:dyDescent="0.25">
      <c r="A2456" s="45" t="str">
        <f>Лист4!A2454</f>
        <v xml:space="preserve">Мехоношина ул. д.8 - корп. 2 </v>
      </c>
      <c r="B2456" s="185" t="str">
        <f>Лист4!C2454</f>
        <v>г. Астрахань</v>
      </c>
      <c r="C2456" s="46">
        <f t="shared" si="76"/>
        <v>12.118292</v>
      </c>
      <c r="D2456" s="46">
        <f t="shared" si="77"/>
        <v>0.77350800000000008</v>
      </c>
      <c r="E2456" s="160">
        <v>0</v>
      </c>
      <c r="F2456" s="161">
        <v>0.77350800000000008</v>
      </c>
      <c r="G2456" s="162">
        <v>0</v>
      </c>
      <c r="H2456" s="162">
        <v>0</v>
      </c>
      <c r="I2456" s="162">
        <v>0</v>
      </c>
      <c r="J2456" s="162">
        <v>0</v>
      </c>
      <c r="K2456" s="163">
        <f>Лист4!E2454/1000</f>
        <v>12.8918</v>
      </c>
      <c r="L2456" s="164"/>
      <c r="M2456" s="164"/>
    </row>
    <row r="2457" spans="1:13" s="166" customFormat="1" ht="18.75" customHeight="1" x14ac:dyDescent="0.25">
      <c r="A2457" s="45" t="str">
        <f>Лист4!A2455</f>
        <v xml:space="preserve">Мехоношина ул. д.8 к.2 </v>
      </c>
      <c r="B2457" s="185" t="str">
        <f>Лист4!C2455</f>
        <v>г. Астрахань</v>
      </c>
      <c r="C2457" s="46">
        <f t="shared" si="76"/>
        <v>0.41077999999999998</v>
      </c>
      <c r="D2457" s="46">
        <f t="shared" si="77"/>
        <v>2.622E-2</v>
      </c>
      <c r="E2457" s="160">
        <v>0</v>
      </c>
      <c r="F2457" s="161">
        <v>2.622E-2</v>
      </c>
      <c r="G2457" s="162">
        <v>0</v>
      </c>
      <c r="H2457" s="162">
        <v>0</v>
      </c>
      <c r="I2457" s="162">
        <v>0</v>
      </c>
      <c r="J2457" s="162">
        <v>0</v>
      </c>
      <c r="K2457" s="163">
        <f>Лист4!E2455/1000</f>
        <v>0.437</v>
      </c>
      <c r="L2457" s="164"/>
      <c r="M2457" s="164"/>
    </row>
    <row r="2458" spans="1:13" s="166" customFormat="1" ht="18.75" customHeight="1" x14ac:dyDescent="0.25">
      <c r="A2458" s="45" t="str">
        <f>Лист4!A2456</f>
        <v xml:space="preserve">Молдавская ул. д.100 </v>
      </c>
      <c r="B2458" s="185" t="str">
        <f>Лист4!C2456</f>
        <v>г. Астрахань</v>
      </c>
      <c r="C2458" s="46">
        <f t="shared" si="76"/>
        <v>576.17232320000005</v>
      </c>
      <c r="D2458" s="46">
        <f t="shared" si="77"/>
        <v>36.776956800000001</v>
      </c>
      <c r="E2458" s="160">
        <v>0</v>
      </c>
      <c r="F2458" s="161">
        <v>36.776956800000001</v>
      </c>
      <c r="G2458" s="162">
        <v>0</v>
      </c>
      <c r="H2458" s="162">
        <v>0</v>
      </c>
      <c r="I2458" s="162">
        <v>0</v>
      </c>
      <c r="J2458" s="162">
        <v>0</v>
      </c>
      <c r="K2458" s="163">
        <f>Лист4!E2456/1000</f>
        <v>612.94928000000004</v>
      </c>
      <c r="L2458" s="164"/>
      <c r="M2458" s="164"/>
    </row>
    <row r="2459" spans="1:13" s="166" customFormat="1" ht="18.75" customHeight="1" x14ac:dyDescent="0.25">
      <c r="A2459" s="45" t="str">
        <f>Лист4!A2457</f>
        <v xml:space="preserve">Молодогвардейская ул. д.1 </v>
      </c>
      <c r="B2459" s="185" t="str">
        <f>Лист4!C2457</f>
        <v>г. Астрахань</v>
      </c>
      <c r="C2459" s="46">
        <f t="shared" si="76"/>
        <v>225.73207000000002</v>
      </c>
      <c r="D2459" s="46">
        <f t="shared" si="77"/>
        <v>14.408430000000003</v>
      </c>
      <c r="E2459" s="160">
        <v>0</v>
      </c>
      <c r="F2459" s="161">
        <v>14.408430000000003</v>
      </c>
      <c r="G2459" s="162">
        <v>0</v>
      </c>
      <c r="H2459" s="162">
        <v>0</v>
      </c>
      <c r="I2459" s="162">
        <v>0</v>
      </c>
      <c r="J2459" s="162">
        <v>0</v>
      </c>
      <c r="K2459" s="163">
        <f>Лист4!E2457/1000</f>
        <v>240.14050000000003</v>
      </c>
      <c r="L2459" s="164"/>
      <c r="M2459" s="164"/>
    </row>
    <row r="2460" spans="1:13" s="166" customFormat="1" ht="18.75" customHeight="1" x14ac:dyDescent="0.25">
      <c r="A2460" s="45" t="str">
        <f>Лист4!A2458</f>
        <v xml:space="preserve">Молодогвардейская ул. д.3 </v>
      </c>
      <c r="B2460" s="185" t="str">
        <f>Лист4!C2458</f>
        <v>г. Астрахань</v>
      </c>
      <c r="C2460" s="46">
        <f t="shared" si="76"/>
        <v>230.41204799999997</v>
      </c>
      <c r="D2460" s="46">
        <f t="shared" si="77"/>
        <v>14.707151999999999</v>
      </c>
      <c r="E2460" s="160">
        <v>0</v>
      </c>
      <c r="F2460" s="161">
        <v>14.707151999999999</v>
      </c>
      <c r="G2460" s="162">
        <v>0</v>
      </c>
      <c r="H2460" s="162">
        <v>0</v>
      </c>
      <c r="I2460" s="162">
        <v>0</v>
      </c>
      <c r="J2460" s="162">
        <v>0</v>
      </c>
      <c r="K2460" s="163">
        <f>Лист4!E2458/1000</f>
        <v>245.11919999999998</v>
      </c>
      <c r="L2460" s="164"/>
      <c r="M2460" s="164"/>
    </row>
    <row r="2461" spans="1:13" s="166" customFormat="1" ht="18.75" customHeight="1" x14ac:dyDescent="0.25">
      <c r="A2461" s="45" t="str">
        <f>Лист4!A2459</f>
        <v xml:space="preserve">Молодогвардейская ул. д.5 </v>
      </c>
      <c r="B2461" s="185" t="str">
        <f>Лист4!C2459</f>
        <v>г. Астрахань</v>
      </c>
      <c r="C2461" s="46">
        <f t="shared" si="76"/>
        <v>142.60100799999998</v>
      </c>
      <c r="D2461" s="46">
        <f t="shared" si="77"/>
        <v>9.1021919999999987</v>
      </c>
      <c r="E2461" s="160">
        <v>0</v>
      </c>
      <c r="F2461" s="161">
        <v>9.1021919999999987</v>
      </c>
      <c r="G2461" s="162">
        <v>0</v>
      </c>
      <c r="H2461" s="162">
        <v>0</v>
      </c>
      <c r="I2461" s="162">
        <v>0</v>
      </c>
      <c r="J2461" s="162">
        <v>0</v>
      </c>
      <c r="K2461" s="163">
        <f>Лист4!E2459/1000</f>
        <v>151.70319999999998</v>
      </c>
      <c r="L2461" s="164"/>
      <c r="M2461" s="164"/>
    </row>
    <row r="2462" spans="1:13" s="166" customFormat="1" ht="18.75" customHeight="1" x14ac:dyDescent="0.25">
      <c r="A2462" s="45" t="str">
        <f>Лист4!A2460</f>
        <v xml:space="preserve">Молодогвардейская ул. д.7 </v>
      </c>
      <c r="B2462" s="185" t="str">
        <f>Лист4!C2460</f>
        <v>г. Астрахань</v>
      </c>
      <c r="C2462" s="46">
        <f t="shared" si="76"/>
        <v>127.78623200000001</v>
      </c>
      <c r="D2462" s="46">
        <f t="shared" si="77"/>
        <v>8.156568</v>
      </c>
      <c r="E2462" s="160">
        <v>0</v>
      </c>
      <c r="F2462" s="161">
        <v>8.156568</v>
      </c>
      <c r="G2462" s="162">
        <v>0</v>
      </c>
      <c r="H2462" s="162">
        <v>0</v>
      </c>
      <c r="I2462" s="162">
        <v>0</v>
      </c>
      <c r="J2462" s="162">
        <v>0</v>
      </c>
      <c r="K2462" s="163">
        <f>Лист4!E2460/1000</f>
        <v>135.94280000000001</v>
      </c>
      <c r="L2462" s="164"/>
      <c r="M2462" s="164"/>
    </row>
    <row r="2463" spans="1:13" s="166" customFormat="1" ht="18.75" customHeight="1" x14ac:dyDescent="0.25">
      <c r="A2463" s="45" t="str">
        <f>Лист4!A2461</f>
        <v xml:space="preserve">Мосина ул. д.1 </v>
      </c>
      <c r="B2463" s="185" t="str">
        <f>Лист4!C2461</f>
        <v>г. Астрахань</v>
      </c>
      <c r="C2463" s="46">
        <f t="shared" si="76"/>
        <v>102.8752356</v>
      </c>
      <c r="D2463" s="46">
        <f t="shared" si="77"/>
        <v>6.5665043999999995</v>
      </c>
      <c r="E2463" s="160">
        <v>0</v>
      </c>
      <c r="F2463" s="161">
        <v>6.5665043999999995</v>
      </c>
      <c r="G2463" s="162">
        <v>0</v>
      </c>
      <c r="H2463" s="162">
        <v>0</v>
      </c>
      <c r="I2463" s="162">
        <v>0</v>
      </c>
      <c r="J2463" s="162">
        <v>0</v>
      </c>
      <c r="K2463" s="163">
        <f>Лист4!E2461/1000</f>
        <v>109.44174</v>
      </c>
      <c r="L2463" s="164"/>
      <c r="M2463" s="164"/>
    </row>
    <row r="2464" spans="1:13" s="166" customFormat="1" ht="18.75" customHeight="1" x14ac:dyDescent="0.25">
      <c r="A2464" s="45" t="str">
        <f>Лист4!A2462</f>
        <v xml:space="preserve">Мосина ул. д.13 </v>
      </c>
      <c r="B2464" s="185" t="str">
        <f>Лист4!C2462</f>
        <v>г. Астрахань</v>
      </c>
      <c r="C2464" s="46">
        <f t="shared" si="76"/>
        <v>394.27740700000004</v>
      </c>
      <c r="D2464" s="46">
        <f t="shared" si="77"/>
        <v>25.166643000000004</v>
      </c>
      <c r="E2464" s="160">
        <v>0</v>
      </c>
      <c r="F2464" s="161">
        <v>25.166643000000004</v>
      </c>
      <c r="G2464" s="162">
        <v>0</v>
      </c>
      <c r="H2464" s="162">
        <v>0</v>
      </c>
      <c r="I2464" s="162">
        <v>0</v>
      </c>
      <c r="J2464" s="162">
        <v>0</v>
      </c>
      <c r="K2464" s="163">
        <f>Лист4!E2462/1000</f>
        <v>419.44405000000006</v>
      </c>
      <c r="L2464" s="164"/>
      <c r="M2464" s="164"/>
    </row>
    <row r="2465" spans="1:13" s="166" customFormat="1" ht="18.75" customHeight="1" x14ac:dyDescent="0.25">
      <c r="A2465" s="45" t="str">
        <f>Лист4!A2463</f>
        <v xml:space="preserve">Мосина ул. д.15 </v>
      </c>
      <c r="B2465" s="185" t="str">
        <f>Лист4!C2463</f>
        <v>г. Астрахань</v>
      </c>
      <c r="C2465" s="46">
        <f t="shared" si="76"/>
        <v>294.45857200000006</v>
      </c>
      <c r="D2465" s="46">
        <f t="shared" si="77"/>
        <v>18.795228000000005</v>
      </c>
      <c r="E2465" s="160">
        <v>0</v>
      </c>
      <c r="F2465" s="161">
        <v>18.795228000000005</v>
      </c>
      <c r="G2465" s="162">
        <v>0</v>
      </c>
      <c r="H2465" s="162">
        <v>0</v>
      </c>
      <c r="I2465" s="162">
        <v>0</v>
      </c>
      <c r="J2465" s="162">
        <v>0</v>
      </c>
      <c r="K2465" s="163">
        <f>Лист4!E2463/1000</f>
        <v>313.25380000000007</v>
      </c>
      <c r="L2465" s="164"/>
      <c r="M2465" s="164"/>
    </row>
    <row r="2466" spans="1:13" s="166" customFormat="1" ht="18.75" customHeight="1" x14ac:dyDescent="0.25">
      <c r="A2466" s="45" t="str">
        <f>Лист4!A2464</f>
        <v>Мосина ул. д.3 А</v>
      </c>
      <c r="B2466" s="185" t="str">
        <f>Лист4!C2464</f>
        <v>г. Астрахань</v>
      </c>
      <c r="C2466" s="46">
        <f t="shared" si="76"/>
        <v>99.166145999999998</v>
      </c>
      <c r="D2466" s="46">
        <f t="shared" si="77"/>
        <v>6.3297539999999994</v>
      </c>
      <c r="E2466" s="160">
        <v>0</v>
      </c>
      <c r="F2466" s="161">
        <v>6.3297539999999994</v>
      </c>
      <c r="G2466" s="162">
        <v>0</v>
      </c>
      <c r="H2466" s="162">
        <v>0</v>
      </c>
      <c r="I2466" s="162">
        <v>0</v>
      </c>
      <c r="J2466" s="162">
        <v>0</v>
      </c>
      <c r="K2466" s="163">
        <f>Лист4!E2464/1000</f>
        <v>105.49589999999999</v>
      </c>
      <c r="L2466" s="164"/>
      <c r="M2466" s="164"/>
    </row>
    <row r="2467" spans="1:13" s="166" customFormat="1" ht="18.75" customHeight="1" x14ac:dyDescent="0.25">
      <c r="A2467" s="45" t="str">
        <f>Лист4!A2465</f>
        <v xml:space="preserve">Мосина ул. д.5 </v>
      </c>
      <c r="B2467" s="185" t="str">
        <f>Лист4!C2465</f>
        <v>г. Астрахань</v>
      </c>
      <c r="C2467" s="46">
        <f t="shared" si="76"/>
        <v>97.582574999999991</v>
      </c>
      <c r="D2467" s="46">
        <f t="shared" si="77"/>
        <v>6.2286749999999991</v>
      </c>
      <c r="E2467" s="160">
        <v>0</v>
      </c>
      <c r="F2467" s="161">
        <v>6.2286749999999991</v>
      </c>
      <c r="G2467" s="162">
        <v>0</v>
      </c>
      <c r="H2467" s="162">
        <v>0</v>
      </c>
      <c r="I2467" s="162">
        <v>0</v>
      </c>
      <c r="J2467" s="162">
        <v>0</v>
      </c>
      <c r="K2467" s="163">
        <f>Лист4!E2465/1000</f>
        <v>103.81124999999999</v>
      </c>
      <c r="L2467" s="164"/>
      <c r="M2467" s="164"/>
    </row>
    <row r="2468" spans="1:13" s="166" customFormat="1" ht="18.75" customHeight="1" x14ac:dyDescent="0.25">
      <c r="A2468" s="45" t="str">
        <f>Лист4!A2466</f>
        <v xml:space="preserve">Мосина ул. д.7 </v>
      </c>
      <c r="B2468" s="185" t="str">
        <f>Лист4!C2466</f>
        <v>г. Астрахань</v>
      </c>
      <c r="C2468" s="46">
        <f t="shared" si="76"/>
        <v>74.541060000000002</v>
      </c>
      <c r="D2468" s="46">
        <f t="shared" si="77"/>
        <v>4.7579400000000005</v>
      </c>
      <c r="E2468" s="160">
        <v>0</v>
      </c>
      <c r="F2468" s="161">
        <v>4.7579400000000005</v>
      </c>
      <c r="G2468" s="162">
        <v>0</v>
      </c>
      <c r="H2468" s="162">
        <v>0</v>
      </c>
      <c r="I2468" s="162">
        <v>0</v>
      </c>
      <c r="J2468" s="162">
        <v>0</v>
      </c>
      <c r="K2468" s="163">
        <f>Лист4!E2466/1000</f>
        <v>79.299000000000007</v>
      </c>
      <c r="L2468" s="164"/>
      <c r="M2468" s="164"/>
    </row>
    <row r="2469" spans="1:13" s="166" customFormat="1" ht="18.75" customHeight="1" x14ac:dyDescent="0.25">
      <c r="A2469" s="45" t="str">
        <f>Лист4!A2467</f>
        <v xml:space="preserve">Мостостроителей 4-й пр. д.2 </v>
      </c>
      <c r="B2469" s="185" t="str">
        <f>Лист4!C2467</f>
        <v>г. Астрахань</v>
      </c>
      <c r="C2469" s="46">
        <f t="shared" si="76"/>
        <v>92.27763800000001</v>
      </c>
      <c r="D2469" s="46">
        <f t="shared" si="77"/>
        <v>5.8900620000000004</v>
      </c>
      <c r="E2469" s="160">
        <v>0</v>
      </c>
      <c r="F2469" s="161">
        <v>5.8900620000000004</v>
      </c>
      <c r="G2469" s="162">
        <v>0</v>
      </c>
      <c r="H2469" s="162">
        <v>0</v>
      </c>
      <c r="I2469" s="162">
        <v>0</v>
      </c>
      <c r="J2469" s="162">
        <v>0</v>
      </c>
      <c r="K2469" s="163">
        <f>Лист4!E2467/1000</f>
        <v>98.167700000000011</v>
      </c>
      <c r="L2469" s="164"/>
      <c r="M2469" s="164"/>
    </row>
    <row r="2470" spans="1:13" s="166" customFormat="1" ht="18.75" customHeight="1" x14ac:dyDescent="0.25">
      <c r="A2470" s="45" t="str">
        <f>Лист4!A2468</f>
        <v xml:space="preserve">Мостостроителей 4-й пр. д.4 </v>
      </c>
      <c r="B2470" s="185" t="str">
        <f>Лист4!C2468</f>
        <v>г. Астрахань</v>
      </c>
      <c r="C2470" s="46">
        <f t="shared" si="76"/>
        <v>154.608192</v>
      </c>
      <c r="D2470" s="46">
        <f t="shared" si="77"/>
        <v>9.868608</v>
      </c>
      <c r="E2470" s="160">
        <v>0</v>
      </c>
      <c r="F2470" s="161">
        <v>9.868608</v>
      </c>
      <c r="G2470" s="162">
        <v>0</v>
      </c>
      <c r="H2470" s="162">
        <v>0</v>
      </c>
      <c r="I2470" s="162">
        <v>0</v>
      </c>
      <c r="J2470" s="162">
        <v>0</v>
      </c>
      <c r="K2470" s="163">
        <f>Лист4!E2468/1000</f>
        <v>164.4768</v>
      </c>
      <c r="L2470" s="164"/>
      <c r="M2470" s="164"/>
    </row>
    <row r="2471" spans="1:13" s="166" customFormat="1" ht="18.75" customHeight="1" x14ac:dyDescent="0.25">
      <c r="A2471" s="45" t="str">
        <f>Лист4!A2469</f>
        <v xml:space="preserve">Мостостроителей 4-й пр. д.6 </v>
      </c>
      <c r="B2471" s="185" t="str">
        <f>Лист4!C2469</f>
        <v>г. Астрахань</v>
      </c>
      <c r="C2471" s="46">
        <f t="shared" si="76"/>
        <v>95.392986000000022</v>
      </c>
      <c r="D2471" s="46">
        <f t="shared" si="77"/>
        <v>6.0889140000000008</v>
      </c>
      <c r="E2471" s="160">
        <v>0</v>
      </c>
      <c r="F2471" s="161">
        <v>6.0889140000000008</v>
      </c>
      <c r="G2471" s="162">
        <v>0</v>
      </c>
      <c r="H2471" s="162">
        <v>0</v>
      </c>
      <c r="I2471" s="162">
        <v>0</v>
      </c>
      <c r="J2471" s="162">
        <v>0</v>
      </c>
      <c r="K2471" s="163">
        <f>Лист4!E2469/1000</f>
        <v>101.48190000000002</v>
      </c>
      <c r="L2471" s="164"/>
      <c r="M2471" s="164"/>
    </row>
    <row r="2472" spans="1:13" s="166" customFormat="1" ht="18.75" customHeight="1" x14ac:dyDescent="0.25">
      <c r="A2472" s="45" t="str">
        <f>Лист4!A2470</f>
        <v xml:space="preserve">Мостостроителей 4-й пр. д.8 </v>
      </c>
      <c r="B2472" s="185" t="str">
        <f>Лист4!C2470</f>
        <v>г. Астрахань</v>
      </c>
      <c r="C2472" s="46">
        <f t="shared" si="76"/>
        <v>152.966294</v>
      </c>
      <c r="D2472" s="46">
        <f t="shared" si="77"/>
        <v>9.7638059999999989</v>
      </c>
      <c r="E2472" s="160">
        <v>0</v>
      </c>
      <c r="F2472" s="161">
        <v>9.7638059999999989</v>
      </c>
      <c r="G2472" s="162">
        <v>0</v>
      </c>
      <c r="H2472" s="162">
        <v>0</v>
      </c>
      <c r="I2472" s="162">
        <v>0</v>
      </c>
      <c r="J2472" s="162">
        <v>0</v>
      </c>
      <c r="K2472" s="163">
        <f>Лист4!E2470/1000</f>
        <v>162.73009999999999</v>
      </c>
      <c r="L2472" s="164"/>
      <c r="M2472" s="164"/>
    </row>
    <row r="2473" spans="1:13" s="166" customFormat="1" ht="18.75" customHeight="1" x14ac:dyDescent="0.25">
      <c r="A2473" s="45" t="str">
        <f>Лист4!A2471</f>
        <v xml:space="preserve">Мостостроителей 4-й пр. д.8А </v>
      </c>
      <c r="B2473" s="185" t="str">
        <f>Лист4!C2471</f>
        <v>г. Астрахань</v>
      </c>
      <c r="C2473" s="46">
        <f t="shared" si="76"/>
        <v>142.96535200000002</v>
      </c>
      <c r="D2473" s="46">
        <f t="shared" si="77"/>
        <v>9.1254480000000022</v>
      </c>
      <c r="E2473" s="160">
        <v>0</v>
      </c>
      <c r="F2473" s="161">
        <v>9.1254480000000022</v>
      </c>
      <c r="G2473" s="162">
        <v>0</v>
      </c>
      <c r="H2473" s="162">
        <v>0</v>
      </c>
      <c r="I2473" s="162">
        <v>0</v>
      </c>
      <c r="J2473" s="162">
        <v>0</v>
      </c>
      <c r="K2473" s="163">
        <f>Лист4!E2471/1000</f>
        <v>152.09080000000003</v>
      </c>
      <c r="L2473" s="164"/>
      <c r="M2473" s="164"/>
    </row>
    <row r="2474" spans="1:13" s="166" customFormat="1" ht="18.75" customHeight="1" x14ac:dyDescent="0.25">
      <c r="A2474" s="45" t="str">
        <f>Лист4!A2472</f>
        <v xml:space="preserve">Мостостроителей 5-й пр. д.1 - корп. 1 </v>
      </c>
      <c r="B2474" s="185" t="str">
        <f>Лист4!C2472</f>
        <v>г. Астрахань</v>
      </c>
      <c r="C2474" s="46">
        <f t="shared" si="76"/>
        <v>126.22336920000001</v>
      </c>
      <c r="D2474" s="46">
        <f t="shared" si="77"/>
        <v>8.0568107999999992</v>
      </c>
      <c r="E2474" s="160">
        <v>0</v>
      </c>
      <c r="F2474" s="161">
        <v>8.0568107999999992</v>
      </c>
      <c r="G2474" s="162">
        <v>0</v>
      </c>
      <c r="H2474" s="162">
        <v>0</v>
      </c>
      <c r="I2474" s="162">
        <v>0</v>
      </c>
      <c r="J2474" s="162">
        <v>0</v>
      </c>
      <c r="K2474" s="163">
        <f>Лист4!E2472/1000</f>
        <v>134.28018</v>
      </c>
      <c r="L2474" s="164"/>
      <c r="M2474" s="164"/>
    </row>
    <row r="2475" spans="1:13" s="166" customFormat="1" ht="18.75" customHeight="1" x14ac:dyDescent="0.25">
      <c r="A2475" s="45" t="str">
        <f>Лист4!A2473</f>
        <v xml:space="preserve">Мусы Джалиля (Трусовский р-н) ул. д.3 </v>
      </c>
      <c r="B2475" s="185" t="str">
        <f>Лист4!C2473</f>
        <v>г. Астрахань</v>
      </c>
      <c r="C2475" s="46">
        <f t="shared" si="76"/>
        <v>0</v>
      </c>
      <c r="D2475" s="46">
        <f t="shared" si="77"/>
        <v>0</v>
      </c>
      <c r="E2475" s="160">
        <v>0</v>
      </c>
      <c r="F2475" s="161">
        <v>0</v>
      </c>
      <c r="G2475" s="162">
        <v>0</v>
      </c>
      <c r="H2475" s="162">
        <v>0</v>
      </c>
      <c r="I2475" s="162">
        <v>0</v>
      </c>
      <c r="J2475" s="162">
        <v>0</v>
      </c>
      <c r="K2475" s="163">
        <f>Лист4!E2473/1000</f>
        <v>0</v>
      </c>
      <c r="L2475" s="164"/>
      <c r="M2475" s="164"/>
    </row>
    <row r="2476" spans="1:13" s="166" customFormat="1" ht="18.75" customHeight="1" x14ac:dyDescent="0.25">
      <c r="A2476" s="45" t="str">
        <f>Лист4!A2474</f>
        <v xml:space="preserve">Мусы Джалиля п.Пригородный ул. д.16 </v>
      </c>
      <c r="B2476" s="185" t="str">
        <f>Лист4!C2474</f>
        <v>г. Астрахань</v>
      </c>
      <c r="C2476" s="46">
        <f t="shared" si="76"/>
        <v>0</v>
      </c>
      <c r="D2476" s="46">
        <f t="shared" si="77"/>
        <v>0</v>
      </c>
      <c r="E2476" s="160">
        <v>0</v>
      </c>
      <c r="F2476" s="161">
        <v>0</v>
      </c>
      <c r="G2476" s="162">
        <v>0</v>
      </c>
      <c r="H2476" s="162">
        <v>0</v>
      </c>
      <c r="I2476" s="162">
        <v>0</v>
      </c>
      <c r="J2476" s="162">
        <v>0</v>
      </c>
      <c r="K2476" s="163">
        <f>Лист4!E2474/1000</f>
        <v>0</v>
      </c>
      <c r="L2476" s="164"/>
      <c r="M2476" s="164"/>
    </row>
    <row r="2477" spans="1:13" s="166" customFormat="1" ht="18.75" customHeight="1" x14ac:dyDescent="0.25">
      <c r="A2477" s="45" t="str">
        <f>Лист4!A2475</f>
        <v xml:space="preserve">Набережная Волжских Зорь ул. д.26 </v>
      </c>
      <c r="B2477" s="185" t="str">
        <f>Лист4!C2475</f>
        <v>г. Астрахань</v>
      </c>
      <c r="C2477" s="46">
        <f t="shared" si="76"/>
        <v>0.78583999999999998</v>
      </c>
      <c r="D2477" s="46">
        <f t="shared" si="77"/>
        <v>5.0159999999999996E-2</v>
      </c>
      <c r="E2477" s="160">
        <v>0</v>
      </c>
      <c r="F2477" s="161">
        <v>5.0159999999999996E-2</v>
      </c>
      <c r="G2477" s="162">
        <v>0</v>
      </c>
      <c r="H2477" s="162">
        <v>0</v>
      </c>
      <c r="I2477" s="162">
        <v>0</v>
      </c>
      <c r="J2477" s="162">
        <v>0</v>
      </c>
      <c r="K2477" s="163">
        <f>Лист4!E2475/1000</f>
        <v>0.83599999999999997</v>
      </c>
      <c r="L2477" s="164"/>
      <c r="M2477" s="164"/>
    </row>
    <row r="2478" spans="1:13" s="165" customFormat="1" ht="18.75" customHeight="1" x14ac:dyDescent="0.25">
      <c r="A2478" s="45" t="str">
        <f>Лист4!A2476</f>
        <v xml:space="preserve">Набережная Волжских Зорь ул. д.26Б </v>
      </c>
      <c r="B2478" s="185" t="str">
        <f>Лист4!C2476</f>
        <v>г. Астрахань</v>
      </c>
      <c r="C2478" s="46">
        <f t="shared" si="76"/>
        <v>0</v>
      </c>
      <c r="D2478" s="46">
        <f t="shared" si="77"/>
        <v>0</v>
      </c>
      <c r="E2478" s="160">
        <v>0</v>
      </c>
      <c r="F2478" s="161">
        <v>0</v>
      </c>
      <c r="G2478" s="162">
        <v>0</v>
      </c>
      <c r="H2478" s="162">
        <v>0</v>
      </c>
      <c r="I2478" s="162">
        <v>0</v>
      </c>
      <c r="J2478" s="162">
        <v>0</v>
      </c>
      <c r="K2478" s="163">
        <f>Лист4!E2476/1000</f>
        <v>0</v>
      </c>
      <c r="L2478" s="164"/>
      <c r="M2478" s="164"/>
    </row>
    <row r="2479" spans="1:13" s="165" customFormat="1" ht="18.75" customHeight="1" x14ac:dyDescent="0.25">
      <c r="A2479" s="45" t="str">
        <f>Лист4!A2477</f>
        <v xml:space="preserve">Набережная Реки Воложка ул. д.95А </v>
      </c>
      <c r="B2479" s="185" t="str">
        <f>Лист4!C2477</f>
        <v>г. Астрахань</v>
      </c>
      <c r="C2479" s="46">
        <f t="shared" si="76"/>
        <v>1186.8354648000002</v>
      </c>
      <c r="D2479" s="46">
        <f t="shared" si="77"/>
        <v>75.7554552</v>
      </c>
      <c r="E2479" s="160">
        <v>0</v>
      </c>
      <c r="F2479" s="161">
        <v>75.7554552</v>
      </c>
      <c r="G2479" s="162">
        <v>0</v>
      </c>
      <c r="H2479" s="162">
        <v>0</v>
      </c>
      <c r="I2479" s="162">
        <v>0</v>
      </c>
      <c r="J2479" s="162">
        <v>0</v>
      </c>
      <c r="K2479" s="163">
        <f>Лист4!E2477/1000</f>
        <v>1262.5909200000001</v>
      </c>
      <c r="L2479" s="164"/>
      <c r="M2479" s="164"/>
    </row>
    <row r="2480" spans="1:13" s="165" customFormat="1" ht="18.75" customHeight="1" x14ac:dyDescent="0.25">
      <c r="A2480" s="45" t="str">
        <f>Лист4!A2478</f>
        <v xml:space="preserve">Некрасова ул. д.2 </v>
      </c>
      <c r="B2480" s="185" t="str">
        <f>Лист4!C2478</f>
        <v>г. Астрахань</v>
      </c>
      <c r="C2480" s="46">
        <f t="shared" si="76"/>
        <v>12.03012</v>
      </c>
      <c r="D2480" s="46">
        <f t="shared" si="77"/>
        <v>0.76788000000000012</v>
      </c>
      <c r="E2480" s="160">
        <v>0</v>
      </c>
      <c r="F2480" s="161">
        <v>0.76788000000000012</v>
      </c>
      <c r="G2480" s="162">
        <v>0</v>
      </c>
      <c r="H2480" s="162">
        <v>0</v>
      </c>
      <c r="I2480" s="162">
        <v>0</v>
      </c>
      <c r="J2480" s="162">
        <v>0</v>
      </c>
      <c r="K2480" s="163">
        <f>Лист4!E2478/1000</f>
        <v>12.798</v>
      </c>
      <c r="L2480" s="164"/>
      <c r="M2480" s="164"/>
    </row>
    <row r="2481" spans="1:13" s="165" customFormat="1" ht="18.75" customHeight="1" x14ac:dyDescent="0.25">
      <c r="A2481" s="45" t="str">
        <f>Лист4!A2479</f>
        <v xml:space="preserve">Некрасова ул. д.4 </v>
      </c>
      <c r="B2481" s="185" t="str">
        <f>Лист4!C2479</f>
        <v>г. Астрахань</v>
      </c>
      <c r="C2481" s="46">
        <f t="shared" si="76"/>
        <v>7.170414000000001</v>
      </c>
      <c r="D2481" s="46">
        <f t="shared" si="77"/>
        <v>0.45768600000000004</v>
      </c>
      <c r="E2481" s="160">
        <v>0</v>
      </c>
      <c r="F2481" s="161">
        <v>0.45768600000000004</v>
      </c>
      <c r="G2481" s="162">
        <v>0</v>
      </c>
      <c r="H2481" s="162">
        <v>0</v>
      </c>
      <c r="I2481" s="162">
        <v>0</v>
      </c>
      <c r="J2481" s="162">
        <v>0</v>
      </c>
      <c r="K2481" s="163">
        <f>Лист4!E2479/1000</f>
        <v>7.6281000000000008</v>
      </c>
      <c r="L2481" s="164"/>
      <c r="M2481" s="164"/>
    </row>
    <row r="2482" spans="1:13" s="165" customFormat="1" ht="18.75" customHeight="1" x14ac:dyDescent="0.25">
      <c r="A2482" s="45" t="str">
        <f>Лист4!A2480</f>
        <v xml:space="preserve">Некрасова ул. д.6 </v>
      </c>
      <c r="B2482" s="185" t="str">
        <f>Лист4!C2480</f>
        <v>г. Астрахань</v>
      </c>
      <c r="C2482" s="46">
        <f t="shared" si="76"/>
        <v>34.029598</v>
      </c>
      <c r="D2482" s="46">
        <f t="shared" si="77"/>
        <v>2.1721020000000002</v>
      </c>
      <c r="E2482" s="160">
        <v>0</v>
      </c>
      <c r="F2482" s="161">
        <v>2.1721020000000002</v>
      </c>
      <c r="G2482" s="162">
        <v>0</v>
      </c>
      <c r="H2482" s="162">
        <v>0</v>
      </c>
      <c r="I2482" s="162">
        <v>0</v>
      </c>
      <c r="J2482" s="162">
        <v>0</v>
      </c>
      <c r="K2482" s="163">
        <f>Лист4!E2480/1000</f>
        <v>36.201700000000002</v>
      </c>
      <c r="L2482" s="164"/>
      <c r="M2482" s="164"/>
    </row>
    <row r="2483" spans="1:13" s="165" customFormat="1" ht="18.75" customHeight="1" x14ac:dyDescent="0.25">
      <c r="A2483" s="45" t="str">
        <f>Лист4!A2481</f>
        <v xml:space="preserve">Нефтебазовская пл д.14 </v>
      </c>
      <c r="B2483" s="185" t="str">
        <f>Лист4!C2481</f>
        <v>г. Астрахань</v>
      </c>
      <c r="C2483" s="46">
        <f t="shared" si="76"/>
        <v>0</v>
      </c>
      <c r="D2483" s="46">
        <f t="shared" si="77"/>
        <v>0</v>
      </c>
      <c r="E2483" s="160">
        <v>0</v>
      </c>
      <c r="F2483" s="161">
        <v>0</v>
      </c>
      <c r="G2483" s="162">
        <v>0</v>
      </c>
      <c r="H2483" s="162">
        <v>0</v>
      </c>
      <c r="I2483" s="162">
        <v>0</v>
      </c>
      <c r="J2483" s="162">
        <v>0</v>
      </c>
      <c r="K2483" s="163">
        <f>Лист4!E2481/1000</f>
        <v>0</v>
      </c>
      <c r="L2483" s="164"/>
      <c r="M2483" s="164"/>
    </row>
    <row r="2484" spans="1:13" s="165" customFormat="1" ht="18.75" customHeight="1" x14ac:dyDescent="0.25">
      <c r="A2484" s="45" t="str">
        <f>Лист4!A2482</f>
        <v xml:space="preserve">Нефтебазовская пл д.18 </v>
      </c>
      <c r="B2484" s="185" t="str">
        <f>Лист4!C2482</f>
        <v>г. Астрахань</v>
      </c>
      <c r="C2484" s="46">
        <f t="shared" si="76"/>
        <v>10.497167999999999</v>
      </c>
      <c r="D2484" s="46">
        <f t="shared" si="77"/>
        <v>0.67003199999999996</v>
      </c>
      <c r="E2484" s="160">
        <v>0</v>
      </c>
      <c r="F2484" s="161">
        <v>0.67003199999999996</v>
      </c>
      <c r="G2484" s="162">
        <v>0</v>
      </c>
      <c r="H2484" s="162">
        <v>0</v>
      </c>
      <c r="I2484" s="162">
        <v>0</v>
      </c>
      <c r="J2484" s="162">
        <v>0</v>
      </c>
      <c r="K2484" s="163">
        <f>Лист4!E2482/1000</f>
        <v>11.167199999999999</v>
      </c>
      <c r="L2484" s="164"/>
      <c r="M2484" s="164"/>
    </row>
    <row r="2485" spans="1:13" s="165" customFormat="1" ht="18.75" customHeight="1" x14ac:dyDescent="0.25">
      <c r="A2485" s="45" t="str">
        <f>Лист4!A2483</f>
        <v xml:space="preserve">Нефтебазовская пл д.20 </v>
      </c>
      <c r="B2485" s="185" t="str">
        <f>Лист4!C2483</f>
        <v>г. Астрахань</v>
      </c>
      <c r="C2485" s="46">
        <f t="shared" si="76"/>
        <v>22.921336000000004</v>
      </c>
      <c r="D2485" s="46">
        <f t="shared" si="77"/>
        <v>1.4630640000000001</v>
      </c>
      <c r="E2485" s="160">
        <v>0</v>
      </c>
      <c r="F2485" s="161">
        <v>1.4630640000000001</v>
      </c>
      <c r="G2485" s="162">
        <v>0</v>
      </c>
      <c r="H2485" s="162">
        <v>0</v>
      </c>
      <c r="I2485" s="162">
        <v>0</v>
      </c>
      <c r="J2485" s="162">
        <v>0</v>
      </c>
      <c r="K2485" s="163">
        <f>Лист4!E2483/1000</f>
        <v>24.384400000000003</v>
      </c>
      <c r="L2485" s="164"/>
      <c r="M2485" s="164"/>
    </row>
    <row r="2486" spans="1:13" s="165" customFormat="1" ht="18.75" customHeight="1" x14ac:dyDescent="0.25">
      <c r="A2486" s="45" t="str">
        <f>Лист4!A2484</f>
        <v xml:space="preserve">Нефтебазовская пл д.21 </v>
      </c>
      <c r="B2486" s="185" t="str">
        <f>Лист4!C2484</f>
        <v>г. Астрахань</v>
      </c>
      <c r="C2486" s="46">
        <f t="shared" si="76"/>
        <v>63.568026399999994</v>
      </c>
      <c r="D2486" s="46">
        <f t="shared" si="77"/>
        <v>4.0575335999999993</v>
      </c>
      <c r="E2486" s="160">
        <v>0</v>
      </c>
      <c r="F2486" s="161">
        <v>4.0575335999999993</v>
      </c>
      <c r="G2486" s="162">
        <v>0</v>
      </c>
      <c r="H2486" s="162">
        <v>0</v>
      </c>
      <c r="I2486" s="162">
        <v>0</v>
      </c>
      <c r="J2486" s="162">
        <v>0</v>
      </c>
      <c r="K2486" s="163">
        <f>Лист4!E2484/1000</f>
        <v>67.625559999999993</v>
      </c>
      <c r="L2486" s="164"/>
      <c r="M2486" s="164"/>
    </row>
    <row r="2487" spans="1:13" s="165" customFormat="1" ht="18.75" customHeight="1" x14ac:dyDescent="0.25">
      <c r="A2487" s="45" t="str">
        <f>Лист4!A2485</f>
        <v xml:space="preserve">Нефтебазовская пл д.26 </v>
      </c>
      <c r="B2487" s="185" t="str">
        <f>Лист4!C2485</f>
        <v>г. Астрахань</v>
      </c>
      <c r="C2487" s="46">
        <f t="shared" si="76"/>
        <v>121.84392800000002</v>
      </c>
      <c r="D2487" s="46">
        <f t="shared" si="77"/>
        <v>7.7772720000000009</v>
      </c>
      <c r="E2487" s="160">
        <v>0</v>
      </c>
      <c r="F2487" s="161">
        <v>7.7772720000000009</v>
      </c>
      <c r="G2487" s="162">
        <v>0</v>
      </c>
      <c r="H2487" s="162">
        <v>0</v>
      </c>
      <c r="I2487" s="162">
        <v>0</v>
      </c>
      <c r="J2487" s="162">
        <v>0</v>
      </c>
      <c r="K2487" s="163">
        <f>Лист4!E2485/1000</f>
        <v>129.62120000000002</v>
      </c>
      <c r="L2487" s="164"/>
      <c r="M2487" s="164"/>
    </row>
    <row r="2488" spans="1:13" s="165" customFormat="1" ht="18.75" customHeight="1" x14ac:dyDescent="0.25">
      <c r="A2488" s="45" t="str">
        <f>Лист4!A2486</f>
        <v xml:space="preserve">Нефтебазовская пл д.29 </v>
      </c>
      <c r="B2488" s="185" t="str">
        <f>Лист4!C2486</f>
        <v>г. Астрахань</v>
      </c>
      <c r="C2488" s="46">
        <f t="shared" si="76"/>
        <v>150.28337420000003</v>
      </c>
      <c r="D2488" s="46">
        <f t="shared" si="77"/>
        <v>9.5925558000000031</v>
      </c>
      <c r="E2488" s="160">
        <v>0</v>
      </c>
      <c r="F2488" s="161">
        <v>9.5925558000000031</v>
      </c>
      <c r="G2488" s="162">
        <v>0</v>
      </c>
      <c r="H2488" s="162">
        <v>0</v>
      </c>
      <c r="I2488" s="162">
        <v>0</v>
      </c>
      <c r="J2488" s="162">
        <v>0</v>
      </c>
      <c r="K2488" s="163">
        <f>Лист4!E2486/1000</f>
        <v>159.87593000000004</v>
      </c>
      <c r="L2488" s="164"/>
      <c r="M2488" s="164"/>
    </row>
    <row r="2489" spans="1:13" s="165" customFormat="1" ht="18.75" customHeight="1" x14ac:dyDescent="0.25">
      <c r="A2489" s="45" t="str">
        <f>Лист4!A2487</f>
        <v xml:space="preserve">Нефтянников пл д.14 </v>
      </c>
      <c r="B2489" s="185" t="str">
        <f>Лист4!C2487</f>
        <v>г. Астрахань</v>
      </c>
      <c r="C2489" s="46">
        <f t="shared" si="76"/>
        <v>4.7481279999999995</v>
      </c>
      <c r="D2489" s="46">
        <f t="shared" si="77"/>
        <v>0.30307199999999995</v>
      </c>
      <c r="E2489" s="160">
        <v>0</v>
      </c>
      <c r="F2489" s="161">
        <v>0.30307199999999995</v>
      </c>
      <c r="G2489" s="162">
        <v>0</v>
      </c>
      <c r="H2489" s="162">
        <v>0</v>
      </c>
      <c r="I2489" s="162">
        <v>0</v>
      </c>
      <c r="J2489" s="162">
        <v>0</v>
      </c>
      <c r="K2489" s="163">
        <f>Лист4!E2487/1000</f>
        <v>5.0511999999999997</v>
      </c>
      <c r="L2489" s="164"/>
      <c r="M2489" s="164"/>
    </row>
    <row r="2490" spans="1:13" s="165" customFormat="1" ht="18.75" customHeight="1" x14ac:dyDescent="0.25">
      <c r="A2490" s="45" t="str">
        <f>Лист4!A2488</f>
        <v xml:space="preserve">Нефтянников пл д.16 </v>
      </c>
      <c r="B2490" s="185" t="str">
        <f>Лист4!C2488</f>
        <v>г. Астрахань</v>
      </c>
      <c r="C2490" s="46">
        <f t="shared" si="76"/>
        <v>14.327856000000002</v>
      </c>
      <c r="D2490" s="46">
        <f t="shared" si="77"/>
        <v>0.91454400000000002</v>
      </c>
      <c r="E2490" s="160">
        <v>0</v>
      </c>
      <c r="F2490" s="161">
        <v>0.91454400000000002</v>
      </c>
      <c r="G2490" s="162">
        <v>0</v>
      </c>
      <c r="H2490" s="162">
        <v>0</v>
      </c>
      <c r="I2490" s="162">
        <v>0</v>
      </c>
      <c r="J2490" s="162">
        <v>0</v>
      </c>
      <c r="K2490" s="163">
        <f>Лист4!E2488/1000</f>
        <v>15.242400000000002</v>
      </c>
      <c r="L2490" s="164"/>
      <c r="M2490" s="164"/>
    </row>
    <row r="2491" spans="1:13" s="165" customFormat="1" ht="18.75" customHeight="1" x14ac:dyDescent="0.25">
      <c r="A2491" s="45" t="str">
        <f>Лист4!A2489</f>
        <v xml:space="preserve">Нефтянников пл д.17 </v>
      </c>
      <c r="B2491" s="185" t="str">
        <f>Лист4!C2489</f>
        <v>г. Астрахань</v>
      </c>
      <c r="C2491" s="46">
        <f t="shared" si="76"/>
        <v>3.1105070000000001</v>
      </c>
      <c r="D2491" s="46">
        <f t="shared" si="77"/>
        <v>0.19854300000000003</v>
      </c>
      <c r="E2491" s="160">
        <v>0</v>
      </c>
      <c r="F2491" s="161">
        <v>0.19854300000000003</v>
      </c>
      <c r="G2491" s="162">
        <v>0</v>
      </c>
      <c r="H2491" s="162">
        <v>0</v>
      </c>
      <c r="I2491" s="162">
        <v>0</v>
      </c>
      <c r="J2491" s="162">
        <v>0</v>
      </c>
      <c r="K2491" s="163">
        <f>Лист4!E2489/1000</f>
        <v>3.30905</v>
      </c>
      <c r="L2491" s="164"/>
      <c r="M2491" s="164"/>
    </row>
    <row r="2492" spans="1:13" s="166" customFormat="1" ht="18.75" customHeight="1" x14ac:dyDescent="0.25">
      <c r="A2492" s="45" t="str">
        <f>Лист4!A2490</f>
        <v xml:space="preserve">Нефтянников пл д.25 </v>
      </c>
      <c r="B2492" s="185" t="str">
        <f>Лист4!C2490</f>
        <v>г. Астрахань</v>
      </c>
      <c r="C2492" s="46">
        <f t="shared" si="76"/>
        <v>62.400865999999994</v>
      </c>
      <c r="D2492" s="46">
        <f t="shared" si="77"/>
        <v>3.983034</v>
      </c>
      <c r="E2492" s="160">
        <v>0</v>
      </c>
      <c r="F2492" s="161">
        <v>3.983034</v>
      </c>
      <c r="G2492" s="162">
        <v>0</v>
      </c>
      <c r="H2492" s="162">
        <v>0</v>
      </c>
      <c r="I2492" s="162">
        <v>0</v>
      </c>
      <c r="J2492" s="162">
        <v>0</v>
      </c>
      <c r="K2492" s="163">
        <f>Лист4!E2490/1000</f>
        <v>66.383899999999997</v>
      </c>
      <c r="L2492" s="164"/>
      <c r="M2492" s="164"/>
    </row>
    <row r="2493" spans="1:13" s="166" customFormat="1" ht="18.75" customHeight="1" x14ac:dyDescent="0.25">
      <c r="A2493" s="45" t="str">
        <f>Лист4!A2491</f>
        <v xml:space="preserve">Нефтянников пл д.26 </v>
      </c>
      <c r="B2493" s="185" t="str">
        <f>Лист4!C2491</f>
        <v>г. Астрахань</v>
      </c>
      <c r="C2493" s="46">
        <f t="shared" si="76"/>
        <v>91.588712000000015</v>
      </c>
      <c r="D2493" s="46">
        <f t="shared" si="77"/>
        <v>5.8460880000000008</v>
      </c>
      <c r="E2493" s="160">
        <v>0</v>
      </c>
      <c r="F2493" s="161">
        <v>5.8460880000000008</v>
      </c>
      <c r="G2493" s="162">
        <v>0</v>
      </c>
      <c r="H2493" s="162">
        <v>0</v>
      </c>
      <c r="I2493" s="162">
        <v>0</v>
      </c>
      <c r="J2493" s="162">
        <v>0</v>
      </c>
      <c r="K2493" s="163">
        <f>Лист4!E2491/1000</f>
        <v>97.43480000000001</v>
      </c>
      <c r="L2493" s="164"/>
      <c r="M2493" s="164"/>
    </row>
    <row r="2494" spans="1:13" s="166" customFormat="1" ht="18.75" customHeight="1" x14ac:dyDescent="0.25">
      <c r="A2494" s="45" t="str">
        <f>Лист4!A2492</f>
        <v xml:space="preserve">Нефтянников пл д.27 </v>
      </c>
      <c r="B2494" s="185" t="str">
        <f>Лист4!C2492</f>
        <v>г. Астрахань</v>
      </c>
      <c r="C2494" s="46">
        <f t="shared" si="76"/>
        <v>44.290638000000008</v>
      </c>
      <c r="D2494" s="46">
        <f t="shared" si="77"/>
        <v>2.8270620000000006</v>
      </c>
      <c r="E2494" s="160">
        <v>0</v>
      </c>
      <c r="F2494" s="161">
        <v>2.8270620000000006</v>
      </c>
      <c r="G2494" s="162">
        <v>0</v>
      </c>
      <c r="H2494" s="162">
        <v>0</v>
      </c>
      <c r="I2494" s="162">
        <v>0</v>
      </c>
      <c r="J2494" s="162">
        <v>0</v>
      </c>
      <c r="K2494" s="163">
        <f>Лист4!E2492/1000</f>
        <v>47.117700000000006</v>
      </c>
      <c r="L2494" s="164"/>
      <c r="M2494" s="164"/>
    </row>
    <row r="2495" spans="1:13" s="166" customFormat="1" ht="18.75" customHeight="1" x14ac:dyDescent="0.25">
      <c r="A2495" s="45" t="str">
        <f>Лист4!A2493</f>
        <v xml:space="preserve">Нефтянников пл д.4 </v>
      </c>
      <c r="B2495" s="185" t="str">
        <f>Лист4!C2493</f>
        <v>г. Астрахань</v>
      </c>
      <c r="C2495" s="46">
        <f t="shared" ref="C2495:C2558" si="78">K2495+J2495-F2495</f>
        <v>0</v>
      </c>
      <c r="D2495" s="46">
        <f t="shared" ref="D2495:D2558" si="79">F2495</f>
        <v>0</v>
      </c>
      <c r="E2495" s="160">
        <v>0</v>
      </c>
      <c r="F2495" s="161">
        <v>0</v>
      </c>
      <c r="G2495" s="162">
        <v>0</v>
      </c>
      <c r="H2495" s="162">
        <v>0</v>
      </c>
      <c r="I2495" s="162">
        <v>0</v>
      </c>
      <c r="J2495" s="162">
        <v>0</v>
      </c>
      <c r="K2495" s="163">
        <f>Лист4!E2493/1000</f>
        <v>0</v>
      </c>
      <c r="L2495" s="164"/>
      <c r="M2495" s="164"/>
    </row>
    <row r="2496" spans="1:13" s="165" customFormat="1" ht="18.75" customHeight="1" x14ac:dyDescent="0.25">
      <c r="A2496" s="45" t="str">
        <f>Лист4!A2494</f>
        <v xml:space="preserve">Никитина ул. д.13 </v>
      </c>
      <c r="B2496" s="185" t="str">
        <f>Лист4!C2494</f>
        <v>г. Астрахань</v>
      </c>
      <c r="C2496" s="46">
        <f t="shared" si="78"/>
        <v>3.472172</v>
      </c>
      <c r="D2496" s="46">
        <f t="shared" si="79"/>
        <v>0.22162799999999999</v>
      </c>
      <c r="E2496" s="160">
        <v>0</v>
      </c>
      <c r="F2496" s="161">
        <v>0.22162799999999999</v>
      </c>
      <c r="G2496" s="162">
        <v>0</v>
      </c>
      <c r="H2496" s="162">
        <v>0</v>
      </c>
      <c r="I2496" s="162">
        <v>0</v>
      </c>
      <c r="J2496" s="162">
        <v>0</v>
      </c>
      <c r="K2496" s="163">
        <f>Лист4!E2494/1000</f>
        <v>3.6938</v>
      </c>
      <c r="L2496" s="164"/>
      <c r="M2496" s="164"/>
    </row>
    <row r="2497" spans="1:13" s="165" customFormat="1" ht="18.75" customHeight="1" x14ac:dyDescent="0.25">
      <c r="A2497" s="45" t="str">
        <f>Лист4!A2495</f>
        <v xml:space="preserve">Никитина ул. д.13/40 </v>
      </c>
      <c r="B2497" s="185" t="str">
        <f>Лист4!C2495</f>
        <v>г. Астрахань</v>
      </c>
      <c r="C2497" s="46">
        <f t="shared" si="78"/>
        <v>0</v>
      </c>
      <c r="D2497" s="46">
        <f t="shared" si="79"/>
        <v>0</v>
      </c>
      <c r="E2497" s="160">
        <v>0</v>
      </c>
      <c r="F2497" s="161">
        <v>0</v>
      </c>
      <c r="G2497" s="162">
        <v>0</v>
      </c>
      <c r="H2497" s="162">
        <v>0</v>
      </c>
      <c r="I2497" s="162">
        <v>0</v>
      </c>
      <c r="J2497" s="162">
        <v>0</v>
      </c>
      <c r="K2497" s="163">
        <f>Лист4!E2495/1000</f>
        <v>0</v>
      </c>
      <c r="L2497" s="164"/>
      <c r="M2497" s="164"/>
    </row>
    <row r="2498" spans="1:13" s="165" customFormat="1" ht="18.75" customHeight="1" x14ac:dyDescent="0.25">
      <c r="A2498" s="45" t="str">
        <f>Лист4!A2496</f>
        <v xml:space="preserve">Николая Ветошникова ул. д.10 </v>
      </c>
      <c r="B2498" s="185" t="str">
        <f>Лист4!C2496</f>
        <v>г. Астрахань</v>
      </c>
      <c r="C2498" s="46">
        <f t="shared" si="78"/>
        <v>46.617560999999995</v>
      </c>
      <c r="D2498" s="46">
        <f t="shared" si="79"/>
        <v>2.9755889999999998</v>
      </c>
      <c r="E2498" s="160">
        <v>0</v>
      </c>
      <c r="F2498" s="161">
        <v>2.9755889999999998</v>
      </c>
      <c r="G2498" s="162">
        <v>0</v>
      </c>
      <c r="H2498" s="162">
        <v>0</v>
      </c>
      <c r="I2498" s="162">
        <v>0</v>
      </c>
      <c r="J2498" s="162">
        <v>0</v>
      </c>
      <c r="K2498" s="163">
        <f>Лист4!E2496/1000</f>
        <v>49.593149999999994</v>
      </c>
      <c r="L2498" s="164"/>
      <c r="M2498" s="164"/>
    </row>
    <row r="2499" spans="1:13" s="165" customFormat="1" ht="18.75" customHeight="1" x14ac:dyDescent="0.25">
      <c r="A2499" s="45" t="str">
        <f>Лист4!A2497</f>
        <v xml:space="preserve">Николая Ветошникова ул. д.23 </v>
      </c>
      <c r="B2499" s="185" t="str">
        <f>Лист4!C2497</f>
        <v>г. Астрахань</v>
      </c>
      <c r="C2499" s="46">
        <f t="shared" si="78"/>
        <v>1.0888960000000001</v>
      </c>
      <c r="D2499" s="46">
        <f t="shared" si="79"/>
        <v>6.950400000000001E-2</v>
      </c>
      <c r="E2499" s="160">
        <v>0</v>
      </c>
      <c r="F2499" s="161">
        <v>6.950400000000001E-2</v>
      </c>
      <c r="G2499" s="162">
        <v>0</v>
      </c>
      <c r="H2499" s="162">
        <v>0</v>
      </c>
      <c r="I2499" s="162">
        <v>0</v>
      </c>
      <c r="J2499" s="162">
        <v>0</v>
      </c>
      <c r="K2499" s="163">
        <f>Лист4!E2497/1000</f>
        <v>1.1584000000000001</v>
      </c>
      <c r="L2499" s="164"/>
      <c r="M2499" s="164"/>
    </row>
    <row r="2500" spans="1:13" s="165" customFormat="1" ht="18.75" customHeight="1" x14ac:dyDescent="0.25">
      <c r="A2500" s="45" t="str">
        <f>Лист4!A2498</f>
        <v xml:space="preserve">Николая Ветошникова ул. д.2В </v>
      </c>
      <c r="B2500" s="185" t="str">
        <f>Лист4!C2498</f>
        <v>г. Астрахань</v>
      </c>
      <c r="C2500" s="46">
        <f t="shared" si="78"/>
        <v>11.087581999999999</v>
      </c>
      <c r="D2500" s="46">
        <f t="shared" si="79"/>
        <v>0.70771799999999996</v>
      </c>
      <c r="E2500" s="160">
        <v>0</v>
      </c>
      <c r="F2500" s="161">
        <v>0.70771799999999996</v>
      </c>
      <c r="G2500" s="162">
        <v>0</v>
      </c>
      <c r="H2500" s="162">
        <v>0</v>
      </c>
      <c r="I2500" s="162">
        <v>0</v>
      </c>
      <c r="J2500" s="162">
        <v>0</v>
      </c>
      <c r="K2500" s="163">
        <f>Лист4!E2498/1000</f>
        <v>11.795299999999999</v>
      </c>
      <c r="L2500" s="164"/>
      <c r="M2500" s="164"/>
    </row>
    <row r="2501" spans="1:13" s="165" customFormat="1" ht="18.75" customHeight="1" x14ac:dyDescent="0.25">
      <c r="A2501" s="45" t="str">
        <f>Лист4!A2499</f>
        <v xml:space="preserve">Николая Ветошникова ул. д.31 </v>
      </c>
      <c r="B2501" s="185" t="str">
        <f>Лист4!C2499</f>
        <v>г. Астрахань</v>
      </c>
      <c r="C2501" s="46">
        <f t="shared" si="78"/>
        <v>658.48955200000012</v>
      </c>
      <c r="D2501" s="46">
        <f t="shared" si="79"/>
        <v>42.031248000000005</v>
      </c>
      <c r="E2501" s="160">
        <v>0</v>
      </c>
      <c r="F2501" s="161">
        <v>42.031248000000005</v>
      </c>
      <c r="G2501" s="162">
        <v>0</v>
      </c>
      <c r="H2501" s="162">
        <v>0</v>
      </c>
      <c r="I2501" s="162">
        <v>0</v>
      </c>
      <c r="J2501" s="162">
        <v>0</v>
      </c>
      <c r="K2501" s="163">
        <f>Лист4!E2499/1000</f>
        <v>700.52080000000012</v>
      </c>
      <c r="L2501" s="164"/>
      <c r="M2501" s="164"/>
    </row>
    <row r="2502" spans="1:13" s="165" customFormat="1" ht="18.75" customHeight="1" x14ac:dyDescent="0.25">
      <c r="A2502" s="45" t="str">
        <f>Лист4!A2500</f>
        <v xml:space="preserve">Николая Ветошникова ул. д.33 </v>
      </c>
      <c r="B2502" s="185" t="str">
        <f>Лист4!C2500</f>
        <v>г. Астрахань</v>
      </c>
      <c r="C2502" s="46">
        <f t="shared" si="78"/>
        <v>726.69543499999975</v>
      </c>
      <c r="D2502" s="46">
        <f t="shared" si="79"/>
        <v>46.384814999999989</v>
      </c>
      <c r="E2502" s="160">
        <v>0</v>
      </c>
      <c r="F2502" s="161">
        <v>46.384814999999989</v>
      </c>
      <c r="G2502" s="162">
        <v>0</v>
      </c>
      <c r="H2502" s="162">
        <v>0</v>
      </c>
      <c r="I2502" s="162">
        <v>0</v>
      </c>
      <c r="J2502" s="162">
        <v>0</v>
      </c>
      <c r="K2502" s="163">
        <f>Лист4!E2500/1000</f>
        <v>773.08024999999975</v>
      </c>
      <c r="L2502" s="164"/>
      <c r="M2502" s="164"/>
    </row>
    <row r="2503" spans="1:13" s="165" customFormat="1" ht="18.75" customHeight="1" x14ac:dyDescent="0.25">
      <c r="A2503" s="45" t="str">
        <f>Лист4!A2501</f>
        <v xml:space="preserve">Николая Ветошникова ул. д.42 </v>
      </c>
      <c r="B2503" s="185" t="str">
        <f>Лист4!C2501</f>
        <v>г. Астрахань</v>
      </c>
      <c r="C2503" s="46">
        <f t="shared" si="78"/>
        <v>215.86131799999998</v>
      </c>
      <c r="D2503" s="46">
        <f t="shared" si="79"/>
        <v>13.778381999999999</v>
      </c>
      <c r="E2503" s="160">
        <v>0</v>
      </c>
      <c r="F2503" s="161">
        <v>13.778381999999999</v>
      </c>
      <c r="G2503" s="162">
        <v>0</v>
      </c>
      <c r="H2503" s="162">
        <v>0</v>
      </c>
      <c r="I2503" s="162">
        <v>0</v>
      </c>
      <c r="J2503" s="162">
        <v>0</v>
      </c>
      <c r="K2503" s="163">
        <f>Лист4!E2501/1000</f>
        <v>229.63969999999998</v>
      </c>
      <c r="L2503" s="164"/>
      <c r="M2503" s="164"/>
    </row>
    <row r="2504" spans="1:13" s="166" customFormat="1" ht="18.75" customHeight="1" x14ac:dyDescent="0.25">
      <c r="A2504" s="45" t="str">
        <f>Лист4!A2502</f>
        <v xml:space="preserve">Николая Ветошникова ул. д.44 </v>
      </c>
      <c r="B2504" s="185" t="str">
        <f>Лист4!C2502</f>
        <v>г. Астрахань</v>
      </c>
      <c r="C2504" s="46">
        <f t="shared" si="78"/>
        <v>148.63909799999996</v>
      </c>
      <c r="D2504" s="46">
        <f t="shared" si="79"/>
        <v>9.487601999999999</v>
      </c>
      <c r="E2504" s="160">
        <v>0</v>
      </c>
      <c r="F2504" s="161">
        <v>9.487601999999999</v>
      </c>
      <c r="G2504" s="162">
        <v>0</v>
      </c>
      <c r="H2504" s="162">
        <v>0</v>
      </c>
      <c r="I2504" s="162">
        <v>0</v>
      </c>
      <c r="J2504" s="162">
        <v>0</v>
      </c>
      <c r="K2504" s="163">
        <f>Лист4!E2502/1000</f>
        <v>158.12669999999997</v>
      </c>
      <c r="L2504" s="164"/>
      <c r="M2504" s="164"/>
    </row>
    <row r="2505" spans="1:13" s="166" customFormat="1" ht="18.75" customHeight="1" x14ac:dyDescent="0.25">
      <c r="A2505" s="45" t="str">
        <f>Лист4!A2503</f>
        <v xml:space="preserve">Николая Ветошникова ул. д.48 </v>
      </c>
      <c r="B2505" s="185" t="str">
        <f>Лист4!C2503</f>
        <v>г. Астрахань</v>
      </c>
      <c r="C2505" s="46">
        <f t="shared" si="78"/>
        <v>130.33429000000001</v>
      </c>
      <c r="D2505" s="46">
        <f t="shared" si="79"/>
        <v>8.31921</v>
      </c>
      <c r="E2505" s="160">
        <v>0</v>
      </c>
      <c r="F2505" s="161">
        <v>8.31921</v>
      </c>
      <c r="G2505" s="162">
        <v>0</v>
      </c>
      <c r="H2505" s="162">
        <v>0</v>
      </c>
      <c r="I2505" s="162">
        <v>0</v>
      </c>
      <c r="J2505" s="162">
        <v>0</v>
      </c>
      <c r="K2505" s="163">
        <f>Лист4!E2503/1000</f>
        <v>138.65350000000001</v>
      </c>
      <c r="L2505" s="164"/>
      <c r="M2505" s="164"/>
    </row>
    <row r="2506" spans="1:13" s="166" customFormat="1" ht="18.75" customHeight="1" x14ac:dyDescent="0.25">
      <c r="A2506" s="45" t="str">
        <f>Лист4!A2504</f>
        <v xml:space="preserve">Николая Ветошникова ул. д.54 </v>
      </c>
      <c r="B2506" s="185" t="str">
        <f>Лист4!C2504</f>
        <v>г. Астрахань</v>
      </c>
      <c r="C2506" s="46">
        <f t="shared" si="78"/>
        <v>2244.6420908000005</v>
      </c>
      <c r="D2506" s="46">
        <f t="shared" si="79"/>
        <v>27.856729200000004</v>
      </c>
      <c r="E2506" s="160">
        <v>0</v>
      </c>
      <c r="F2506" s="161">
        <v>27.856729200000004</v>
      </c>
      <c r="G2506" s="162">
        <v>0</v>
      </c>
      <c r="H2506" s="162">
        <v>0</v>
      </c>
      <c r="I2506" s="162">
        <v>0</v>
      </c>
      <c r="J2506" s="162">
        <v>1808.22</v>
      </c>
      <c r="K2506" s="163">
        <f>Лист4!E2504/1000</f>
        <v>464.27882000000005</v>
      </c>
      <c r="L2506" s="164"/>
      <c r="M2506" s="164"/>
    </row>
    <row r="2507" spans="1:13" s="166" customFormat="1" ht="18.75" customHeight="1" x14ac:dyDescent="0.25">
      <c r="A2507" s="45" t="str">
        <f>Лист4!A2505</f>
        <v xml:space="preserve">Николая Ветошникова ул. д.56 </v>
      </c>
      <c r="B2507" s="185" t="str">
        <f>Лист4!C2505</f>
        <v>г. Астрахань</v>
      </c>
      <c r="C2507" s="46">
        <f t="shared" si="78"/>
        <v>375.33227100000005</v>
      </c>
      <c r="D2507" s="46">
        <f t="shared" si="79"/>
        <v>23.957379000000003</v>
      </c>
      <c r="E2507" s="160">
        <v>0</v>
      </c>
      <c r="F2507" s="161">
        <v>23.957379000000003</v>
      </c>
      <c r="G2507" s="162">
        <v>0</v>
      </c>
      <c r="H2507" s="162">
        <v>0</v>
      </c>
      <c r="I2507" s="162">
        <v>0</v>
      </c>
      <c r="J2507" s="162">
        <v>0</v>
      </c>
      <c r="K2507" s="163">
        <f>Лист4!E2505/1000</f>
        <v>399.28965000000005</v>
      </c>
      <c r="L2507" s="164"/>
      <c r="M2507" s="164"/>
    </row>
    <row r="2508" spans="1:13" s="166" customFormat="1" ht="18.75" customHeight="1" x14ac:dyDescent="0.25">
      <c r="A2508" s="45" t="str">
        <f>Лист4!A2506</f>
        <v xml:space="preserve">Николая Ветошникова ул. д.6 </v>
      </c>
      <c r="B2508" s="185" t="str">
        <f>Лист4!C2506</f>
        <v>г. Астрахань</v>
      </c>
      <c r="C2508" s="46">
        <f t="shared" si="78"/>
        <v>53.830039999999997</v>
      </c>
      <c r="D2508" s="46">
        <f t="shared" si="79"/>
        <v>3.4359599999999997</v>
      </c>
      <c r="E2508" s="160">
        <v>0</v>
      </c>
      <c r="F2508" s="161">
        <v>3.4359599999999997</v>
      </c>
      <c r="G2508" s="162">
        <v>0</v>
      </c>
      <c r="H2508" s="162">
        <v>0</v>
      </c>
      <c r="I2508" s="162">
        <v>0</v>
      </c>
      <c r="J2508" s="162">
        <v>0</v>
      </c>
      <c r="K2508" s="163">
        <f>Лист4!E2506/1000</f>
        <v>57.265999999999998</v>
      </c>
      <c r="L2508" s="164"/>
      <c r="M2508" s="164"/>
    </row>
    <row r="2509" spans="1:13" s="166" customFormat="1" ht="18.75" customHeight="1" x14ac:dyDescent="0.25">
      <c r="A2509" s="45" t="str">
        <f>Лист4!A2507</f>
        <v xml:space="preserve">Николая Ветошникова ул. д.60 </v>
      </c>
      <c r="B2509" s="185" t="str">
        <f>Лист4!C2507</f>
        <v>г. Астрахань</v>
      </c>
      <c r="C2509" s="46">
        <f t="shared" si="78"/>
        <v>244.97002540000003</v>
      </c>
      <c r="D2509" s="46">
        <f t="shared" si="79"/>
        <v>15.636384600000001</v>
      </c>
      <c r="E2509" s="160">
        <v>0</v>
      </c>
      <c r="F2509" s="161">
        <v>15.636384600000001</v>
      </c>
      <c r="G2509" s="162">
        <v>0</v>
      </c>
      <c r="H2509" s="162">
        <v>0</v>
      </c>
      <c r="I2509" s="162">
        <v>0</v>
      </c>
      <c r="J2509" s="162">
        <v>0</v>
      </c>
      <c r="K2509" s="163">
        <f>Лист4!E2507/1000</f>
        <v>260.60641000000004</v>
      </c>
      <c r="L2509" s="164"/>
      <c r="M2509" s="164"/>
    </row>
    <row r="2510" spans="1:13" s="166" customFormat="1" ht="18.75" customHeight="1" x14ac:dyDescent="0.25">
      <c r="A2510" s="45" t="str">
        <f>Лист4!A2508</f>
        <v xml:space="preserve">Николая Ветошникова ул. д.62 </v>
      </c>
      <c r="B2510" s="185" t="str">
        <f>Лист4!C2508</f>
        <v>г. Астрахань</v>
      </c>
      <c r="C2510" s="46">
        <f t="shared" si="78"/>
        <v>422.9956383999999</v>
      </c>
      <c r="D2510" s="46">
        <f t="shared" si="79"/>
        <v>26.999721599999994</v>
      </c>
      <c r="E2510" s="160">
        <v>0</v>
      </c>
      <c r="F2510" s="161">
        <v>26.999721599999994</v>
      </c>
      <c r="G2510" s="162">
        <v>0</v>
      </c>
      <c r="H2510" s="162">
        <v>0</v>
      </c>
      <c r="I2510" s="162">
        <v>0</v>
      </c>
      <c r="J2510" s="162">
        <v>0</v>
      </c>
      <c r="K2510" s="163">
        <f>Лист4!E2508/1000</f>
        <v>449.99535999999989</v>
      </c>
      <c r="L2510" s="164"/>
      <c r="M2510" s="164"/>
    </row>
    <row r="2511" spans="1:13" s="166" customFormat="1" ht="25.5" customHeight="1" x14ac:dyDescent="0.25">
      <c r="A2511" s="45" t="str">
        <f>Лист4!A2509</f>
        <v xml:space="preserve">Николая Ветошникова ул. д.64 </v>
      </c>
      <c r="B2511" s="185" t="str">
        <f>Лист4!C2509</f>
        <v>г. Астрахань</v>
      </c>
      <c r="C2511" s="46">
        <f t="shared" si="78"/>
        <v>471.81947339999999</v>
      </c>
      <c r="D2511" s="46">
        <f t="shared" si="79"/>
        <v>30.116136599999997</v>
      </c>
      <c r="E2511" s="160">
        <v>0</v>
      </c>
      <c r="F2511" s="161">
        <v>30.116136599999997</v>
      </c>
      <c r="G2511" s="162">
        <v>0</v>
      </c>
      <c r="H2511" s="162">
        <v>0</v>
      </c>
      <c r="I2511" s="162">
        <v>0</v>
      </c>
      <c r="J2511" s="162">
        <v>0</v>
      </c>
      <c r="K2511" s="163">
        <f>Лист4!E2509/1000</f>
        <v>501.93561</v>
      </c>
      <c r="L2511" s="164"/>
      <c r="M2511" s="164"/>
    </row>
    <row r="2512" spans="1:13" s="166" customFormat="1" ht="25.5" customHeight="1" x14ac:dyDescent="0.25">
      <c r="A2512" s="45" t="str">
        <f>Лист4!A2510</f>
        <v xml:space="preserve">Николая Ветошникова ул. д.7 </v>
      </c>
      <c r="B2512" s="185" t="str">
        <f>Лист4!C2510</f>
        <v>г. Астрахань</v>
      </c>
      <c r="C2512" s="46">
        <f t="shared" si="78"/>
        <v>59.647606000000003</v>
      </c>
      <c r="D2512" s="46">
        <f t="shared" si="79"/>
        <v>3.8072940000000002</v>
      </c>
      <c r="E2512" s="160">
        <v>0</v>
      </c>
      <c r="F2512" s="161">
        <v>3.8072940000000002</v>
      </c>
      <c r="G2512" s="162">
        <v>0</v>
      </c>
      <c r="H2512" s="162">
        <v>0</v>
      </c>
      <c r="I2512" s="162">
        <v>0</v>
      </c>
      <c r="J2512" s="162">
        <v>0</v>
      </c>
      <c r="K2512" s="163">
        <f>Лист4!E2510/1000</f>
        <v>63.454900000000002</v>
      </c>
      <c r="L2512" s="164"/>
      <c r="M2512" s="164"/>
    </row>
    <row r="2513" spans="1:13" s="166" customFormat="1" ht="18.75" customHeight="1" x14ac:dyDescent="0.25">
      <c r="A2513" s="45" t="str">
        <f>Лист4!A2511</f>
        <v xml:space="preserve">Николая Ветошникова ул. д.8 </v>
      </c>
      <c r="B2513" s="185" t="str">
        <f>Лист4!C2511</f>
        <v>г. Астрахань</v>
      </c>
      <c r="C2513" s="46">
        <f t="shared" si="78"/>
        <v>39.328002000000005</v>
      </c>
      <c r="D2513" s="46">
        <f t="shared" si="79"/>
        <v>2.5102980000000006</v>
      </c>
      <c r="E2513" s="160">
        <v>0</v>
      </c>
      <c r="F2513" s="161">
        <v>2.5102980000000006</v>
      </c>
      <c r="G2513" s="162">
        <v>0</v>
      </c>
      <c r="H2513" s="162">
        <v>0</v>
      </c>
      <c r="I2513" s="162">
        <v>0</v>
      </c>
      <c r="J2513" s="162">
        <v>0</v>
      </c>
      <c r="K2513" s="163">
        <f>Лист4!E2511/1000</f>
        <v>41.838300000000004</v>
      </c>
      <c r="L2513" s="164"/>
      <c r="M2513" s="164"/>
    </row>
    <row r="2514" spans="1:13" s="166" customFormat="1" ht="18.75" customHeight="1" x14ac:dyDescent="0.25">
      <c r="A2514" s="45" t="str">
        <f>Лист4!A2512</f>
        <v xml:space="preserve">Николая Ветошникова ул. д.9 </v>
      </c>
      <c r="B2514" s="185" t="str">
        <f>Лист4!C2512</f>
        <v>г. Астрахань</v>
      </c>
      <c r="C2514" s="46">
        <f t="shared" si="78"/>
        <v>64.409082000000012</v>
      </c>
      <c r="D2514" s="46">
        <f t="shared" si="79"/>
        <v>4.111218</v>
      </c>
      <c r="E2514" s="160">
        <v>0</v>
      </c>
      <c r="F2514" s="161">
        <v>4.111218</v>
      </c>
      <c r="G2514" s="162">
        <v>0</v>
      </c>
      <c r="H2514" s="162">
        <v>0</v>
      </c>
      <c r="I2514" s="162">
        <v>0</v>
      </c>
      <c r="J2514" s="162">
        <v>0</v>
      </c>
      <c r="K2514" s="163">
        <f>Лист4!E2512/1000</f>
        <v>68.520300000000006</v>
      </c>
      <c r="L2514" s="164"/>
      <c r="M2514" s="164"/>
    </row>
    <row r="2515" spans="1:13" s="166" customFormat="1" ht="18.75" customHeight="1" x14ac:dyDescent="0.25">
      <c r="A2515" s="45" t="str">
        <f>Лист4!A2513</f>
        <v xml:space="preserve">Никольская (Трусово) ул. д.1 </v>
      </c>
      <c r="B2515" s="185" t="str">
        <f>Лист4!C2513</f>
        <v>г. Астрахань</v>
      </c>
      <c r="C2515" s="46">
        <f t="shared" si="78"/>
        <v>0</v>
      </c>
      <c r="D2515" s="46">
        <f t="shared" si="79"/>
        <v>0</v>
      </c>
      <c r="E2515" s="160">
        <v>0</v>
      </c>
      <c r="F2515" s="161">
        <v>0</v>
      </c>
      <c r="G2515" s="162">
        <v>0</v>
      </c>
      <c r="H2515" s="162">
        <v>0</v>
      </c>
      <c r="I2515" s="162">
        <v>0</v>
      </c>
      <c r="J2515" s="162">
        <v>0</v>
      </c>
      <c r="K2515" s="163">
        <f>Лист4!E2513/1000</f>
        <v>0</v>
      </c>
      <c r="L2515" s="164"/>
      <c r="M2515" s="164"/>
    </row>
    <row r="2516" spans="1:13" s="166" customFormat="1" ht="18.75" customHeight="1" x14ac:dyDescent="0.25">
      <c r="A2516" s="45" t="str">
        <f>Лист4!A2514</f>
        <v xml:space="preserve">Никольская (Трусово) ул. д.4 </v>
      </c>
      <c r="B2516" s="185" t="str">
        <f>Лист4!C2514</f>
        <v>г. Астрахань</v>
      </c>
      <c r="C2516" s="46">
        <f t="shared" si="78"/>
        <v>0</v>
      </c>
      <c r="D2516" s="46">
        <f t="shared" si="79"/>
        <v>0</v>
      </c>
      <c r="E2516" s="160">
        <v>0</v>
      </c>
      <c r="F2516" s="161">
        <v>0</v>
      </c>
      <c r="G2516" s="162">
        <v>0</v>
      </c>
      <c r="H2516" s="162">
        <v>0</v>
      </c>
      <c r="I2516" s="162">
        <v>0</v>
      </c>
      <c r="J2516" s="162">
        <v>0</v>
      </c>
      <c r="K2516" s="163">
        <f>Лист4!E2514/1000-J2516</f>
        <v>0</v>
      </c>
      <c r="L2516" s="164"/>
      <c r="M2516" s="164"/>
    </row>
    <row r="2517" spans="1:13" s="166" customFormat="1" ht="18.75" customHeight="1" x14ac:dyDescent="0.25">
      <c r="A2517" s="45" t="str">
        <f>Лист4!A2515</f>
        <v xml:space="preserve">Никольская (Трусово) ул. д.9 </v>
      </c>
      <c r="B2517" s="185" t="str">
        <f>Лист4!C2515</f>
        <v>г. Астрахань</v>
      </c>
      <c r="C2517" s="46">
        <f t="shared" si="78"/>
        <v>0</v>
      </c>
      <c r="D2517" s="46">
        <f t="shared" si="79"/>
        <v>0</v>
      </c>
      <c r="E2517" s="160">
        <v>0</v>
      </c>
      <c r="F2517" s="161">
        <v>0</v>
      </c>
      <c r="G2517" s="162">
        <v>0</v>
      </c>
      <c r="H2517" s="162">
        <v>0</v>
      </c>
      <c r="I2517" s="162">
        <v>0</v>
      </c>
      <c r="J2517" s="162">
        <v>0</v>
      </c>
      <c r="K2517" s="163">
        <f>Лист4!E2515/1000</f>
        <v>0</v>
      </c>
      <c r="L2517" s="164"/>
      <c r="M2517" s="164"/>
    </row>
    <row r="2518" spans="1:13" s="165" customFormat="1" ht="18.75" customHeight="1" x14ac:dyDescent="0.25">
      <c r="A2518" s="45" t="str">
        <f>Лист4!A2516</f>
        <v xml:space="preserve">Новая ул. д.1 </v>
      </c>
      <c r="B2518" s="185" t="str">
        <f>Лист4!C2516</f>
        <v>г. Астрахань</v>
      </c>
      <c r="C2518" s="46">
        <f t="shared" si="78"/>
        <v>27.700578</v>
      </c>
      <c r="D2518" s="46">
        <f t="shared" si="79"/>
        <v>1.768122</v>
      </c>
      <c r="E2518" s="160">
        <v>0</v>
      </c>
      <c r="F2518" s="161">
        <v>1.768122</v>
      </c>
      <c r="G2518" s="162">
        <v>0</v>
      </c>
      <c r="H2518" s="162">
        <v>0</v>
      </c>
      <c r="I2518" s="162">
        <v>0</v>
      </c>
      <c r="J2518" s="162">
        <v>0</v>
      </c>
      <c r="K2518" s="163">
        <f>Лист4!E2516/1000</f>
        <v>29.468699999999998</v>
      </c>
      <c r="L2518" s="164"/>
      <c r="M2518" s="164"/>
    </row>
    <row r="2519" spans="1:13" s="165" customFormat="1" ht="18.75" customHeight="1" x14ac:dyDescent="0.25">
      <c r="A2519" s="45" t="str">
        <f>Лист4!A2517</f>
        <v xml:space="preserve">Новая ул. д.11 </v>
      </c>
      <c r="B2519" s="185" t="str">
        <f>Лист4!C2517</f>
        <v>г. Астрахань</v>
      </c>
      <c r="C2519" s="46">
        <f t="shared" si="78"/>
        <v>47.763186000000005</v>
      </c>
      <c r="D2519" s="46">
        <f t="shared" si="79"/>
        <v>3.0487140000000004</v>
      </c>
      <c r="E2519" s="160">
        <v>0</v>
      </c>
      <c r="F2519" s="161">
        <v>3.0487140000000004</v>
      </c>
      <c r="G2519" s="162">
        <v>0</v>
      </c>
      <c r="H2519" s="162">
        <v>0</v>
      </c>
      <c r="I2519" s="162">
        <v>0</v>
      </c>
      <c r="J2519" s="162">
        <v>0</v>
      </c>
      <c r="K2519" s="163">
        <f>Лист4!E2517/1000</f>
        <v>50.811900000000009</v>
      </c>
      <c r="L2519" s="164"/>
      <c r="M2519" s="164"/>
    </row>
    <row r="2520" spans="1:13" s="165" customFormat="1" ht="18.75" customHeight="1" x14ac:dyDescent="0.25">
      <c r="A2520" s="45" t="str">
        <f>Лист4!A2518</f>
        <v xml:space="preserve">Новая ул. д.15 </v>
      </c>
      <c r="B2520" s="185" t="str">
        <f>Лист4!C2518</f>
        <v>г. Астрахань</v>
      </c>
      <c r="C2520" s="46">
        <f t="shared" si="78"/>
        <v>15.412991999999999</v>
      </c>
      <c r="D2520" s="46">
        <f t="shared" si="79"/>
        <v>0.98380800000000002</v>
      </c>
      <c r="E2520" s="160">
        <v>0</v>
      </c>
      <c r="F2520" s="161">
        <v>0.98380800000000002</v>
      </c>
      <c r="G2520" s="162">
        <v>0</v>
      </c>
      <c r="H2520" s="162">
        <v>0</v>
      </c>
      <c r="I2520" s="162">
        <v>0</v>
      </c>
      <c r="J2520" s="162">
        <v>0</v>
      </c>
      <c r="K2520" s="163">
        <f>Лист4!E2518/1000</f>
        <v>16.396799999999999</v>
      </c>
      <c r="L2520" s="164"/>
      <c r="M2520" s="164"/>
    </row>
    <row r="2521" spans="1:13" s="166" customFormat="1" ht="18.75" customHeight="1" x14ac:dyDescent="0.25">
      <c r="A2521" s="45" t="str">
        <f>Лист4!A2519</f>
        <v xml:space="preserve">Новая ул. д.19 </v>
      </c>
      <c r="B2521" s="185" t="str">
        <f>Лист4!C2519</f>
        <v>г. Астрахань</v>
      </c>
      <c r="C2521" s="46">
        <f t="shared" si="78"/>
        <v>16.672968000000001</v>
      </c>
      <c r="D2521" s="46">
        <f t="shared" si="79"/>
        <v>1.0642320000000001</v>
      </c>
      <c r="E2521" s="160">
        <v>0</v>
      </c>
      <c r="F2521" s="161">
        <v>1.0642320000000001</v>
      </c>
      <c r="G2521" s="162">
        <v>0</v>
      </c>
      <c r="H2521" s="162">
        <v>0</v>
      </c>
      <c r="I2521" s="162">
        <v>0</v>
      </c>
      <c r="J2521" s="162">
        <v>0</v>
      </c>
      <c r="K2521" s="163">
        <f>Лист4!E2519/1000</f>
        <v>17.737200000000001</v>
      </c>
      <c r="L2521" s="164"/>
      <c r="M2521" s="164"/>
    </row>
    <row r="2522" spans="1:13" s="165" customFormat="1" ht="18.75" customHeight="1" x14ac:dyDescent="0.25">
      <c r="A2522" s="45" t="str">
        <f>Лист4!A2520</f>
        <v xml:space="preserve">Новая ул. д.2 </v>
      </c>
      <c r="B2522" s="185" t="str">
        <f>Лист4!C2520</f>
        <v>г. Астрахань</v>
      </c>
      <c r="C2522" s="46">
        <f t="shared" si="78"/>
        <v>1.9081999999999999</v>
      </c>
      <c r="D2522" s="46">
        <f t="shared" si="79"/>
        <v>0.12179999999999999</v>
      </c>
      <c r="E2522" s="160">
        <v>0</v>
      </c>
      <c r="F2522" s="161">
        <v>0.12179999999999999</v>
      </c>
      <c r="G2522" s="162">
        <v>0</v>
      </c>
      <c r="H2522" s="162">
        <v>0</v>
      </c>
      <c r="I2522" s="162">
        <v>0</v>
      </c>
      <c r="J2522" s="162">
        <v>0</v>
      </c>
      <c r="K2522" s="163">
        <f>Лист4!E2520/1000</f>
        <v>2.0299999999999998</v>
      </c>
      <c r="L2522" s="164"/>
      <c r="M2522" s="164"/>
    </row>
    <row r="2523" spans="1:13" s="165" customFormat="1" ht="18.75" customHeight="1" x14ac:dyDescent="0.25">
      <c r="A2523" s="45" t="str">
        <f>Лист4!A2521</f>
        <v xml:space="preserve">Новая ул. д.4 </v>
      </c>
      <c r="B2523" s="185" t="str">
        <f>Лист4!C2521</f>
        <v>г. Астрахань</v>
      </c>
      <c r="C2523" s="46">
        <f t="shared" si="78"/>
        <v>32.39841599999999</v>
      </c>
      <c r="D2523" s="46">
        <f t="shared" si="79"/>
        <v>2.0679839999999996</v>
      </c>
      <c r="E2523" s="160">
        <v>0</v>
      </c>
      <c r="F2523" s="161">
        <v>2.0679839999999996</v>
      </c>
      <c r="G2523" s="162">
        <v>0</v>
      </c>
      <c r="H2523" s="162">
        <v>0</v>
      </c>
      <c r="I2523" s="162">
        <v>0</v>
      </c>
      <c r="J2523" s="162">
        <v>0</v>
      </c>
      <c r="K2523" s="163">
        <f>Лист4!E2521/1000</f>
        <v>34.466399999999993</v>
      </c>
      <c r="L2523" s="164"/>
      <c r="M2523" s="164"/>
    </row>
    <row r="2524" spans="1:13" s="165" customFormat="1" ht="18.75" customHeight="1" x14ac:dyDescent="0.25">
      <c r="A2524" s="45" t="str">
        <f>Лист4!A2522</f>
        <v xml:space="preserve">Новая ул. д.6 </v>
      </c>
      <c r="B2524" s="185" t="str">
        <f>Лист4!C2522</f>
        <v>г. Астрахань</v>
      </c>
      <c r="C2524" s="46">
        <f t="shared" si="78"/>
        <v>20.177852000000001</v>
      </c>
      <c r="D2524" s="46">
        <f t="shared" si="79"/>
        <v>1.2879480000000001</v>
      </c>
      <c r="E2524" s="160">
        <v>0</v>
      </c>
      <c r="F2524" s="161">
        <v>1.2879480000000001</v>
      </c>
      <c r="G2524" s="162">
        <v>0</v>
      </c>
      <c r="H2524" s="162">
        <v>0</v>
      </c>
      <c r="I2524" s="162">
        <v>0</v>
      </c>
      <c r="J2524" s="162">
        <v>0</v>
      </c>
      <c r="K2524" s="163">
        <f>Лист4!E2522/1000</f>
        <v>21.465800000000002</v>
      </c>
      <c r="L2524" s="164"/>
      <c r="M2524" s="164"/>
    </row>
    <row r="2525" spans="1:13" s="166" customFormat="1" ht="25.5" customHeight="1" x14ac:dyDescent="0.25">
      <c r="A2525" s="45" t="str">
        <f>Лист4!A2523</f>
        <v xml:space="preserve">Новая ул. д.7 </v>
      </c>
      <c r="B2525" s="185" t="str">
        <f>Лист4!C2523</f>
        <v>г. Астрахань</v>
      </c>
      <c r="C2525" s="46">
        <f t="shared" si="78"/>
        <v>8.0531867999999989</v>
      </c>
      <c r="D2525" s="46">
        <f t="shared" si="79"/>
        <v>0.51403319999999997</v>
      </c>
      <c r="E2525" s="160">
        <v>0</v>
      </c>
      <c r="F2525" s="161">
        <v>0.51403319999999997</v>
      </c>
      <c r="G2525" s="162">
        <v>0</v>
      </c>
      <c r="H2525" s="162">
        <v>0</v>
      </c>
      <c r="I2525" s="162">
        <v>0</v>
      </c>
      <c r="J2525" s="162">
        <v>0</v>
      </c>
      <c r="K2525" s="163">
        <f>Лист4!E2523/1000</f>
        <v>8.5672199999999989</v>
      </c>
      <c r="L2525" s="164"/>
      <c r="M2525" s="164"/>
    </row>
    <row r="2526" spans="1:13" s="166" customFormat="1" ht="18.75" customHeight="1" x14ac:dyDescent="0.25">
      <c r="A2526" s="45" t="str">
        <f>Лист4!A2524</f>
        <v xml:space="preserve">Новая ул. д.9 </v>
      </c>
      <c r="B2526" s="185" t="str">
        <f>Лист4!C2524</f>
        <v>г. Астрахань</v>
      </c>
      <c r="C2526" s="46">
        <f t="shared" si="78"/>
        <v>22.388826000000002</v>
      </c>
      <c r="D2526" s="46">
        <f t="shared" si="79"/>
        <v>1.4290740000000002</v>
      </c>
      <c r="E2526" s="160">
        <v>0</v>
      </c>
      <c r="F2526" s="161">
        <v>1.4290740000000002</v>
      </c>
      <c r="G2526" s="162">
        <v>0</v>
      </c>
      <c r="H2526" s="162">
        <v>0</v>
      </c>
      <c r="I2526" s="162">
        <v>0</v>
      </c>
      <c r="J2526" s="162">
        <v>0</v>
      </c>
      <c r="K2526" s="163">
        <f>Лист4!E2524/1000</f>
        <v>23.817900000000002</v>
      </c>
      <c r="L2526" s="164"/>
      <c r="M2526" s="164"/>
    </row>
    <row r="2527" spans="1:13" s="166" customFormat="1" ht="18.75" customHeight="1" x14ac:dyDescent="0.25">
      <c r="A2527" s="45" t="str">
        <f>Лист4!A2525</f>
        <v xml:space="preserve">Оленегорская ул. д.11 </v>
      </c>
      <c r="B2527" s="185" t="str">
        <f>Лист4!C2525</f>
        <v>г. Астрахань</v>
      </c>
      <c r="C2527" s="46">
        <f t="shared" si="78"/>
        <v>3.8113239999999999</v>
      </c>
      <c r="D2527" s="46">
        <f t="shared" si="79"/>
        <v>0.24327599999999999</v>
      </c>
      <c r="E2527" s="160">
        <v>0</v>
      </c>
      <c r="F2527" s="161">
        <v>0.24327599999999999</v>
      </c>
      <c r="G2527" s="162">
        <v>0</v>
      </c>
      <c r="H2527" s="162">
        <v>0</v>
      </c>
      <c r="I2527" s="162">
        <v>0</v>
      </c>
      <c r="J2527" s="162">
        <v>0</v>
      </c>
      <c r="K2527" s="163">
        <f>Лист4!E2525/1000</f>
        <v>4.0545999999999998</v>
      </c>
      <c r="L2527" s="164"/>
      <c r="M2527" s="164"/>
    </row>
    <row r="2528" spans="1:13" s="166" customFormat="1" ht="18.75" customHeight="1" x14ac:dyDescent="0.25">
      <c r="A2528" s="45" t="str">
        <f>Лист4!A2526</f>
        <v xml:space="preserve">Оленегорская ул. д.5 </v>
      </c>
      <c r="B2528" s="185" t="str">
        <f>Лист4!C2526</f>
        <v>г. Астрахань</v>
      </c>
      <c r="C2528" s="46">
        <f t="shared" si="78"/>
        <v>7.9888719999999989</v>
      </c>
      <c r="D2528" s="46">
        <f t="shared" si="79"/>
        <v>0.50992799999999994</v>
      </c>
      <c r="E2528" s="160">
        <v>0</v>
      </c>
      <c r="F2528" s="161">
        <v>0.50992799999999994</v>
      </c>
      <c r="G2528" s="162">
        <v>0</v>
      </c>
      <c r="H2528" s="162">
        <v>0</v>
      </c>
      <c r="I2528" s="162">
        <v>0</v>
      </c>
      <c r="J2528" s="162">
        <v>0</v>
      </c>
      <c r="K2528" s="163">
        <f>Лист4!E2526/1000</f>
        <v>8.4987999999999992</v>
      </c>
      <c r="L2528" s="164"/>
      <c r="M2528" s="164"/>
    </row>
    <row r="2529" spans="1:13" s="166" customFormat="1" ht="18.75" customHeight="1" x14ac:dyDescent="0.25">
      <c r="A2529" s="45" t="str">
        <f>Лист4!A2527</f>
        <v xml:space="preserve">Оленегорская ул. д.5/6 </v>
      </c>
      <c r="B2529" s="185" t="str">
        <f>Лист4!C2527</f>
        <v>г. Астрахань</v>
      </c>
      <c r="C2529" s="46">
        <f t="shared" si="78"/>
        <v>0</v>
      </c>
      <c r="D2529" s="46">
        <f t="shared" si="79"/>
        <v>0</v>
      </c>
      <c r="E2529" s="160">
        <v>0</v>
      </c>
      <c r="F2529" s="161">
        <v>0</v>
      </c>
      <c r="G2529" s="162">
        <v>0</v>
      </c>
      <c r="H2529" s="162">
        <v>0</v>
      </c>
      <c r="I2529" s="162">
        <v>0</v>
      </c>
      <c r="J2529" s="162">
        <v>0</v>
      </c>
      <c r="K2529" s="163">
        <f>Лист4!E2527/1000</f>
        <v>0</v>
      </c>
      <c r="L2529" s="164"/>
      <c r="M2529" s="164"/>
    </row>
    <row r="2530" spans="1:13" s="166" customFormat="1" ht="18.75" customHeight="1" x14ac:dyDescent="0.25">
      <c r="A2530" s="45" t="str">
        <f>Лист4!A2528</f>
        <v xml:space="preserve">Парковая ул. д.11 </v>
      </c>
      <c r="B2530" s="185" t="str">
        <f>Лист4!C2528</f>
        <v>г. Астрахань</v>
      </c>
      <c r="C2530" s="46">
        <f t="shared" si="78"/>
        <v>8.3586679999999998</v>
      </c>
      <c r="D2530" s="46">
        <f t="shared" si="79"/>
        <v>0.5335319999999999</v>
      </c>
      <c r="E2530" s="160">
        <v>0</v>
      </c>
      <c r="F2530" s="161">
        <v>0.5335319999999999</v>
      </c>
      <c r="G2530" s="162">
        <v>0</v>
      </c>
      <c r="H2530" s="162">
        <v>0</v>
      </c>
      <c r="I2530" s="162">
        <v>0</v>
      </c>
      <c r="J2530" s="162">
        <v>0</v>
      </c>
      <c r="K2530" s="163">
        <f>Лист4!E2528/1000</f>
        <v>8.892199999999999</v>
      </c>
      <c r="L2530" s="164"/>
      <c r="M2530" s="164"/>
    </row>
    <row r="2531" spans="1:13" s="166" customFormat="1" ht="18.75" customHeight="1" x14ac:dyDescent="0.25">
      <c r="A2531" s="45" t="str">
        <f>Лист4!A2529</f>
        <v xml:space="preserve">Парковая ул. д.12 </v>
      </c>
      <c r="B2531" s="185" t="str">
        <f>Лист4!C2529</f>
        <v>г. Астрахань</v>
      </c>
      <c r="C2531" s="46">
        <f t="shared" si="78"/>
        <v>27.518406000000002</v>
      </c>
      <c r="D2531" s="46">
        <f t="shared" si="79"/>
        <v>1.7564940000000002</v>
      </c>
      <c r="E2531" s="160">
        <v>0</v>
      </c>
      <c r="F2531" s="161">
        <v>1.7564940000000002</v>
      </c>
      <c r="G2531" s="162">
        <v>0</v>
      </c>
      <c r="H2531" s="162">
        <v>0</v>
      </c>
      <c r="I2531" s="162">
        <v>0</v>
      </c>
      <c r="J2531" s="162">
        <v>0</v>
      </c>
      <c r="K2531" s="163">
        <f>Лист4!E2529/1000</f>
        <v>29.274900000000002</v>
      </c>
      <c r="L2531" s="164"/>
      <c r="M2531" s="164"/>
    </row>
    <row r="2532" spans="1:13" s="166" customFormat="1" ht="18.75" customHeight="1" x14ac:dyDescent="0.25">
      <c r="A2532" s="45" t="str">
        <f>Лист4!A2530</f>
        <v xml:space="preserve">Парковая ул. д.14 </v>
      </c>
      <c r="B2532" s="185" t="str">
        <f>Лист4!C2530</f>
        <v>г. Астрахань</v>
      </c>
      <c r="C2532" s="46">
        <f t="shared" si="78"/>
        <v>30.130665999999998</v>
      </c>
      <c r="D2532" s="46">
        <f t="shared" si="79"/>
        <v>1.9232339999999999</v>
      </c>
      <c r="E2532" s="160">
        <v>0</v>
      </c>
      <c r="F2532" s="161">
        <v>1.9232339999999999</v>
      </c>
      <c r="G2532" s="162">
        <v>0</v>
      </c>
      <c r="H2532" s="162">
        <v>0</v>
      </c>
      <c r="I2532" s="162">
        <v>0</v>
      </c>
      <c r="J2532" s="162">
        <v>0</v>
      </c>
      <c r="K2532" s="163">
        <f>Лист4!E2530/1000</f>
        <v>32.053899999999999</v>
      </c>
      <c r="L2532" s="164"/>
      <c r="M2532" s="164"/>
    </row>
    <row r="2533" spans="1:13" s="166" customFormat="1" ht="18.75" customHeight="1" x14ac:dyDescent="0.25">
      <c r="A2533" s="45" t="str">
        <f>Лист4!A2531</f>
        <v xml:space="preserve">Парковая ул. д.20 </v>
      </c>
      <c r="B2533" s="185" t="str">
        <f>Лист4!C2531</f>
        <v>г. Астрахань</v>
      </c>
      <c r="C2533" s="46">
        <f t="shared" si="78"/>
        <v>28.474104000000004</v>
      </c>
      <c r="D2533" s="46">
        <f t="shared" si="79"/>
        <v>1.8174960000000002</v>
      </c>
      <c r="E2533" s="160">
        <v>0</v>
      </c>
      <c r="F2533" s="161">
        <v>1.8174960000000002</v>
      </c>
      <c r="G2533" s="162">
        <v>0</v>
      </c>
      <c r="H2533" s="162">
        <v>0</v>
      </c>
      <c r="I2533" s="162">
        <v>0</v>
      </c>
      <c r="J2533" s="162">
        <v>0</v>
      </c>
      <c r="K2533" s="163">
        <f>Лист4!E2531/1000</f>
        <v>30.291600000000003</v>
      </c>
      <c r="L2533" s="164"/>
      <c r="M2533" s="164"/>
    </row>
    <row r="2534" spans="1:13" s="166" customFormat="1" ht="18.75" customHeight="1" x14ac:dyDescent="0.25">
      <c r="A2534" s="45" t="str">
        <f>Лист4!A2532</f>
        <v xml:space="preserve">Парковая ул. д.27 </v>
      </c>
      <c r="B2534" s="185" t="str">
        <f>Лист4!C2532</f>
        <v>г. Астрахань</v>
      </c>
      <c r="C2534" s="46">
        <f t="shared" si="78"/>
        <v>231.791122</v>
      </c>
      <c r="D2534" s="46">
        <f t="shared" si="79"/>
        <v>14.795178</v>
      </c>
      <c r="E2534" s="160">
        <v>0</v>
      </c>
      <c r="F2534" s="161">
        <v>14.795178</v>
      </c>
      <c r="G2534" s="162">
        <v>0</v>
      </c>
      <c r="H2534" s="162">
        <v>0</v>
      </c>
      <c r="I2534" s="162">
        <v>0</v>
      </c>
      <c r="J2534" s="162">
        <v>0</v>
      </c>
      <c r="K2534" s="163">
        <f>Лист4!E2532/1000</f>
        <v>246.58629999999999</v>
      </c>
      <c r="L2534" s="164"/>
      <c r="M2534" s="164"/>
    </row>
    <row r="2535" spans="1:13" s="166" customFormat="1" ht="18.75" customHeight="1" x14ac:dyDescent="0.25">
      <c r="A2535" s="45" t="str">
        <f>Лист4!A2533</f>
        <v xml:space="preserve">Парковая ул. д.9 </v>
      </c>
      <c r="B2535" s="185" t="str">
        <f>Лист4!C2533</f>
        <v>г. Астрахань</v>
      </c>
      <c r="C2535" s="46">
        <f t="shared" si="78"/>
        <v>24.1233234</v>
      </c>
      <c r="D2535" s="46">
        <f t="shared" si="79"/>
        <v>1.5397866</v>
      </c>
      <c r="E2535" s="160">
        <v>0</v>
      </c>
      <c r="F2535" s="161">
        <v>1.5397866</v>
      </c>
      <c r="G2535" s="162">
        <v>0</v>
      </c>
      <c r="H2535" s="162">
        <v>0</v>
      </c>
      <c r="I2535" s="162">
        <v>0</v>
      </c>
      <c r="J2535" s="162">
        <v>0</v>
      </c>
      <c r="K2535" s="163">
        <f>Лист4!E2533/1000</f>
        <v>25.66311</v>
      </c>
      <c r="L2535" s="164"/>
      <c r="M2535" s="164"/>
    </row>
    <row r="2536" spans="1:13" s="166" customFormat="1" ht="18.75" customHeight="1" x14ac:dyDescent="0.25">
      <c r="A2536" s="45" t="str">
        <f>Лист4!A2534</f>
        <v xml:space="preserve">Пирогова ул. д.194 </v>
      </c>
      <c r="B2536" s="185" t="str">
        <f>Лист4!C2534</f>
        <v>г. Астрахань</v>
      </c>
      <c r="C2536" s="46">
        <f t="shared" si="78"/>
        <v>69.272266000000002</v>
      </c>
      <c r="D2536" s="46">
        <f t="shared" si="79"/>
        <v>4.4216340000000001</v>
      </c>
      <c r="E2536" s="160">
        <v>0</v>
      </c>
      <c r="F2536" s="161">
        <v>4.4216340000000001</v>
      </c>
      <c r="G2536" s="162">
        <v>0</v>
      </c>
      <c r="H2536" s="162">
        <v>0</v>
      </c>
      <c r="I2536" s="162">
        <v>0</v>
      </c>
      <c r="J2536" s="162">
        <v>0</v>
      </c>
      <c r="K2536" s="163">
        <f>Лист4!E2534/1000</f>
        <v>73.693899999999999</v>
      </c>
      <c r="L2536" s="164"/>
      <c r="M2536" s="164"/>
    </row>
    <row r="2537" spans="1:13" s="166" customFormat="1" ht="18.75" customHeight="1" x14ac:dyDescent="0.25">
      <c r="A2537" s="45" t="str">
        <f>Лист4!A2535</f>
        <v xml:space="preserve">Пирогова ул. д.194А </v>
      </c>
      <c r="B2537" s="185" t="str">
        <f>Лист4!C2535</f>
        <v>г. Астрахань</v>
      </c>
      <c r="C2537" s="46">
        <f t="shared" si="78"/>
        <v>1.7446400000000002</v>
      </c>
      <c r="D2537" s="46">
        <f t="shared" si="79"/>
        <v>0.11136</v>
      </c>
      <c r="E2537" s="160">
        <v>0</v>
      </c>
      <c r="F2537" s="161">
        <v>0.11136</v>
      </c>
      <c r="G2537" s="162">
        <v>0</v>
      </c>
      <c r="H2537" s="162">
        <v>0</v>
      </c>
      <c r="I2537" s="162">
        <v>0</v>
      </c>
      <c r="J2537" s="162">
        <v>0</v>
      </c>
      <c r="K2537" s="163">
        <f>Лист4!E2535/1000</f>
        <v>1.8560000000000001</v>
      </c>
      <c r="L2537" s="164"/>
      <c r="M2537" s="164"/>
    </row>
    <row r="2538" spans="1:13" s="166" customFormat="1" ht="18.75" customHeight="1" x14ac:dyDescent="0.25">
      <c r="A2538" s="45" t="str">
        <f>Лист4!A2536</f>
        <v xml:space="preserve">Победы (Трусовский р-н) ул. д.18 </v>
      </c>
      <c r="B2538" s="185" t="str">
        <f>Лист4!C2536</f>
        <v>г. Астрахань</v>
      </c>
      <c r="C2538" s="46">
        <f t="shared" si="78"/>
        <v>0</v>
      </c>
      <c r="D2538" s="46">
        <f t="shared" si="79"/>
        <v>0</v>
      </c>
      <c r="E2538" s="160">
        <v>0</v>
      </c>
      <c r="F2538" s="161">
        <v>0</v>
      </c>
      <c r="G2538" s="162">
        <v>0</v>
      </c>
      <c r="H2538" s="162">
        <v>0</v>
      </c>
      <c r="I2538" s="162">
        <v>0</v>
      </c>
      <c r="J2538" s="162">
        <v>0</v>
      </c>
      <c r="K2538" s="163">
        <f>Лист4!E2536/1000</f>
        <v>0</v>
      </c>
      <c r="L2538" s="164"/>
      <c r="M2538" s="164"/>
    </row>
    <row r="2539" spans="1:13" s="166" customFormat="1" ht="18.75" customHeight="1" x14ac:dyDescent="0.25">
      <c r="A2539" s="45" t="str">
        <f>Лист4!A2537</f>
        <v xml:space="preserve">Прибрежная ул. д.53А </v>
      </c>
      <c r="B2539" s="185" t="str">
        <f>Лист4!C2537</f>
        <v>г. Астрахань</v>
      </c>
      <c r="C2539" s="46">
        <f t="shared" si="78"/>
        <v>654.0458242000002</v>
      </c>
      <c r="D2539" s="46">
        <f t="shared" si="79"/>
        <v>41.747605800000009</v>
      </c>
      <c r="E2539" s="160">
        <v>0</v>
      </c>
      <c r="F2539" s="161">
        <v>41.747605800000009</v>
      </c>
      <c r="G2539" s="162">
        <v>0</v>
      </c>
      <c r="H2539" s="162">
        <v>0</v>
      </c>
      <c r="I2539" s="162">
        <v>0</v>
      </c>
      <c r="J2539" s="162">
        <v>0</v>
      </c>
      <c r="K2539" s="163">
        <f>Лист4!E2537/1000</f>
        <v>695.79343000000017</v>
      </c>
      <c r="L2539" s="164"/>
      <c r="M2539" s="164"/>
    </row>
    <row r="2540" spans="1:13" s="166" customFormat="1" ht="18.75" customHeight="1" x14ac:dyDescent="0.25">
      <c r="A2540" s="45" t="str">
        <f>Лист4!A2538</f>
        <v xml:space="preserve">Промышленная ул. д.10А </v>
      </c>
      <c r="B2540" s="185" t="str">
        <f>Лист4!C2538</f>
        <v>г. Астрахань</v>
      </c>
      <c r="C2540" s="46">
        <f t="shared" si="78"/>
        <v>97.25794599999999</v>
      </c>
      <c r="D2540" s="46">
        <f t="shared" si="79"/>
        <v>6.207954</v>
      </c>
      <c r="E2540" s="160">
        <v>0</v>
      </c>
      <c r="F2540" s="161">
        <v>6.207954</v>
      </c>
      <c r="G2540" s="162">
        <v>0</v>
      </c>
      <c r="H2540" s="162">
        <v>0</v>
      </c>
      <c r="I2540" s="162">
        <v>0</v>
      </c>
      <c r="J2540" s="162">
        <v>0</v>
      </c>
      <c r="K2540" s="163">
        <f>Лист4!E2538/1000</f>
        <v>103.46589999999999</v>
      </c>
      <c r="L2540" s="164"/>
      <c r="M2540" s="164"/>
    </row>
    <row r="2541" spans="1:13" s="166" customFormat="1" ht="18.75" customHeight="1" x14ac:dyDescent="0.25">
      <c r="A2541" s="45" t="str">
        <f>Лист4!A2539</f>
        <v xml:space="preserve">Промышленная ул. д.4 </v>
      </c>
      <c r="B2541" s="185" t="str">
        <f>Лист4!C2539</f>
        <v>г. Астрахань</v>
      </c>
      <c r="C2541" s="46">
        <f t="shared" si="78"/>
        <v>58.822464599999996</v>
      </c>
      <c r="D2541" s="46">
        <f t="shared" si="79"/>
        <v>3.7546254000000001</v>
      </c>
      <c r="E2541" s="160">
        <v>0</v>
      </c>
      <c r="F2541" s="161">
        <v>3.7546254000000001</v>
      </c>
      <c r="G2541" s="162">
        <v>0</v>
      </c>
      <c r="H2541" s="162">
        <v>0</v>
      </c>
      <c r="I2541" s="162">
        <v>0</v>
      </c>
      <c r="J2541" s="162">
        <v>299.57</v>
      </c>
      <c r="K2541" s="163">
        <f>Лист4!E2539/1000-J2541</f>
        <v>-236.99290999999999</v>
      </c>
      <c r="L2541" s="164"/>
      <c r="M2541" s="164"/>
    </row>
    <row r="2542" spans="1:13" s="166" customFormat="1" ht="18.75" customHeight="1" x14ac:dyDescent="0.25">
      <c r="A2542" s="45" t="str">
        <f>Лист4!A2540</f>
        <v xml:space="preserve">Промышленная ул. д.6 </v>
      </c>
      <c r="B2542" s="185" t="str">
        <f>Лист4!C2540</f>
        <v>г. Астрахань</v>
      </c>
      <c r="C2542" s="46">
        <f t="shared" si="78"/>
        <v>41.366955999999995</v>
      </c>
      <c r="D2542" s="46">
        <f t="shared" si="79"/>
        <v>2.6404439999999996</v>
      </c>
      <c r="E2542" s="160">
        <v>0</v>
      </c>
      <c r="F2542" s="161">
        <v>2.6404439999999996</v>
      </c>
      <c r="G2542" s="162">
        <v>0</v>
      </c>
      <c r="H2542" s="162">
        <v>0</v>
      </c>
      <c r="I2542" s="162">
        <v>0</v>
      </c>
      <c r="J2542" s="162">
        <v>0</v>
      </c>
      <c r="K2542" s="163">
        <f>Лист4!E2540/1000</f>
        <v>44.007399999999997</v>
      </c>
      <c r="L2542" s="164"/>
      <c r="M2542" s="164"/>
    </row>
    <row r="2543" spans="1:13" s="166" customFormat="1" ht="18.75" customHeight="1" x14ac:dyDescent="0.25">
      <c r="A2543" s="45" t="str">
        <f>Лист4!A2541</f>
        <v xml:space="preserve">Промышленная ул. д.8 </v>
      </c>
      <c r="B2543" s="185" t="str">
        <f>Лист4!C2541</f>
        <v>г. Астрахань</v>
      </c>
      <c r="C2543" s="46">
        <f t="shared" si="78"/>
        <v>44.659117999999992</v>
      </c>
      <c r="D2543" s="46">
        <f t="shared" si="79"/>
        <v>2.8505819999999997</v>
      </c>
      <c r="E2543" s="160">
        <v>0</v>
      </c>
      <c r="F2543" s="161">
        <v>2.8505819999999997</v>
      </c>
      <c r="G2543" s="162">
        <v>0</v>
      </c>
      <c r="H2543" s="162">
        <v>0</v>
      </c>
      <c r="I2543" s="162">
        <v>0</v>
      </c>
      <c r="J2543" s="162">
        <v>0</v>
      </c>
      <c r="K2543" s="163">
        <f>Лист4!E2541/1000</f>
        <v>47.509699999999995</v>
      </c>
      <c r="L2543" s="164"/>
      <c r="M2543" s="164"/>
    </row>
    <row r="2544" spans="1:13" s="166" customFormat="1" ht="18.75" customHeight="1" x14ac:dyDescent="0.25">
      <c r="A2544" s="45" t="str">
        <f>Лист4!A2542</f>
        <v xml:space="preserve">Ростовский (Трусовский р-н) пер. д.10 </v>
      </c>
      <c r="B2544" s="185" t="str">
        <f>Лист4!C2542</f>
        <v>г. Астрахань</v>
      </c>
      <c r="C2544" s="46">
        <f t="shared" si="78"/>
        <v>66.539686000000003</v>
      </c>
      <c r="D2544" s="46">
        <f t="shared" si="79"/>
        <v>4.2472140000000005</v>
      </c>
      <c r="E2544" s="160">
        <v>0</v>
      </c>
      <c r="F2544" s="161">
        <v>4.2472140000000005</v>
      </c>
      <c r="G2544" s="162">
        <v>0</v>
      </c>
      <c r="H2544" s="162">
        <v>0</v>
      </c>
      <c r="I2544" s="162">
        <v>0</v>
      </c>
      <c r="J2544" s="162">
        <v>0</v>
      </c>
      <c r="K2544" s="163">
        <f>Лист4!E2542/1000</f>
        <v>70.786900000000003</v>
      </c>
      <c r="L2544" s="164"/>
      <c r="M2544" s="164"/>
    </row>
    <row r="2545" spans="1:13" s="166" customFormat="1" ht="18.75" customHeight="1" x14ac:dyDescent="0.25">
      <c r="A2545" s="45" t="str">
        <f>Лист4!A2543</f>
        <v xml:space="preserve">Ростовский (Трусовский р-н) пер. д.12 </v>
      </c>
      <c r="B2545" s="185" t="str">
        <f>Лист4!C2543</f>
        <v>г. Астрахань</v>
      </c>
      <c r="C2545" s="46">
        <f t="shared" si="78"/>
        <v>74.043047999999999</v>
      </c>
      <c r="D2545" s="46">
        <f t="shared" si="79"/>
        <v>4.7261519999999999</v>
      </c>
      <c r="E2545" s="160">
        <v>0</v>
      </c>
      <c r="F2545" s="161">
        <v>4.7261519999999999</v>
      </c>
      <c r="G2545" s="162">
        <v>0</v>
      </c>
      <c r="H2545" s="162">
        <v>0</v>
      </c>
      <c r="I2545" s="162">
        <v>0</v>
      </c>
      <c r="J2545" s="162">
        <v>0</v>
      </c>
      <c r="K2545" s="163">
        <f>Лист4!E2543/1000</f>
        <v>78.769199999999998</v>
      </c>
      <c r="L2545" s="164"/>
      <c r="M2545" s="164"/>
    </row>
    <row r="2546" spans="1:13" s="166" customFormat="1" ht="18.75" customHeight="1" x14ac:dyDescent="0.25">
      <c r="A2546" s="45" t="str">
        <f>Лист4!A2544</f>
        <v xml:space="preserve">Ростовский (Трусовский р-н) пер. д.13 </v>
      </c>
      <c r="B2546" s="185" t="str">
        <f>Лист4!C2544</f>
        <v>г. Астрахань</v>
      </c>
      <c r="C2546" s="46">
        <f t="shared" si="78"/>
        <v>266.14361000000014</v>
      </c>
      <c r="D2546" s="46">
        <f t="shared" si="79"/>
        <v>16.987890000000007</v>
      </c>
      <c r="E2546" s="160">
        <v>0</v>
      </c>
      <c r="F2546" s="161">
        <v>16.987890000000007</v>
      </c>
      <c r="G2546" s="162">
        <v>0</v>
      </c>
      <c r="H2546" s="162">
        <v>0</v>
      </c>
      <c r="I2546" s="162">
        <v>0</v>
      </c>
      <c r="J2546" s="162">
        <v>0</v>
      </c>
      <c r="K2546" s="163">
        <f>Лист4!E2544/1000</f>
        <v>283.13150000000013</v>
      </c>
      <c r="L2546" s="164"/>
      <c r="M2546" s="164"/>
    </row>
    <row r="2547" spans="1:13" s="166" customFormat="1" ht="18.75" customHeight="1" x14ac:dyDescent="0.25">
      <c r="A2547" s="45" t="str">
        <f>Лист4!A2545</f>
        <v xml:space="preserve">Ростовский (Трусовский р-н) пер. д.14 </v>
      </c>
      <c r="B2547" s="185" t="str">
        <f>Лист4!C2545</f>
        <v>г. Астрахань</v>
      </c>
      <c r="C2547" s="46">
        <f t="shared" si="78"/>
        <v>313.79719199999994</v>
      </c>
      <c r="D2547" s="46">
        <f t="shared" si="79"/>
        <v>20.029607999999996</v>
      </c>
      <c r="E2547" s="160">
        <v>0</v>
      </c>
      <c r="F2547" s="161">
        <v>20.029607999999996</v>
      </c>
      <c r="G2547" s="162">
        <v>0</v>
      </c>
      <c r="H2547" s="162">
        <v>0</v>
      </c>
      <c r="I2547" s="162">
        <v>0</v>
      </c>
      <c r="J2547" s="162">
        <v>0</v>
      </c>
      <c r="K2547" s="163">
        <f>Лист4!E2545/1000</f>
        <v>333.82679999999993</v>
      </c>
      <c r="L2547" s="164"/>
      <c r="M2547" s="164"/>
    </row>
    <row r="2548" spans="1:13" s="166" customFormat="1" ht="18.75" customHeight="1" x14ac:dyDescent="0.25">
      <c r="A2548" s="45" t="str">
        <f>Лист4!A2546</f>
        <v xml:space="preserve">Ростовский (Трусовский р-н) пер. д.15 </v>
      </c>
      <c r="B2548" s="185" t="str">
        <f>Лист4!C2546</f>
        <v>г. Астрахань</v>
      </c>
      <c r="C2548" s="46">
        <f t="shared" si="78"/>
        <v>195.44376600000001</v>
      </c>
      <c r="D2548" s="46">
        <f t="shared" si="79"/>
        <v>12.475134000000001</v>
      </c>
      <c r="E2548" s="160">
        <v>0</v>
      </c>
      <c r="F2548" s="161">
        <v>12.475134000000001</v>
      </c>
      <c r="G2548" s="162">
        <v>0</v>
      </c>
      <c r="H2548" s="162">
        <v>0</v>
      </c>
      <c r="I2548" s="162">
        <v>0</v>
      </c>
      <c r="J2548" s="162">
        <v>0</v>
      </c>
      <c r="K2548" s="163">
        <f>Лист4!E2546/1000</f>
        <v>207.91890000000001</v>
      </c>
      <c r="L2548" s="164"/>
      <c r="M2548" s="164"/>
    </row>
    <row r="2549" spans="1:13" s="166" customFormat="1" ht="18.75" customHeight="1" x14ac:dyDescent="0.25">
      <c r="A2549" s="45" t="str">
        <f>Лист4!A2547</f>
        <v xml:space="preserve">Ростовский (Трусовский р-н) пер. д.17 </v>
      </c>
      <c r="B2549" s="185" t="str">
        <f>Лист4!C2547</f>
        <v>г. Астрахань</v>
      </c>
      <c r="C2549" s="46">
        <f t="shared" si="78"/>
        <v>257.74808459999991</v>
      </c>
      <c r="D2549" s="46">
        <f t="shared" si="79"/>
        <v>16.452005399999997</v>
      </c>
      <c r="E2549" s="160">
        <v>0</v>
      </c>
      <c r="F2549" s="161">
        <v>16.452005399999997</v>
      </c>
      <c r="G2549" s="162">
        <v>0</v>
      </c>
      <c r="H2549" s="162">
        <v>0</v>
      </c>
      <c r="I2549" s="162">
        <v>0</v>
      </c>
      <c r="J2549" s="162">
        <v>0</v>
      </c>
      <c r="K2549" s="163">
        <f>Лист4!E2547/1000</f>
        <v>274.20008999999993</v>
      </c>
      <c r="L2549" s="164"/>
      <c r="M2549" s="164"/>
    </row>
    <row r="2550" spans="1:13" s="166" customFormat="1" ht="18.75" customHeight="1" x14ac:dyDescent="0.25">
      <c r="A2550" s="45" t="str">
        <f>Лист4!A2548</f>
        <v xml:space="preserve">Ростовский (Трусовский р-н) пер. д.19 </v>
      </c>
      <c r="B2550" s="185" t="str">
        <f>Лист4!C2548</f>
        <v>г. Астрахань</v>
      </c>
      <c r="C2550" s="46">
        <f t="shared" si="78"/>
        <v>475.73010840000001</v>
      </c>
      <c r="D2550" s="46">
        <f t="shared" si="79"/>
        <v>30.365751600000003</v>
      </c>
      <c r="E2550" s="160">
        <v>0</v>
      </c>
      <c r="F2550" s="161">
        <v>30.365751600000003</v>
      </c>
      <c r="G2550" s="162">
        <v>0</v>
      </c>
      <c r="H2550" s="162">
        <v>0</v>
      </c>
      <c r="I2550" s="162">
        <v>0</v>
      </c>
      <c r="J2550" s="162">
        <v>0</v>
      </c>
      <c r="K2550" s="163">
        <f>Лист4!E2548/1000</f>
        <v>506.09586000000002</v>
      </c>
      <c r="L2550" s="164"/>
      <c r="M2550" s="164"/>
    </row>
    <row r="2551" spans="1:13" s="166" customFormat="1" ht="18.75" customHeight="1" x14ac:dyDescent="0.25">
      <c r="A2551" s="45" t="str">
        <f>Лист4!A2549</f>
        <v xml:space="preserve">Ростовский (Трусовский р-н) пер. д.20 </v>
      </c>
      <c r="B2551" s="185" t="str">
        <f>Лист4!C2549</f>
        <v>г. Астрахань</v>
      </c>
      <c r="C2551" s="46">
        <f t="shared" si="78"/>
        <v>420.07562239999999</v>
      </c>
      <c r="D2551" s="46">
        <f t="shared" si="79"/>
        <v>26.813337599999997</v>
      </c>
      <c r="E2551" s="160">
        <v>0</v>
      </c>
      <c r="F2551" s="161">
        <v>26.813337599999997</v>
      </c>
      <c r="G2551" s="162">
        <v>0</v>
      </c>
      <c r="H2551" s="162">
        <v>0</v>
      </c>
      <c r="I2551" s="162">
        <v>0</v>
      </c>
      <c r="J2551" s="162">
        <v>1564.27</v>
      </c>
      <c r="K2551" s="163">
        <f>Лист4!E2549/1000-J2551</f>
        <v>-1117.38104</v>
      </c>
      <c r="L2551" s="164"/>
      <c r="M2551" s="164"/>
    </row>
    <row r="2552" spans="1:13" s="166" customFormat="1" ht="18.75" customHeight="1" x14ac:dyDescent="0.25">
      <c r="A2552" s="45" t="str">
        <f>Лист4!A2550</f>
        <v xml:space="preserve">Ростовский (Трусовский р-н) пер. д.3 </v>
      </c>
      <c r="B2552" s="185" t="str">
        <f>Лист4!C2550</f>
        <v>г. Астрахань</v>
      </c>
      <c r="C2552" s="46">
        <f t="shared" si="78"/>
        <v>42.343804000000006</v>
      </c>
      <c r="D2552" s="46">
        <f t="shared" si="79"/>
        <v>2.7027960000000002</v>
      </c>
      <c r="E2552" s="160">
        <v>0</v>
      </c>
      <c r="F2552" s="161">
        <v>2.7027960000000002</v>
      </c>
      <c r="G2552" s="162">
        <v>0</v>
      </c>
      <c r="H2552" s="162">
        <v>0</v>
      </c>
      <c r="I2552" s="162">
        <v>0</v>
      </c>
      <c r="J2552" s="162">
        <v>0</v>
      </c>
      <c r="K2552" s="163">
        <f>Лист4!E2550/1000</f>
        <v>45.046600000000005</v>
      </c>
      <c r="L2552" s="164"/>
      <c r="M2552" s="164"/>
    </row>
    <row r="2553" spans="1:13" s="166" customFormat="1" ht="18.75" customHeight="1" x14ac:dyDescent="0.25">
      <c r="A2553" s="45" t="str">
        <f>Лист4!A2551</f>
        <v xml:space="preserve">Ростовский (Трусовский р-н) пер. д.4 </v>
      </c>
      <c r="B2553" s="185" t="str">
        <f>Лист4!C2551</f>
        <v>г. Астрахань</v>
      </c>
      <c r="C2553" s="46">
        <f t="shared" si="78"/>
        <v>3.7115900000000002</v>
      </c>
      <c r="D2553" s="46">
        <f t="shared" si="79"/>
        <v>0.23691000000000001</v>
      </c>
      <c r="E2553" s="160">
        <v>0</v>
      </c>
      <c r="F2553" s="161">
        <v>0.23691000000000001</v>
      </c>
      <c r="G2553" s="162">
        <v>0</v>
      </c>
      <c r="H2553" s="162">
        <v>0</v>
      </c>
      <c r="I2553" s="162">
        <v>0</v>
      </c>
      <c r="J2553" s="162">
        <v>0</v>
      </c>
      <c r="K2553" s="163">
        <f>Лист4!E2551/1000-J2553</f>
        <v>3.9485000000000001</v>
      </c>
      <c r="L2553" s="164"/>
      <c r="M2553" s="164"/>
    </row>
    <row r="2554" spans="1:13" s="165" customFormat="1" ht="18.75" customHeight="1" x14ac:dyDescent="0.25">
      <c r="A2554" s="45" t="str">
        <f>Лист4!A2552</f>
        <v xml:space="preserve">Ростовский (Трусовский р-н) пер. д.5 </v>
      </c>
      <c r="B2554" s="185" t="str">
        <f>Лист4!C2552</f>
        <v>г. Астрахань</v>
      </c>
      <c r="C2554" s="46">
        <f t="shared" si="78"/>
        <v>114.21592199999999</v>
      </c>
      <c r="D2554" s="46">
        <f t="shared" si="79"/>
        <v>7.2903780000000005</v>
      </c>
      <c r="E2554" s="160">
        <v>0</v>
      </c>
      <c r="F2554" s="161">
        <v>7.2903780000000005</v>
      </c>
      <c r="G2554" s="162">
        <v>0</v>
      </c>
      <c r="H2554" s="162">
        <v>0</v>
      </c>
      <c r="I2554" s="162">
        <v>0</v>
      </c>
      <c r="J2554" s="162">
        <v>0</v>
      </c>
      <c r="K2554" s="163">
        <f>Лист4!E2552/1000</f>
        <v>121.5063</v>
      </c>
      <c r="L2554" s="164"/>
      <c r="M2554" s="164"/>
    </row>
    <row r="2555" spans="1:13" s="165" customFormat="1" ht="25.5" customHeight="1" x14ac:dyDescent="0.25">
      <c r="A2555" s="45" t="str">
        <f>Лист4!A2553</f>
        <v xml:space="preserve">Ростовский (Трусовский р-н) пер. д.8 </v>
      </c>
      <c r="B2555" s="185" t="str">
        <f>Лист4!C2553</f>
        <v>г. Астрахань</v>
      </c>
      <c r="C2555" s="46">
        <f t="shared" si="78"/>
        <v>60.832100000000004</v>
      </c>
      <c r="D2555" s="46">
        <f t="shared" si="79"/>
        <v>3.8829000000000002</v>
      </c>
      <c r="E2555" s="160">
        <v>0</v>
      </c>
      <c r="F2555" s="161">
        <v>3.8829000000000002</v>
      </c>
      <c r="G2555" s="162">
        <v>0</v>
      </c>
      <c r="H2555" s="162">
        <v>0</v>
      </c>
      <c r="I2555" s="162">
        <v>0</v>
      </c>
      <c r="J2555" s="162">
        <v>0</v>
      </c>
      <c r="K2555" s="163">
        <f>Лист4!E2553/1000</f>
        <v>64.715000000000003</v>
      </c>
      <c r="L2555" s="164"/>
      <c r="M2555" s="164"/>
    </row>
    <row r="2556" spans="1:13" s="165" customFormat="1" ht="25.5" customHeight="1" x14ac:dyDescent="0.25">
      <c r="A2556" s="45" t="str">
        <f>Лист4!A2554</f>
        <v xml:space="preserve">Рыбацкий 1-й пер. д.8 </v>
      </c>
      <c r="B2556" s="185" t="str">
        <f>Лист4!C2554</f>
        <v>г. Астрахань</v>
      </c>
      <c r="C2556" s="46">
        <f t="shared" si="78"/>
        <v>10.339342</v>
      </c>
      <c r="D2556" s="46">
        <f t="shared" si="79"/>
        <v>0.65995799999999993</v>
      </c>
      <c r="E2556" s="160">
        <v>0</v>
      </c>
      <c r="F2556" s="161">
        <v>0.65995799999999993</v>
      </c>
      <c r="G2556" s="162">
        <v>0</v>
      </c>
      <c r="H2556" s="162">
        <v>0</v>
      </c>
      <c r="I2556" s="162">
        <v>0</v>
      </c>
      <c r="J2556" s="162">
        <v>0</v>
      </c>
      <c r="K2556" s="163">
        <f>Лист4!E2554/1000</f>
        <v>10.9993</v>
      </c>
      <c r="L2556" s="164"/>
      <c r="M2556" s="164"/>
    </row>
    <row r="2557" spans="1:13" s="166" customFormat="1" ht="25.5" customHeight="1" x14ac:dyDescent="0.25">
      <c r="A2557" s="45" t="str">
        <f>Лист4!A2555</f>
        <v xml:space="preserve">Садовый 2-й пер. д.4 </v>
      </c>
      <c r="B2557" s="185" t="str">
        <f>Лист4!C2555</f>
        <v>г. Астрахань</v>
      </c>
      <c r="C2557" s="46">
        <f t="shared" si="78"/>
        <v>491.64432719999991</v>
      </c>
      <c r="D2557" s="46">
        <f t="shared" si="79"/>
        <v>31.381552799999994</v>
      </c>
      <c r="E2557" s="160">
        <v>0</v>
      </c>
      <c r="F2557" s="161">
        <v>31.381552799999994</v>
      </c>
      <c r="G2557" s="162">
        <v>0</v>
      </c>
      <c r="H2557" s="162">
        <v>0</v>
      </c>
      <c r="I2557" s="162">
        <v>0</v>
      </c>
      <c r="J2557" s="162">
        <v>0</v>
      </c>
      <c r="K2557" s="163">
        <f>Лист4!E2555/1000</f>
        <v>523.02587999999992</v>
      </c>
      <c r="L2557" s="164"/>
      <c r="M2557" s="164"/>
    </row>
    <row r="2558" spans="1:13" s="166" customFormat="1" ht="25.5" customHeight="1" x14ac:dyDescent="0.25">
      <c r="A2558" s="45" t="str">
        <f>Лист4!A2556</f>
        <v xml:space="preserve">Санаторная (Тинаки -2) ул. д.4 </v>
      </c>
      <c r="B2558" s="185" t="str">
        <f>Лист4!C2556</f>
        <v>г. Астрахань</v>
      </c>
      <c r="C2558" s="46">
        <f t="shared" si="78"/>
        <v>28.160237999999996</v>
      </c>
      <c r="D2558" s="46">
        <f t="shared" si="79"/>
        <v>1.7974619999999999</v>
      </c>
      <c r="E2558" s="160">
        <v>0</v>
      </c>
      <c r="F2558" s="161">
        <v>1.7974619999999999</v>
      </c>
      <c r="G2558" s="162">
        <v>0</v>
      </c>
      <c r="H2558" s="162">
        <v>0</v>
      </c>
      <c r="I2558" s="162">
        <v>0</v>
      </c>
      <c r="J2558" s="162">
        <v>0</v>
      </c>
      <c r="K2558" s="163">
        <f>Лист4!E2556/1000</f>
        <v>29.957699999999996</v>
      </c>
      <c r="L2558" s="164"/>
      <c r="M2558" s="164"/>
    </row>
    <row r="2559" spans="1:13" s="166" customFormat="1" ht="18.75" customHeight="1" x14ac:dyDescent="0.25">
      <c r="A2559" s="45" t="str">
        <f>Лист4!A2557</f>
        <v xml:space="preserve">Сеченова ул. д.14 </v>
      </c>
      <c r="B2559" s="185" t="str">
        <f>Лист4!C2557</f>
        <v>г. Астрахань</v>
      </c>
      <c r="C2559" s="46">
        <f t="shared" ref="C2559:C2622" si="80">K2559+J2559-F2559</f>
        <v>0</v>
      </c>
      <c r="D2559" s="46">
        <f t="shared" ref="D2559:D2622" si="81">F2559</f>
        <v>0</v>
      </c>
      <c r="E2559" s="160">
        <v>0</v>
      </c>
      <c r="F2559" s="161">
        <v>0</v>
      </c>
      <c r="G2559" s="162">
        <v>0</v>
      </c>
      <c r="H2559" s="162">
        <v>0</v>
      </c>
      <c r="I2559" s="162">
        <v>0</v>
      </c>
      <c r="J2559" s="162">
        <v>0</v>
      </c>
      <c r="K2559" s="163">
        <f>Лист4!E2557/1000</f>
        <v>0</v>
      </c>
      <c r="L2559" s="164"/>
      <c r="M2559" s="164"/>
    </row>
    <row r="2560" spans="1:13" s="166" customFormat="1" ht="18.75" customHeight="1" x14ac:dyDescent="0.25">
      <c r="A2560" s="45" t="str">
        <f>Лист4!A2558</f>
        <v xml:space="preserve">Сеченова ул. д.4 </v>
      </c>
      <c r="B2560" s="185" t="str">
        <f>Лист4!C2558</f>
        <v>г. Астрахань</v>
      </c>
      <c r="C2560" s="46">
        <f t="shared" si="80"/>
        <v>3.9143479999999999</v>
      </c>
      <c r="D2560" s="46">
        <f t="shared" si="81"/>
        <v>0.24985199999999999</v>
      </c>
      <c r="E2560" s="160">
        <v>0</v>
      </c>
      <c r="F2560" s="161">
        <v>0.24985199999999999</v>
      </c>
      <c r="G2560" s="162">
        <v>0</v>
      </c>
      <c r="H2560" s="162">
        <v>0</v>
      </c>
      <c r="I2560" s="162">
        <v>0</v>
      </c>
      <c r="J2560" s="162">
        <v>0</v>
      </c>
      <c r="K2560" s="163">
        <f>Лист4!E2558/1000</f>
        <v>4.1642000000000001</v>
      </c>
      <c r="L2560" s="164"/>
      <c r="M2560" s="164"/>
    </row>
    <row r="2561" spans="1:13" s="166" customFormat="1" ht="25.5" customHeight="1" x14ac:dyDescent="0.25">
      <c r="A2561" s="45" t="str">
        <f>Лист4!A2559</f>
        <v xml:space="preserve">Сеченова ул. д.6 </v>
      </c>
      <c r="B2561" s="185" t="str">
        <f>Лист4!C2559</f>
        <v>г. Астрахань</v>
      </c>
      <c r="C2561" s="46">
        <f t="shared" si="80"/>
        <v>8.6478120000000001</v>
      </c>
      <c r="D2561" s="46">
        <f t="shared" si="81"/>
        <v>0.55198799999999992</v>
      </c>
      <c r="E2561" s="160">
        <v>0</v>
      </c>
      <c r="F2561" s="161">
        <v>0.55198799999999992</v>
      </c>
      <c r="G2561" s="162">
        <v>0</v>
      </c>
      <c r="H2561" s="162">
        <v>0</v>
      </c>
      <c r="I2561" s="162">
        <v>0</v>
      </c>
      <c r="J2561" s="162">
        <v>0</v>
      </c>
      <c r="K2561" s="163">
        <f>Лист4!E2559/1000</f>
        <v>9.1997999999999998</v>
      </c>
      <c r="L2561" s="164"/>
      <c r="M2561" s="164"/>
    </row>
    <row r="2562" spans="1:13" s="166" customFormat="1" ht="25.5" customHeight="1" x14ac:dyDescent="0.25">
      <c r="A2562" s="45" t="str">
        <f>Лист4!A2560</f>
        <v xml:space="preserve">Силикатная ул. д.26 </v>
      </c>
      <c r="B2562" s="185" t="str">
        <f>Лист4!C2560</f>
        <v>г. Астрахань</v>
      </c>
      <c r="C2562" s="46">
        <f t="shared" si="80"/>
        <v>854.00390259999995</v>
      </c>
      <c r="D2562" s="46">
        <f t="shared" si="81"/>
        <v>54.510887399999994</v>
      </c>
      <c r="E2562" s="160">
        <v>0</v>
      </c>
      <c r="F2562" s="161">
        <v>54.510887399999994</v>
      </c>
      <c r="G2562" s="162">
        <v>0</v>
      </c>
      <c r="H2562" s="162">
        <v>0</v>
      </c>
      <c r="I2562" s="162">
        <v>0</v>
      </c>
      <c r="J2562" s="162">
        <v>0</v>
      </c>
      <c r="K2562" s="163">
        <f>Лист4!E2560/1000</f>
        <v>908.51478999999995</v>
      </c>
      <c r="L2562" s="164"/>
      <c r="M2562" s="164"/>
    </row>
    <row r="2563" spans="1:13" s="166" customFormat="1" ht="18.75" customHeight="1" x14ac:dyDescent="0.25">
      <c r="A2563" s="45" t="str">
        <f>Лист4!A2561</f>
        <v xml:space="preserve">Советская (Нариманова) ул. д.32 </v>
      </c>
      <c r="B2563" s="185" t="str">
        <f>Лист4!C2561</f>
        <v>г. Астрахань</v>
      </c>
      <c r="C2563" s="46">
        <f t="shared" si="80"/>
        <v>0</v>
      </c>
      <c r="D2563" s="46">
        <f t="shared" si="81"/>
        <v>0</v>
      </c>
      <c r="E2563" s="160">
        <v>0</v>
      </c>
      <c r="F2563" s="161">
        <v>0</v>
      </c>
      <c r="G2563" s="162">
        <v>0</v>
      </c>
      <c r="H2563" s="162">
        <v>0</v>
      </c>
      <c r="I2563" s="162">
        <v>0</v>
      </c>
      <c r="J2563" s="162">
        <v>0</v>
      </c>
      <c r="K2563" s="163">
        <f>Лист4!E2561/1000-J2563</f>
        <v>0</v>
      </c>
      <c r="L2563" s="164"/>
      <c r="M2563" s="164"/>
    </row>
    <row r="2564" spans="1:13" s="166" customFormat="1" ht="18.75" customHeight="1" x14ac:dyDescent="0.25">
      <c r="A2564" s="45" t="str">
        <f>Лист4!A2562</f>
        <v xml:space="preserve">Советской Гвардии ул. д.1 </v>
      </c>
      <c r="B2564" s="185" t="str">
        <f>Лист4!C2562</f>
        <v>г. Астрахань</v>
      </c>
      <c r="C2564" s="46">
        <f t="shared" si="80"/>
        <v>293.12367799999998</v>
      </c>
      <c r="D2564" s="46">
        <f t="shared" si="81"/>
        <v>18.710021999999995</v>
      </c>
      <c r="E2564" s="160">
        <v>0</v>
      </c>
      <c r="F2564" s="161">
        <v>18.710021999999995</v>
      </c>
      <c r="G2564" s="162">
        <v>0</v>
      </c>
      <c r="H2564" s="162">
        <v>0</v>
      </c>
      <c r="I2564" s="162">
        <v>0</v>
      </c>
      <c r="J2564" s="162">
        <v>0</v>
      </c>
      <c r="K2564" s="163">
        <f>Лист4!E2562/1000</f>
        <v>311.83369999999996</v>
      </c>
      <c r="L2564" s="164"/>
      <c r="M2564" s="164"/>
    </row>
    <row r="2565" spans="1:13" s="166" customFormat="1" ht="18.75" customHeight="1" x14ac:dyDescent="0.25">
      <c r="A2565" s="45" t="str">
        <f>Лист4!A2563</f>
        <v xml:space="preserve">Советской Гвардии ул. д.1Б </v>
      </c>
      <c r="B2565" s="185" t="str">
        <f>Лист4!C2563</f>
        <v>г. Астрахань</v>
      </c>
      <c r="C2565" s="46">
        <f t="shared" si="80"/>
        <v>336.07358459999995</v>
      </c>
      <c r="D2565" s="46">
        <f t="shared" si="81"/>
        <v>21.451505399999995</v>
      </c>
      <c r="E2565" s="160">
        <v>0</v>
      </c>
      <c r="F2565" s="161">
        <v>21.451505399999995</v>
      </c>
      <c r="G2565" s="162">
        <v>0</v>
      </c>
      <c r="H2565" s="162">
        <v>0</v>
      </c>
      <c r="I2565" s="162">
        <v>0</v>
      </c>
      <c r="J2565" s="162">
        <v>0</v>
      </c>
      <c r="K2565" s="163">
        <f>Лист4!E2563/1000</f>
        <v>357.52508999999992</v>
      </c>
      <c r="L2565" s="164"/>
      <c r="M2565" s="164"/>
    </row>
    <row r="2566" spans="1:13" s="166" customFormat="1" ht="18.75" customHeight="1" x14ac:dyDescent="0.25">
      <c r="A2566" s="45" t="str">
        <f>Лист4!A2564</f>
        <v xml:space="preserve">Степана Разина пер. д.7 </v>
      </c>
      <c r="B2566" s="185" t="str">
        <f>Лист4!C2564</f>
        <v>г. Астрахань</v>
      </c>
      <c r="C2566" s="46">
        <f t="shared" si="80"/>
        <v>0.161304</v>
      </c>
      <c r="D2566" s="46">
        <f t="shared" si="81"/>
        <v>1.0296E-2</v>
      </c>
      <c r="E2566" s="160">
        <v>0</v>
      </c>
      <c r="F2566" s="161">
        <v>1.0296E-2</v>
      </c>
      <c r="G2566" s="162">
        <v>0</v>
      </c>
      <c r="H2566" s="162">
        <v>0</v>
      </c>
      <c r="I2566" s="162">
        <v>0</v>
      </c>
      <c r="J2566" s="162">
        <v>0</v>
      </c>
      <c r="K2566" s="163">
        <f>Лист4!E2564/1000</f>
        <v>0.1716</v>
      </c>
      <c r="L2566" s="164"/>
      <c r="M2566" s="164"/>
    </row>
    <row r="2567" spans="1:13" s="166" customFormat="1" ht="18.75" customHeight="1" x14ac:dyDescent="0.25">
      <c r="A2567" s="45" t="str">
        <f>Лист4!A2565</f>
        <v xml:space="preserve">Таганская ул. д.12 </v>
      </c>
      <c r="B2567" s="185" t="str">
        <f>Лист4!C2565</f>
        <v>г. Астрахань</v>
      </c>
      <c r="C2567" s="46">
        <f t="shared" si="80"/>
        <v>0</v>
      </c>
      <c r="D2567" s="46">
        <f t="shared" si="81"/>
        <v>0</v>
      </c>
      <c r="E2567" s="160">
        <v>0</v>
      </c>
      <c r="F2567" s="161">
        <v>0</v>
      </c>
      <c r="G2567" s="162">
        <v>0</v>
      </c>
      <c r="H2567" s="162">
        <v>0</v>
      </c>
      <c r="I2567" s="162">
        <v>0</v>
      </c>
      <c r="J2567" s="162">
        <v>0</v>
      </c>
      <c r="K2567" s="163">
        <f>Лист4!E2565/1000</f>
        <v>0</v>
      </c>
      <c r="L2567" s="164"/>
      <c r="M2567" s="164"/>
    </row>
    <row r="2568" spans="1:13" s="166" customFormat="1" ht="18.75" customHeight="1" x14ac:dyDescent="0.25">
      <c r="A2568" s="45" t="str">
        <f>Лист4!A2566</f>
        <v xml:space="preserve">Таганская ул. д.17 </v>
      </c>
      <c r="B2568" s="185" t="str">
        <f>Лист4!C2566</f>
        <v>г. Астрахань</v>
      </c>
      <c r="C2568" s="46">
        <f t="shared" si="80"/>
        <v>2.6256079999999997</v>
      </c>
      <c r="D2568" s="46">
        <f t="shared" si="81"/>
        <v>0.16759199999999999</v>
      </c>
      <c r="E2568" s="160">
        <v>0</v>
      </c>
      <c r="F2568" s="161">
        <v>0.16759199999999999</v>
      </c>
      <c r="G2568" s="162">
        <v>0</v>
      </c>
      <c r="H2568" s="162">
        <v>0</v>
      </c>
      <c r="I2568" s="162">
        <v>0</v>
      </c>
      <c r="J2568" s="162">
        <v>0</v>
      </c>
      <c r="K2568" s="163">
        <f>Лист4!E2566/1000</f>
        <v>2.7931999999999997</v>
      </c>
      <c r="L2568" s="164"/>
      <c r="M2568" s="164"/>
    </row>
    <row r="2569" spans="1:13" s="166" customFormat="1" ht="18.75" customHeight="1" x14ac:dyDescent="0.25">
      <c r="A2569" s="45" t="str">
        <f>Лист4!A2567</f>
        <v xml:space="preserve">Таганская ул. д.18 </v>
      </c>
      <c r="B2569" s="185" t="str">
        <f>Лист4!C2567</f>
        <v>г. Астрахань</v>
      </c>
      <c r="C2569" s="46">
        <f t="shared" si="80"/>
        <v>0.819774</v>
      </c>
      <c r="D2569" s="46">
        <f t="shared" si="81"/>
        <v>5.2325999999999998E-2</v>
      </c>
      <c r="E2569" s="160">
        <v>0</v>
      </c>
      <c r="F2569" s="161">
        <v>5.2325999999999998E-2</v>
      </c>
      <c r="G2569" s="162">
        <v>0</v>
      </c>
      <c r="H2569" s="162">
        <v>0</v>
      </c>
      <c r="I2569" s="162">
        <v>0</v>
      </c>
      <c r="J2569" s="162">
        <v>0</v>
      </c>
      <c r="K2569" s="163">
        <f>Лист4!E2567/1000</f>
        <v>0.87209999999999999</v>
      </c>
      <c r="L2569" s="164"/>
      <c r="M2569" s="164"/>
    </row>
    <row r="2570" spans="1:13" s="166" customFormat="1" ht="18.75" customHeight="1" x14ac:dyDescent="0.25">
      <c r="A2570" s="45" t="str">
        <f>Лист4!A2568</f>
        <v xml:space="preserve">Таганская ул. д.20 </v>
      </c>
      <c r="B2570" s="185" t="str">
        <f>Лист4!C2568</f>
        <v>г. Астрахань</v>
      </c>
      <c r="C2570" s="46">
        <f t="shared" si="80"/>
        <v>3.697584</v>
      </c>
      <c r="D2570" s="46">
        <f t="shared" si="81"/>
        <v>0.236016</v>
      </c>
      <c r="E2570" s="160">
        <v>0</v>
      </c>
      <c r="F2570" s="161">
        <v>0.236016</v>
      </c>
      <c r="G2570" s="162">
        <v>0</v>
      </c>
      <c r="H2570" s="162">
        <v>0</v>
      </c>
      <c r="I2570" s="162">
        <v>0</v>
      </c>
      <c r="J2570" s="162">
        <v>0</v>
      </c>
      <c r="K2570" s="163">
        <f>Лист4!E2568/1000</f>
        <v>3.9336000000000002</v>
      </c>
      <c r="L2570" s="164"/>
      <c r="M2570" s="164"/>
    </row>
    <row r="2571" spans="1:13" s="166" customFormat="1" ht="18.75" customHeight="1" x14ac:dyDescent="0.25">
      <c r="A2571" s="45" t="str">
        <f>Лист4!A2569</f>
        <v xml:space="preserve">Таганская ул. д.21 </v>
      </c>
      <c r="B2571" s="185" t="str">
        <f>Лист4!C2569</f>
        <v>г. Астрахань</v>
      </c>
      <c r="C2571" s="46">
        <f t="shared" si="80"/>
        <v>6.6082000000000001</v>
      </c>
      <c r="D2571" s="46">
        <f t="shared" si="81"/>
        <v>0.42180000000000001</v>
      </c>
      <c r="E2571" s="160">
        <v>0</v>
      </c>
      <c r="F2571" s="161">
        <v>0.42180000000000001</v>
      </c>
      <c r="G2571" s="162">
        <v>0</v>
      </c>
      <c r="H2571" s="162">
        <v>0</v>
      </c>
      <c r="I2571" s="162">
        <v>0</v>
      </c>
      <c r="J2571" s="162">
        <v>0</v>
      </c>
      <c r="K2571" s="163">
        <f>Лист4!E2569/1000</f>
        <v>7.03</v>
      </c>
      <c r="L2571" s="164"/>
      <c r="M2571" s="164"/>
    </row>
    <row r="2572" spans="1:13" s="166" customFormat="1" ht="18.75" customHeight="1" x14ac:dyDescent="0.25">
      <c r="A2572" s="45" t="str">
        <f>Лист4!A2570</f>
        <v xml:space="preserve">Таганская ул. д.27 </v>
      </c>
      <c r="B2572" s="185" t="str">
        <f>Лист4!C2570</f>
        <v>г. Астрахань</v>
      </c>
      <c r="C2572" s="46">
        <f t="shared" si="80"/>
        <v>26.196766</v>
      </c>
      <c r="D2572" s="46">
        <f t="shared" si="81"/>
        <v>1.6721340000000002</v>
      </c>
      <c r="E2572" s="160">
        <v>0</v>
      </c>
      <c r="F2572" s="161">
        <v>1.6721340000000002</v>
      </c>
      <c r="G2572" s="162">
        <v>0</v>
      </c>
      <c r="H2572" s="162">
        <v>0</v>
      </c>
      <c r="I2572" s="162">
        <v>0</v>
      </c>
      <c r="J2572" s="162">
        <v>0</v>
      </c>
      <c r="K2572" s="163">
        <f>Лист4!E2570/1000</f>
        <v>27.8689</v>
      </c>
      <c r="L2572" s="164"/>
      <c r="M2572" s="164"/>
    </row>
    <row r="2573" spans="1:13" s="165" customFormat="1" ht="18.75" customHeight="1" x14ac:dyDescent="0.25">
      <c r="A2573" s="45" t="str">
        <f>Лист4!A2571</f>
        <v xml:space="preserve">Таганская ул. д.29 </v>
      </c>
      <c r="B2573" s="185" t="str">
        <f>Лист4!C2571</f>
        <v>г. Астрахань</v>
      </c>
      <c r="C2573" s="46">
        <f t="shared" si="80"/>
        <v>24.666916000000001</v>
      </c>
      <c r="D2573" s="46">
        <f t="shared" si="81"/>
        <v>1.5744840000000002</v>
      </c>
      <c r="E2573" s="160">
        <v>0</v>
      </c>
      <c r="F2573" s="161">
        <v>1.5744840000000002</v>
      </c>
      <c r="G2573" s="162">
        <v>0</v>
      </c>
      <c r="H2573" s="162">
        <v>0</v>
      </c>
      <c r="I2573" s="162">
        <v>0</v>
      </c>
      <c r="J2573" s="162">
        <v>0</v>
      </c>
      <c r="K2573" s="163">
        <f>Лист4!E2571/1000</f>
        <v>26.241400000000002</v>
      </c>
      <c r="L2573" s="164"/>
      <c r="M2573" s="164"/>
    </row>
    <row r="2574" spans="1:13" s="165" customFormat="1" ht="18.75" customHeight="1" x14ac:dyDescent="0.25">
      <c r="A2574" s="45" t="str">
        <f>Лист4!A2572</f>
        <v xml:space="preserve">Таганская ул. д.31 </v>
      </c>
      <c r="B2574" s="185" t="str">
        <f>Лист4!C2572</f>
        <v>г. Астрахань</v>
      </c>
      <c r="C2574" s="46">
        <f t="shared" si="80"/>
        <v>37.147201999999993</v>
      </c>
      <c r="D2574" s="46">
        <f t="shared" si="81"/>
        <v>2.3710979999999999</v>
      </c>
      <c r="E2574" s="160">
        <v>0</v>
      </c>
      <c r="F2574" s="161">
        <v>2.3710979999999999</v>
      </c>
      <c r="G2574" s="162">
        <v>0</v>
      </c>
      <c r="H2574" s="162">
        <v>0</v>
      </c>
      <c r="I2574" s="162">
        <v>0</v>
      </c>
      <c r="J2574" s="162">
        <v>0</v>
      </c>
      <c r="K2574" s="163">
        <f>Лист4!E2572/1000</f>
        <v>39.518299999999996</v>
      </c>
      <c r="L2574" s="164"/>
      <c r="M2574" s="164"/>
    </row>
    <row r="2575" spans="1:13" s="165" customFormat="1" ht="18.75" customHeight="1" x14ac:dyDescent="0.25">
      <c r="A2575" s="45" t="str">
        <f>Лист4!A2573</f>
        <v xml:space="preserve">Таганская ул. д.32 </v>
      </c>
      <c r="B2575" s="185" t="str">
        <f>Лист4!C2573</f>
        <v>г. Астрахань</v>
      </c>
      <c r="C2575" s="46">
        <f t="shared" si="80"/>
        <v>204.33704019999999</v>
      </c>
      <c r="D2575" s="46">
        <f t="shared" si="81"/>
        <v>13.042789800000001</v>
      </c>
      <c r="E2575" s="160">
        <v>0</v>
      </c>
      <c r="F2575" s="161">
        <v>13.042789800000001</v>
      </c>
      <c r="G2575" s="162">
        <v>0</v>
      </c>
      <c r="H2575" s="162">
        <v>0</v>
      </c>
      <c r="I2575" s="162">
        <v>0</v>
      </c>
      <c r="J2575" s="162">
        <v>0</v>
      </c>
      <c r="K2575" s="163">
        <f>Лист4!E2573/1000</f>
        <v>217.37983</v>
      </c>
      <c r="L2575" s="164"/>
      <c r="M2575" s="164"/>
    </row>
    <row r="2576" spans="1:13" s="166" customFormat="1" ht="18.75" customHeight="1" x14ac:dyDescent="0.25">
      <c r="A2576" s="45" t="str">
        <f>Лист4!A2574</f>
        <v xml:space="preserve">Таганская ул. д.35 </v>
      </c>
      <c r="B2576" s="185" t="str">
        <f>Лист4!C2574</f>
        <v>г. Астрахань</v>
      </c>
      <c r="C2576" s="46">
        <f t="shared" si="80"/>
        <v>28.463857999999995</v>
      </c>
      <c r="D2576" s="46">
        <f t="shared" si="81"/>
        <v>1.8168419999999996</v>
      </c>
      <c r="E2576" s="160">
        <v>0</v>
      </c>
      <c r="F2576" s="161">
        <v>1.8168419999999996</v>
      </c>
      <c r="G2576" s="162">
        <v>0</v>
      </c>
      <c r="H2576" s="162">
        <v>0</v>
      </c>
      <c r="I2576" s="162">
        <v>0</v>
      </c>
      <c r="J2576" s="162">
        <v>0</v>
      </c>
      <c r="K2576" s="163">
        <f>Лист4!E2574/1000</f>
        <v>30.280699999999996</v>
      </c>
      <c r="L2576" s="164"/>
      <c r="M2576" s="164"/>
    </row>
    <row r="2577" spans="1:13" s="166" customFormat="1" ht="18.75" customHeight="1" x14ac:dyDescent="0.25">
      <c r="A2577" s="45" t="str">
        <f>Лист4!A2575</f>
        <v xml:space="preserve">Таганская ул. д.37 </v>
      </c>
      <c r="B2577" s="185" t="str">
        <f>Лист4!C2575</f>
        <v>г. Астрахань</v>
      </c>
      <c r="C2577" s="46">
        <f t="shared" si="80"/>
        <v>26.954499999999999</v>
      </c>
      <c r="D2577" s="46">
        <f t="shared" si="81"/>
        <v>1.7204999999999999</v>
      </c>
      <c r="E2577" s="160">
        <v>0</v>
      </c>
      <c r="F2577" s="161">
        <v>1.7204999999999999</v>
      </c>
      <c r="G2577" s="162">
        <v>0</v>
      </c>
      <c r="H2577" s="162">
        <v>0</v>
      </c>
      <c r="I2577" s="162">
        <v>0</v>
      </c>
      <c r="J2577" s="162">
        <v>0</v>
      </c>
      <c r="K2577" s="163">
        <f>Лист4!E2575/1000</f>
        <v>28.675000000000001</v>
      </c>
      <c r="L2577" s="164"/>
      <c r="M2577" s="164"/>
    </row>
    <row r="2578" spans="1:13" s="166" customFormat="1" ht="33" customHeight="1" x14ac:dyDescent="0.25">
      <c r="A2578" s="45" t="str">
        <f>Лист4!A2576</f>
        <v xml:space="preserve">Таганская ул. д.39 </v>
      </c>
      <c r="B2578" s="185" t="str">
        <f>Лист4!C2576</f>
        <v>г. Астрахань</v>
      </c>
      <c r="C2578" s="46">
        <f t="shared" si="80"/>
        <v>161.00587899999999</v>
      </c>
      <c r="D2578" s="46">
        <f t="shared" si="81"/>
        <v>10.276971</v>
      </c>
      <c r="E2578" s="160">
        <v>0</v>
      </c>
      <c r="F2578" s="161">
        <v>10.276971</v>
      </c>
      <c r="G2578" s="162">
        <v>0</v>
      </c>
      <c r="H2578" s="162">
        <v>0</v>
      </c>
      <c r="I2578" s="162">
        <v>0</v>
      </c>
      <c r="J2578" s="162">
        <v>0</v>
      </c>
      <c r="K2578" s="163">
        <f>Лист4!E2576/1000</f>
        <v>171.28285</v>
      </c>
      <c r="L2578" s="164"/>
      <c r="M2578" s="164"/>
    </row>
    <row r="2579" spans="1:13" s="166" customFormat="1" ht="18.75" customHeight="1" x14ac:dyDescent="0.25">
      <c r="A2579" s="45" t="str">
        <f>Лист4!A2577</f>
        <v xml:space="preserve">Таганская ул. д.4 </v>
      </c>
      <c r="B2579" s="185" t="str">
        <f>Лист4!C2577</f>
        <v>г. Астрахань</v>
      </c>
      <c r="C2579" s="46">
        <f t="shared" si="80"/>
        <v>35.867579999999997</v>
      </c>
      <c r="D2579" s="46">
        <f t="shared" si="81"/>
        <v>2.2894199999999998</v>
      </c>
      <c r="E2579" s="160">
        <v>0</v>
      </c>
      <c r="F2579" s="161">
        <v>2.2894199999999998</v>
      </c>
      <c r="G2579" s="162">
        <v>0</v>
      </c>
      <c r="H2579" s="162">
        <v>0</v>
      </c>
      <c r="I2579" s="162">
        <v>0</v>
      </c>
      <c r="J2579" s="162">
        <v>0</v>
      </c>
      <c r="K2579" s="163">
        <f>Лист4!E2577/1000</f>
        <v>38.156999999999996</v>
      </c>
      <c r="L2579" s="164"/>
      <c r="M2579" s="164"/>
    </row>
    <row r="2580" spans="1:13" s="166" customFormat="1" ht="18.75" customHeight="1" x14ac:dyDescent="0.25">
      <c r="A2580" s="45" t="str">
        <f>Лист4!A2578</f>
        <v xml:space="preserve">Таганская ул. д.41 </v>
      </c>
      <c r="B2580" s="185" t="str">
        <f>Лист4!C2578</f>
        <v>г. Астрахань</v>
      </c>
      <c r="C2580" s="46">
        <f t="shared" si="80"/>
        <v>52.045450000000002</v>
      </c>
      <c r="D2580" s="46">
        <f t="shared" si="81"/>
        <v>3.3220499999999999</v>
      </c>
      <c r="E2580" s="160">
        <v>0</v>
      </c>
      <c r="F2580" s="161">
        <v>3.3220499999999999</v>
      </c>
      <c r="G2580" s="162">
        <v>0</v>
      </c>
      <c r="H2580" s="162">
        <v>0</v>
      </c>
      <c r="I2580" s="162">
        <v>0</v>
      </c>
      <c r="J2580" s="162">
        <v>0</v>
      </c>
      <c r="K2580" s="163">
        <f>Лист4!E2578/1000</f>
        <v>55.3675</v>
      </c>
      <c r="L2580" s="164"/>
      <c r="M2580" s="164"/>
    </row>
    <row r="2581" spans="1:13" s="166" customFormat="1" ht="18.75" customHeight="1" x14ac:dyDescent="0.25">
      <c r="A2581" s="45" t="str">
        <f>Лист4!A2579</f>
        <v xml:space="preserve">Таганская ул. д.45 </v>
      </c>
      <c r="B2581" s="185" t="str">
        <f>Лист4!C2579</f>
        <v>г. Астрахань</v>
      </c>
      <c r="C2581" s="46">
        <f t="shared" si="80"/>
        <v>34.745314</v>
      </c>
      <c r="D2581" s="46">
        <f t="shared" si="81"/>
        <v>2.2177859999999998</v>
      </c>
      <c r="E2581" s="160">
        <v>0</v>
      </c>
      <c r="F2581" s="161">
        <v>2.2177859999999998</v>
      </c>
      <c r="G2581" s="162">
        <v>0</v>
      </c>
      <c r="H2581" s="162">
        <v>0</v>
      </c>
      <c r="I2581" s="162">
        <v>0</v>
      </c>
      <c r="J2581" s="162">
        <v>0</v>
      </c>
      <c r="K2581" s="163">
        <f>Лист4!E2579/1000</f>
        <v>36.963099999999997</v>
      </c>
      <c r="L2581" s="164"/>
      <c r="M2581" s="164"/>
    </row>
    <row r="2582" spans="1:13" s="166" customFormat="1" ht="18.75" customHeight="1" x14ac:dyDescent="0.25">
      <c r="A2582" s="45" t="str">
        <f>Лист4!A2580</f>
        <v xml:space="preserve">Таганская ул. д.5 </v>
      </c>
      <c r="B2582" s="185" t="str">
        <f>Лист4!C2580</f>
        <v>г. Астрахань</v>
      </c>
      <c r="C2582" s="46">
        <f t="shared" si="80"/>
        <v>0.26732659999999997</v>
      </c>
      <c r="D2582" s="46">
        <f t="shared" si="81"/>
        <v>1.7063399999999999E-2</v>
      </c>
      <c r="E2582" s="160">
        <v>0</v>
      </c>
      <c r="F2582" s="161">
        <v>1.7063399999999999E-2</v>
      </c>
      <c r="G2582" s="162">
        <v>0</v>
      </c>
      <c r="H2582" s="162">
        <v>0</v>
      </c>
      <c r="I2582" s="162">
        <v>0</v>
      </c>
      <c r="J2582" s="162">
        <v>0</v>
      </c>
      <c r="K2582" s="163">
        <f>Лист4!E2580/1000</f>
        <v>0.28438999999999998</v>
      </c>
      <c r="L2582" s="164"/>
      <c r="M2582" s="164"/>
    </row>
    <row r="2583" spans="1:13" s="166" customFormat="1" ht="18.75" customHeight="1" x14ac:dyDescent="0.25">
      <c r="A2583" s="45" t="str">
        <f>Лист4!A2581</f>
        <v xml:space="preserve">Тольятти ул. д.110Б </v>
      </c>
      <c r="B2583" s="185" t="str">
        <f>Лист4!C2581</f>
        <v>г. Астрахань</v>
      </c>
      <c r="C2583" s="46">
        <f t="shared" si="80"/>
        <v>121.13714200000001</v>
      </c>
      <c r="D2583" s="46">
        <f t="shared" si="81"/>
        <v>7.7321580000000001</v>
      </c>
      <c r="E2583" s="160">
        <v>0</v>
      </c>
      <c r="F2583" s="161">
        <v>7.7321580000000001</v>
      </c>
      <c r="G2583" s="162">
        <v>0</v>
      </c>
      <c r="H2583" s="162">
        <v>0</v>
      </c>
      <c r="I2583" s="162">
        <v>0</v>
      </c>
      <c r="J2583" s="162">
        <v>0</v>
      </c>
      <c r="K2583" s="163">
        <f>Лист4!E2581/1000</f>
        <v>128.86930000000001</v>
      </c>
      <c r="L2583" s="164"/>
      <c r="M2583" s="164"/>
    </row>
    <row r="2584" spans="1:13" s="166" customFormat="1" ht="18.75" customHeight="1" x14ac:dyDescent="0.25">
      <c r="A2584" s="45" t="str">
        <f>Лист4!A2582</f>
        <v xml:space="preserve">Тренева ул. д.1 </v>
      </c>
      <c r="B2584" s="185" t="str">
        <f>Лист4!C2582</f>
        <v>г. Астрахань</v>
      </c>
      <c r="C2584" s="46">
        <f t="shared" si="80"/>
        <v>468.57942499999996</v>
      </c>
      <c r="D2584" s="46">
        <f t="shared" si="81"/>
        <v>29.909325000000003</v>
      </c>
      <c r="E2584" s="160">
        <v>0</v>
      </c>
      <c r="F2584" s="161">
        <v>29.909325000000003</v>
      </c>
      <c r="G2584" s="162">
        <v>0</v>
      </c>
      <c r="H2584" s="162">
        <v>0</v>
      </c>
      <c r="I2584" s="162">
        <v>0</v>
      </c>
      <c r="J2584" s="162">
        <v>0</v>
      </c>
      <c r="K2584" s="163">
        <f>Лист4!E2582/1000</f>
        <v>498.48874999999998</v>
      </c>
      <c r="L2584" s="164"/>
      <c r="M2584" s="164"/>
    </row>
    <row r="2585" spans="1:13" s="166" customFormat="1" ht="18.75" customHeight="1" x14ac:dyDescent="0.25">
      <c r="A2585" s="45" t="str">
        <f>Лист4!A2583</f>
        <v xml:space="preserve">Тренева ул. д.11 - корп. 1 </v>
      </c>
      <c r="B2585" s="185" t="str">
        <f>Лист4!C2583</f>
        <v>г. Астрахань</v>
      </c>
      <c r="C2585" s="46">
        <f t="shared" si="80"/>
        <v>1533.8205130000001</v>
      </c>
      <c r="D2585" s="46">
        <f t="shared" si="81"/>
        <v>97.903436999999997</v>
      </c>
      <c r="E2585" s="160">
        <v>0</v>
      </c>
      <c r="F2585" s="161">
        <v>97.903436999999997</v>
      </c>
      <c r="G2585" s="162">
        <v>0</v>
      </c>
      <c r="H2585" s="162">
        <v>0</v>
      </c>
      <c r="I2585" s="162">
        <v>0</v>
      </c>
      <c r="J2585" s="162">
        <v>0</v>
      </c>
      <c r="K2585" s="163">
        <f>Лист4!E2583/1000</f>
        <v>1631.7239500000001</v>
      </c>
      <c r="L2585" s="164"/>
      <c r="M2585" s="168"/>
    </row>
    <row r="2586" spans="1:13" s="166" customFormat="1" ht="18.75" customHeight="1" x14ac:dyDescent="0.25">
      <c r="A2586" s="45" t="str">
        <f>Лист4!A2584</f>
        <v xml:space="preserve">Тренева ул. д.11 - корп. 2 </v>
      </c>
      <c r="B2586" s="185" t="str">
        <f>Лист4!C2584</f>
        <v>г. Астрахань</v>
      </c>
      <c r="C2586" s="46">
        <f t="shared" si="80"/>
        <v>241.30834000000002</v>
      </c>
      <c r="D2586" s="46">
        <f t="shared" si="81"/>
        <v>15.402660000000001</v>
      </c>
      <c r="E2586" s="160">
        <v>0</v>
      </c>
      <c r="F2586" s="161">
        <v>15.402660000000001</v>
      </c>
      <c r="G2586" s="162">
        <v>0</v>
      </c>
      <c r="H2586" s="162">
        <v>0</v>
      </c>
      <c r="I2586" s="162">
        <v>0</v>
      </c>
      <c r="J2586" s="162">
        <v>0</v>
      </c>
      <c r="K2586" s="163">
        <f>Лист4!E2584/1000</f>
        <v>256.71100000000001</v>
      </c>
      <c r="L2586" s="164"/>
      <c r="M2586" s="164"/>
    </row>
    <row r="2587" spans="1:13" s="166" customFormat="1" ht="18.75" customHeight="1" x14ac:dyDescent="0.25">
      <c r="A2587" s="45" t="str">
        <f>Лист4!A2585</f>
        <v xml:space="preserve">Тренева ул. д.14 </v>
      </c>
      <c r="B2587" s="185" t="str">
        <f>Лист4!C2585</f>
        <v>г. Астрахань</v>
      </c>
      <c r="C2587" s="46">
        <f t="shared" si="80"/>
        <v>454.15677000000005</v>
      </c>
      <c r="D2587" s="46">
        <f t="shared" si="81"/>
        <v>28.988730000000011</v>
      </c>
      <c r="E2587" s="160">
        <v>0</v>
      </c>
      <c r="F2587" s="161">
        <v>28.988730000000011</v>
      </c>
      <c r="G2587" s="162">
        <v>0</v>
      </c>
      <c r="H2587" s="162">
        <v>0</v>
      </c>
      <c r="I2587" s="162">
        <v>0</v>
      </c>
      <c r="J2587" s="162">
        <v>2724.26</v>
      </c>
      <c r="K2587" s="163">
        <f>Лист4!E2585/1000-J2587</f>
        <v>-2241.1145000000001</v>
      </c>
      <c r="L2587" s="164"/>
      <c r="M2587" s="164"/>
    </row>
    <row r="2588" spans="1:13" s="166" customFormat="1" ht="18.75" customHeight="1" x14ac:dyDescent="0.25">
      <c r="A2588" s="45" t="str">
        <f>Лист4!A2586</f>
        <v xml:space="preserve">Тренева ул. д.15 </v>
      </c>
      <c r="B2588" s="185" t="str">
        <f>Лист4!C2586</f>
        <v>г. Астрахань</v>
      </c>
      <c r="C2588" s="46">
        <f t="shared" si="80"/>
        <v>625.5083077999999</v>
      </c>
      <c r="D2588" s="46">
        <f t="shared" si="81"/>
        <v>39.926062199999997</v>
      </c>
      <c r="E2588" s="160">
        <v>0</v>
      </c>
      <c r="F2588" s="161">
        <v>39.926062199999997</v>
      </c>
      <c r="G2588" s="162">
        <v>0</v>
      </c>
      <c r="H2588" s="162">
        <v>0</v>
      </c>
      <c r="I2588" s="162">
        <v>0</v>
      </c>
      <c r="J2588" s="162">
        <v>5071.13</v>
      </c>
      <c r="K2588" s="163">
        <f>Лист4!E2586/1000-J2588</f>
        <v>-4405.6956300000002</v>
      </c>
      <c r="L2588" s="164"/>
      <c r="M2588" s="164"/>
    </row>
    <row r="2589" spans="1:13" s="166" customFormat="1" ht="18.75" customHeight="1" x14ac:dyDescent="0.25">
      <c r="A2589" s="45" t="str">
        <f>Лист4!A2587</f>
        <v xml:space="preserve">Тренева ул. д.15А </v>
      </c>
      <c r="B2589" s="185" t="str">
        <f>Лист4!C2587</f>
        <v>г. Астрахань</v>
      </c>
      <c r="C2589" s="46">
        <f t="shared" si="80"/>
        <v>445.59748719999999</v>
      </c>
      <c r="D2589" s="46">
        <f t="shared" si="81"/>
        <v>28.442392799999997</v>
      </c>
      <c r="E2589" s="160">
        <v>0</v>
      </c>
      <c r="F2589" s="161">
        <v>28.442392799999997</v>
      </c>
      <c r="G2589" s="162">
        <v>0</v>
      </c>
      <c r="H2589" s="162">
        <v>0</v>
      </c>
      <c r="I2589" s="162">
        <v>0</v>
      </c>
      <c r="J2589" s="162">
        <v>0</v>
      </c>
      <c r="K2589" s="163">
        <f>Лист4!E2587/1000</f>
        <v>474.03987999999998</v>
      </c>
      <c r="L2589" s="164"/>
      <c r="M2589" s="164"/>
    </row>
    <row r="2590" spans="1:13" s="166" customFormat="1" ht="18.75" customHeight="1" x14ac:dyDescent="0.25">
      <c r="A2590" s="45" t="str">
        <f>Лист4!A2588</f>
        <v xml:space="preserve">Тренева ул. д.19 </v>
      </c>
      <c r="B2590" s="185" t="str">
        <f>Лист4!C2588</f>
        <v>г. Астрахань</v>
      </c>
      <c r="C2590" s="46">
        <f t="shared" si="80"/>
        <v>435.15854279999996</v>
      </c>
      <c r="D2590" s="46">
        <f t="shared" si="81"/>
        <v>27.776077200000003</v>
      </c>
      <c r="E2590" s="160">
        <v>0</v>
      </c>
      <c r="F2590" s="161">
        <v>27.776077200000003</v>
      </c>
      <c r="G2590" s="162">
        <v>0</v>
      </c>
      <c r="H2590" s="162">
        <v>0</v>
      </c>
      <c r="I2590" s="162">
        <v>0</v>
      </c>
      <c r="J2590" s="162">
        <v>3261.16</v>
      </c>
      <c r="K2590" s="163">
        <f>Лист4!E2588/1000-J2590</f>
        <v>-2798.2253799999999</v>
      </c>
      <c r="L2590" s="164"/>
      <c r="M2590" s="164"/>
    </row>
    <row r="2591" spans="1:13" s="166" customFormat="1" ht="18.75" customHeight="1" x14ac:dyDescent="0.25">
      <c r="A2591" s="45" t="str">
        <f>Лист4!A2589</f>
        <v xml:space="preserve">Тренева ул. д.21 </v>
      </c>
      <c r="B2591" s="185" t="str">
        <f>Лист4!C2589</f>
        <v>г. Астрахань</v>
      </c>
      <c r="C2591" s="46">
        <f t="shared" si="80"/>
        <v>668.26994179999997</v>
      </c>
      <c r="D2591" s="46">
        <f t="shared" si="81"/>
        <v>42.655528199999999</v>
      </c>
      <c r="E2591" s="160">
        <v>0</v>
      </c>
      <c r="F2591" s="161">
        <v>42.655528199999999</v>
      </c>
      <c r="G2591" s="162">
        <v>0</v>
      </c>
      <c r="H2591" s="162">
        <v>0</v>
      </c>
      <c r="I2591" s="162">
        <v>0</v>
      </c>
      <c r="J2591" s="162">
        <v>0</v>
      </c>
      <c r="K2591" s="163">
        <f>Лист4!E2589/1000-J2591</f>
        <v>710.92547000000002</v>
      </c>
      <c r="L2591" s="164"/>
      <c r="M2591" s="164"/>
    </row>
    <row r="2592" spans="1:13" s="166" customFormat="1" ht="18.75" customHeight="1" x14ac:dyDescent="0.25">
      <c r="A2592" s="45" t="str">
        <f>Лист4!A2590</f>
        <v xml:space="preserve">Тренева ул. д.23 </v>
      </c>
      <c r="B2592" s="185" t="str">
        <f>Лист4!C2590</f>
        <v>г. Астрахань</v>
      </c>
      <c r="C2592" s="46">
        <f t="shared" si="80"/>
        <v>537.13817459999984</v>
      </c>
      <c r="D2592" s="46">
        <f t="shared" si="81"/>
        <v>34.285415399999991</v>
      </c>
      <c r="E2592" s="160">
        <v>0</v>
      </c>
      <c r="F2592" s="161">
        <v>34.285415399999991</v>
      </c>
      <c r="G2592" s="162">
        <v>0</v>
      </c>
      <c r="H2592" s="162">
        <v>0</v>
      </c>
      <c r="I2592" s="162">
        <v>0</v>
      </c>
      <c r="J2592" s="162">
        <v>0</v>
      </c>
      <c r="K2592" s="163">
        <f>Лист4!E2590/1000</f>
        <v>571.42358999999988</v>
      </c>
      <c r="L2592" s="164"/>
      <c r="M2592" s="164"/>
    </row>
    <row r="2593" spans="1:13" s="166" customFormat="1" ht="18.75" customHeight="1" x14ac:dyDescent="0.25">
      <c r="A2593" s="45" t="str">
        <f>Лист4!A2591</f>
        <v xml:space="preserve">Тренева ул. д.25 </v>
      </c>
      <c r="B2593" s="185" t="str">
        <f>Лист4!C2591</f>
        <v>г. Астрахань</v>
      </c>
      <c r="C2593" s="46">
        <f t="shared" si="80"/>
        <v>695.6253329999995</v>
      </c>
      <c r="D2593" s="46">
        <f t="shared" si="81"/>
        <v>44.401616999999987</v>
      </c>
      <c r="E2593" s="160">
        <v>0</v>
      </c>
      <c r="F2593" s="161">
        <v>44.401616999999987</v>
      </c>
      <c r="G2593" s="162">
        <v>0</v>
      </c>
      <c r="H2593" s="162">
        <v>0</v>
      </c>
      <c r="I2593" s="162">
        <v>0</v>
      </c>
      <c r="J2593" s="162">
        <v>5209.22</v>
      </c>
      <c r="K2593" s="163">
        <f>Лист4!E2591/1000-J2593</f>
        <v>-4469.1930500000008</v>
      </c>
      <c r="L2593" s="164"/>
      <c r="M2593" s="164"/>
    </row>
    <row r="2594" spans="1:13" s="166" customFormat="1" ht="18.75" customHeight="1" x14ac:dyDescent="0.25">
      <c r="A2594" s="45" t="str">
        <f>Лист4!A2592</f>
        <v xml:space="preserve">Тренева ул. д.25А </v>
      </c>
      <c r="B2594" s="185" t="str">
        <f>Лист4!C2592</f>
        <v>г. Астрахань</v>
      </c>
      <c r="C2594" s="46">
        <f t="shared" si="80"/>
        <v>500.24953839999995</v>
      </c>
      <c r="D2594" s="46">
        <f t="shared" si="81"/>
        <v>31.930821599999994</v>
      </c>
      <c r="E2594" s="160">
        <v>0</v>
      </c>
      <c r="F2594" s="161">
        <v>31.930821599999994</v>
      </c>
      <c r="G2594" s="162">
        <v>0</v>
      </c>
      <c r="H2594" s="162">
        <v>0</v>
      </c>
      <c r="I2594" s="162">
        <v>0</v>
      </c>
      <c r="J2594" s="162">
        <v>0</v>
      </c>
      <c r="K2594" s="163">
        <f>Лист4!E2592/1000</f>
        <v>532.18035999999995</v>
      </c>
      <c r="L2594" s="164"/>
      <c r="M2594" s="164"/>
    </row>
    <row r="2595" spans="1:13" s="166" customFormat="1" ht="18.75" customHeight="1" x14ac:dyDescent="0.25">
      <c r="A2595" s="45" t="str">
        <f>Лист4!A2593</f>
        <v xml:space="preserve">Тренева ул. д.29А </v>
      </c>
      <c r="B2595" s="185" t="str">
        <f>Лист4!C2593</f>
        <v>г. Астрахань</v>
      </c>
      <c r="C2595" s="46">
        <f t="shared" si="80"/>
        <v>364.69863379999998</v>
      </c>
      <c r="D2595" s="46">
        <f t="shared" si="81"/>
        <v>23.278636199999998</v>
      </c>
      <c r="E2595" s="160">
        <v>0</v>
      </c>
      <c r="F2595" s="161">
        <v>23.278636199999998</v>
      </c>
      <c r="G2595" s="162">
        <v>0</v>
      </c>
      <c r="H2595" s="162">
        <v>0</v>
      </c>
      <c r="I2595" s="162">
        <v>0</v>
      </c>
      <c r="J2595" s="162">
        <v>0</v>
      </c>
      <c r="K2595" s="163">
        <f>Лист4!E2593/1000</f>
        <v>387.97726999999998</v>
      </c>
      <c r="L2595" s="164"/>
      <c r="M2595" s="164"/>
    </row>
    <row r="2596" spans="1:13" s="166" customFormat="1" ht="18.75" customHeight="1" x14ac:dyDescent="0.25">
      <c r="A2596" s="45" t="str">
        <f>Лист4!A2594</f>
        <v xml:space="preserve">Тренева ул. д.29Б </v>
      </c>
      <c r="B2596" s="185" t="str">
        <f>Лист4!C2594</f>
        <v>г. Астрахань</v>
      </c>
      <c r="C2596" s="46">
        <f t="shared" si="80"/>
        <v>332.64375959999995</v>
      </c>
      <c r="D2596" s="46">
        <f t="shared" si="81"/>
        <v>21.232580399999996</v>
      </c>
      <c r="E2596" s="160">
        <v>0</v>
      </c>
      <c r="F2596" s="161">
        <v>21.232580399999996</v>
      </c>
      <c r="G2596" s="162">
        <v>0</v>
      </c>
      <c r="H2596" s="162">
        <v>0</v>
      </c>
      <c r="I2596" s="162">
        <v>0</v>
      </c>
      <c r="J2596" s="162">
        <v>0</v>
      </c>
      <c r="K2596" s="163">
        <f>Лист4!E2594/1000</f>
        <v>353.87633999999997</v>
      </c>
      <c r="L2596" s="164"/>
      <c r="M2596" s="164"/>
    </row>
    <row r="2597" spans="1:13" s="166" customFormat="1" ht="18.75" customHeight="1" x14ac:dyDescent="0.25">
      <c r="A2597" s="45" t="str">
        <f>Лист4!A2595</f>
        <v xml:space="preserve">Тренева ул. д.3 </v>
      </c>
      <c r="B2597" s="185" t="str">
        <f>Лист4!C2595</f>
        <v>г. Астрахань</v>
      </c>
      <c r="C2597" s="46">
        <f t="shared" si="80"/>
        <v>479.83846300000005</v>
      </c>
      <c r="D2597" s="46">
        <f t="shared" si="81"/>
        <v>30.627987000000005</v>
      </c>
      <c r="E2597" s="160">
        <v>0</v>
      </c>
      <c r="F2597" s="161">
        <v>30.627987000000005</v>
      </c>
      <c r="G2597" s="162">
        <v>0</v>
      </c>
      <c r="H2597" s="162">
        <v>0</v>
      </c>
      <c r="I2597" s="162">
        <v>0</v>
      </c>
      <c r="J2597" s="162">
        <v>0</v>
      </c>
      <c r="K2597" s="163">
        <f>Лист4!E2595/1000</f>
        <v>510.46645000000007</v>
      </c>
      <c r="L2597" s="164"/>
      <c r="M2597" s="164"/>
    </row>
    <row r="2598" spans="1:13" s="166" customFormat="1" ht="18.75" customHeight="1" x14ac:dyDescent="0.25">
      <c r="A2598" s="45" t="str">
        <f>Лист4!A2596</f>
        <v xml:space="preserve">Тренева ул. д.31 </v>
      </c>
      <c r="B2598" s="185" t="str">
        <f>Лист4!C2596</f>
        <v>г. Астрахань</v>
      </c>
      <c r="C2598" s="46">
        <f t="shared" si="80"/>
        <v>899.60310520000007</v>
      </c>
      <c r="D2598" s="46">
        <f t="shared" si="81"/>
        <v>57.421474799999999</v>
      </c>
      <c r="E2598" s="160">
        <v>0</v>
      </c>
      <c r="F2598" s="161">
        <v>57.421474799999999</v>
      </c>
      <c r="G2598" s="162">
        <v>0</v>
      </c>
      <c r="H2598" s="162">
        <v>0</v>
      </c>
      <c r="I2598" s="162">
        <v>0</v>
      </c>
      <c r="J2598" s="162">
        <v>0</v>
      </c>
      <c r="K2598" s="163">
        <f>Лист4!E2596/1000</f>
        <v>957.02458000000001</v>
      </c>
      <c r="L2598" s="164"/>
      <c r="M2598" s="164"/>
    </row>
    <row r="2599" spans="1:13" s="166" customFormat="1" ht="18.75" customHeight="1" x14ac:dyDescent="0.25">
      <c r="A2599" s="45" t="str">
        <f>Лист4!A2597</f>
        <v xml:space="preserve">Тренева ул. д.33 </v>
      </c>
      <c r="B2599" s="185" t="str">
        <f>Лист4!C2597</f>
        <v>г. Астрахань</v>
      </c>
      <c r="C2599" s="46">
        <f t="shared" si="80"/>
        <v>1007.0166419999998</v>
      </c>
      <c r="D2599" s="46">
        <f t="shared" si="81"/>
        <v>64.277657999999988</v>
      </c>
      <c r="E2599" s="160">
        <v>0</v>
      </c>
      <c r="F2599" s="161">
        <v>64.277657999999988</v>
      </c>
      <c r="G2599" s="162">
        <v>0</v>
      </c>
      <c r="H2599" s="162">
        <v>0</v>
      </c>
      <c r="I2599" s="162">
        <v>0</v>
      </c>
      <c r="J2599" s="162">
        <v>0</v>
      </c>
      <c r="K2599" s="163">
        <f>Лист4!E2597/1000</f>
        <v>1071.2942999999998</v>
      </c>
      <c r="L2599" s="164"/>
      <c r="M2599" s="164"/>
    </row>
    <row r="2600" spans="1:13" s="166" customFormat="1" ht="18.75" customHeight="1" x14ac:dyDescent="0.25">
      <c r="A2600" s="45" t="str">
        <f>Лист4!A2598</f>
        <v xml:space="preserve">Тренева ул. д.3А </v>
      </c>
      <c r="B2600" s="185" t="str">
        <f>Лист4!C2598</f>
        <v>г. Астрахань</v>
      </c>
      <c r="C2600" s="46">
        <f t="shared" si="80"/>
        <v>487.95566380000008</v>
      </c>
      <c r="D2600" s="46">
        <f t="shared" si="81"/>
        <v>31.146106200000006</v>
      </c>
      <c r="E2600" s="160">
        <v>0</v>
      </c>
      <c r="F2600" s="161">
        <v>31.146106200000006</v>
      </c>
      <c r="G2600" s="162">
        <v>0</v>
      </c>
      <c r="H2600" s="162">
        <v>0</v>
      </c>
      <c r="I2600" s="162">
        <v>0</v>
      </c>
      <c r="J2600" s="162">
        <v>0</v>
      </c>
      <c r="K2600" s="163">
        <f>Лист4!E2598/1000-J2600</f>
        <v>519.1017700000001</v>
      </c>
      <c r="L2600" s="164"/>
      <c r="M2600" s="164"/>
    </row>
    <row r="2601" spans="1:13" s="166" customFormat="1" ht="18.75" customHeight="1" x14ac:dyDescent="0.25">
      <c r="A2601" s="45" t="str">
        <f>Лист4!A2599</f>
        <v xml:space="preserve">Тренева ул. д.5 </v>
      </c>
      <c r="B2601" s="185" t="str">
        <f>Лист4!C2599</f>
        <v>г. Астрахань</v>
      </c>
      <c r="C2601" s="46">
        <f t="shared" si="80"/>
        <v>442.25302360000012</v>
      </c>
      <c r="D2601" s="46">
        <f t="shared" si="81"/>
        <v>28.228916400000003</v>
      </c>
      <c r="E2601" s="160">
        <v>0</v>
      </c>
      <c r="F2601" s="161">
        <v>28.228916400000003</v>
      </c>
      <c r="G2601" s="162">
        <v>0</v>
      </c>
      <c r="H2601" s="162">
        <v>0</v>
      </c>
      <c r="I2601" s="162">
        <v>0</v>
      </c>
      <c r="J2601" s="162">
        <v>4068.12</v>
      </c>
      <c r="K2601" s="163">
        <f>Лист4!E2599/1000-J2601</f>
        <v>-3597.6380599999998</v>
      </c>
      <c r="L2601" s="164"/>
      <c r="M2601" s="164"/>
    </row>
    <row r="2602" spans="1:13" s="166" customFormat="1" ht="18.75" customHeight="1" x14ac:dyDescent="0.25">
      <c r="A2602" s="45" t="str">
        <f>Лист4!A2600</f>
        <v xml:space="preserve">Тренева ул. д.7 </v>
      </c>
      <c r="B2602" s="185" t="str">
        <f>Лист4!C2600</f>
        <v>г. Астрахань</v>
      </c>
      <c r="C2602" s="46">
        <f t="shared" si="80"/>
        <v>475.3544280000001</v>
      </c>
      <c r="D2602" s="46">
        <f t="shared" si="81"/>
        <v>30.341772000000002</v>
      </c>
      <c r="E2602" s="160">
        <v>0</v>
      </c>
      <c r="F2602" s="161">
        <v>30.341772000000002</v>
      </c>
      <c r="G2602" s="162">
        <v>0</v>
      </c>
      <c r="H2602" s="162">
        <v>0</v>
      </c>
      <c r="I2602" s="162">
        <v>0</v>
      </c>
      <c r="J2602" s="162">
        <v>2117.64</v>
      </c>
      <c r="K2602" s="163">
        <f>Лист4!E2600/1000-J2602</f>
        <v>-1611.9437999999998</v>
      </c>
      <c r="L2602" s="164"/>
      <c r="M2602" s="164"/>
    </row>
    <row r="2603" spans="1:13" s="166" customFormat="1" ht="18.75" customHeight="1" x14ac:dyDescent="0.25">
      <c r="A2603" s="45" t="str">
        <f>Лист4!A2601</f>
        <v xml:space="preserve">Хибинская ул. д.10 </v>
      </c>
      <c r="B2603" s="185" t="str">
        <f>Лист4!C2601</f>
        <v>г. Астрахань</v>
      </c>
      <c r="C2603" s="46">
        <f t="shared" si="80"/>
        <v>653.41609939999978</v>
      </c>
      <c r="D2603" s="46">
        <f t="shared" si="81"/>
        <v>41.707410599999989</v>
      </c>
      <c r="E2603" s="160">
        <v>0</v>
      </c>
      <c r="F2603" s="161">
        <v>41.707410599999989</v>
      </c>
      <c r="G2603" s="162">
        <v>0</v>
      </c>
      <c r="H2603" s="162">
        <v>0</v>
      </c>
      <c r="I2603" s="162">
        <v>0</v>
      </c>
      <c r="J2603" s="162">
        <v>0</v>
      </c>
      <c r="K2603" s="163">
        <f>Лист4!E2601/1000-J2603</f>
        <v>695.12350999999978</v>
      </c>
      <c r="L2603" s="164"/>
      <c r="M2603" s="164"/>
    </row>
    <row r="2604" spans="1:13" s="166" customFormat="1" ht="18.75" customHeight="1" x14ac:dyDescent="0.25">
      <c r="A2604" s="45" t="str">
        <f>Лист4!A2602</f>
        <v xml:space="preserve">Хибинская ул. д.4 </v>
      </c>
      <c r="B2604" s="185" t="str">
        <f>Лист4!C2602</f>
        <v>г. Астрахань</v>
      </c>
      <c r="C2604" s="46">
        <f t="shared" si="80"/>
        <v>1367.2148942000006</v>
      </c>
      <c r="D2604" s="46">
        <f t="shared" si="81"/>
        <v>87.269035800000026</v>
      </c>
      <c r="E2604" s="160">
        <v>0</v>
      </c>
      <c r="F2604" s="161">
        <v>87.269035800000026</v>
      </c>
      <c r="G2604" s="162">
        <v>0</v>
      </c>
      <c r="H2604" s="162">
        <v>0</v>
      </c>
      <c r="I2604" s="162">
        <v>0</v>
      </c>
      <c r="J2604" s="162">
        <v>0</v>
      </c>
      <c r="K2604" s="163">
        <f>Лист4!E2602/1000</f>
        <v>1454.4839300000006</v>
      </c>
      <c r="L2604" s="164"/>
      <c r="M2604" s="164"/>
    </row>
    <row r="2605" spans="1:13" s="166" customFormat="1" ht="25.5" customHeight="1" x14ac:dyDescent="0.25">
      <c r="A2605" s="45" t="str">
        <f>Лист4!A2603</f>
        <v xml:space="preserve">Хибинская ул. д.43 </v>
      </c>
      <c r="B2605" s="185" t="str">
        <f>Лист4!C2603</f>
        <v>г. Астрахань</v>
      </c>
      <c r="C2605" s="46">
        <f t="shared" si="80"/>
        <v>599.63649039999973</v>
      </c>
      <c r="D2605" s="46">
        <f t="shared" si="81"/>
        <v>38.274669599999989</v>
      </c>
      <c r="E2605" s="160">
        <v>0</v>
      </c>
      <c r="F2605" s="161">
        <v>38.274669599999989</v>
      </c>
      <c r="G2605" s="162">
        <v>0</v>
      </c>
      <c r="H2605" s="162">
        <v>0</v>
      </c>
      <c r="I2605" s="162">
        <v>0</v>
      </c>
      <c r="J2605" s="162">
        <v>0</v>
      </c>
      <c r="K2605" s="163">
        <f>Лист4!E2603/1000</f>
        <v>637.91115999999977</v>
      </c>
      <c r="L2605" s="164"/>
      <c r="M2605" s="164"/>
    </row>
    <row r="2606" spans="1:13" s="166" customFormat="1" ht="25.5" customHeight="1" x14ac:dyDescent="0.25">
      <c r="A2606" s="45" t="str">
        <f>Лист4!A2604</f>
        <v xml:space="preserve">Хибинская ул. д.45 </v>
      </c>
      <c r="B2606" s="185" t="str">
        <f>Лист4!C2604</f>
        <v>г. Астрахань</v>
      </c>
      <c r="C2606" s="46">
        <f t="shared" si="80"/>
        <v>494.62743599999999</v>
      </c>
      <c r="D2606" s="46">
        <f t="shared" si="81"/>
        <v>31.571963999999998</v>
      </c>
      <c r="E2606" s="160">
        <v>0</v>
      </c>
      <c r="F2606" s="161">
        <v>31.571963999999998</v>
      </c>
      <c r="G2606" s="162">
        <v>0</v>
      </c>
      <c r="H2606" s="162">
        <v>0</v>
      </c>
      <c r="I2606" s="162">
        <v>0</v>
      </c>
      <c r="J2606" s="162">
        <v>0</v>
      </c>
      <c r="K2606" s="163">
        <f>Лист4!E2604/1000</f>
        <v>526.19939999999997</v>
      </c>
      <c r="L2606" s="164"/>
      <c r="M2606" s="164"/>
    </row>
    <row r="2607" spans="1:13" s="166" customFormat="1" ht="18.75" customHeight="1" x14ac:dyDescent="0.25">
      <c r="A2607" s="45" t="str">
        <f>Лист4!A2605</f>
        <v xml:space="preserve">Хибинская ул. д.45 - корп. 4 </v>
      </c>
      <c r="B2607" s="185" t="str">
        <f>Лист4!C2605</f>
        <v>г. Астрахань</v>
      </c>
      <c r="C2607" s="46">
        <f t="shared" si="80"/>
        <v>744.58170800000039</v>
      </c>
      <c r="D2607" s="46">
        <f t="shared" si="81"/>
        <v>47.526492000000019</v>
      </c>
      <c r="E2607" s="160">
        <v>0</v>
      </c>
      <c r="F2607" s="161">
        <v>47.526492000000019</v>
      </c>
      <c r="G2607" s="162">
        <v>0</v>
      </c>
      <c r="H2607" s="162">
        <v>0</v>
      </c>
      <c r="I2607" s="162">
        <v>0</v>
      </c>
      <c r="J2607" s="162">
        <v>0</v>
      </c>
      <c r="K2607" s="163">
        <f>Лист4!E2605/1000</f>
        <v>792.10820000000035</v>
      </c>
      <c r="L2607" s="164"/>
      <c r="M2607" s="164"/>
    </row>
    <row r="2608" spans="1:13" s="166" customFormat="1" ht="18.75" customHeight="1" x14ac:dyDescent="0.25">
      <c r="A2608" s="45" t="str">
        <f>Лист4!A2606</f>
        <v xml:space="preserve">Хибинская ул. д.45 - корп. 5 </v>
      </c>
      <c r="B2608" s="185" t="str">
        <f>Лист4!C2606</f>
        <v>г. Астрахань</v>
      </c>
      <c r="C2608" s="46">
        <f t="shared" si="80"/>
        <v>495.33770000000004</v>
      </c>
      <c r="D2608" s="46">
        <f t="shared" si="81"/>
        <v>31.617300000000004</v>
      </c>
      <c r="E2608" s="160">
        <v>0</v>
      </c>
      <c r="F2608" s="161">
        <v>31.617300000000004</v>
      </c>
      <c r="G2608" s="162">
        <v>0</v>
      </c>
      <c r="H2608" s="162">
        <v>0</v>
      </c>
      <c r="I2608" s="162">
        <v>0</v>
      </c>
      <c r="J2608" s="162">
        <v>0</v>
      </c>
      <c r="K2608" s="163">
        <f>Лист4!E2606/1000</f>
        <v>526.95500000000004</v>
      </c>
      <c r="L2608" s="164"/>
      <c r="M2608" s="164"/>
    </row>
    <row r="2609" spans="1:13" s="166" customFormat="1" ht="18.75" customHeight="1" x14ac:dyDescent="0.25">
      <c r="A2609" s="45" t="str">
        <f>Лист4!A2607</f>
        <v xml:space="preserve">Хибинская ул. д.45А </v>
      </c>
      <c r="B2609" s="185" t="str">
        <f>Лист4!C2607</f>
        <v>г. Астрахань</v>
      </c>
      <c r="C2609" s="46">
        <f t="shared" si="80"/>
        <v>446.22176000000002</v>
      </c>
      <c r="D2609" s="46">
        <f t="shared" si="81"/>
        <v>28.482240000000001</v>
      </c>
      <c r="E2609" s="160">
        <v>0</v>
      </c>
      <c r="F2609" s="161">
        <v>28.482240000000001</v>
      </c>
      <c r="G2609" s="162">
        <v>0</v>
      </c>
      <c r="H2609" s="162">
        <v>0</v>
      </c>
      <c r="I2609" s="162">
        <v>0</v>
      </c>
      <c r="J2609" s="162">
        <v>0</v>
      </c>
      <c r="K2609" s="163">
        <f>Лист4!E2607/1000</f>
        <v>474.70400000000001</v>
      </c>
      <c r="L2609" s="164"/>
      <c r="M2609" s="164"/>
    </row>
    <row r="2610" spans="1:13" s="166" customFormat="1" ht="18.75" customHeight="1" x14ac:dyDescent="0.25">
      <c r="A2610" s="45" t="str">
        <f>Лист4!A2608</f>
        <v xml:space="preserve">Хибинская ул. д.45Б </v>
      </c>
      <c r="B2610" s="185" t="str">
        <f>Лист4!C2608</f>
        <v>г. Астрахань</v>
      </c>
      <c r="C2610" s="46">
        <f t="shared" si="80"/>
        <v>537.53079379999997</v>
      </c>
      <c r="D2610" s="46">
        <f t="shared" si="81"/>
        <v>34.310476199999997</v>
      </c>
      <c r="E2610" s="160">
        <v>0</v>
      </c>
      <c r="F2610" s="161">
        <v>34.310476199999997</v>
      </c>
      <c r="G2610" s="162">
        <v>0</v>
      </c>
      <c r="H2610" s="162">
        <v>0</v>
      </c>
      <c r="I2610" s="162">
        <v>0</v>
      </c>
      <c r="J2610" s="162">
        <v>0</v>
      </c>
      <c r="K2610" s="163">
        <f>Лист4!E2608/1000</f>
        <v>571.84127000000001</v>
      </c>
      <c r="L2610" s="164"/>
      <c r="M2610" s="164"/>
    </row>
    <row r="2611" spans="1:13" s="165" customFormat="1" ht="18.75" customHeight="1" x14ac:dyDescent="0.25">
      <c r="A2611" s="45" t="str">
        <f>Лист4!A2609</f>
        <v xml:space="preserve">Хибинская ул. д.47 - корп. 2 </v>
      </c>
      <c r="B2611" s="185" t="str">
        <f>Лист4!C2609</f>
        <v>г. Астрахань</v>
      </c>
      <c r="C2611" s="46">
        <f t="shared" si="80"/>
        <v>452.71245999999996</v>
      </c>
      <c r="D2611" s="46">
        <f t="shared" si="81"/>
        <v>28.896540000000002</v>
      </c>
      <c r="E2611" s="160">
        <v>0</v>
      </c>
      <c r="F2611" s="161">
        <v>28.896540000000002</v>
      </c>
      <c r="G2611" s="162">
        <v>0</v>
      </c>
      <c r="H2611" s="162">
        <v>0</v>
      </c>
      <c r="I2611" s="162">
        <v>0</v>
      </c>
      <c r="J2611" s="162">
        <v>0</v>
      </c>
      <c r="K2611" s="163">
        <f>Лист4!E2609/1000</f>
        <v>481.60899999999998</v>
      </c>
      <c r="L2611" s="164"/>
      <c r="M2611" s="164"/>
    </row>
    <row r="2612" spans="1:13" s="165" customFormat="1" ht="18.75" customHeight="1" x14ac:dyDescent="0.25">
      <c r="A2612" s="45" t="str">
        <f>Лист4!A2610</f>
        <v xml:space="preserve">Хибинская ул. д.49 </v>
      </c>
      <c r="B2612" s="185" t="str">
        <f>Лист4!C2610</f>
        <v>г. Астрахань</v>
      </c>
      <c r="C2612" s="46">
        <f t="shared" si="80"/>
        <v>662.21019419999993</v>
      </c>
      <c r="D2612" s="46">
        <f t="shared" si="81"/>
        <v>42.268735800000002</v>
      </c>
      <c r="E2612" s="160">
        <v>0</v>
      </c>
      <c r="F2612" s="161">
        <v>42.268735800000002</v>
      </c>
      <c r="G2612" s="162">
        <v>0</v>
      </c>
      <c r="H2612" s="162">
        <v>0</v>
      </c>
      <c r="I2612" s="162">
        <v>0</v>
      </c>
      <c r="J2612" s="162">
        <v>0</v>
      </c>
      <c r="K2612" s="163">
        <f>Лист4!E2610/1000</f>
        <v>704.47892999999999</v>
      </c>
      <c r="L2612" s="164"/>
      <c r="M2612" s="164"/>
    </row>
    <row r="2613" spans="1:13" s="165" customFormat="1" ht="18.75" customHeight="1" x14ac:dyDescent="0.25">
      <c r="A2613" s="45" t="str">
        <f>Лист4!A2611</f>
        <v xml:space="preserve">Хибинская ул. д.6 </v>
      </c>
      <c r="B2613" s="185" t="str">
        <f>Лист4!C2611</f>
        <v>г. Астрахань</v>
      </c>
      <c r="C2613" s="46">
        <f t="shared" si="80"/>
        <v>0.53815000000000002</v>
      </c>
      <c r="D2613" s="46">
        <f t="shared" si="81"/>
        <v>3.4349999999999999E-2</v>
      </c>
      <c r="E2613" s="160">
        <v>0</v>
      </c>
      <c r="F2613" s="161">
        <v>3.4349999999999999E-2</v>
      </c>
      <c r="G2613" s="162">
        <v>0</v>
      </c>
      <c r="H2613" s="162">
        <v>0</v>
      </c>
      <c r="I2613" s="162">
        <v>0</v>
      </c>
      <c r="J2613" s="162">
        <v>0</v>
      </c>
      <c r="K2613" s="163">
        <f>Лист4!E2611/1000</f>
        <v>0.57250000000000001</v>
      </c>
      <c r="L2613" s="164"/>
      <c r="M2613" s="164"/>
    </row>
    <row r="2614" spans="1:13" s="165" customFormat="1" ht="18.75" customHeight="1" x14ac:dyDescent="0.25">
      <c r="A2614" s="45" t="str">
        <f>Лист4!A2612</f>
        <v xml:space="preserve">Хибинская ул. д.6 - корп. 1 </v>
      </c>
      <c r="B2614" s="185" t="str">
        <f>Лист4!C2612</f>
        <v>г. Астрахань</v>
      </c>
      <c r="C2614" s="46">
        <f t="shared" si="80"/>
        <v>988.52110799999991</v>
      </c>
      <c r="D2614" s="46">
        <f t="shared" si="81"/>
        <v>63.097091999999989</v>
      </c>
      <c r="E2614" s="160">
        <v>0</v>
      </c>
      <c r="F2614" s="161">
        <v>63.097091999999989</v>
      </c>
      <c r="G2614" s="162">
        <v>0</v>
      </c>
      <c r="H2614" s="162">
        <v>0</v>
      </c>
      <c r="I2614" s="162">
        <v>0</v>
      </c>
      <c r="J2614" s="162">
        <v>0</v>
      </c>
      <c r="K2614" s="163">
        <f>Лист4!E2612/1000-J2614</f>
        <v>1051.6181999999999</v>
      </c>
      <c r="L2614" s="164"/>
      <c r="M2614" s="164"/>
    </row>
    <row r="2615" spans="1:13" s="165" customFormat="1" ht="25.5" customHeight="1" x14ac:dyDescent="0.25">
      <c r="A2615" s="45" t="str">
        <f>Лист4!A2613</f>
        <v xml:space="preserve">Хибинская ул. д.6 - корп. 2 </v>
      </c>
      <c r="B2615" s="185" t="str">
        <f>Лист4!C2613</f>
        <v>г. Астрахань</v>
      </c>
      <c r="C2615" s="46">
        <f t="shared" si="80"/>
        <v>1310.0926827999995</v>
      </c>
      <c r="D2615" s="46">
        <f t="shared" si="81"/>
        <v>83.622937199999967</v>
      </c>
      <c r="E2615" s="160">
        <v>0</v>
      </c>
      <c r="F2615" s="161">
        <v>83.622937199999967</v>
      </c>
      <c r="G2615" s="162">
        <v>0</v>
      </c>
      <c r="H2615" s="162">
        <v>0</v>
      </c>
      <c r="I2615" s="162">
        <v>0</v>
      </c>
      <c r="J2615" s="162">
        <v>0</v>
      </c>
      <c r="K2615" s="163">
        <f>Лист4!E2613/1000</f>
        <v>1393.7156199999995</v>
      </c>
      <c r="L2615" s="164"/>
      <c r="M2615" s="164"/>
    </row>
    <row r="2616" spans="1:13" s="165" customFormat="1" ht="18.75" customHeight="1" x14ac:dyDescent="0.25">
      <c r="A2616" s="45" t="str">
        <f>Лист4!A2614</f>
        <v xml:space="preserve">Химиков ул. д.1 </v>
      </c>
      <c r="B2616" s="185" t="str">
        <f>Лист4!C2614</f>
        <v>г. Астрахань</v>
      </c>
      <c r="C2616" s="46">
        <f t="shared" si="80"/>
        <v>964.71895440000014</v>
      </c>
      <c r="D2616" s="46">
        <f t="shared" si="81"/>
        <v>61.577805600000005</v>
      </c>
      <c r="E2616" s="160">
        <v>0</v>
      </c>
      <c r="F2616" s="161">
        <v>61.577805600000005</v>
      </c>
      <c r="G2616" s="162">
        <v>0</v>
      </c>
      <c r="H2616" s="162">
        <v>0</v>
      </c>
      <c r="I2616" s="162">
        <v>0</v>
      </c>
      <c r="J2616" s="162">
        <v>0</v>
      </c>
      <c r="K2616" s="163">
        <f>Лист4!E2614/1000</f>
        <v>1026.2967600000002</v>
      </c>
      <c r="L2616" s="164"/>
      <c r="M2616" s="164"/>
    </row>
    <row r="2617" spans="1:13" s="165" customFormat="1" ht="25.5" customHeight="1" x14ac:dyDescent="0.25">
      <c r="A2617" s="45" t="str">
        <f>Лист4!A2615</f>
        <v xml:space="preserve">Химиков ул. д.1 - корп. 1 </v>
      </c>
      <c r="B2617" s="185" t="str">
        <f>Лист4!C2615</f>
        <v>г. Астрахань</v>
      </c>
      <c r="C2617" s="46">
        <f t="shared" si="80"/>
        <v>454.33051019999999</v>
      </c>
      <c r="D2617" s="46">
        <f t="shared" si="81"/>
        <v>28.999819799999997</v>
      </c>
      <c r="E2617" s="160">
        <v>0</v>
      </c>
      <c r="F2617" s="161">
        <v>28.999819799999997</v>
      </c>
      <c r="G2617" s="162">
        <v>0</v>
      </c>
      <c r="H2617" s="162">
        <v>0</v>
      </c>
      <c r="I2617" s="162">
        <v>0</v>
      </c>
      <c r="J2617" s="162">
        <v>0</v>
      </c>
      <c r="K2617" s="163">
        <f>Лист4!E2615/1000</f>
        <v>483.33033</v>
      </c>
      <c r="L2617" s="164"/>
      <c r="M2617" s="164"/>
    </row>
    <row r="2618" spans="1:13" s="165" customFormat="1" ht="25.5" customHeight="1" x14ac:dyDescent="0.25">
      <c r="A2618" s="45" t="str">
        <f>Лист4!A2616</f>
        <v xml:space="preserve">Химиков ул. д.2 </v>
      </c>
      <c r="B2618" s="185" t="str">
        <f>Лист4!C2616</f>
        <v>г. Астрахань</v>
      </c>
      <c r="C2618" s="46">
        <f t="shared" si="80"/>
        <v>613.37372559999983</v>
      </c>
      <c r="D2618" s="46">
        <f t="shared" si="81"/>
        <v>39.151514399999989</v>
      </c>
      <c r="E2618" s="160">
        <v>0</v>
      </c>
      <c r="F2618" s="161">
        <v>39.151514399999989</v>
      </c>
      <c r="G2618" s="162">
        <v>0</v>
      </c>
      <c r="H2618" s="162">
        <v>0</v>
      </c>
      <c r="I2618" s="162">
        <v>0</v>
      </c>
      <c r="J2618" s="162">
        <v>0</v>
      </c>
      <c r="K2618" s="163">
        <f>Лист4!E2616/1000</f>
        <v>652.52523999999983</v>
      </c>
      <c r="L2618" s="164"/>
      <c r="M2618" s="164"/>
    </row>
    <row r="2619" spans="1:13" s="165" customFormat="1" ht="18.75" customHeight="1" x14ac:dyDescent="0.25">
      <c r="A2619" s="45" t="str">
        <f>Лист4!A2617</f>
        <v xml:space="preserve">Химиков ул. д.3 </v>
      </c>
      <c r="B2619" s="185" t="str">
        <f>Лист4!C2617</f>
        <v>г. Астрахань</v>
      </c>
      <c r="C2619" s="46">
        <f t="shared" si="80"/>
        <v>364.83054399999997</v>
      </c>
      <c r="D2619" s="46">
        <f t="shared" si="81"/>
        <v>23.287056</v>
      </c>
      <c r="E2619" s="160">
        <v>0</v>
      </c>
      <c r="F2619" s="161">
        <v>23.287056</v>
      </c>
      <c r="G2619" s="162">
        <v>0</v>
      </c>
      <c r="H2619" s="162">
        <v>0</v>
      </c>
      <c r="I2619" s="162">
        <v>0</v>
      </c>
      <c r="J2619" s="162">
        <v>0</v>
      </c>
      <c r="K2619" s="163">
        <f>Лист4!E2617/1000</f>
        <v>388.11759999999998</v>
      </c>
      <c r="L2619" s="164"/>
      <c r="M2619" s="164"/>
    </row>
    <row r="2620" spans="1:13" s="165" customFormat="1" ht="25.5" customHeight="1" x14ac:dyDescent="0.25">
      <c r="A2620" s="45" t="str">
        <f>Лист4!A2618</f>
        <v xml:space="preserve">Химиков ул. д.6 </v>
      </c>
      <c r="B2620" s="185" t="str">
        <f>Лист4!C2618</f>
        <v>г. Астрахань</v>
      </c>
      <c r="C2620" s="46">
        <f t="shared" si="80"/>
        <v>866.67028979999986</v>
      </c>
      <c r="D2620" s="46">
        <f t="shared" si="81"/>
        <v>55.319380199999983</v>
      </c>
      <c r="E2620" s="160">
        <v>0</v>
      </c>
      <c r="F2620" s="161">
        <v>55.319380199999983</v>
      </c>
      <c r="G2620" s="162">
        <v>0</v>
      </c>
      <c r="H2620" s="162">
        <v>0</v>
      </c>
      <c r="I2620" s="162">
        <v>0</v>
      </c>
      <c r="J2620" s="162">
        <v>0</v>
      </c>
      <c r="K2620" s="163">
        <f>Лист4!E2618/1000</f>
        <v>921.98966999999982</v>
      </c>
      <c r="L2620" s="164"/>
      <c r="M2620" s="164"/>
    </row>
    <row r="2621" spans="1:13" s="165" customFormat="1" ht="18.75" customHeight="1" x14ac:dyDescent="0.25">
      <c r="A2621" s="45" t="str">
        <f>Лист4!A2619</f>
        <v xml:space="preserve">Химиков ул. д.7 - корп. 1 </v>
      </c>
      <c r="B2621" s="185" t="str">
        <f>Лист4!C2619</f>
        <v>г. Астрахань</v>
      </c>
      <c r="C2621" s="46">
        <f t="shared" si="80"/>
        <v>353.25344759999996</v>
      </c>
      <c r="D2621" s="46">
        <f t="shared" si="81"/>
        <v>22.548092399999994</v>
      </c>
      <c r="E2621" s="160">
        <v>0</v>
      </c>
      <c r="F2621" s="161">
        <v>22.548092399999994</v>
      </c>
      <c r="G2621" s="162">
        <v>0</v>
      </c>
      <c r="H2621" s="162">
        <v>0</v>
      </c>
      <c r="I2621" s="162">
        <v>0</v>
      </c>
      <c r="J2621" s="162">
        <v>0</v>
      </c>
      <c r="K2621" s="163">
        <f>Лист4!E2619/1000</f>
        <v>375.80153999999993</v>
      </c>
      <c r="L2621" s="164"/>
      <c r="M2621" s="164"/>
    </row>
    <row r="2622" spans="1:13" s="165" customFormat="1" ht="18.75" customHeight="1" x14ac:dyDescent="0.25">
      <c r="A2622" s="45" t="str">
        <f>Лист4!A2620</f>
        <v xml:space="preserve">Химиков ул. д.8 </v>
      </c>
      <c r="B2622" s="185" t="str">
        <f>Лист4!C2620</f>
        <v>г. Астрахань</v>
      </c>
      <c r="C2622" s="46">
        <f t="shared" si="80"/>
        <v>1174.2143855999996</v>
      </c>
      <c r="D2622" s="46">
        <f t="shared" si="81"/>
        <v>74.949854399999978</v>
      </c>
      <c r="E2622" s="160">
        <v>0</v>
      </c>
      <c r="F2622" s="161">
        <v>74.949854399999978</v>
      </c>
      <c r="G2622" s="162">
        <v>0</v>
      </c>
      <c r="H2622" s="162">
        <v>0</v>
      </c>
      <c r="I2622" s="162">
        <v>0</v>
      </c>
      <c r="J2622" s="162">
        <v>0</v>
      </c>
      <c r="K2622" s="163">
        <f>Лист4!E2620/1000</f>
        <v>1249.1642399999996</v>
      </c>
      <c r="L2622" s="164"/>
      <c r="M2622" s="164"/>
    </row>
    <row r="2623" spans="1:13" s="165" customFormat="1" ht="18.75" customHeight="1" x14ac:dyDescent="0.25">
      <c r="A2623" s="45" t="str">
        <f>Лист4!A2621</f>
        <v xml:space="preserve">Химиков-Димитрова ул. д.1/1 </v>
      </c>
      <c r="B2623" s="185" t="str">
        <f>Лист4!C2621</f>
        <v>г. Астрахань</v>
      </c>
      <c r="C2623" s="46">
        <f t="shared" ref="C2623:C2685" si="82">K2623+J2623-F2623</f>
        <v>12.70269</v>
      </c>
      <c r="D2623" s="46">
        <f t="shared" ref="D2623:D2685" si="83">F2623</f>
        <v>0.81081000000000003</v>
      </c>
      <c r="E2623" s="160">
        <v>0</v>
      </c>
      <c r="F2623" s="161">
        <v>0.81081000000000003</v>
      </c>
      <c r="G2623" s="162">
        <v>0</v>
      </c>
      <c r="H2623" s="162">
        <v>0</v>
      </c>
      <c r="I2623" s="162">
        <v>0</v>
      </c>
      <c r="J2623" s="162">
        <v>0</v>
      </c>
      <c r="K2623" s="163">
        <f>Лист4!E2621/1000</f>
        <v>13.513500000000001</v>
      </c>
      <c r="L2623" s="164"/>
      <c r="M2623" s="164"/>
    </row>
    <row r="2624" spans="1:13" s="166" customFormat="1" ht="18.75" customHeight="1" x14ac:dyDescent="0.25">
      <c r="A2624" s="45" t="str">
        <f>Лист4!A2622</f>
        <v xml:space="preserve">Чекалина ул. д.1/1 </v>
      </c>
      <c r="B2624" s="185" t="str">
        <f>Лист4!C2622</f>
        <v>г. Астрахань</v>
      </c>
      <c r="C2624" s="46">
        <f t="shared" si="82"/>
        <v>68.871825999999999</v>
      </c>
      <c r="D2624" s="46">
        <f t="shared" si="83"/>
        <v>4.3960739999999996</v>
      </c>
      <c r="E2624" s="160">
        <v>0</v>
      </c>
      <c r="F2624" s="161">
        <v>4.3960739999999996</v>
      </c>
      <c r="G2624" s="162">
        <v>0</v>
      </c>
      <c r="H2624" s="162">
        <v>0</v>
      </c>
      <c r="I2624" s="162">
        <v>0</v>
      </c>
      <c r="J2624" s="162">
        <v>0</v>
      </c>
      <c r="K2624" s="163">
        <f>Лист4!E2622/1000</f>
        <v>73.267899999999997</v>
      </c>
      <c r="L2624" s="164"/>
      <c r="M2624" s="164"/>
    </row>
    <row r="2625" spans="1:13" s="165" customFormat="1" ht="18.75" customHeight="1" x14ac:dyDescent="0.25">
      <c r="A2625" s="45" t="str">
        <f>Лист4!A2623</f>
        <v xml:space="preserve">Чекалина ул. д.11 </v>
      </c>
      <c r="B2625" s="185" t="str">
        <f>Лист4!C2623</f>
        <v>г. Астрахань</v>
      </c>
      <c r="C2625" s="46">
        <f t="shared" si="82"/>
        <v>81.774830000000009</v>
      </c>
      <c r="D2625" s="46">
        <f t="shared" si="83"/>
        <v>5.2196699999999998</v>
      </c>
      <c r="E2625" s="160">
        <v>0</v>
      </c>
      <c r="F2625" s="161">
        <v>5.2196699999999998</v>
      </c>
      <c r="G2625" s="162">
        <v>0</v>
      </c>
      <c r="H2625" s="162">
        <v>0</v>
      </c>
      <c r="I2625" s="162">
        <v>0</v>
      </c>
      <c r="J2625" s="162">
        <v>0</v>
      </c>
      <c r="K2625" s="163">
        <f>Лист4!E2623/1000</f>
        <v>86.994500000000002</v>
      </c>
      <c r="L2625" s="164"/>
      <c r="M2625" s="164"/>
    </row>
    <row r="2626" spans="1:13" s="165" customFormat="1" ht="18.75" customHeight="1" x14ac:dyDescent="0.25">
      <c r="A2626" s="45" t="str">
        <f>Лист4!A2624</f>
        <v xml:space="preserve">Чекалина ул. д.13 </v>
      </c>
      <c r="B2626" s="185" t="str">
        <f>Лист4!C2624</f>
        <v>г. Астрахань</v>
      </c>
      <c r="C2626" s="46">
        <f t="shared" si="82"/>
        <v>88.535958600000001</v>
      </c>
      <c r="D2626" s="46">
        <f t="shared" si="83"/>
        <v>5.6512314000000003</v>
      </c>
      <c r="E2626" s="160">
        <v>0</v>
      </c>
      <c r="F2626" s="161">
        <v>5.6512314000000003</v>
      </c>
      <c r="G2626" s="162">
        <v>0</v>
      </c>
      <c r="H2626" s="162">
        <v>0</v>
      </c>
      <c r="I2626" s="162">
        <v>0</v>
      </c>
      <c r="J2626" s="162">
        <v>0</v>
      </c>
      <c r="K2626" s="163">
        <f>Лист4!E2624/1000</f>
        <v>94.187190000000001</v>
      </c>
      <c r="L2626" s="164"/>
      <c r="M2626" s="164"/>
    </row>
    <row r="2627" spans="1:13" s="165" customFormat="1" ht="18.75" customHeight="1" x14ac:dyDescent="0.25">
      <c r="A2627" s="45" t="str">
        <f>Лист4!A2625</f>
        <v xml:space="preserve">Чекалина ул. д.3 </v>
      </c>
      <c r="B2627" s="185" t="str">
        <f>Лист4!C2625</f>
        <v>г. Астрахань</v>
      </c>
      <c r="C2627" s="46">
        <f t="shared" si="82"/>
        <v>50.313406000000001</v>
      </c>
      <c r="D2627" s="46">
        <f t="shared" si="83"/>
        <v>3.2114940000000001</v>
      </c>
      <c r="E2627" s="160">
        <v>0</v>
      </c>
      <c r="F2627" s="161">
        <v>3.2114940000000001</v>
      </c>
      <c r="G2627" s="162">
        <v>0</v>
      </c>
      <c r="H2627" s="162">
        <v>0</v>
      </c>
      <c r="I2627" s="162">
        <v>0</v>
      </c>
      <c r="J2627" s="162">
        <v>0</v>
      </c>
      <c r="K2627" s="163">
        <f>Лист4!E2625/1000</f>
        <v>53.524900000000002</v>
      </c>
      <c r="L2627" s="164"/>
      <c r="M2627" s="164"/>
    </row>
    <row r="2628" spans="1:13" s="165" customFormat="1" ht="18.75" customHeight="1" x14ac:dyDescent="0.25">
      <c r="A2628" s="45" t="str">
        <f>Лист4!A2626</f>
        <v xml:space="preserve">Чекалина ул. д.5 </v>
      </c>
      <c r="B2628" s="185" t="str">
        <f>Лист4!C2626</f>
        <v>г. Астрахань</v>
      </c>
      <c r="C2628" s="46">
        <f t="shared" si="82"/>
        <v>55.981794000000001</v>
      </c>
      <c r="D2628" s="46">
        <f t="shared" si="83"/>
        <v>3.5733060000000005</v>
      </c>
      <c r="E2628" s="160">
        <v>0</v>
      </c>
      <c r="F2628" s="161">
        <v>3.5733060000000005</v>
      </c>
      <c r="G2628" s="162">
        <v>0</v>
      </c>
      <c r="H2628" s="162">
        <v>0</v>
      </c>
      <c r="I2628" s="162">
        <v>0</v>
      </c>
      <c r="J2628" s="162">
        <v>0</v>
      </c>
      <c r="K2628" s="163">
        <f>Лист4!E2626/1000</f>
        <v>59.555100000000003</v>
      </c>
      <c r="L2628" s="164"/>
      <c r="M2628" s="164"/>
    </row>
    <row r="2629" spans="1:13" s="165" customFormat="1" ht="18.75" customHeight="1" x14ac:dyDescent="0.25">
      <c r="A2629" s="45" t="str">
        <f>Лист4!A2627</f>
        <v xml:space="preserve">Чехова (Трусовский) ул. д.50 </v>
      </c>
      <c r="B2629" s="185" t="str">
        <f>Лист4!C2627</f>
        <v>г. Астрахань</v>
      </c>
      <c r="C2629" s="46">
        <f t="shared" si="82"/>
        <v>0</v>
      </c>
      <c r="D2629" s="46">
        <f t="shared" si="83"/>
        <v>0</v>
      </c>
      <c r="E2629" s="160">
        <v>0</v>
      </c>
      <c r="F2629" s="161">
        <v>0</v>
      </c>
      <c r="G2629" s="162">
        <v>0</v>
      </c>
      <c r="H2629" s="162">
        <v>0</v>
      </c>
      <c r="I2629" s="162">
        <v>0</v>
      </c>
      <c r="J2629" s="162">
        <v>0</v>
      </c>
      <c r="K2629" s="163">
        <f>Лист4!E2627/1000</f>
        <v>0</v>
      </c>
      <c r="L2629" s="164"/>
      <c r="M2629" s="164"/>
    </row>
    <row r="2630" spans="1:13" s="166" customFormat="1" ht="18.75" customHeight="1" x14ac:dyDescent="0.25">
      <c r="A2630" s="45" t="str">
        <f>Лист4!A2628</f>
        <v xml:space="preserve">Чехова ул. д.1 </v>
      </c>
      <c r="B2630" s="185" t="str">
        <f>Лист4!C2628</f>
        <v>г. Астрахань</v>
      </c>
      <c r="C2630" s="46">
        <f t="shared" si="82"/>
        <v>0</v>
      </c>
      <c r="D2630" s="46">
        <f t="shared" si="83"/>
        <v>0</v>
      </c>
      <c r="E2630" s="160">
        <v>0</v>
      </c>
      <c r="F2630" s="161">
        <v>0</v>
      </c>
      <c r="G2630" s="162">
        <v>0</v>
      </c>
      <c r="H2630" s="162">
        <v>0</v>
      </c>
      <c r="I2630" s="162">
        <v>0</v>
      </c>
      <c r="J2630" s="162">
        <v>0</v>
      </c>
      <c r="K2630" s="163">
        <f>Лист4!E2628/1000</f>
        <v>0</v>
      </c>
      <c r="L2630" s="164"/>
      <c r="M2630" s="164"/>
    </row>
    <row r="2631" spans="1:13" s="166" customFormat="1" ht="25.5" customHeight="1" x14ac:dyDescent="0.25">
      <c r="A2631" s="45" t="str">
        <f>Лист4!A2629</f>
        <v xml:space="preserve">Шахтерский пер. д.22 </v>
      </c>
      <c r="B2631" s="185" t="str">
        <f>Лист4!C2629</f>
        <v>г. Астрахань</v>
      </c>
      <c r="C2631" s="46">
        <f t="shared" si="82"/>
        <v>0.16355999999999998</v>
      </c>
      <c r="D2631" s="46">
        <f t="shared" si="83"/>
        <v>1.0439999999999998E-2</v>
      </c>
      <c r="E2631" s="160">
        <v>0</v>
      </c>
      <c r="F2631" s="161">
        <v>1.0439999999999998E-2</v>
      </c>
      <c r="G2631" s="162">
        <v>0</v>
      </c>
      <c r="H2631" s="162">
        <v>0</v>
      </c>
      <c r="I2631" s="162">
        <v>0</v>
      </c>
      <c r="J2631" s="162">
        <v>0</v>
      </c>
      <c r="K2631" s="163">
        <f>Лист4!E2629/1000</f>
        <v>0.17399999999999999</v>
      </c>
      <c r="L2631" s="164"/>
      <c r="M2631" s="164"/>
    </row>
    <row r="2632" spans="1:13" s="166" customFormat="1" ht="25.5" customHeight="1" x14ac:dyDescent="0.25">
      <c r="A2632" s="45" t="str">
        <f>Лист4!A2630</f>
        <v xml:space="preserve">Шахтерский пер. д.3 </v>
      </c>
      <c r="B2632" s="185" t="str">
        <f>Лист4!C2630</f>
        <v>г. Астрахань</v>
      </c>
      <c r="C2632" s="46">
        <f t="shared" si="82"/>
        <v>24.363672000000005</v>
      </c>
      <c r="D2632" s="46">
        <f t="shared" si="83"/>
        <v>1.5551280000000003</v>
      </c>
      <c r="E2632" s="160">
        <v>0</v>
      </c>
      <c r="F2632" s="161">
        <v>1.5551280000000003</v>
      </c>
      <c r="G2632" s="162">
        <v>0</v>
      </c>
      <c r="H2632" s="162">
        <v>0</v>
      </c>
      <c r="I2632" s="162">
        <v>0</v>
      </c>
      <c r="J2632" s="162">
        <v>0</v>
      </c>
      <c r="K2632" s="163">
        <f>Лист4!E2630/1000</f>
        <v>25.918800000000005</v>
      </c>
      <c r="L2632" s="164"/>
      <c r="M2632" s="164"/>
    </row>
    <row r="2633" spans="1:13" s="166" customFormat="1" ht="18.75" customHeight="1" x14ac:dyDescent="0.25">
      <c r="A2633" s="45" t="str">
        <f>Лист4!A2631</f>
        <v xml:space="preserve">Школьная (Трусовский р-н) ул. д.11 </v>
      </c>
      <c r="B2633" s="185" t="str">
        <f>Лист4!C2631</f>
        <v>г. Астрахань</v>
      </c>
      <c r="C2633" s="46">
        <f t="shared" si="82"/>
        <v>8.7902219999999982</v>
      </c>
      <c r="D2633" s="46">
        <f t="shared" si="83"/>
        <v>0.56107799999999997</v>
      </c>
      <c r="E2633" s="160">
        <v>0</v>
      </c>
      <c r="F2633" s="161">
        <v>0.56107799999999997</v>
      </c>
      <c r="G2633" s="162">
        <v>0</v>
      </c>
      <c r="H2633" s="162">
        <v>0</v>
      </c>
      <c r="I2633" s="162">
        <v>0</v>
      </c>
      <c r="J2633" s="162">
        <v>0</v>
      </c>
      <c r="K2633" s="163">
        <f>Лист4!E2631/1000</f>
        <v>9.3512999999999984</v>
      </c>
      <c r="L2633" s="164"/>
      <c r="M2633" s="164"/>
    </row>
    <row r="2634" spans="1:13" s="166" customFormat="1" ht="25.5" customHeight="1" x14ac:dyDescent="0.25">
      <c r="A2634" s="45" t="str">
        <f>Лист4!A2632</f>
        <v xml:space="preserve">Школьная (Трусовский р-н) ул. д.2А </v>
      </c>
      <c r="B2634" s="185" t="str">
        <f>Лист4!C2632</f>
        <v>г. Астрахань</v>
      </c>
      <c r="C2634" s="46">
        <f t="shared" si="82"/>
        <v>5.9807499999999996</v>
      </c>
      <c r="D2634" s="46">
        <f t="shared" si="83"/>
        <v>0.38175000000000003</v>
      </c>
      <c r="E2634" s="160">
        <v>0</v>
      </c>
      <c r="F2634" s="161">
        <v>0.38175000000000003</v>
      </c>
      <c r="G2634" s="162">
        <v>0</v>
      </c>
      <c r="H2634" s="162">
        <v>0</v>
      </c>
      <c r="I2634" s="162">
        <v>0</v>
      </c>
      <c r="J2634" s="162">
        <v>0</v>
      </c>
      <c r="K2634" s="163">
        <f>Лист4!E2632/1000</f>
        <v>6.3624999999999998</v>
      </c>
      <c r="L2634" s="164"/>
      <c r="M2634" s="164"/>
    </row>
    <row r="2635" spans="1:13" s="166" customFormat="1" ht="25.5" customHeight="1" x14ac:dyDescent="0.25">
      <c r="A2635" s="45" t="str">
        <f>Лист4!A2633</f>
        <v xml:space="preserve">Шоссейная (Трусовский р-н) ул. д.1 </v>
      </c>
      <c r="B2635" s="185" t="str">
        <f>Лист4!C2633</f>
        <v>г. Астрахань</v>
      </c>
      <c r="C2635" s="46">
        <f t="shared" si="82"/>
        <v>5.7502620000000002</v>
      </c>
      <c r="D2635" s="46">
        <f t="shared" si="83"/>
        <v>0.36703800000000003</v>
      </c>
      <c r="E2635" s="160">
        <v>0</v>
      </c>
      <c r="F2635" s="161">
        <v>0.36703800000000003</v>
      </c>
      <c r="G2635" s="162">
        <v>0</v>
      </c>
      <c r="H2635" s="162">
        <v>0</v>
      </c>
      <c r="I2635" s="162">
        <v>0</v>
      </c>
      <c r="J2635" s="162">
        <v>0</v>
      </c>
      <c r="K2635" s="163">
        <f>Лист4!E2633/1000</f>
        <v>6.1173000000000002</v>
      </c>
      <c r="L2635" s="164"/>
      <c r="M2635" s="164"/>
    </row>
    <row r="2636" spans="1:13" s="166" customFormat="1" ht="18.75" customHeight="1" x14ac:dyDescent="0.25">
      <c r="A2636" s="45" t="str">
        <f>Лист4!A2634</f>
        <v xml:space="preserve">Шоссейная (Трусовский р-н) ул. д.11 </v>
      </c>
      <c r="B2636" s="185" t="str">
        <f>Лист4!C2634</f>
        <v>г. Астрахань</v>
      </c>
      <c r="C2636" s="46">
        <f t="shared" si="82"/>
        <v>3.0369520000000003</v>
      </c>
      <c r="D2636" s="46">
        <f t="shared" si="83"/>
        <v>0.19384800000000002</v>
      </c>
      <c r="E2636" s="160">
        <v>0</v>
      </c>
      <c r="F2636" s="161">
        <v>0.19384800000000002</v>
      </c>
      <c r="G2636" s="162">
        <v>0</v>
      </c>
      <c r="H2636" s="162">
        <v>0</v>
      </c>
      <c r="I2636" s="162">
        <v>0</v>
      </c>
      <c r="J2636" s="162">
        <v>0</v>
      </c>
      <c r="K2636" s="163">
        <f>Лист4!E2634/1000</f>
        <v>3.2308000000000003</v>
      </c>
      <c r="L2636" s="164"/>
      <c r="M2636" s="164"/>
    </row>
    <row r="2637" spans="1:13" s="166" customFormat="1" ht="25.5" customHeight="1" x14ac:dyDescent="0.25">
      <c r="A2637" s="45" t="str">
        <f>Лист4!A2635</f>
        <v xml:space="preserve">Шоссейная (Трусовский р-н) ул. д.13 </v>
      </c>
      <c r="B2637" s="185" t="str">
        <f>Лист4!C2635</f>
        <v>г. Астрахань</v>
      </c>
      <c r="C2637" s="46">
        <f t="shared" si="82"/>
        <v>32.079285999999996</v>
      </c>
      <c r="D2637" s="46">
        <f t="shared" si="83"/>
        <v>2.0476139999999994</v>
      </c>
      <c r="E2637" s="160">
        <v>0</v>
      </c>
      <c r="F2637" s="161">
        <v>2.0476139999999994</v>
      </c>
      <c r="G2637" s="162">
        <v>0</v>
      </c>
      <c r="H2637" s="162">
        <v>0</v>
      </c>
      <c r="I2637" s="162">
        <v>0</v>
      </c>
      <c r="J2637" s="162">
        <v>0</v>
      </c>
      <c r="K2637" s="163">
        <f>Лист4!E2635/1000</f>
        <v>34.126899999999992</v>
      </c>
      <c r="L2637" s="164"/>
      <c r="M2637" s="164"/>
    </row>
    <row r="2638" spans="1:13" s="166" customFormat="1" ht="25.5" customHeight="1" x14ac:dyDescent="0.25">
      <c r="A2638" s="45" t="str">
        <f>Лист4!A2636</f>
        <v xml:space="preserve">Шоссейная (Трусовский р-н) ул. д.15/10 - корп. 1 </v>
      </c>
      <c r="B2638" s="185" t="str">
        <f>Лист4!C2636</f>
        <v>г. Астрахань</v>
      </c>
      <c r="C2638" s="46">
        <f t="shared" si="82"/>
        <v>35.842858000000007</v>
      </c>
      <c r="D2638" s="46">
        <f t="shared" si="83"/>
        <v>2.2878420000000004</v>
      </c>
      <c r="E2638" s="160">
        <v>0</v>
      </c>
      <c r="F2638" s="161">
        <v>2.2878420000000004</v>
      </c>
      <c r="G2638" s="162">
        <v>0</v>
      </c>
      <c r="H2638" s="162">
        <v>0</v>
      </c>
      <c r="I2638" s="162">
        <v>0</v>
      </c>
      <c r="J2638" s="162">
        <v>0</v>
      </c>
      <c r="K2638" s="163">
        <f>Лист4!E2636/1000</f>
        <v>38.130700000000004</v>
      </c>
      <c r="L2638" s="164"/>
      <c r="M2638" s="164"/>
    </row>
    <row r="2639" spans="1:13" s="166" customFormat="1" ht="25.5" customHeight="1" x14ac:dyDescent="0.25">
      <c r="A2639" s="45" t="str">
        <f>Лист4!A2637</f>
        <v xml:space="preserve">Шоссейная (Трусовский р-н) ул. д.15/10 - корп. 2 </v>
      </c>
      <c r="B2639" s="185" t="str">
        <f>Лист4!C2637</f>
        <v>г. Астрахань</v>
      </c>
      <c r="C2639" s="46">
        <f t="shared" si="82"/>
        <v>0</v>
      </c>
      <c r="D2639" s="46">
        <f t="shared" si="83"/>
        <v>0</v>
      </c>
      <c r="E2639" s="160">
        <v>0</v>
      </c>
      <c r="F2639" s="161">
        <v>0</v>
      </c>
      <c r="G2639" s="162">
        <v>0</v>
      </c>
      <c r="H2639" s="162">
        <v>0</v>
      </c>
      <c r="I2639" s="162">
        <v>0</v>
      </c>
      <c r="J2639" s="162">
        <v>0</v>
      </c>
      <c r="K2639" s="163">
        <f>Лист4!E2637/1000</f>
        <v>0</v>
      </c>
      <c r="L2639" s="164"/>
      <c r="M2639" s="164"/>
    </row>
    <row r="2640" spans="1:13" s="166" customFormat="1" ht="25.5" customHeight="1" x14ac:dyDescent="0.25">
      <c r="A2640" s="45" t="str">
        <f>Лист4!A2638</f>
        <v xml:space="preserve">Шоссейная (Трусовский р-н) ул. д.2/4 - корп. 10 </v>
      </c>
      <c r="B2640" s="185" t="str">
        <f>Лист4!C2638</f>
        <v>г. Астрахань</v>
      </c>
      <c r="C2640" s="46">
        <f t="shared" si="82"/>
        <v>28.986027999999997</v>
      </c>
      <c r="D2640" s="46">
        <f t="shared" si="83"/>
        <v>1.8501719999999997</v>
      </c>
      <c r="E2640" s="160">
        <v>0</v>
      </c>
      <c r="F2640" s="161">
        <v>1.8501719999999997</v>
      </c>
      <c r="G2640" s="162">
        <v>0</v>
      </c>
      <c r="H2640" s="162">
        <v>0</v>
      </c>
      <c r="I2640" s="162">
        <v>0</v>
      </c>
      <c r="J2640" s="162">
        <v>0</v>
      </c>
      <c r="K2640" s="163">
        <f>Лист4!E2638/1000</f>
        <v>30.836199999999998</v>
      </c>
      <c r="L2640" s="164"/>
      <c r="M2640" s="164"/>
    </row>
    <row r="2641" spans="1:13" s="165" customFormat="1" ht="25.5" customHeight="1" x14ac:dyDescent="0.25">
      <c r="A2641" s="45" t="str">
        <f>Лист4!A2639</f>
        <v xml:space="preserve">Шоссейная (Трусовский р-н) ул. д.2/4 - корп. 6 </v>
      </c>
      <c r="B2641" s="185" t="str">
        <f>Лист4!C2639</f>
        <v>г. Астрахань</v>
      </c>
      <c r="C2641" s="46">
        <f t="shared" si="82"/>
        <v>67.589948000000021</v>
      </c>
      <c r="D2641" s="46">
        <f t="shared" si="83"/>
        <v>4.3142520000000015</v>
      </c>
      <c r="E2641" s="160">
        <v>0</v>
      </c>
      <c r="F2641" s="161">
        <v>4.3142520000000015</v>
      </c>
      <c r="G2641" s="162">
        <v>0</v>
      </c>
      <c r="H2641" s="162">
        <v>0</v>
      </c>
      <c r="I2641" s="162">
        <v>0</v>
      </c>
      <c r="J2641" s="162">
        <v>0</v>
      </c>
      <c r="K2641" s="163">
        <f>Лист4!E2639/1000</f>
        <v>71.904200000000017</v>
      </c>
      <c r="L2641" s="164"/>
      <c r="M2641" s="164"/>
    </row>
    <row r="2642" spans="1:13" s="165" customFormat="1" ht="25.5" customHeight="1" x14ac:dyDescent="0.25">
      <c r="A2642" s="45" t="str">
        <f>Лист4!A2640</f>
        <v xml:space="preserve">Шоссейная (Трусовский р-н) ул. д.2/4 - корп. 7 </v>
      </c>
      <c r="B2642" s="185" t="str">
        <f>Лист4!C2640</f>
        <v>г. Астрахань</v>
      </c>
      <c r="C2642" s="46">
        <f t="shared" si="82"/>
        <v>21.140976000000002</v>
      </c>
      <c r="D2642" s="46">
        <f t="shared" si="83"/>
        <v>1.3494240000000002</v>
      </c>
      <c r="E2642" s="160">
        <v>0</v>
      </c>
      <c r="F2642" s="161">
        <v>1.3494240000000002</v>
      </c>
      <c r="G2642" s="162">
        <v>0</v>
      </c>
      <c r="H2642" s="162">
        <v>0</v>
      </c>
      <c r="I2642" s="162">
        <v>0</v>
      </c>
      <c r="J2642" s="162">
        <v>0</v>
      </c>
      <c r="K2642" s="163">
        <f>Лист4!E2640/1000</f>
        <v>22.490400000000001</v>
      </c>
      <c r="L2642" s="164"/>
      <c r="M2642" s="164"/>
    </row>
    <row r="2643" spans="1:13" s="166" customFormat="1" ht="18.75" customHeight="1" x14ac:dyDescent="0.25">
      <c r="A2643" s="45" t="str">
        <f>Лист4!A2641</f>
        <v xml:space="preserve">Шоссейная (Трусовский р-н) ул. д.2/4 - корп. 8 </v>
      </c>
      <c r="B2643" s="185" t="str">
        <f>Лист4!C2641</f>
        <v>г. Астрахань</v>
      </c>
      <c r="C2643" s="46">
        <f t="shared" si="82"/>
        <v>23.219710800000001</v>
      </c>
      <c r="D2643" s="46">
        <f t="shared" si="83"/>
        <v>1.4821092</v>
      </c>
      <c r="E2643" s="160">
        <v>0</v>
      </c>
      <c r="F2643" s="161">
        <v>1.4821092</v>
      </c>
      <c r="G2643" s="162">
        <v>0</v>
      </c>
      <c r="H2643" s="162">
        <v>0</v>
      </c>
      <c r="I2643" s="162">
        <v>0</v>
      </c>
      <c r="J2643" s="162">
        <v>0</v>
      </c>
      <c r="K2643" s="163">
        <f>Лист4!E2641/1000</f>
        <v>24.701820000000001</v>
      </c>
      <c r="L2643" s="164"/>
      <c r="M2643" s="164"/>
    </row>
    <row r="2644" spans="1:13" s="166" customFormat="1" ht="25.5" customHeight="1" x14ac:dyDescent="0.25">
      <c r="A2644" s="45" t="str">
        <f>Лист4!A2642</f>
        <v xml:space="preserve">Шоссейная (Трусовский р-н) ул. д.2/4 - корп. 9 </v>
      </c>
      <c r="B2644" s="185" t="str">
        <f>Лист4!C2642</f>
        <v>г. Астрахань</v>
      </c>
      <c r="C2644" s="46">
        <f t="shared" si="82"/>
        <v>8.3159920000000014</v>
      </c>
      <c r="D2644" s="46">
        <f t="shared" si="83"/>
        <v>0.53080800000000017</v>
      </c>
      <c r="E2644" s="160">
        <v>0</v>
      </c>
      <c r="F2644" s="161">
        <v>0.53080800000000017</v>
      </c>
      <c r="G2644" s="162">
        <v>0</v>
      </c>
      <c r="H2644" s="162">
        <v>0</v>
      </c>
      <c r="I2644" s="162">
        <v>0</v>
      </c>
      <c r="J2644" s="162">
        <v>0</v>
      </c>
      <c r="K2644" s="163">
        <f>Лист4!E2642/1000</f>
        <v>8.8468000000000018</v>
      </c>
      <c r="L2644" s="164"/>
      <c r="M2644" s="164"/>
    </row>
    <row r="2645" spans="1:13" s="166" customFormat="1" ht="25.5" customHeight="1" x14ac:dyDescent="0.25">
      <c r="A2645" s="45" t="str">
        <f>Лист4!A2643</f>
        <v xml:space="preserve">Шоссейная (Трусовский р-н) ул. д.3 </v>
      </c>
      <c r="B2645" s="185" t="str">
        <f>Лист4!C2643</f>
        <v>г. Астрахань</v>
      </c>
      <c r="C2645" s="46">
        <f t="shared" si="82"/>
        <v>13.992182</v>
      </c>
      <c r="D2645" s="46">
        <f t="shared" si="83"/>
        <v>0.89311799999999986</v>
      </c>
      <c r="E2645" s="160">
        <v>0</v>
      </c>
      <c r="F2645" s="161">
        <v>0.89311799999999986</v>
      </c>
      <c r="G2645" s="162">
        <v>0</v>
      </c>
      <c r="H2645" s="162">
        <v>0</v>
      </c>
      <c r="I2645" s="162">
        <v>0</v>
      </c>
      <c r="J2645" s="162">
        <v>0</v>
      </c>
      <c r="K2645" s="163">
        <f>Лист4!E2643/1000</f>
        <v>14.885299999999999</v>
      </c>
      <c r="L2645" s="164"/>
      <c r="M2645" s="164"/>
    </row>
    <row r="2646" spans="1:13" s="166" customFormat="1" ht="25.5" customHeight="1" x14ac:dyDescent="0.25">
      <c r="A2646" s="45" t="str">
        <f>Лист4!A2644</f>
        <v xml:space="preserve">Шоссейная (Трусовский р-н) ул. д.5 </v>
      </c>
      <c r="B2646" s="185" t="str">
        <f>Лист4!C2644</f>
        <v>г. Астрахань</v>
      </c>
      <c r="C2646" s="46">
        <f t="shared" si="82"/>
        <v>0</v>
      </c>
      <c r="D2646" s="46">
        <f t="shared" si="83"/>
        <v>0</v>
      </c>
      <c r="E2646" s="160">
        <v>0</v>
      </c>
      <c r="F2646" s="161">
        <v>0</v>
      </c>
      <c r="G2646" s="162">
        <v>0</v>
      </c>
      <c r="H2646" s="162">
        <v>0</v>
      </c>
      <c r="I2646" s="162">
        <v>0</v>
      </c>
      <c r="J2646" s="162">
        <v>0</v>
      </c>
      <c r="K2646" s="163">
        <f>Лист4!E2644/1000</f>
        <v>0</v>
      </c>
      <c r="L2646" s="164"/>
      <c r="M2646" s="164"/>
    </row>
    <row r="2647" spans="1:13" s="166" customFormat="1" ht="25.5" customHeight="1" x14ac:dyDescent="0.25">
      <c r="A2647" s="45" t="str">
        <f>Лист4!A2645</f>
        <v xml:space="preserve">Шоссейная (Трусовский р-н) ул. д.6/12 - корп. 1 </v>
      </c>
      <c r="B2647" s="185" t="str">
        <f>Лист4!C2645</f>
        <v>г. Астрахань</v>
      </c>
      <c r="C2647" s="46">
        <f t="shared" si="82"/>
        <v>25.603249999999999</v>
      </c>
      <c r="D2647" s="46">
        <f t="shared" si="83"/>
        <v>1.6342500000000002</v>
      </c>
      <c r="E2647" s="160">
        <v>0</v>
      </c>
      <c r="F2647" s="161">
        <v>1.6342500000000002</v>
      </c>
      <c r="G2647" s="162">
        <v>0</v>
      </c>
      <c r="H2647" s="162">
        <v>0</v>
      </c>
      <c r="I2647" s="162">
        <v>0</v>
      </c>
      <c r="J2647" s="162">
        <v>0</v>
      </c>
      <c r="K2647" s="163">
        <f>Лист4!E2645/1000</f>
        <v>27.237500000000001</v>
      </c>
      <c r="L2647" s="164"/>
      <c r="M2647" s="164"/>
    </row>
    <row r="2648" spans="1:13" s="166" customFormat="1" ht="25.5" customHeight="1" x14ac:dyDescent="0.25">
      <c r="A2648" s="45" t="str">
        <f>Лист4!A2646</f>
        <v xml:space="preserve">Шоссейная (Трусовский р-н) ул. д.6/12 - корп. 2 </v>
      </c>
      <c r="B2648" s="185" t="str">
        <f>Лист4!C2646</f>
        <v>г. Астрахань</v>
      </c>
      <c r="C2648" s="46">
        <f t="shared" si="82"/>
        <v>28.634843999999998</v>
      </c>
      <c r="D2648" s="46">
        <f t="shared" si="83"/>
        <v>1.8277559999999999</v>
      </c>
      <c r="E2648" s="160">
        <v>0</v>
      </c>
      <c r="F2648" s="161">
        <v>1.8277559999999999</v>
      </c>
      <c r="G2648" s="162">
        <v>0</v>
      </c>
      <c r="H2648" s="162">
        <v>0</v>
      </c>
      <c r="I2648" s="162">
        <v>0</v>
      </c>
      <c r="J2648" s="162">
        <v>0</v>
      </c>
      <c r="K2648" s="163">
        <f>Лист4!E2646/1000</f>
        <v>30.462599999999998</v>
      </c>
      <c r="L2648" s="164"/>
      <c r="M2648" s="164"/>
    </row>
    <row r="2649" spans="1:13" s="166" customFormat="1" ht="18.75" customHeight="1" x14ac:dyDescent="0.25">
      <c r="A2649" s="45" t="str">
        <f>Лист4!A2647</f>
        <v xml:space="preserve">Шоссейная (Трусовский р-н) ул. д.6/12 - корп. 3 </v>
      </c>
      <c r="B2649" s="185" t="str">
        <f>Лист4!C2647</f>
        <v>г. Астрахань</v>
      </c>
      <c r="C2649" s="46">
        <f t="shared" si="82"/>
        <v>27.155725799999999</v>
      </c>
      <c r="D2649" s="46">
        <f t="shared" si="83"/>
        <v>1.7333441999999999</v>
      </c>
      <c r="E2649" s="160">
        <v>0</v>
      </c>
      <c r="F2649" s="161">
        <v>1.7333441999999999</v>
      </c>
      <c r="G2649" s="162">
        <v>0</v>
      </c>
      <c r="H2649" s="162">
        <v>0</v>
      </c>
      <c r="I2649" s="162">
        <v>0</v>
      </c>
      <c r="J2649" s="162">
        <v>0</v>
      </c>
      <c r="K2649" s="163">
        <f>Лист4!E2647/1000</f>
        <v>28.88907</v>
      </c>
      <c r="L2649" s="164"/>
      <c r="M2649" s="164"/>
    </row>
    <row r="2650" spans="1:13" s="166" customFormat="1" ht="18.75" customHeight="1" x14ac:dyDescent="0.25">
      <c r="A2650" s="45" t="str">
        <f>Лист4!A2648</f>
        <v xml:space="preserve">Шоссейная (Трусовский р-н) ул. д.6/12 - корп. 4 </v>
      </c>
      <c r="B2650" s="185" t="str">
        <f>Лист4!C2648</f>
        <v>г. Астрахань</v>
      </c>
      <c r="C2650" s="46">
        <f t="shared" si="82"/>
        <v>50.300058</v>
      </c>
      <c r="D2650" s="46">
        <f t="shared" si="83"/>
        <v>3.210642</v>
      </c>
      <c r="E2650" s="160">
        <v>0</v>
      </c>
      <c r="F2650" s="161">
        <v>3.210642</v>
      </c>
      <c r="G2650" s="162">
        <v>0</v>
      </c>
      <c r="H2650" s="162">
        <v>0</v>
      </c>
      <c r="I2650" s="162">
        <v>0</v>
      </c>
      <c r="J2650" s="162">
        <v>0</v>
      </c>
      <c r="K2650" s="163">
        <f>Лист4!E2648/1000</f>
        <v>53.5107</v>
      </c>
      <c r="L2650" s="164"/>
      <c r="M2650" s="164"/>
    </row>
    <row r="2651" spans="1:13" s="166" customFormat="1" ht="18.75" customHeight="1" x14ac:dyDescent="0.25">
      <c r="A2651" s="45" t="str">
        <f>Лист4!A2649</f>
        <v xml:space="preserve">Шоссейная (Трусовский р-н) ул. д.6/12 - корп. 5 </v>
      </c>
      <c r="B2651" s="185" t="str">
        <f>Лист4!C2649</f>
        <v>г. Астрахань</v>
      </c>
      <c r="C2651" s="46">
        <f t="shared" si="82"/>
        <v>34.766464000000006</v>
      </c>
      <c r="D2651" s="46">
        <f t="shared" si="83"/>
        <v>2.2191360000000007</v>
      </c>
      <c r="E2651" s="160">
        <v>0</v>
      </c>
      <c r="F2651" s="161">
        <v>2.2191360000000007</v>
      </c>
      <c r="G2651" s="162">
        <v>0</v>
      </c>
      <c r="H2651" s="162">
        <v>0</v>
      </c>
      <c r="I2651" s="162">
        <v>0</v>
      </c>
      <c r="J2651" s="162">
        <v>0</v>
      </c>
      <c r="K2651" s="163">
        <f>Лист4!E2649/1000</f>
        <v>36.985600000000005</v>
      </c>
      <c r="L2651" s="164"/>
      <c r="M2651" s="164"/>
    </row>
    <row r="2652" spans="1:13" s="166" customFormat="1" ht="18.75" customHeight="1" x14ac:dyDescent="0.25">
      <c r="A2652" s="45" t="str">
        <f>Лист4!A2650</f>
        <v xml:space="preserve">Шоссейная (Трусовский р-н) ул. д.7 </v>
      </c>
      <c r="B2652" s="185" t="str">
        <f>Лист4!C2650</f>
        <v>г. Астрахань</v>
      </c>
      <c r="C2652" s="46">
        <f t="shared" si="82"/>
        <v>11.501933999999999</v>
      </c>
      <c r="D2652" s="46">
        <f t="shared" si="83"/>
        <v>0.73416599999999987</v>
      </c>
      <c r="E2652" s="160">
        <v>0</v>
      </c>
      <c r="F2652" s="161">
        <v>0.73416599999999987</v>
      </c>
      <c r="G2652" s="162">
        <v>0</v>
      </c>
      <c r="H2652" s="162">
        <v>0</v>
      </c>
      <c r="I2652" s="162">
        <v>0</v>
      </c>
      <c r="J2652" s="162">
        <v>0</v>
      </c>
      <c r="K2652" s="163">
        <f>Лист4!E2650/1000</f>
        <v>12.236099999999999</v>
      </c>
      <c r="L2652" s="164"/>
      <c r="M2652" s="164"/>
    </row>
    <row r="2653" spans="1:13" s="166" customFormat="1" ht="18.75" customHeight="1" x14ac:dyDescent="0.25">
      <c r="A2653" s="45" t="str">
        <f>Лист4!A2651</f>
        <v xml:space="preserve">Шоссейная (Трусовский р-н) ул. д.9 </v>
      </c>
      <c r="B2653" s="185" t="str">
        <f>Лист4!C2651</f>
        <v>г. Астрахань</v>
      </c>
      <c r="C2653" s="46">
        <f t="shared" si="82"/>
        <v>6.9157680000000008</v>
      </c>
      <c r="D2653" s="46">
        <f t="shared" si="83"/>
        <v>0.44143200000000005</v>
      </c>
      <c r="E2653" s="160">
        <v>0</v>
      </c>
      <c r="F2653" s="161">
        <v>0.44143200000000005</v>
      </c>
      <c r="G2653" s="162">
        <v>0</v>
      </c>
      <c r="H2653" s="162">
        <v>0</v>
      </c>
      <c r="I2653" s="162">
        <v>0</v>
      </c>
      <c r="J2653" s="162">
        <v>0</v>
      </c>
      <c r="K2653" s="163">
        <f>Лист4!E2651/1000</f>
        <v>7.3572000000000006</v>
      </c>
      <c r="L2653" s="164"/>
      <c r="M2653" s="164"/>
    </row>
    <row r="2654" spans="1:13" s="166" customFormat="1" ht="18.75" customHeight="1" x14ac:dyDescent="0.25">
      <c r="A2654" s="45" t="str">
        <f>Лист4!A2652</f>
        <v xml:space="preserve">Шоссейно-Икрянинская ул. д.10/18 - корп. 8 </v>
      </c>
      <c r="B2654" s="185" t="str">
        <f>Лист4!C2652</f>
        <v>г. Астрахань</v>
      </c>
      <c r="C2654" s="46">
        <f t="shared" si="82"/>
        <v>24.297214000000004</v>
      </c>
      <c r="D2654" s="46">
        <f t="shared" si="83"/>
        <v>1.5508860000000002</v>
      </c>
      <c r="E2654" s="160">
        <v>0</v>
      </c>
      <c r="F2654" s="161">
        <v>1.5508860000000002</v>
      </c>
      <c r="G2654" s="162">
        <v>0</v>
      </c>
      <c r="H2654" s="162">
        <v>0</v>
      </c>
      <c r="I2654" s="162">
        <v>0</v>
      </c>
      <c r="J2654" s="162">
        <v>0</v>
      </c>
      <c r="K2654" s="163">
        <f>Лист4!E2652/1000</f>
        <v>25.848100000000002</v>
      </c>
      <c r="L2654" s="164"/>
      <c r="M2654" s="164"/>
    </row>
    <row r="2655" spans="1:13" s="166" customFormat="1" ht="18.75" customHeight="1" x14ac:dyDescent="0.25">
      <c r="A2655" s="45" t="str">
        <f>Лист4!A2653</f>
        <v xml:space="preserve">Шушенская ул. д.10 </v>
      </c>
      <c r="B2655" s="185" t="str">
        <f>Лист4!C2653</f>
        <v>г. Астрахань</v>
      </c>
      <c r="C2655" s="46">
        <f t="shared" si="82"/>
        <v>60.354486000000001</v>
      </c>
      <c r="D2655" s="46">
        <f t="shared" si="83"/>
        <v>3.852414</v>
      </c>
      <c r="E2655" s="160">
        <v>0</v>
      </c>
      <c r="F2655" s="161">
        <v>3.852414</v>
      </c>
      <c r="G2655" s="162">
        <v>0</v>
      </c>
      <c r="H2655" s="162">
        <v>0</v>
      </c>
      <c r="I2655" s="162">
        <v>0</v>
      </c>
      <c r="J2655" s="162">
        <v>0</v>
      </c>
      <c r="K2655" s="163">
        <f>Лист4!E2653/1000</f>
        <v>64.206900000000005</v>
      </c>
      <c r="L2655" s="164"/>
      <c r="M2655" s="164"/>
    </row>
    <row r="2656" spans="1:13" s="166" customFormat="1" ht="18.75" customHeight="1" x14ac:dyDescent="0.25">
      <c r="A2656" s="45" t="str">
        <f>Лист4!A2654</f>
        <v xml:space="preserve">Шушенская ул. д.4 </v>
      </c>
      <c r="B2656" s="185" t="str">
        <f>Лист4!C2654</f>
        <v>г. Астрахань</v>
      </c>
      <c r="C2656" s="46">
        <f t="shared" si="82"/>
        <v>30.048228000000002</v>
      </c>
      <c r="D2656" s="46">
        <f t="shared" si="83"/>
        <v>1.917972</v>
      </c>
      <c r="E2656" s="160">
        <v>0</v>
      </c>
      <c r="F2656" s="161">
        <v>1.917972</v>
      </c>
      <c r="G2656" s="162">
        <v>0</v>
      </c>
      <c r="H2656" s="162">
        <v>0</v>
      </c>
      <c r="I2656" s="162">
        <v>0</v>
      </c>
      <c r="J2656" s="162">
        <v>0</v>
      </c>
      <c r="K2656" s="163">
        <f>Лист4!E2654/1000</f>
        <v>31.966200000000001</v>
      </c>
      <c r="L2656" s="164"/>
      <c r="M2656" s="164"/>
    </row>
    <row r="2657" spans="1:13" s="166" customFormat="1" ht="18.75" customHeight="1" x14ac:dyDescent="0.25">
      <c r="A2657" s="45" t="str">
        <f>Лист4!A2655</f>
        <v xml:space="preserve">Шушенская ул. д.6А </v>
      </c>
      <c r="B2657" s="185" t="str">
        <f>Лист4!C2655</f>
        <v>г. Астрахань</v>
      </c>
      <c r="C2657" s="46">
        <f t="shared" si="82"/>
        <v>0</v>
      </c>
      <c r="D2657" s="46">
        <f t="shared" si="83"/>
        <v>0</v>
      </c>
      <c r="E2657" s="160">
        <v>0</v>
      </c>
      <c r="F2657" s="161">
        <v>0</v>
      </c>
      <c r="G2657" s="162">
        <v>0</v>
      </c>
      <c r="H2657" s="162">
        <v>0</v>
      </c>
      <c r="I2657" s="162">
        <v>0</v>
      </c>
      <c r="J2657" s="162">
        <v>0</v>
      </c>
      <c r="K2657" s="163">
        <f>Лист4!E2655/1000</f>
        <v>0</v>
      </c>
      <c r="L2657" s="164"/>
      <c r="M2657" s="164"/>
    </row>
    <row r="2658" spans="1:13" s="166" customFormat="1" ht="18.75" customHeight="1" x14ac:dyDescent="0.25">
      <c r="A2658" s="45" t="str">
        <f>Лист4!A2656</f>
        <v xml:space="preserve">Шушенская ул. д.9 </v>
      </c>
      <c r="B2658" s="185" t="str">
        <f>Лист4!C2656</f>
        <v>г. Астрахань</v>
      </c>
      <c r="C2658" s="46">
        <f t="shared" si="82"/>
        <v>0</v>
      </c>
      <c r="D2658" s="46">
        <f t="shared" si="83"/>
        <v>0</v>
      </c>
      <c r="E2658" s="160">
        <v>0</v>
      </c>
      <c r="F2658" s="161">
        <v>0</v>
      </c>
      <c r="G2658" s="162">
        <v>0</v>
      </c>
      <c r="H2658" s="162">
        <v>0</v>
      </c>
      <c r="I2658" s="162">
        <v>0</v>
      </c>
      <c r="J2658" s="162">
        <v>0</v>
      </c>
      <c r="K2658" s="163">
        <f>Лист4!E2656/1000</f>
        <v>0</v>
      </c>
      <c r="L2658" s="164"/>
      <c r="M2658" s="164"/>
    </row>
    <row r="2659" spans="1:13" s="165" customFormat="1" ht="18.75" customHeight="1" x14ac:dyDescent="0.25">
      <c r="A2659" s="45" t="str">
        <f>Лист4!A2657</f>
        <v xml:space="preserve">Якуба Коласа ул. д.1А </v>
      </c>
      <c r="B2659" s="185" t="str">
        <f>Лист4!C2657</f>
        <v>г. Астрахань</v>
      </c>
      <c r="C2659" s="46">
        <f t="shared" si="82"/>
        <v>1085.2333275999997</v>
      </c>
      <c r="D2659" s="46">
        <f t="shared" si="83"/>
        <v>69.270212399999977</v>
      </c>
      <c r="E2659" s="160">
        <v>0</v>
      </c>
      <c r="F2659" s="161">
        <v>69.270212399999977</v>
      </c>
      <c r="G2659" s="162">
        <v>0</v>
      </c>
      <c r="H2659" s="162">
        <v>0</v>
      </c>
      <c r="I2659" s="162">
        <v>0</v>
      </c>
      <c r="J2659" s="162">
        <v>0</v>
      </c>
      <c r="K2659" s="163">
        <f>Лист4!E2657/1000</f>
        <v>1154.5035399999997</v>
      </c>
      <c r="L2659" s="164"/>
      <c r="M2659" s="164"/>
    </row>
    <row r="2660" spans="1:13" s="165" customFormat="1" ht="18.75" customHeight="1" x14ac:dyDescent="0.25">
      <c r="A2660" s="45" t="str">
        <f>Лист4!A2658</f>
        <v xml:space="preserve">9 Мая пр-кт д.1 </v>
      </c>
      <c r="B2660" s="185" t="str">
        <f>Лист4!C2658</f>
        <v>-, г. Знаменск</v>
      </c>
      <c r="C2660" s="46">
        <f t="shared" si="82"/>
        <v>127.22669700000002</v>
      </c>
      <c r="D2660" s="46">
        <f t="shared" si="83"/>
        <v>8.1208530000000003</v>
      </c>
      <c r="E2660" s="160">
        <v>0</v>
      </c>
      <c r="F2660" s="161">
        <v>8.1208530000000003</v>
      </c>
      <c r="G2660" s="162">
        <v>0</v>
      </c>
      <c r="H2660" s="162">
        <v>0</v>
      </c>
      <c r="I2660" s="162">
        <v>0</v>
      </c>
      <c r="J2660" s="162">
        <v>0</v>
      </c>
      <c r="K2660" s="163">
        <f>Лист4!E2658/1000</f>
        <v>135.34755000000001</v>
      </c>
      <c r="L2660" s="164"/>
      <c r="M2660" s="164"/>
    </row>
    <row r="2661" spans="1:13" s="165" customFormat="1" ht="18.75" customHeight="1" x14ac:dyDescent="0.25">
      <c r="A2661" s="45" t="str">
        <f>Лист4!A2659</f>
        <v xml:space="preserve">9 Мая пр-кт д.10 </v>
      </c>
      <c r="B2661" s="185" t="str">
        <f>Лист4!C2659</f>
        <v>-, г. Знаменск</v>
      </c>
      <c r="C2661" s="46">
        <f t="shared" si="82"/>
        <v>13.529231999999999</v>
      </c>
      <c r="D2661" s="46">
        <f t="shared" si="83"/>
        <v>0.863568</v>
      </c>
      <c r="E2661" s="160">
        <v>0</v>
      </c>
      <c r="F2661" s="161">
        <v>0.863568</v>
      </c>
      <c r="G2661" s="162">
        <v>0</v>
      </c>
      <c r="H2661" s="162">
        <v>0</v>
      </c>
      <c r="I2661" s="162">
        <v>0</v>
      </c>
      <c r="J2661" s="162">
        <v>0</v>
      </c>
      <c r="K2661" s="163">
        <f>Лист4!E2659/1000</f>
        <v>14.392799999999999</v>
      </c>
      <c r="L2661" s="164"/>
      <c r="M2661" s="164"/>
    </row>
    <row r="2662" spans="1:13" s="166" customFormat="1" ht="18.75" customHeight="1" x14ac:dyDescent="0.25">
      <c r="A2662" s="45" t="str">
        <f>Лист4!A2660</f>
        <v xml:space="preserve">9 Мая пр-кт д.13 </v>
      </c>
      <c r="B2662" s="185" t="str">
        <f>Лист4!C2660</f>
        <v>-, г. Знаменск</v>
      </c>
      <c r="C2662" s="46">
        <f t="shared" si="82"/>
        <v>56.926268399999998</v>
      </c>
      <c r="D2662" s="46">
        <f t="shared" si="83"/>
        <v>3.6335915999999999</v>
      </c>
      <c r="E2662" s="160">
        <v>0</v>
      </c>
      <c r="F2662" s="161">
        <v>3.6335915999999999</v>
      </c>
      <c r="G2662" s="162">
        <v>0</v>
      </c>
      <c r="H2662" s="162">
        <v>0</v>
      </c>
      <c r="I2662" s="162">
        <v>0</v>
      </c>
      <c r="J2662" s="162">
        <v>0</v>
      </c>
      <c r="K2662" s="163">
        <f>Лист4!E2660/1000</f>
        <v>60.55986</v>
      </c>
      <c r="L2662" s="164"/>
      <c r="M2662" s="164"/>
    </row>
    <row r="2663" spans="1:13" s="165" customFormat="1" ht="18.75" customHeight="1" x14ac:dyDescent="0.25">
      <c r="A2663" s="45" t="str">
        <f>Лист4!A2661</f>
        <v xml:space="preserve">9 Мая пр-кт д.14А </v>
      </c>
      <c r="B2663" s="185" t="str">
        <f>Лист4!C2661</f>
        <v>-, г. Знаменск</v>
      </c>
      <c r="C2663" s="46">
        <f t="shared" si="82"/>
        <v>777.39833939999971</v>
      </c>
      <c r="D2663" s="46">
        <f t="shared" si="83"/>
        <v>49.621170599999985</v>
      </c>
      <c r="E2663" s="160">
        <v>0</v>
      </c>
      <c r="F2663" s="161">
        <v>49.621170599999985</v>
      </c>
      <c r="G2663" s="162">
        <v>0</v>
      </c>
      <c r="H2663" s="162">
        <v>0</v>
      </c>
      <c r="I2663" s="162">
        <v>0</v>
      </c>
      <c r="J2663" s="162">
        <v>0</v>
      </c>
      <c r="K2663" s="163">
        <f>Лист4!E2661/1000</f>
        <v>827.01950999999974</v>
      </c>
      <c r="L2663" s="164"/>
      <c r="M2663" s="164"/>
    </row>
    <row r="2664" spans="1:13" s="165" customFormat="1" ht="18.75" customHeight="1" x14ac:dyDescent="0.25">
      <c r="A2664" s="45" t="str">
        <f>Лист4!A2662</f>
        <v xml:space="preserve">9 Мая пр-кт д.15 </v>
      </c>
      <c r="B2664" s="185" t="str">
        <f>Лист4!C2662</f>
        <v>-, г. Знаменск</v>
      </c>
      <c r="C2664" s="46">
        <f t="shared" si="82"/>
        <v>10.164596000000001</v>
      </c>
      <c r="D2664" s="46">
        <f t="shared" si="83"/>
        <v>0.64880400000000005</v>
      </c>
      <c r="E2664" s="160">
        <v>0</v>
      </c>
      <c r="F2664" s="161">
        <v>0.64880400000000005</v>
      </c>
      <c r="G2664" s="162">
        <v>0</v>
      </c>
      <c r="H2664" s="162">
        <v>0</v>
      </c>
      <c r="I2664" s="162">
        <v>0</v>
      </c>
      <c r="J2664" s="162">
        <v>0</v>
      </c>
      <c r="K2664" s="163">
        <f>Лист4!E2662/1000</f>
        <v>10.813400000000001</v>
      </c>
      <c r="L2664" s="164"/>
      <c r="M2664" s="164"/>
    </row>
    <row r="2665" spans="1:13" s="165" customFormat="1" ht="18.75" customHeight="1" x14ac:dyDescent="0.25">
      <c r="A2665" s="45" t="str">
        <f>Лист4!A2663</f>
        <v xml:space="preserve">9 Мая пр-кт д.16 </v>
      </c>
      <c r="B2665" s="185" t="str">
        <f>Лист4!C2663</f>
        <v>-, г. Знаменск</v>
      </c>
      <c r="C2665" s="46">
        <f t="shared" si="82"/>
        <v>333.29842259999992</v>
      </c>
      <c r="D2665" s="46">
        <f t="shared" si="83"/>
        <v>21.274367399999992</v>
      </c>
      <c r="E2665" s="160">
        <v>0</v>
      </c>
      <c r="F2665" s="161">
        <v>21.274367399999992</v>
      </c>
      <c r="G2665" s="162">
        <v>0</v>
      </c>
      <c r="H2665" s="162">
        <v>0</v>
      </c>
      <c r="I2665" s="162">
        <v>0</v>
      </c>
      <c r="J2665" s="162">
        <v>1333.53</v>
      </c>
      <c r="K2665" s="163">
        <f>Лист4!E2663/1000-J2665</f>
        <v>-978.95721000000003</v>
      </c>
      <c r="L2665" s="164"/>
      <c r="M2665" s="164"/>
    </row>
    <row r="2666" spans="1:13" s="165" customFormat="1" ht="18.75" customHeight="1" x14ac:dyDescent="0.25">
      <c r="A2666" s="45" t="str">
        <f>Лист4!A2664</f>
        <v xml:space="preserve">9 Мая пр-кт д.17 </v>
      </c>
      <c r="B2666" s="185" t="str">
        <f>Лист4!C2664</f>
        <v>-, г. Знаменск</v>
      </c>
      <c r="C2666" s="46">
        <f t="shared" si="82"/>
        <v>37.582995400000009</v>
      </c>
      <c r="D2666" s="46">
        <f t="shared" si="83"/>
        <v>2.3989146000000003</v>
      </c>
      <c r="E2666" s="160">
        <v>0</v>
      </c>
      <c r="F2666" s="161">
        <v>2.3989146000000003</v>
      </c>
      <c r="G2666" s="162">
        <v>0</v>
      </c>
      <c r="H2666" s="162">
        <v>0</v>
      </c>
      <c r="I2666" s="162">
        <v>0</v>
      </c>
      <c r="J2666" s="162">
        <v>0</v>
      </c>
      <c r="K2666" s="163">
        <f>Лист4!E2664/1000-J2666</f>
        <v>39.981910000000006</v>
      </c>
      <c r="L2666" s="164"/>
      <c r="M2666" s="164"/>
    </row>
    <row r="2667" spans="1:13" s="166" customFormat="1" ht="18.75" customHeight="1" x14ac:dyDescent="0.25">
      <c r="A2667" s="45" t="str">
        <f>Лист4!A2665</f>
        <v xml:space="preserve">9 Мая пр-кт д.18 </v>
      </c>
      <c r="B2667" s="185" t="str">
        <f>Лист4!C2665</f>
        <v>-, г. Знаменск</v>
      </c>
      <c r="C2667" s="46">
        <f t="shared" si="82"/>
        <v>409.94775220000002</v>
      </c>
      <c r="D2667" s="46">
        <f t="shared" si="83"/>
        <v>26.166877799999995</v>
      </c>
      <c r="E2667" s="160">
        <v>0</v>
      </c>
      <c r="F2667" s="161">
        <v>26.166877799999995</v>
      </c>
      <c r="G2667" s="162">
        <v>0</v>
      </c>
      <c r="H2667" s="162">
        <v>0</v>
      </c>
      <c r="I2667" s="162">
        <v>0</v>
      </c>
      <c r="J2667" s="162">
        <v>2515.84</v>
      </c>
      <c r="K2667" s="163">
        <f>Лист4!E2665/1000-J2667</f>
        <v>-2079.7253700000001</v>
      </c>
      <c r="L2667" s="164"/>
      <c r="M2667" s="164"/>
    </row>
    <row r="2668" spans="1:13" s="165" customFormat="1" ht="18.75" customHeight="1" x14ac:dyDescent="0.25">
      <c r="A2668" s="45" t="str">
        <f>Лист4!A2666</f>
        <v xml:space="preserve">9 Мая пр-кт д.19 </v>
      </c>
      <c r="B2668" s="185" t="str">
        <f>Лист4!C2666</f>
        <v>-, г. Знаменск</v>
      </c>
      <c r="C2668" s="46">
        <f t="shared" si="82"/>
        <v>93.703711999999996</v>
      </c>
      <c r="D2668" s="46">
        <f t="shared" si="83"/>
        <v>5.9810879999999988</v>
      </c>
      <c r="E2668" s="160">
        <v>0</v>
      </c>
      <c r="F2668" s="161">
        <v>5.9810879999999988</v>
      </c>
      <c r="G2668" s="162">
        <v>0</v>
      </c>
      <c r="H2668" s="162">
        <v>0</v>
      </c>
      <c r="I2668" s="162">
        <v>0</v>
      </c>
      <c r="J2668" s="162">
        <v>713.13</v>
      </c>
      <c r="K2668" s="163">
        <f>Лист4!E2666/1000-J2668</f>
        <v>-613.4452</v>
      </c>
      <c r="L2668" s="164"/>
      <c r="M2668" s="164"/>
    </row>
    <row r="2669" spans="1:13" s="165" customFormat="1" ht="18.75" customHeight="1" x14ac:dyDescent="0.25">
      <c r="A2669" s="45" t="str">
        <f>Лист4!A2667</f>
        <v xml:space="preserve">9 Мая пр-кт д.25 </v>
      </c>
      <c r="B2669" s="185" t="str">
        <f>Лист4!C2667</f>
        <v>-, г. Знаменск</v>
      </c>
      <c r="C2669" s="46">
        <f t="shared" si="82"/>
        <v>72.657018000000008</v>
      </c>
      <c r="D2669" s="46">
        <f t="shared" si="83"/>
        <v>4.6376819999999999</v>
      </c>
      <c r="E2669" s="160">
        <v>0</v>
      </c>
      <c r="F2669" s="161">
        <v>4.6376819999999999</v>
      </c>
      <c r="G2669" s="162">
        <v>0</v>
      </c>
      <c r="H2669" s="162">
        <v>0</v>
      </c>
      <c r="I2669" s="162">
        <v>0</v>
      </c>
      <c r="J2669" s="162">
        <v>0</v>
      </c>
      <c r="K2669" s="163">
        <f>Лист4!E2667/1000-J2669</f>
        <v>77.294700000000006</v>
      </c>
      <c r="L2669" s="164"/>
      <c r="M2669" s="164"/>
    </row>
    <row r="2670" spans="1:13" s="165" customFormat="1" ht="18.75" customHeight="1" x14ac:dyDescent="0.25">
      <c r="A2670" s="45" t="str">
        <f>Лист4!A2668</f>
        <v xml:space="preserve">9 Мая пр-кт д.27 </v>
      </c>
      <c r="B2670" s="185" t="str">
        <f>Лист4!C2668</f>
        <v>-, г. Знаменск</v>
      </c>
      <c r="C2670" s="46">
        <f t="shared" si="82"/>
        <v>71.0834768</v>
      </c>
      <c r="D2670" s="46">
        <f t="shared" si="83"/>
        <v>4.5372432000000007</v>
      </c>
      <c r="E2670" s="160">
        <v>0</v>
      </c>
      <c r="F2670" s="161">
        <v>4.5372432000000007</v>
      </c>
      <c r="G2670" s="162">
        <v>0</v>
      </c>
      <c r="H2670" s="162">
        <v>0</v>
      </c>
      <c r="I2670" s="162">
        <v>0</v>
      </c>
      <c r="J2670" s="162">
        <v>0</v>
      </c>
      <c r="K2670" s="163">
        <f>Лист4!E2668/1000-J2670</f>
        <v>75.620720000000006</v>
      </c>
      <c r="L2670" s="164"/>
      <c r="M2670" s="164"/>
    </row>
    <row r="2671" spans="1:13" s="165" customFormat="1" ht="18.75" customHeight="1" x14ac:dyDescent="0.25">
      <c r="A2671" s="45" t="str">
        <f>Лист4!A2669</f>
        <v xml:space="preserve">9 Мая пр-кт д.29 </v>
      </c>
      <c r="B2671" s="185" t="str">
        <f>Лист4!C2669</f>
        <v>-, г. Знаменск</v>
      </c>
      <c r="C2671" s="46">
        <f t="shared" si="82"/>
        <v>11.448072</v>
      </c>
      <c r="D2671" s="46">
        <f t="shared" si="83"/>
        <v>0.73072799999999993</v>
      </c>
      <c r="E2671" s="160">
        <v>0</v>
      </c>
      <c r="F2671" s="161">
        <v>0.73072799999999993</v>
      </c>
      <c r="G2671" s="162">
        <v>0</v>
      </c>
      <c r="H2671" s="162">
        <v>0</v>
      </c>
      <c r="I2671" s="162">
        <v>0</v>
      </c>
      <c r="J2671" s="162">
        <v>0</v>
      </c>
      <c r="K2671" s="163">
        <f>Лист4!E2669/1000-J2671</f>
        <v>12.178799999999999</v>
      </c>
      <c r="L2671" s="164"/>
      <c r="M2671" s="164"/>
    </row>
    <row r="2672" spans="1:13" s="165" customFormat="1" ht="18.75" customHeight="1" x14ac:dyDescent="0.25">
      <c r="A2672" s="45" t="str">
        <f>Лист4!A2670</f>
        <v xml:space="preserve">9 Мая пр-кт д.3 </v>
      </c>
      <c r="B2672" s="185" t="str">
        <f>Лист4!C2670</f>
        <v>-, г. Знаменск</v>
      </c>
      <c r="C2672" s="46">
        <f t="shared" si="82"/>
        <v>58.082393199999991</v>
      </c>
      <c r="D2672" s="46">
        <f t="shared" si="83"/>
        <v>3.7073867999999996</v>
      </c>
      <c r="E2672" s="160">
        <v>0</v>
      </c>
      <c r="F2672" s="161">
        <v>3.7073867999999996</v>
      </c>
      <c r="G2672" s="162">
        <v>0</v>
      </c>
      <c r="H2672" s="162">
        <v>0</v>
      </c>
      <c r="I2672" s="162">
        <v>0</v>
      </c>
      <c r="J2672" s="162">
        <v>0</v>
      </c>
      <c r="K2672" s="163">
        <f>Лист4!E2670/1000-J2672</f>
        <v>61.789779999999993</v>
      </c>
      <c r="L2672" s="164"/>
      <c r="M2672" s="164"/>
    </row>
    <row r="2673" spans="1:13" s="165" customFormat="1" ht="18.75" customHeight="1" x14ac:dyDescent="0.25">
      <c r="A2673" s="45" t="str">
        <f>Лист4!A2671</f>
        <v xml:space="preserve">9 Мая пр-кт д.31 </v>
      </c>
      <c r="B2673" s="185" t="str">
        <f>Лист4!C2671</f>
        <v>-, г. Знаменск</v>
      </c>
      <c r="C2673" s="46">
        <f t="shared" si="82"/>
        <v>92.306402000000006</v>
      </c>
      <c r="D2673" s="46">
        <f t="shared" si="83"/>
        <v>5.8918980000000003</v>
      </c>
      <c r="E2673" s="160">
        <v>0</v>
      </c>
      <c r="F2673" s="161">
        <v>5.8918980000000003</v>
      </c>
      <c r="G2673" s="162">
        <v>0</v>
      </c>
      <c r="H2673" s="162">
        <v>0</v>
      </c>
      <c r="I2673" s="162">
        <v>0</v>
      </c>
      <c r="J2673" s="162">
        <v>0</v>
      </c>
      <c r="K2673" s="163">
        <f>Лист4!E2671/1000-J2673</f>
        <v>98.198300000000003</v>
      </c>
      <c r="L2673" s="164"/>
      <c r="M2673" s="164"/>
    </row>
    <row r="2674" spans="1:13" s="165" customFormat="1" ht="18.75" customHeight="1" x14ac:dyDescent="0.25">
      <c r="A2674" s="45" t="str">
        <f>Лист4!A2672</f>
        <v xml:space="preserve">9 Мая пр-кт д.39 </v>
      </c>
      <c r="B2674" s="185" t="str">
        <f>Лист4!C2672</f>
        <v>-, г. Знаменск</v>
      </c>
      <c r="C2674" s="46">
        <f t="shared" si="82"/>
        <v>97.042074999999926</v>
      </c>
      <c r="D2674" s="46">
        <f t="shared" si="83"/>
        <v>6.1941750000000004</v>
      </c>
      <c r="E2674" s="160">
        <v>0</v>
      </c>
      <c r="F2674" s="161">
        <v>6.1941750000000004</v>
      </c>
      <c r="G2674" s="162">
        <v>0</v>
      </c>
      <c r="H2674" s="162">
        <v>0</v>
      </c>
      <c r="I2674" s="162">
        <v>0</v>
      </c>
      <c r="J2674" s="162">
        <f>698.03+938.74</f>
        <v>1636.77</v>
      </c>
      <c r="K2674" s="163">
        <f>Лист4!E2672/1000-J2674</f>
        <v>-1533.5337500000001</v>
      </c>
      <c r="L2674" s="164"/>
      <c r="M2674" s="164"/>
    </row>
    <row r="2675" spans="1:13" s="165" customFormat="1" ht="18.75" customHeight="1" x14ac:dyDescent="0.25">
      <c r="A2675" s="45" t="str">
        <f>Лист4!A2673</f>
        <v xml:space="preserve">9 Мая пр-кт д.41 </v>
      </c>
      <c r="B2675" s="185" t="str">
        <f>Лист4!C2673</f>
        <v>-, г. Знаменск</v>
      </c>
      <c r="C2675" s="46">
        <f t="shared" si="82"/>
        <v>46.484598000000005</v>
      </c>
      <c r="D2675" s="46">
        <f t="shared" si="83"/>
        <v>2.9671020000000001</v>
      </c>
      <c r="E2675" s="160">
        <v>0</v>
      </c>
      <c r="F2675" s="161">
        <v>2.9671020000000001</v>
      </c>
      <c r="G2675" s="162">
        <v>0</v>
      </c>
      <c r="H2675" s="162">
        <v>0</v>
      </c>
      <c r="I2675" s="162">
        <v>0</v>
      </c>
      <c r="J2675" s="162">
        <v>0</v>
      </c>
      <c r="K2675" s="163">
        <f>Лист4!E2673/1000-J2675</f>
        <v>49.451700000000002</v>
      </c>
      <c r="L2675" s="164"/>
      <c r="M2675" s="164"/>
    </row>
    <row r="2676" spans="1:13" s="166" customFormat="1" ht="18.75" customHeight="1" x14ac:dyDescent="0.25">
      <c r="A2676" s="45" t="str">
        <f>Лист4!A2674</f>
        <v xml:space="preserve">9 Мая пр-кт д.43 </v>
      </c>
      <c r="B2676" s="185" t="str">
        <f>Лист4!C2674</f>
        <v>-, г. Знаменск</v>
      </c>
      <c r="C2676" s="46">
        <f t="shared" si="82"/>
        <v>53.972948200000005</v>
      </c>
      <c r="D2676" s="46">
        <f t="shared" si="83"/>
        <v>3.4450817999999996</v>
      </c>
      <c r="E2676" s="160">
        <v>0</v>
      </c>
      <c r="F2676" s="161">
        <v>3.4450817999999996</v>
      </c>
      <c r="G2676" s="162">
        <v>0</v>
      </c>
      <c r="H2676" s="162">
        <v>0</v>
      </c>
      <c r="I2676" s="162">
        <v>0</v>
      </c>
      <c r="J2676" s="162">
        <v>0</v>
      </c>
      <c r="K2676" s="163">
        <f>Лист4!E2674/1000-J2676</f>
        <v>57.418030000000002</v>
      </c>
      <c r="L2676" s="164"/>
      <c r="M2676" s="164"/>
    </row>
    <row r="2677" spans="1:13" s="166" customFormat="1" ht="25.5" customHeight="1" x14ac:dyDescent="0.25">
      <c r="A2677" s="45" t="str">
        <f>Лист4!A2675</f>
        <v xml:space="preserve">9 Мая пр-кт д.45 </v>
      </c>
      <c r="B2677" s="185" t="str">
        <f>Лист4!C2675</f>
        <v>-, г. Знаменск</v>
      </c>
      <c r="C2677" s="46">
        <f t="shared" si="82"/>
        <v>98.049707999999939</v>
      </c>
      <c r="D2677" s="46">
        <f t="shared" si="83"/>
        <v>6.2584920000000004</v>
      </c>
      <c r="E2677" s="160">
        <v>0</v>
      </c>
      <c r="F2677" s="161">
        <v>6.2584920000000004</v>
      </c>
      <c r="G2677" s="162">
        <v>0</v>
      </c>
      <c r="H2677" s="162">
        <v>0</v>
      </c>
      <c r="I2677" s="162">
        <v>0</v>
      </c>
      <c r="J2677" s="162">
        <v>1188.27</v>
      </c>
      <c r="K2677" s="163">
        <f>Лист4!E2675/1000-J2677</f>
        <v>-1083.9618</v>
      </c>
      <c r="L2677" s="164"/>
      <c r="M2677" s="164"/>
    </row>
    <row r="2678" spans="1:13" s="166" customFormat="1" ht="18.75" customHeight="1" x14ac:dyDescent="0.25">
      <c r="A2678" s="45" t="str">
        <f>Лист4!A2676</f>
        <v xml:space="preserve">9 Мая пр-кт д.47 </v>
      </c>
      <c r="B2678" s="185" t="str">
        <f>Лист4!C2676</f>
        <v>-, г. Знаменск</v>
      </c>
      <c r="C2678" s="46">
        <f t="shared" si="82"/>
        <v>38.184304000000004</v>
      </c>
      <c r="D2678" s="46">
        <f t="shared" si="83"/>
        <v>2.4372960000000004</v>
      </c>
      <c r="E2678" s="160">
        <v>0</v>
      </c>
      <c r="F2678" s="161">
        <v>2.4372960000000004</v>
      </c>
      <c r="G2678" s="162">
        <v>0</v>
      </c>
      <c r="H2678" s="162">
        <v>0</v>
      </c>
      <c r="I2678" s="162">
        <v>0</v>
      </c>
      <c r="J2678" s="162">
        <v>0</v>
      </c>
      <c r="K2678" s="163">
        <f>Лист4!E2676/1000-J2678</f>
        <v>40.621600000000008</v>
      </c>
      <c r="L2678" s="164"/>
      <c r="M2678" s="164"/>
    </row>
    <row r="2679" spans="1:13" s="166" customFormat="1" ht="25.5" customHeight="1" x14ac:dyDescent="0.25">
      <c r="A2679" s="45" t="str">
        <f>Лист4!A2677</f>
        <v xml:space="preserve">9 Мая пр-кт д.4А </v>
      </c>
      <c r="B2679" s="185" t="str">
        <f>Лист4!C2677</f>
        <v>-, г. Знаменск</v>
      </c>
      <c r="C2679" s="46">
        <f t="shared" si="82"/>
        <v>219.72311999999999</v>
      </c>
      <c r="D2679" s="46">
        <f t="shared" si="83"/>
        <v>14.02488</v>
      </c>
      <c r="E2679" s="160">
        <v>0</v>
      </c>
      <c r="F2679" s="161">
        <v>14.02488</v>
      </c>
      <c r="G2679" s="162">
        <v>0</v>
      </c>
      <c r="H2679" s="162">
        <v>0</v>
      </c>
      <c r="I2679" s="162">
        <v>0</v>
      </c>
      <c r="J2679" s="162">
        <v>401.35</v>
      </c>
      <c r="K2679" s="163">
        <f>Лист4!E2677/1000-J2679</f>
        <v>-167.60200000000003</v>
      </c>
      <c r="L2679" s="164"/>
      <c r="M2679" s="164"/>
    </row>
    <row r="2680" spans="1:13" s="166" customFormat="1" ht="25.5" customHeight="1" x14ac:dyDescent="0.25">
      <c r="A2680" s="45" t="str">
        <f>Лист4!A2678</f>
        <v xml:space="preserve">9 Мая пр-кт д.5 </v>
      </c>
      <c r="B2680" s="185" t="str">
        <f>Лист4!C2678</f>
        <v>-, г. Знаменск</v>
      </c>
      <c r="C2680" s="46">
        <f t="shared" si="82"/>
        <v>74.795329999999993</v>
      </c>
      <c r="D2680" s="46">
        <f t="shared" si="83"/>
        <v>4.7741699999999998</v>
      </c>
      <c r="E2680" s="160">
        <v>0</v>
      </c>
      <c r="F2680" s="161">
        <v>4.7741699999999998</v>
      </c>
      <c r="G2680" s="162">
        <v>0</v>
      </c>
      <c r="H2680" s="162">
        <v>0</v>
      </c>
      <c r="I2680" s="162">
        <v>0</v>
      </c>
      <c r="J2680" s="162">
        <v>0</v>
      </c>
      <c r="K2680" s="163">
        <f>Лист4!E2678/1000-J2680</f>
        <v>79.569499999999991</v>
      </c>
      <c r="L2680" s="164"/>
      <c r="M2680" s="164"/>
    </row>
    <row r="2681" spans="1:13" s="166" customFormat="1" ht="18.75" customHeight="1" x14ac:dyDescent="0.25">
      <c r="A2681" s="45" t="str">
        <f>Лист4!A2679</f>
        <v xml:space="preserve">9 Мая пр-кт д.57 </v>
      </c>
      <c r="B2681" s="185" t="str">
        <f>Лист4!C2679</f>
        <v>-, г. Знаменск</v>
      </c>
      <c r="C2681" s="46">
        <f t="shared" si="82"/>
        <v>224.56327399999998</v>
      </c>
      <c r="D2681" s="46">
        <f t="shared" si="83"/>
        <v>14.333825999999998</v>
      </c>
      <c r="E2681" s="160">
        <v>0</v>
      </c>
      <c r="F2681" s="161">
        <v>14.333825999999998</v>
      </c>
      <c r="G2681" s="162">
        <v>0</v>
      </c>
      <c r="H2681" s="162">
        <v>0</v>
      </c>
      <c r="I2681" s="162">
        <v>0</v>
      </c>
      <c r="J2681" s="162">
        <v>0</v>
      </c>
      <c r="K2681" s="163">
        <f>Лист4!E2679/1000-J2681</f>
        <v>238.89709999999997</v>
      </c>
      <c r="L2681" s="164"/>
      <c r="M2681" s="164"/>
    </row>
    <row r="2682" spans="1:13" s="166" customFormat="1" ht="18.75" customHeight="1" x14ac:dyDescent="0.25">
      <c r="A2682" s="45" t="str">
        <f>Лист4!A2680</f>
        <v xml:space="preserve">9 Мая пр-кт д.57А </v>
      </c>
      <c r="B2682" s="185" t="str">
        <f>Лист4!C2680</f>
        <v>-, г. Знаменск</v>
      </c>
      <c r="C2682" s="46">
        <f t="shared" si="82"/>
        <v>230.37214500000002</v>
      </c>
      <c r="D2682" s="46">
        <f t="shared" si="83"/>
        <v>14.704605000000003</v>
      </c>
      <c r="E2682" s="160">
        <v>0</v>
      </c>
      <c r="F2682" s="161">
        <v>14.704605000000003</v>
      </c>
      <c r="G2682" s="162">
        <v>0</v>
      </c>
      <c r="H2682" s="162">
        <v>0</v>
      </c>
      <c r="I2682" s="162">
        <v>0</v>
      </c>
      <c r="J2682" s="162">
        <v>0</v>
      </c>
      <c r="K2682" s="163">
        <f>Лист4!E2680/1000-J2682</f>
        <v>245.07675000000003</v>
      </c>
      <c r="L2682" s="164"/>
      <c r="M2682" s="164"/>
    </row>
    <row r="2683" spans="1:13" s="166" customFormat="1" ht="18.75" customHeight="1" x14ac:dyDescent="0.25">
      <c r="A2683" s="45" t="str">
        <f>Лист4!A2681</f>
        <v xml:space="preserve">9 Мая пр-кт д.59 </v>
      </c>
      <c r="B2683" s="185" t="str">
        <f>Лист4!C2681</f>
        <v>-, г. Знаменск</v>
      </c>
      <c r="C2683" s="46">
        <f t="shared" si="82"/>
        <v>213.23505200000002</v>
      </c>
      <c r="D2683" s="46">
        <f t="shared" si="83"/>
        <v>13.610748000000001</v>
      </c>
      <c r="E2683" s="160">
        <v>0</v>
      </c>
      <c r="F2683" s="161">
        <v>13.610748000000001</v>
      </c>
      <c r="G2683" s="162">
        <v>0</v>
      </c>
      <c r="H2683" s="162">
        <v>0</v>
      </c>
      <c r="I2683" s="162">
        <v>0</v>
      </c>
      <c r="J2683" s="162">
        <v>0</v>
      </c>
      <c r="K2683" s="163">
        <f>Лист4!E2681/1000-J2683</f>
        <v>226.84580000000003</v>
      </c>
      <c r="L2683" s="164"/>
      <c r="M2683" s="164"/>
    </row>
    <row r="2684" spans="1:13" s="166" customFormat="1" ht="25.5" customHeight="1" x14ac:dyDescent="0.25">
      <c r="A2684" s="45" t="str">
        <f>Лист4!A2682</f>
        <v xml:space="preserve">9 Мая пр-кт д.6 </v>
      </c>
      <c r="B2684" s="185" t="str">
        <f>Лист4!C2682</f>
        <v>-, г. Знаменск</v>
      </c>
      <c r="C2684" s="46">
        <f t="shared" si="82"/>
        <v>194.71413799999999</v>
      </c>
      <c r="D2684" s="46">
        <f t="shared" si="83"/>
        <v>12.428561999999999</v>
      </c>
      <c r="E2684" s="160">
        <v>0</v>
      </c>
      <c r="F2684" s="161">
        <v>12.428561999999999</v>
      </c>
      <c r="G2684" s="162">
        <v>0</v>
      </c>
      <c r="H2684" s="162">
        <v>0</v>
      </c>
      <c r="I2684" s="162">
        <v>0</v>
      </c>
      <c r="J2684" s="162">
        <v>0</v>
      </c>
      <c r="K2684" s="163">
        <f>Лист4!E2682/1000-J2684</f>
        <v>207.14269999999999</v>
      </c>
      <c r="L2684" s="164"/>
      <c r="M2684" s="164"/>
    </row>
    <row r="2685" spans="1:13" s="166" customFormat="1" ht="18.75" customHeight="1" x14ac:dyDescent="0.25">
      <c r="A2685" s="45" t="str">
        <f>Лист4!A2683</f>
        <v xml:space="preserve">9 Мая пр-кт д.61 </v>
      </c>
      <c r="B2685" s="185" t="str">
        <f>Лист4!C2683</f>
        <v>-, г. Знаменск</v>
      </c>
      <c r="C2685" s="46">
        <f t="shared" si="82"/>
        <v>240.93356199999999</v>
      </c>
      <c r="D2685" s="46">
        <f t="shared" si="83"/>
        <v>15.378738</v>
      </c>
      <c r="E2685" s="160">
        <v>0</v>
      </c>
      <c r="F2685" s="161">
        <v>15.378738</v>
      </c>
      <c r="G2685" s="162">
        <v>0</v>
      </c>
      <c r="H2685" s="162">
        <v>0</v>
      </c>
      <c r="I2685" s="162">
        <v>0</v>
      </c>
      <c r="J2685" s="162">
        <v>0</v>
      </c>
      <c r="K2685" s="163">
        <f>Лист4!E2683/1000-J2685</f>
        <v>256.31229999999999</v>
      </c>
      <c r="L2685" s="164"/>
      <c r="M2685" s="164"/>
    </row>
    <row r="2686" spans="1:13" s="166" customFormat="1" ht="25.5" customHeight="1" x14ac:dyDescent="0.25">
      <c r="A2686" s="45" t="str">
        <f>Лист4!A2684</f>
        <v xml:space="preserve">9 Мая пр-кт д.63 </v>
      </c>
      <c r="B2686" s="185" t="str">
        <f>Лист4!C2684</f>
        <v>-, г. Знаменск</v>
      </c>
      <c r="C2686" s="46">
        <f t="shared" ref="C2686:C2749" si="84">K2686+J2686-F2686</f>
        <v>318.90240720000014</v>
      </c>
      <c r="D2686" s="46">
        <f t="shared" ref="D2686:D2749" si="85">F2686</f>
        <v>20.355472800000008</v>
      </c>
      <c r="E2686" s="160">
        <v>0</v>
      </c>
      <c r="F2686" s="161">
        <v>20.355472800000008</v>
      </c>
      <c r="G2686" s="162">
        <v>0</v>
      </c>
      <c r="H2686" s="162">
        <v>0</v>
      </c>
      <c r="I2686" s="162">
        <v>0</v>
      </c>
      <c r="J2686" s="162">
        <v>0</v>
      </c>
      <c r="K2686" s="163">
        <f>Лист4!E2684/1000-J2686</f>
        <v>339.25788000000017</v>
      </c>
      <c r="L2686" s="164"/>
      <c r="M2686" s="164"/>
    </row>
    <row r="2687" spans="1:13" s="166" customFormat="1" ht="18.75" customHeight="1" x14ac:dyDescent="0.25">
      <c r="A2687" s="45" t="str">
        <f>Лист4!A2685</f>
        <v xml:space="preserve">9 Мая пр-кт д.65 </v>
      </c>
      <c r="B2687" s="185" t="str">
        <f>Лист4!C2685</f>
        <v>-, г. Знаменск</v>
      </c>
      <c r="C2687" s="46">
        <f t="shared" si="84"/>
        <v>181.91744799999998</v>
      </c>
      <c r="D2687" s="46">
        <f t="shared" si="85"/>
        <v>11.611751999999999</v>
      </c>
      <c r="E2687" s="160">
        <v>0</v>
      </c>
      <c r="F2687" s="161">
        <v>11.611751999999999</v>
      </c>
      <c r="G2687" s="162">
        <v>0</v>
      </c>
      <c r="H2687" s="162">
        <v>0</v>
      </c>
      <c r="I2687" s="162">
        <v>0</v>
      </c>
      <c r="J2687" s="162">
        <v>0</v>
      </c>
      <c r="K2687" s="163">
        <f>Лист4!E2685/1000-J2687</f>
        <v>193.52919999999997</v>
      </c>
      <c r="L2687" s="164"/>
      <c r="M2687" s="164"/>
    </row>
    <row r="2688" spans="1:13" s="166" customFormat="1" ht="25.5" customHeight="1" x14ac:dyDescent="0.25">
      <c r="A2688" s="45" t="str">
        <f>Лист4!A2686</f>
        <v xml:space="preserve">9 Мая пр-кт д.67 </v>
      </c>
      <c r="B2688" s="185" t="str">
        <f>Лист4!C2686</f>
        <v>-, г. Знаменск</v>
      </c>
      <c r="C2688" s="46">
        <f t="shared" si="84"/>
        <v>171.2541820000001</v>
      </c>
      <c r="D2688" s="46">
        <f t="shared" si="85"/>
        <v>10.931118000000001</v>
      </c>
      <c r="E2688" s="160">
        <v>0</v>
      </c>
      <c r="F2688" s="161">
        <v>10.931118000000001</v>
      </c>
      <c r="G2688" s="162">
        <v>0</v>
      </c>
      <c r="H2688" s="162">
        <v>0</v>
      </c>
      <c r="I2688" s="162">
        <v>0</v>
      </c>
      <c r="J2688" s="162">
        <v>1417.39</v>
      </c>
      <c r="K2688" s="163">
        <f>Лист4!E2686/1000-J2688</f>
        <v>-1235.2047</v>
      </c>
      <c r="L2688" s="164"/>
      <c r="M2688" s="164"/>
    </row>
    <row r="2689" spans="1:13" s="166" customFormat="1" ht="18.75" customHeight="1" x14ac:dyDescent="0.25">
      <c r="A2689" s="45" t="str">
        <f>Лист4!A2687</f>
        <v xml:space="preserve">9 Мая пр-кт д.69 </v>
      </c>
      <c r="B2689" s="185" t="str">
        <f>Лист4!C2687</f>
        <v>-, г. Знаменск</v>
      </c>
      <c r="C2689" s="46">
        <f t="shared" si="84"/>
        <v>194.79197000000002</v>
      </c>
      <c r="D2689" s="46">
        <f t="shared" si="85"/>
        <v>12.433530000000001</v>
      </c>
      <c r="E2689" s="160">
        <v>0</v>
      </c>
      <c r="F2689" s="161">
        <v>12.433530000000001</v>
      </c>
      <c r="G2689" s="162">
        <v>0</v>
      </c>
      <c r="H2689" s="162">
        <v>0</v>
      </c>
      <c r="I2689" s="162">
        <v>0</v>
      </c>
      <c r="J2689" s="162">
        <v>0</v>
      </c>
      <c r="K2689" s="163">
        <f>Лист4!E2687/1000-J2689</f>
        <v>207.22550000000001</v>
      </c>
      <c r="L2689" s="164"/>
      <c r="M2689" s="164"/>
    </row>
    <row r="2690" spans="1:13" s="166" customFormat="1" ht="25.5" customHeight="1" x14ac:dyDescent="0.25">
      <c r="A2690" s="45" t="str">
        <f>Лист4!A2688</f>
        <v xml:space="preserve">9 Мая пр-кт д.6А </v>
      </c>
      <c r="B2690" s="185" t="str">
        <f>Лист4!C2688</f>
        <v>-, г. Знаменск</v>
      </c>
      <c r="C2690" s="46">
        <f t="shared" si="84"/>
        <v>367.31012299999998</v>
      </c>
      <c r="D2690" s="46">
        <f t="shared" si="85"/>
        <v>23.445326999999999</v>
      </c>
      <c r="E2690" s="160">
        <v>0</v>
      </c>
      <c r="F2690" s="161">
        <v>23.445326999999999</v>
      </c>
      <c r="G2690" s="162">
        <v>0</v>
      </c>
      <c r="H2690" s="162">
        <v>0</v>
      </c>
      <c r="I2690" s="162">
        <v>0</v>
      </c>
      <c r="J2690" s="162">
        <v>0</v>
      </c>
      <c r="K2690" s="163">
        <f>Лист4!E2688/1000-J2690</f>
        <v>390.75545</v>
      </c>
      <c r="L2690" s="164"/>
      <c r="M2690" s="164"/>
    </row>
    <row r="2691" spans="1:13" s="166" customFormat="1" ht="18.75" customHeight="1" x14ac:dyDescent="0.25">
      <c r="A2691" s="45" t="str">
        <f>Лист4!A2689</f>
        <v xml:space="preserve">9 Мая пр-кт д.71 </v>
      </c>
      <c r="B2691" s="185" t="str">
        <f>Лист4!C2689</f>
        <v>-, г. Знаменск</v>
      </c>
      <c r="C2691" s="46">
        <f t="shared" si="84"/>
        <v>322.71462419999995</v>
      </c>
      <c r="D2691" s="46">
        <f t="shared" si="85"/>
        <v>20.598805800000001</v>
      </c>
      <c r="E2691" s="160">
        <v>0</v>
      </c>
      <c r="F2691" s="161">
        <v>20.598805800000001</v>
      </c>
      <c r="G2691" s="162">
        <v>0</v>
      </c>
      <c r="H2691" s="162">
        <v>0</v>
      </c>
      <c r="I2691" s="162">
        <v>0</v>
      </c>
      <c r="J2691" s="162">
        <v>1371.68</v>
      </c>
      <c r="K2691" s="163">
        <f>Лист4!E2689/1000-J2691</f>
        <v>-1028.3665700000001</v>
      </c>
      <c r="L2691" s="164"/>
      <c r="M2691" s="164"/>
    </row>
    <row r="2692" spans="1:13" s="166" customFormat="1" ht="18.75" customHeight="1" x14ac:dyDescent="0.25">
      <c r="A2692" s="45" t="str">
        <f>Лист4!A2690</f>
        <v xml:space="preserve">9 Мая пр-кт д.8 </v>
      </c>
      <c r="B2692" s="185" t="str">
        <f>Лист4!C2690</f>
        <v>-, г. Знаменск</v>
      </c>
      <c r="C2692" s="46">
        <f t="shared" si="84"/>
        <v>8.467566999999999</v>
      </c>
      <c r="D2692" s="46">
        <f t="shared" si="85"/>
        <v>0.54048299999999994</v>
      </c>
      <c r="E2692" s="160">
        <v>0</v>
      </c>
      <c r="F2692" s="161">
        <v>0.54048299999999994</v>
      </c>
      <c r="G2692" s="162">
        <v>0</v>
      </c>
      <c r="H2692" s="162">
        <v>0</v>
      </c>
      <c r="I2692" s="162">
        <v>0</v>
      </c>
      <c r="J2692" s="162">
        <v>0</v>
      </c>
      <c r="K2692" s="163">
        <f>Лист4!E2690/1000-J2692</f>
        <v>9.008049999999999</v>
      </c>
      <c r="L2692" s="164"/>
      <c r="M2692" s="164"/>
    </row>
    <row r="2693" spans="1:13" s="166" customFormat="1" ht="25.5" customHeight="1" x14ac:dyDescent="0.25">
      <c r="A2693" s="45" t="str">
        <f>Лист4!A2691</f>
        <v xml:space="preserve">Астраханская ул. д.10 </v>
      </c>
      <c r="B2693" s="185" t="str">
        <f>Лист4!C2691</f>
        <v>-, г. Знаменск</v>
      </c>
      <c r="C2693" s="46">
        <f t="shared" si="84"/>
        <v>375.79954500000002</v>
      </c>
      <c r="D2693" s="46">
        <f t="shared" si="85"/>
        <v>23.987205000000003</v>
      </c>
      <c r="E2693" s="160">
        <v>0</v>
      </c>
      <c r="F2693" s="161">
        <v>23.987205000000003</v>
      </c>
      <c r="G2693" s="162">
        <v>0</v>
      </c>
      <c r="H2693" s="162">
        <v>0</v>
      </c>
      <c r="I2693" s="162">
        <v>0</v>
      </c>
      <c r="J2693" s="162">
        <v>0</v>
      </c>
      <c r="K2693" s="163">
        <f>Лист4!E2691/1000</f>
        <v>399.78675000000004</v>
      </c>
      <c r="L2693" s="164"/>
      <c r="M2693" s="164"/>
    </row>
    <row r="2694" spans="1:13" s="166" customFormat="1" ht="25.5" customHeight="1" x14ac:dyDescent="0.25">
      <c r="A2694" s="45" t="str">
        <f>Лист4!A2692</f>
        <v xml:space="preserve">Астраханская ул. д.10А </v>
      </c>
      <c r="B2694" s="185" t="str">
        <f>Лист4!C2692</f>
        <v>-, г. Знаменск</v>
      </c>
      <c r="C2694" s="46">
        <f t="shared" si="84"/>
        <v>456.41183940000013</v>
      </c>
      <c r="D2694" s="46">
        <f t="shared" si="85"/>
        <v>29.132670600000004</v>
      </c>
      <c r="E2694" s="160">
        <v>0</v>
      </c>
      <c r="F2694" s="161">
        <v>29.132670600000004</v>
      </c>
      <c r="G2694" s="162">
        <v>0</v>
      </c>
      <c r="H2694" s="162">
        <v>0</v>
      </c>
      <c r="I2694" s="162">
        <v>0</v>
      </c>
      <c r="J2694" s="162">
        <v>0</v>
      </c>
      <c r="K2694" s="163">
        <f>Лист4!E2692/1000</f>
        <v>485.54451000000012</v>
      </c>
      <c r="L2694" s="164"/>
      <c r="M2694" s="164"/>
    </row>
    <row r="2695" spans="1:13" s="165" customFormat="1" ht="25.5" customHeight="1" x14ac:dyDescent="0.25">
      <c r="A2695" s="45" t="str">
        <f>Лист4!A2693</f>
        <v xml:space="preserve">Астраханская ул. д.12 </v>
      </c>
      <c r="B2695" s="185" t="str">
        <f>Лист4!C2693</f>
        <v>-, г. Знаменск</v>
      </c>
      <c r="C2695" s="46">
        <f t="shared" si="84"/>
        <v>313.97806679999991</v>
      </c>
      <c r="D2695" s="46">
        <f t="shared" si="85"/>
        <v>20.041153199999993</v>
      </c>
      <c r="E2695" s="160">
        <v>0</v>
      </c>
      <c r="F2695" s="161">
        <v>20.041153199999993</v>
      </c>
      <c r="G2695" s="162">
        <v>0</v>
      </c>
      <c r="H2695" s="162">
        <v>0</v>
      </c>
      <c r="I2695" s="162">
        <v>0</v>
      </c>
      <c r="J2695" s="162">
        <v>0</v>
      </c>
      <c r="K2695" s="163">
        <f>Лист4!E2693/1000</f>
        <v>334.0192199999999</v>
      </c>
      <c r="L2695" s="164"/>
      <c r="M2695" s="164"/>
    </row>
    <row r="2696" spans="1:13" s="165" customFormat="1" ht="25.5" customHeight="1" x14ac:dyDescent="0.25">
      <c r="A2696" s="45" t="str">
        <f>Лист4!A2694</f>
        <v xml:space="preserve">Астраханская ул. д.14 </v>
      </c>
      <c r="B2696" s="185" t="str">
        <f>Лист4!C2694</f>
        <v>-, г. Знаменск</v>
      </c>
      <c r="C2696" s="46">
        <f t="shared" si="84"/>
        <v>323.364418</v>
      </c>
      <c r="D2696" s="46">
        <f t="shared" si="85"/>
        <v>20.640282000000003</v>
      </c>
      <c r="E2696" s="160">
        <v>0</v>
      </c>
      <c r="F2696" s="161">
        <v>20.640282000000003</v>
      </c>
      <c r="G2696" s="162">
        <v>0</v>
      </c>
      <c r="H2696" s="162">
        <v>0</v>
      </c>
      <c r="I2696" s="162">
        <v>0</v>
      </c>
      <c r="J2696" s="162">
        <v>0</v>
      </c>
      <c r="K2696" s="163">
        <f>Лист4!E2694/1000</f>
        <v>344.00470000000001</v>
      </c>
      <c r="L2696" s="164"/>
      <c r="M2696" s="164"/>
    </row>
    <row r="2697" spans="1:13" s="165" customFormat="1" ht="25.5" customHeight="1" x14ac:dyDescent="0.25">
      <c r="A2697" s="45" t="str">
        <f>Лист4!A2695</f>
        <v xml:space="preserve">Астраханская ул. д.4 </v>
      </c>
      <c r="B2697" s="185" t="str">
        <f>Лист4!C2695</f>
        <v>-, г. Знаменск</v>
      </c>
      <c r="C2697" s="46">
        <f t="shared" si="84"/>
        <v>229.87812800000003</v>
      </c>
      <c r="D2697" s="46">
        <f t="shared" si="85"/>
        <v>14.673072000000001</v>
      </c>
      <c r="E2697" s="160">
        <v>0</v>
      </c>
      <c r="F2697" s="161">
        <v>14.673072000000001</v>
      </c>
      <c r="G2697" s="162">
        <v>0</v>
      </c>
      <c r="H2697" s="162">
        <v>0</v>
      </c>
      <c r="I2697" s="162">
        <v>0</v>
      </c>
      <c r="J2697" s="162">
        <v>0</v>
      </c>
      <c r="K2697" s="163">
        <f>Лист4!E2695/1000</f>
        <v>244.55120000000002</v>
      </c>
      <c r="L2697" s="164"/>
      <c r="M2697" s="164"/>
    </row>
    <row r="2698" spans="1:13" s="165" customFormat="1" ht="25.5" customHeight="1" x14ac:dyDescent="0.25">
      <c r="A2698" s="45" t="str">
        <f>Лист4!A2696</f>
        <v xml:space="preserve">Астраханская ул. д.5 </v>
      </c>
      <c r="B2698" s="185" t="str">
        <f>Лист4!C2696</f>
        <v>-, г. Знаменск</v>
      </c>
      <c r="C2698" s="46">
        <f t="shared" si="84"/>
        <v>322.881258</v>
      </c>
      <c r="D2698" s="46">
        <f t="shared" si="85"/>
        <v>20.609442000000001</v>
      </c>
      <c r="E2698" s="160">
        <v>0</v>
      </c>
      <c r="F2698" s="161">
        <v>20.609442000000001</v>
      </c>
      <c r="G2698" s="162">
        <v>0</v>
      </c>
      <c r="H2698" s="162">
        <v>0</v>
      </c>
      <c r="I2698" s="162">
        <v>0</v>
      </c>
      <c r="J2698" s="162">
        <v>0</v>
      </c>
      <c r="K2698" s="163">
        <f>Лист4!E2696/1000</f>
        <v>343.4907</v>
      </c>
      <c r="L2698" s="164"/>
      <c r="M2698" s="164"/>
    </row>
    <row r="2699" spans="1:13" s="165" customFormat="1" ht="25.5" customHeight="1" x14ac:dyDescent="0.25">
      <c r="A2699" s="45" t="str">
        <f>Лист4!A2697</f>
        <v xml:space="preserve">Астраханская ул. д.6 </v>
      </c>
      <c r="B2699" s="185" t="str">
        <f>Лист4!C2697</f>
        <v>-, г. Знаменск</v>
      </c>
      <c r="C2699" s="46">
        <f t="shared" si="84"/>
        <v>224.45376399999998</v>
      </c>
      <c r="D2699" s="46">
        <f t="shared" si="85"/>
        <v>14.326835999999997</v>
      </c>
      <c r="E2699" s="160">
        <v>0</v>
      </c>
      <c r="F2699" s="161">
        <v>14.326835999999997</v>
      </c>
      <c r="G2699" s="162">
        <v>0</v>
      </c>
      <c r="H2699" s="162">
        <v>0</v>
      </c>
      <c r="I2699" s="162">
        <v>0</v>
      </c>
      <c r="J2699" s="162">
        <v>0</v>
      </c>
      <c r="K2699" s="163">
        <f>Лист4!E2697/1000-J2699</f>
        <v>238.78059999999996</v>
      </c>
      <c r="L2699" s="164"/>
      <c r="M2699" s="164"/>
    </row>
    <row r="2700" spans="1:13" s="165" customFormat="1" ht="18.75" customHeight="1" x14ac:dyDescent="0.25">
      <c r="A2700" s="45" t="str">
        <f>Лист4!A2698</f>
        <v xml:space="preserve">Астраханская ул. д.6Б </v>
      </c>
      <c r="B2700" s="185" t="str">
        <f>Лист4!C2698</f>
        <v>-, г. Знаменск</v>
      </c>
      <c r="C2700" s="46">
        <f t="shared" si="84"/>
        <v>222.95206699999997</v>
      </c>
      <c r="D2700" s="46">
        <f t="shared" si="85"/>
        <v>14.230982999999998</v>
      </c>
      <c r="E2700" s="160">
        <v>0</v>
      </c>
      <c r="F2700" s="161">
        <v>14.230982999999998</v>
      </c>
      <c r="G2700" s="162">
        <v>0</v>
      </c>
      <c r="H2700" s="162">
        <v>0</v>
      </c>
      <c r="I2700" s="162">
        <v>0</v>
      </c>
      <c r="J2700" s="162">
        <v>0</v>
      </c>
      <c r="K2700" s="163">
        <f>Лист4!E2698/1000</f>
        <v>237.18304999999998</v>
      </c>
      <c r="L2700" s="164"/>
      <c r="M2700" s="164"/>
    </row>
    <row r="2701" spans="1:13" s="165" customFormat="1" ht="18.75" customHeight="1" x14ac:dyDescent="0.25">
      <c r="A2701" s="45" t="str">
        <f>Лист4!A2699</f>
        <v xml:space="preserve">Астраханская ул. д.6В </v>
      </c>
      <c r="B2701" s="185" t="str">
        <f>Лист4!C2699</f>
        <v>-, г. Знаменск</v>
      </c>
      <c r="C2701" s="46">
        <f t="shared" si="84"/>
        <v>180.41222600000015</v>
      </c>
      <c r="D2701" s="46">
        <f t="shared" si="85"/>
        <v>11.515674000000001</v>
      </c>
      <c r="E2701" s="160">
        <v>0</v>
      </c>
      <c r="F2701" s="161">
        <v>11.515674000000001</v>
      </c>
      <c r="G2701" s="162">
        <v>0</v>
      </c>
      <c r="H2701" s="162">
        <v>0</v>
      </c>
      <c r="I2701" s="162">
        <v>0</v>
      </c>
      <c r="J2701" s="162">
        <f>1399.71+1140.99</f>
        <v>2540.6999999999998</v>
      </c>
      <c r="K2701" s="163">
        <f>Лист4!E2699/1000-J2701</f>
        <v>-2348.7720999999997</v>
      </c>
      <c r="L2701" s="164"/>
      <c r="M2701" s="164"/>
    </row>
    <row r="2702" spans="1:13" s="166" customFormat="1" ht="18.75" customHeight="1" x14ac:dyDescent="0.25">
      <c r="A2702" s="45" t="str">
        <f>Лист4!A2700</f>
        <v xml:space="preserve">Астраханская ул. д.7 </v>
      </c>
      <c r="B2702" s="185" t="str">
        <f>Лист4!C2700</f>
        <v>-, г. Знаменск</v>
      </c>
      <c r="C2702" s="46">
        <f t="shared" si="84"/>
        <v>270.99510980000002</v>
      </c>
      <c r="D2702" s="46">
        <f t="shared" si="85"/>
        <v>17.297560200000003</v>
      </c>
      <c r="E2702" s="160">
        <v>0</v>
      </c>
      <c r="F2702" s="161">
        <v>17.297560200000003</v>
      </c>
      <c r="G2702" s="162">
        <v>0</v>
      </c>
      <c r="H2702" s="162">
        <v>0</v>
      </c>
      <c r="I2702" s="162">
        <v>0</v>
      </c>
      <c r="J2702" s="162">
        <v>576.14</v>
      </c>
      <c r="K2702" s="163">
        <f>Лист4!E2700/1000-J2702</f>
        <v>-287.84732999999994</v>
      </c>
      <c r="L2702" s="164"/>
      <c r="M2702" s="164"/>
    </row>
    <row r="2703" spans="1:13" s="165" customFormat="1" ht="18.75" customHeight="1" x14ac:dyDescent="0.25">
      <c r="A2703" s="45" t="str">
        <f>Лист4!A2701</f>
        <v xml:space="preserve">Астраханская ул. д.7А </v>
      </c>
      <c r="B2703" s="185" t="str">
        <f>Лист4!C2701</f>
        <v>-, г. Знаменск</v>
      </c>
      <c r="C2703" s="46">
        <f t="shared" si="84"/>
        <v>525.95797439999978</v>
      </c>
      <c r="D2703" s="46">
        <f t="shared" si="85"/>
        <v>33.571785599999984</v>
      </c>
      <c r="E2703" s="160">
        <v>0</v>
      </c>
      <c r="F2703" s="161">
        <v>33.571785599999984</v>
      </c>
      <c r="G2703" s="162">
        <v>0</v>
      </c>
      <c r="H2703" s="162">
        <v>0</v>
      </c>
      <c r="I2703" s="162">
        <v>0</v>
      </c>
      <c r="J2703" s="162">
        <v>0</v>
      </c>
      <c r="K2703" s="163">
        <f>Лист4!E2701/1000</f>
        <v>559.52975999999978</v>
      </c>
      <c r="L2703" s="164"/>
      <c r="M2703" s="164"/>
    </row>
    <row r="2704" spans="1:13" s="165" customFormat="1" ht="18.75" customHeight="1" x14ac:dyDescent="0.25">
      <c r="A2704" s="45" t="str">
        <f>Лист4!A2702</f>
        <v xml:space="preserve">Астраханская ул. д.8А </v>
      </c>
      <c r="B2704" s="185" t="str">
        <f>Лист4!C2702</f>
        <v>-, г. Знаменск</v>
      </c>
      <c r="C2704" s="46">
        <f t="shared" si="84"/>
        <v>268.21881980000001</v>
      </c>
      <c r="D2704" s="46">
        <f t="shared" si="85"/>
        <v>17.120350200000004</v>
      </c>
      <c r="E2704" s="160">
        <v>0</v>
      </c>
      <c r="F2704" s="161">
        <v>17.120350200000004</v>
      </c>
      <c r="G2704" s="162">
        <v>0</v>
      </c>
      <c r="H2704" s="162">
        <v>0</v>
      </c>
      <c r="I2704" s="162">
        <v>0</v>
      </c>
      <c r="J2704" s="162">
        <v>0</v>
      </c>
      <c r="K2704" s="163">
        <f>Лист4!E2702/1000</f>
        <v>285.33917000000002</v>
      </c>
      <c r="L2704" s="164"/>
      <c r="M2704" s="164"/>
    </row>
    <row r="2705" spans="1:13" s="166" customFormat="1" ht="18.75" customHeight="1" x14ac:dyDescent="0.25">
      <c r="A2705" s="45" t="str">
        <f>Лист4!A2703</f>
        <v xml:space="preserve">Астраханская ул. д.8Б </v>
      </c>
      <c r="B2705" s="185" t="str">
        <f>Лист4!C2703</f>
        <v>-, г. Знаменск</v>
      </c>
      <c r="C2705" s="46">
        <f t="shared" si="84"/>
        <v>192.98250759999996</v>
      </c>
      <c r="D2705" s="46">
        <f t="shared" si="85"/>
        <v>12.318032399999996</v>
      </c>
      <c r="E2705" s="160">
        <v>0</v>
      </c>
      <c r="F2705" s="161">
        <v>12.318032399999996</v>
      </c>
      <c r="G2705" s="162">
        <v>0</v>
      </c>
      <c r="H2705" s="162">
        <v>0</v>
      </c>
      <c r="I2705" s="162">
        <v>0</v>
      </c>
      <c r="J2705" s="162">
        <v>0</v>
      </c>
      <c r="K2705" s="163">
        <f>Лист4!E2703/1000-J2705</f>
        <v>205.30053999999996</v>
      </c>
      <c r="L2705" s="164"/>
      <c r="M2705" s="164"/>
    </row>
    <row r="2706" spans="1:13" s="166" customFormat="1" ht="18.75" customHeight="1" x14ac:dyDescent="0.25">
      <c r="A2706" s="45" t="str">
        <f>Лист4!A2704</f>
        <v xml:space="preserve">Астраханская ул. д.9 </v>
      </c>
      <c r="B2706" s="185" t="str">
        <f>Лист4!C2704</f>
        <v>-, г. Знаменск</v>
      </c>
      <c r="C2706" s="46">
        <f t="shared" si="84"/>
        <v>446.71503440000004</v>
      </c>
      <c r="D2706" s="46">
        <f t="shared" si="85"/>
        <v>28.513725600000001</v>
      </c>
      <c r="E2706" s="160">
        <v>0</v>
      </c>
      <c r="F2706" s="161">
        <v>28.513725600000001</v>
      </c>
      <c r="G2706" s="162">
        <v>0</v>
      </c>
      <c r="H2706" s="162">
        <v>0</v>
      </c>
      <c r="I2706" s="162">
        <v>0</v>
      </c>
      <c r="J2706" s="162">
        <v>0</v>
      </c>
      <c r="K2706" s="163">
        <f>Лист4!E2704/1000</f>
        <v>475.22876000000002</v>
      </c>
      <c r="L2706" s="164"/>
      <c r="M2706" s="164"/>
    </row>
    <row r="2707" spans="1:13" s="166" customFormat="1" ht="18.75" customHeight="1" x14ac:dyDescent="0.25">
      <c r="A2707" s="45" t="str">
        <f>Лист4!A2705</f>
        <v xml:space="preserve">Ватутина ул. д.10 </v>
      </c>
      <c r="B2707" s="185" t="str">
        <f>Лист4!C2705</f>
        <v>-, г. Знаменск</v>
      </c>
      <c r="C2707" s="46">
        <f t="shared" si="84"/>
        <v>20.712072800000001</v>
      </c>
      <c r="D2707" s="46">
        <f t="shared" si="85"/>
        <v>1.3220472000000001</v>
      </c>
      <c r="E2707" s="160">
        <v>0</v>
      </c>
      <c r="F2707" s="161">
        <v>1.3220472000000001</v>
      </c>
      <c r="G2707" s="162">
        <v>0</v>
      </c>
      <c r="H2707" s="162">
        <v>0</v>
      </c>
      <c r="I2707" s="162">
        <v>0</v>
      </c>
      <c r="J2707" s="162">
        <v>0</v>
      </c>
      <c r="K2707" s="163">
        <f>Лист4!E2705/1000</f>
        <v>22.034120000000001</v>
      </c>
      <c r="L2707" s="164"/>
      <c r="M2707" s="164"/>
    </row>
    <row r="2708" spans="1:13" s="166" customFormat="1" ht="18.75" customHeight="1" x14ac:dyDescent="0.25">
      <c r="A2708" s="45" t="str">
        <f>Лист4!A2706</f>
        <v xml:space="preserve">Ватутина ул. д.12 </v>
      </c>
      <c r="B2708" s="185" t="str">
        <f>Лист4!C2706</f>
        <v>-, г. Знаменск</v>
      </c>
      <c r="C2708" s="46">
        <f t="shared" si="84"/>
        <v>28.397587999999999</v>
      </c>
      <c r="D2708" s="46">
        <f t="shared" si="85"/>
        <v>1.8126119999999999</v>
      </c>
      <c r="E2708" s="160">
        <v>0</v>
      </c>
      <c r="F2708" s="161">
        <v>1.8126119999999999</v>
      </c>
      <c r="G2708" s="162">
        <v>0</v>
      </c>
      <c r="H2708" s="162">
        <v>0</v>
      </c>
      <c r="I2708" s="162">
        <v>0</v>
      </c>
      <c r="J2708" s="162">
        <v>0</v>
      </c>
      <c r="K2708" s="163">
        <f>Лист4!E2706/1000-J2708</f>
        <v>30.2102</v>
      </c>
      <c r="L2708" s="164"/>
      <c r="M2708" s="164"/>
    </row>
    <row r="2709" spans="1:13" s="166" customFormat="1" ht="18.75" customHeight="1" x14ac:dyDescent="0.25">
      <c r="A2709" s="45" t="str">
        <f>Лист4!A2707</f>
        <v xml:space="preserve">Ватутина ул. д.14 </v>
      </c>
      <c r="B2709" s="185" t="str">
        <f>Лист4!C2707</f>
        <v>-, г. Знаменск</v>
      </c>
      <c r="C2709" s="46">
        <f t="shared" si="84"/>
        <v>15.509003599999998</v>
      </c>
      <c r="D2709" s="46">
        <f t="shared" si="85"/>
        <v>0.98993639999999994</v>
      </c>
      <c r="E2709" s="160">
        <v>0</v>
      </c>
      <c r="F2709" s="161">
        <v>0.98993639999999994</v>
      </c>
      <c r="G2709" s="162">
        <v>0</v>
      </c>
      <c r="H2709" s="162">
        <v>0</v>
      </c>
      <c r="I2709" s="162">
        <v>0</v>
      </c>
      <c r="J2709" s="162">
        <v>0</v>
      </c>
      <c r="K2709" s="163">
        <f>Лист4!E2707/1000</f>
        <v>16.498939999999997</v>
      </c>
      <c r="L2709" s="164"/>
      <c r="M2709" s="164"/>
    </row>
    <row r="2710" spans="1:13" s="166" customFormat="1" ht="18.75" customHeight="1" x14ac:dyDescent="0.25">
      <c r="A2710" s="45" t="str">
        <f>Лист4!A2708</f>
        <v xml:space="preserve">Ватутина ул. д.18 </v>
      </c>
      <c r="B2710" s="185" t="str">
        <f>Лист4!C2708</f>
        <v>-, г. Знаменск</v>
      </c>
      <c r="C2710" s="46">
        <f t="shared" si="84"/>
        <v>61.738946199999994</v>
      </c>
      <c r="D2710" s="46">
        <f t="shared" si="85"/>
        <v>3.9407837999999993</v>
      </c>
      <c r="E2710" s="160">
        <v>0</v>
      </c>
      <c r="F2710" s="161">
        <v>3.9407837999999993</v>
      </c>
      <c r="G2710" s="162">
        <v>0</v>
      </c>
      <c r="H2710" s="162">
        <v>0</v>
      </c>
      <c r="I2710" s="162">
        <v>0</v>
      </c>
      <c r="J2710" s="162">
        <v>0</v>
      </c>
      <c r="K2710" s="163">
        <f>Лист4!E2708/1000</f>
        <v>65.679729999999992</v>
      </c>
      <c r="L2710" s="164"/>
      <c r="M2710" s="164"/>
    </row>
    <row r="2711" spans="1:13" s="166" customFormat="1" ht="18.75" customHeight="1" x14ac:dyDescent="0.25">
      <c r="A2711" s="45" t="str">
        <f>Лист4!A2709</f>
        <v xml:space="preserve">Вознюка ул. д.11 </v>
      </c>
      <c r="B2711" s="185" t="str">
        <f>Лист4!C2709</f>
        <v>-, г. Знаменск</v>
      </c>
      <c r="C2711" s="46">
        <f t="shared" si="84"/>
        <v>74.93084979999999</v>
      </c>
      <c r="D2711" s="46">
        <f t="shared" si="85"/>
        <v>4.7828201999999997</v>
      </c>
      <c r="E2711" s="160">
        <v>0</v>
      </c>
      <c r="F2711" s="161">
        <v>4.7828201999999997</v>
      </c>
      <c r="G2711" s="162">
        <v>0</v>
      </c>
      <c r="H2711" s="162">
        <v>0</v>
      </c>
      <c r="I2711" s="162">
        <v>0</v>
      </c>
      <c r="J2711" s="162">
        <v>0</v>
      </c>
      <c r="K2711" s="163">
        <f>Лист4!E2709/1000</f>
        <v>79.713669999999993</v>
      </c>
      <c r="L2711" s="164"/>
      <c r="M2711" s="164"/>
    </row>
    <row r="2712" spans="1:13" s="166" customFormat="1" ht="18.75" customHeight="1" x14ac:dyDescent="0.25">
      <c r="A2712" s="45" t="str">
        <f>Лист4!A2710</f>
        <v xml:space="preserve">Вознюка ул. д.15 </v>
      </c>
      <c r="B2712" s="185" t="str">
        <f>Лист4!C2710</f>
        <v>-, г. Знаменск</v>
      </c>
      <c r="C2712" s="46">
        <f t="shared" si="84"/>
        <v>21.990557399999997</v>
      </c>
      <c r="D2712" s="46">
        <f t="shared" si="85"/>
        <v>1.4036526</v>
      </c>
      <c r="E2712" s="160">
        <v>0</v>
      </c>
      <c r="F2712" s="161">
        <v>1.4036526</v>
      </c>
      <c r="G2712" s="162">
        <v>0</v>
      </c>
      <c r="H2712" s="162">
        <v>0</v>
      </c>
      <c r="I2712" s="162">
        <v>0</v>
      </c>
      <c r="J2712" s="162">
        <v>0</v>
      </c>
      <c r="K2712" s="163">
        <f>Лист4!E2710/1000-J2712</f>
        <v>23.394209999999998</v>
      </c>
      <c r="L2712" s="164"/>
      <c r="M2712" s="164"/>
    </row>
    <row r="2713" spans="1:13" s="166" customFormat="1" ht="18.75" customHeight="1" x14ac:dyDescent="0.25">
      <c r="A2713" s="45" t="str">
        <f>Лист4!A2711</f>
        <v xml:space="preserve">Волгоградская ул. д.10 </v>
      </c>
      <c r="B2713" s="185" t="str">
        <f>Лист4!C2711</f>
        <v>-, г. Знаменск</v>
      </c>
      <c r="C2713" s="46">
        <f t="shared" si="84"/>
        <v>289.71459879999998</v>
      </c>
      <c r="D2713" s="46">
        <f t="shared" si="85"/>
        <v>18.492421199999995</v>
      </c>
      <c r="E2713" s="160">
        <v>0</v>
      </c>
      <c r="F2713" s="161">
        <v>18.492421199999995</v>
      </c>
      <c r="G2713" s="162">
        <v>0</v>
      </c>
      <c r="H2713" s="162">
        <v>0</v>
      </c>
      <c r="I2713" s="162">
        <v>0</v>
      </c>
      <c r="J2713" s="162">
        <v>564.52</v>
      </c>
      <c r="K2713" s="163">
        <f>Лист4!E2711/1000-J2713</f>
        <v>-256.31298000000004</v>
      </c>
      <c r="L2713" s="164"/>
      <c r="M2713" s="164"/>
    </row>
    <row r="2714" spans="1:13" s="166" customFormat="1" ht="18.75" customHeight="1" x14ac:dyDescent="0.25">
      <c r="A2714" s="45" t="str">
        <f>Лист4!A2712</f>
        <v xml:space="preserve">Волгоградская ул. д.12 </v>
      </c>
      <c r="B2714" s="185" t="str">
        <f>Лист4!C2712</f>
        <v>-, г. Знаменск</v>
      </c>
      <c r="C2714" s="46">
        <f t="shared" si="84"/>
        <v>414.56019119999991</v>
      </c>
      <c r="D2714" s="46">
        <f t="shared" si="85"/>
        <v>26.461288799999998</v>
      </c>
      <c r="E2714" s="160">
        <v>0</v>
      </c>
      <c r="F2714" s="161">
        <v>26.461288799999998</v>
      </c>
      <c r="G2714" s="162">
        <v>0</v>
      </c>
      <c r="H2714" s="162">
        <v>0</v>
      </c>
      <c r="I2714" s="162">
        <v>0</v>
      </c>
      <c r="J2714" s="162">
        <v>2118.81</v>
      </c>
      <c r="K2714" s="163">
        <f>Лист4!E2712/1000-J2714</f>
        <v>-1677.7885200000001</v>
      </c>
      <c r="L2714" s="164"/>
      <c r="M2714" s="164"/>
    </row>
    <row r="2715" spans="1:13" s="166" customFormat="1" ht="18.75" customHeight="1" x14ac:dyDescent="0.25">
      <c r="A2715" s="45" t="str">
        <f>Лист4!A2713</f>
        <v xml:space="preserve">Волгоградская ул. д.18 </v>
      </c>
      <c r="B2715" s="185" t="str">
        <f>Лист4!C2713</f>
        <v>-, г. Знаменск</v>
      </c>
      <c r="C2715" s="46">
        <f t="shared" si="84"/>
        <v>335.01825600000012</v>
      </c>
      <c r="D2715" s="46">
        <f t="shared" si="85"/>
        <v>21.384144000000006</v>
      </c>
      <c r="E2715" s="160">
        <v>0</v>
      </c>
      <c r="F2715" s="161">
        <v>21.384144000000006</v>
      </c>
      <c r="G2715" s="162">
        <v>0</v>
      </c>
      <c r="H2715" s="162">
        <v>0</v>
      </c>
      <c r="I2715" s="162">
        <v>0</v>
      </c>
      <c r="J2715" s="162">
        <v>0</v>
      </c>
      <c r="K2715" s="163">
        <f>Лист4!E2713/1000</f>
        <v>356.40240000000011</v>
      </c>
      <c r="L2715" s="164"/>
      <c r="M2715" s="164"/>
    </row>
    <row r="2716" spans="1:13" s="166" customFormat="1" ht="18.75" customHeight="1" x14ac:dyDescent="0.25">
      <c r="A2716" s="45" t="str">
        <f>Лист4!A2714</f>
        <v xml:space="preserve">Волгоградская ул. д.2 </v>
      </c>
      <c r="B2716" s="185" t="str">
        <f>Лист4!C2714</f>
        <v>-, г. Знаменск</v>
      </c>
      <c r="C2716" s="46">
        <f t="shared" si="84"/>
        <v>306.22152520000003</v>
      </c>
      <c r="D2716" s="46">
        <f t="shared" si="85"/>
        <v>19.5460548</v>
      </c>
      <c r="E2716" s="160">
        <v>0</v>
      </c>
      <c r="F2716" s="161">
        <v>19.5460548</v>
      </c>
      <c r="G2716" s="162">
        <v>0</v>
      </c>
      <c r="H2716" s="162">
        <v>0</v>
      </c>
      <c r="I2716" s="162">
        <v>0</v>
      </c>
      <c r="J2716" s="162">
        <v>0</v>
      </c>
      <c r="K2716" s="163">
        <f>Лист4!E2714/1000-J2716</f>
        <v>325.76758000000001</v>
      </c>
      <c r="L2716" s="164"/>
      <c r="M2716" s="164"/>
    </row>
    <row r="2717" spans="1:13" s="166" customFormat="1" ht="18.75" customHeight="1" x14ac:dyDescent="0.25">
      <c r="A2717" s="45" t="str">
        <f>Лист4!A2715</f>
        <v xml:space="preserve">Волгоградская ул. д.20 </v>
      </c>
      <c r="B2717" s="185" t="str">
        <f>Лист4!C2715</f>
        <v>-, г. Знаменск</v>
      </c>
      <c r="C2717" s="46">
        <f t="shared" si="84"/>
        <v>230.1621208</v>
      </c>
      <c r="D2717" s="46">
        <f t="shared" si="85"/>
        <v>14.6911992</v>
      </c>
      <c r="E2717" s="160">
        <v>0</v>
      </c>
      <c r="F2717" s="161">
        <v>14.6911992</v>
      </c>
      <c r="G2717" s="162">
        <v>0</v>
      </c>
      <c r="H2717" s="162">
        <v>0</v>
      </c>
      <c r="I2717" s="162">
        <v>0</v>
      </c>
      <c r="J2717" s="162">
        <v>0</v>
      </c>
      <c r="K2717" s="163">
        <f>Лист4!E2715/1000</f>
        <v>244.85332</v>
      </c>
      <c r="L2717" s="164"/>
      <c r="M2717" s="164"/>
    </row>
    <row r="2718" spans="1:13" s="166" customFormat="1" ht="18.75" customHeight="1" x14ac:dyDescent="0.25">
      <c r="A2718" s="45" t="str">
        <f>Лист4!A2716</f>
        <v xml:space="preserve">Волгоградская ул. д.22 </v>
      </c>
      <c r="B2718" s="185" t="str">
        <f>Лист4!C2716</f>
        <v>-, г. Знаменск</v>
      </c>
      <c r="C2718" s="46">
        <f t="shared" si="84"/>
        <v>275.07293319999997</v>
      </c>
      <c r="D2718" s="46">
        <f t="shared" si="85"/>
        <v>17.557846799999997</v>
      </c>
      <c r="E2718" s="160">
        <v>0</v>
      </c>
      <c r="F2718" s="161">
        <v>17.557846799999997</v>
      </c>
      <c r="G2718" s="162">
        <v>0</v>
      </c>
      <c r="H2718" s="162">
        <v>0</v>
      </c>
      <c r="I2718" s="162">
        <v>0</v>
      </c>
      <c r="J2718" s="162">
        <v>771.22</v>
      </c>
      <c r="K2718" s="163">
        <f>Лист4!E2716/1000-J2718</f>
        <v>-478.58922000000007</v>
      </c>
      <c r="L2718" s="164"/>
      <c r="M2718" s="164"/>
    </row>
    <row r="2719" spans="1:13" s="166" customFormat="1" ht="18.75" customHeight="1" x14ac:dyDescent="0.25">
      <c r="A2719" s="45" t="str">
        <f>Лист4!A2717</f>
        <v xml:space="preserve">Волгоградская ул. д.24 </v>
      </c>
      <c r="B2719" s="185" t="str">
        <f>Лист4!C2717</f>
        <v>-, г. Знаменск</v>
      </c>
      <c r="C2719" s="46">
        <f t="shared" si="84"/>
        <v>297.05606459999996</v>
      </c>
      <c r="D2719" s="46">
        <f t="shared" si="85"/>
        <v>18.961025399999997</v>
      </c>
      <c r="E2719" s="160">
        <v>0</v>
      </c>
      <c r="F2719" s="161">
        <v>18.961025399999997</v>
      </c>
      <c r="G2719" s="162">
        <v>0</v>
      </c>
      <c r="H2719" s="162">
        <v>0</v>
      </c>
      <c r="I2719" s="162">
        <v>0</v>
      </c>
      <c r="J2719" s="162">
        <v>0</v>
      </c>
      <c r="K2719" s="163">
        <f>Лист4!E2717/1000-J2719</f>
        <v>316.01708999999994</v>
      </c>
      <c r="L2719" s="164"/>
      <c r="M2719" s="164"/>
    </row>
    <row r="2720" spans="1:13" s="166" customFormat="1" ht="18.75" customHeight="1" x14ac:dyDescent="0.25">
      <c r="A2720" s="45" t="str">
        <f>Лист4!A2718</f>
        <v xml:space="preserve">Волгоградская ул. д.24А </v>
      </c>
      <c r="B2720" s="185" t="str">
        <f>Лист4!C2718</f>
        <v>-, г. Знаменск</v>
      </c>
      <c r="C2720" s="46">
        <f t="shared" si="84"/>
        <v>323.22477160000005</v>
      </c>
      <c r="D2720" s="46">
        <f t="shared" si="85"/>
        <v>20.631368399999999</v>
      </c>
      <c r="E2720" s="160">
        <v>0</v>
      </c>
      <c r="F2720" s="161">
        <v>20.631368399999999</v>
      </c>
      <c r="G2720" s="162">
        <v>0</v>
      </c>
      <c r="H2720" s="162">
        <v>0</v>
      </c>
      <c r="I2720" s="162">
        <v>0</v>
      </c>
      <c r="J2720" s="162">
        <v>0</v>
      </c>
      <c r="K2720" s="163">
        <f>Лист4!E2718/1000</f>
        <v>343.85614000000004</v>
      </c>
      <c r="L2720" s="164"/>
      <c r="M2720" s="164"/>
    </row>
    <row r="2721" spans="1:13" s="166" customFormat="1" ht="18.75" customHeight="1" x14ac:dyDescent="0.25">
      <c r="A2721" s="45" t="str">
        <f>Лист4!A2719</f>
        <v xml:space="preserve">Волгоградская ул. д.26 </v>
      </c>
      <c r="B2721" s="185" t="str">
        <f>Лист4!C2719</f>
        <v>-, г. Знаменск</v>
      </c>
      <c r="C2721" s="46">
        <f t="shared" si="84"/>
        <v>1125.4183181999997</v>
      </c>
      <c r="D2721" s="46">
        <f t="shared" si="85"/>
        <v>71.835211799999982</v>
      </c>
      <c r="E2721" s="160">
        <v>0</v>
      </c>
      <c r="F2721" s="161">
        <v>71.835211799999982</v>
      </c>
      <c r="G2721" s="162">
        <v>0</v>
      </c>
      <c r="H2721" s="162">
        <v>0</v>
      </c>
      <c r="I2721" s="162">
        <v>0</v>
      </c>
      <c r="J2721" s="162">
        <v>0</v>
      </c>
      <c r="K2721" s="163">
        <f>Лист4!E2719/1000</f>
        <v>1197.2535299999997</v>
      </c>
      <c r="L2721" s="164"/>
      <c r="M2721" s="164"/>
    </row>
    <row r="2722" spans="1:13" s="165" customFormat="1" ht="18.75" customHeight="1" x14ac:dyDescent="0.25">
      <c r="A2722" s="45" t="str">
        <f>Лист4!A2720</f>
        <v xml:space="preserve">Волгоградская ул. д.30 </v>
      </c>
      <c r="B2722" s="185" t="str">
        <f>Лист4!C2720</f>
        <v>-, г. Знаменск</v>
      </c>
      <c r="C2722" s="46">
        <f t="shared" si="84"/>
        <v>735.18971680000004</v>
      </c>
      <c r="D2722" s="46">
        <f t="shared" si="85"/>
        <v>46.927003200000001</v>
      </c>
      <c r="E2722" s="160">
        <v>0</v>
      </c>
      <c r="F2722" s="161">
        <v>46.927003200000001</v>
      </c>
      <c r="G2722" s="162">
        <v>0</v>
      </c>
      <c r="H2722" s="162">
        <v>0</v>
      </c>
      <c r="I2722" s="162">
        <v>0</v>
      </c>
      <c r="J2722" s="162">
        <v>0</v>
      </c>
      <c r="K2722" s="163">
        <f>Лист4!E2720/1000</f>
        <v>782.11671999999999</v>
      </c>
      <c r="L2722" s="164"/>
      <c r="M2722" s="164"/>
    </row>
    <row r="2723" spans="1:13" s="166" customFormat="1" ht="18.75" customHeight="1" x14ac:dyDescent="0.25">
      <c r="A2723" s="45" t="str">
        <f>Лист4!A2721</f>
        <v>Волгоградская ул. д.34-60</v>
      </c>
      <c r="B2723" s="185" t="str">
        <f>Лист4!C2721</f>
        <v>-, г. Знаменск</v>
      </c>
      <c r="C2723" s="46">
        <f t="shared" si="84"/>
        <v>369.54738880000002</v>
      </c>
      <c r="D2723" s="46">
        <f t="shared" si="85"/>
        <v>23.588131200000003</v>
      </c>
      <c r="E2723" s="160">
        <v>0</v>
      </c>
      <c r="F2723" s="161">
        <v>23.588131200000003</v>
      </c>
      <c r="G2723" s="162">
        <v>0</v>
      </c>
      <c r="H2723" s="162">
        <v>0</v>
      </c>
      <c r="I2723" s="162">
        <v>0</v>
      </c>
      <c r="J2723" s="162">
        <v>0</v>
      </c>
      <c r="K2723" s="163">
        <f>Лист4!E2721/1000</f>
        <v>393.13552000000004</v>
      </c>
      <c r="L2723" s="164"/>
      <c r="M2723" s="164"/>
    </row>
    <row r="2724" spans="1:13" s="166" customFormat="1" ht="18.75" customHeight="1" x14ac:dyDescent="0.25">
      <c r="A2724" s="45" t="str">
        <f>Лист4!A2722</f>
        <v xml:space="preserve">Волгоградская ул. д.36 </v>
      </c>
      <c r="B2724" s="185" t="str">
        <f>Лист4!C2722</f>
        <v>-, г. Знаменск</v>
      </c>
      <c r="C2724" s="46">
        <f t="shared" si="84"/>
        <v>352.69715560000009</v>
      </c>
      <c r="D2724" s="46">
        <f t="shared" si="85"/>
        <v>22.512584400000005</v>
      </c>
      <c r="E2724" s="160">
        <v>0</v>
      </c>
      <c r="F2724" s="161">
        <v>22.512584400000005</v>
      </c>
      <c r="G2724" s="162">
        <v>0</v>
      </c>
      <c r="H2724" s="162">
        <v>0</v>
      </c>
      <c r="I2724" s="162">
        <v>0</v>
      </c>
      <c r="J2724" s="162">
        <v>0</v>
      </c>
      <c r="K2724" s="163">
        <f>Лист4!E2722/1000-J2724</f>
        <v>375.20974000000007</v>
      </c>
      <c r="L2724" s="164"/>
      <c r="M2724" s="164"/>
    </row>
    <row r="2725" spans="1:13" s="166" customFormat="1" ht="18.75" customHeight="1" x14ac:dyDescent="0.25">
      <c r="A2725" s="45" t="str">
        <f>Лист4!A2723</f>
        <v xml:space="preserve">Волгоградская ул. д.38 </v>
      </c>
      <c r="B2725" s="185" t="str">
        <f>Лист4!C2723</f>
        <v>-, г. Знаменск</v>
      </c>
      <c r="C2725" s="46">
        <f t="shared" si="84"/>
        <v>380.06703219999997</v>
      </c>
      <c r="D2725" s="46">
        <f t="shared" si="85"/>
        <v>24.259597800000002</v>
      </c>
      <c r="E2725" s="160">
        <v>0</v>
      </c>
      <c r="F2725" s="161">
        <v>24.259597800000002</v>
      </c>
      <c r="G2725" s="162">
        <v>0</v>
      </c>
      <c r="H2725" s="162">
        <v>0</v>
      </c>
      <c r="I2725" s="162">
        <v>0</v>
      </c>
      <c r="J2725" s="162">
        <v>454.58</v>
      </c>
      <c r="K2725" s="163">
        <f>Лист4!E2723/1000-J2725</f>
        <v>-50.253370000000018</v>
      </c>
      <c r="L2725" s="164"/>
      <c r="M2725" s="164"/>
    </row>
    <row r="2726" spans="1:13" s="166" customFormat="1" ht="18.75" customHeight="1" x14ac:dyDescent="0.25">
      <c r="A2726" s="45" t="str">
        <f>Лист4!A2724</f>
        <v xml:space="preserve">Волгоградская ул. д.4 </v>
      </c>
      <c r="B2726" s="185" t="str">
        <f>Лист4!C2724</f>
        <v>-, г. Знаменск</v>
      </c>
      <c r="C2726" s="46">
        <f t="shared" si="84"/>
        <v>241.99666440000007</v>
      </c>
      <c r="D2726" s="46">
        <f t="shared" si="85"/>
        <v>15.446595600000004</v>
      </c>
      <c r="E2726" s="160">
        <v>0</v>
      </c>
      <c r="F2726" s="161">
        <v>15.446595600000004</v>
      </c>
      <c r="G2726" s="162">
        <v>0</v>
      </c>
      <c r="H2726" s="162">
        <v>0</v>
      </c>
      <c r="I2726" s="162">
        <v>0</v>
      </c>
      <c r="J2726" s="162">
        <v>0</v>
      </c>
      <c r="K2726" s="163">
        <f>Лист4!E2724/1000</f>
        <v>257.44326000000007</v>
      </c>
      <c r="L2726" s="164"/>
      <c r="M2726" s="164"/>
    </row>
    <row r="2727" spans="1:13" s="166" customFormat="1" ht="18.75" customHeight="1" x14ac:dyDescent="0.25">
      <c r="A2727" s="45" t="str">
        <f>Лист4!A2725</f>
        <v xml:space="preserve">Волгоградская ул. д.40 </v>
      </c>
      <c r="B2727" s="185" t="str">
        <f>Лист4!C2725</f>
        <v>-, г. Знаменск</v>
      </c>
      <c r="C2727" s="46">
        <f t="shared" si="84"/>
        <v>268.11366200000009</v>
      </c>
      <c r="D2727" s="46">
        <f t="shared" si="85"/>
        <v>17.113638000000005</v>
      </c>
      <c r="E2727" s="160">
        <v>0</v>
      </c>
      <c r="F2727" s="161">
        <v>17.113638000000005</v>
      </c>
      <c r="G2727" s="162">
        <v>0</v>
      </c>
      <c r="H2727" s="162">
        <v>0</v>
      </c>
      <c r="I2727" s="162">
        <v>0</v>
      </c>
      <c r="J2727" s="162">
        <v>485.11</v>
      </c>
      <c r="K2727" s="163">
        <f>Лист4!E2725/1000-J2727</f>
        <v>-199.88269999999994</v>
      </c>
      <c r="L2727" s="164"/>
      <c r="M2727" s="164"/>
    </row>
    <row r="2728" spans="1:13" s="166" customFormat="1" ht="18.75" customHeight="1" x14ac:dyDescent="0.25">
      <c r="A2728" s="45" t="str">
        <f>Лист4!A2726</f>
        <v xml:space="preserve">Волгоградская ул. д.42 </v>
      </c>
      <c r="B2728" s="185" t="str">
        <f>Лист4!C2726</f>
        <v>-, г. Знаменск</v>
      </c>
      <c r="C2728" s="46">
        <f t="shared" si="84"/>
        <v>322.1976054000001</v>
      </c>
      <c r="D2728" s="46">
        <f t="shared" si="85"/>
        <v>20.565804600000003</v>
      </c>
      <c r="E2728" s="160">
        <v>0</v>
      </c>
      <c r="F2728" s="161">
        <v>20.565804600000003</v>
      </c>
      <c r="G2728" s="162">
        <v>0</v>
      </c>
      <c r="H2728" s="162">
        <v>0</v>
      </c>
      <c r="I2728" s="162">
        <v>0</v>
      </c>
      <c r="J2728" s="162">
        <v>575.41</v>
      </c>
      <c r="K2728" s="163">
        <f>Лист4!E2726/1000-J2728</f>
        <v>-232.64658999999989</v>
      </c>
      <c r="L2728" s="164"/>
      <c r="M2728" s="164"/>
    </row>
    <row r="2729" spans="1:13" s="166" customFormat="1" ht="18.75" customHeight="1" x14ac:dyDescent="0.25">
      <c r="A2729" s="45" t="str">
        <f>Лист4!A2727</f>
        <v xml:space="preserve">Волгоградская ул. д.44 </v>
      </c>
      <c r="B2729" s="185" t="str">
        <f>Лист4!C2727</f>
        <v>-, г. Знаменск</v>
      </c>
      <c r="C2729" s="46">
        <f t="shared" si="84"/>
        <v>239.74087119999999</v>
      </c>
      <c r="D2729" s="46">
        <f t="shared" si="85"/>
        <v>15.302608799999998</v>
      </c>
      <c r="E2729" s="160">
        <v>0</v>
      </c>
      <c r="F2729" s="161">
        <v>15.302608799999998</v>
      </c>
      <c r="G2729" s="162">
        <v>0</v>
      </c>
      <c r="H2729" s="162">
        <v>0</v>
      </c>
      <c r="I2729" s="162">
        <v>0</v>
      </c>
      <c r="J2729" s="162">
        <v>0</v>
      </c>
      <c r="K2729" s="163">
        <f>Лист4!E2727/1000-J2729</f>
        <v>255.04347999999999</v>
      </c>
      <c r="L2729" s="164"/>
      <c r="M2729" s="164"/>
    </row>
    <row r="2730" spans="1:13" s="166" customFormat="1" ht="18.75" customHeight="1" x14ac:dyDescent="0.25">
      <c r="A2730" s="45" t="str">
        <f>Лист4!A2728</f>
        <v xml:space="preserve">Волгоградская ул. д.46 </v>
      </c>
      <c r="B2730" s="185" t="str">
        <f>Лист4!C2728</f>
        <v>-, г. Знаменск</v>
      </c>
      <c r="C2730" s="46">
        <f t="shared" si="84"/>
        <v>56.069101200000006</v>
      </c>
      <c r="D2730" s="46">
        <f t="shared" si="85"/>
        <v>3.5788788</v>
      </c>
      <c r="E2730" s="160">
        <v>0</v>
      </c>
      <c r="F2730" s="161">
        <v>3.5788788</v>
      </c>
      <c r="G2730" s="162">
        <v>0</v>
      </c>
      <c r="H2730" s="162">
        <v>0</v>
      </c>
      <c r="I2730" s="162">
        <v>0</v>
      </c>
      <c r="J2730" s="162">
        <v>0</v>
      </c>
      <c r="K2730" s="163">
        <f>Лист4!E2728/1000</f>
        <v>59.647980000000004</v>
      </c>
      <c r="L2730" s="164"/>
      <c r="M2730" s="164"/>
    </row>
    <row r="2731" spans="1:13" s="166" customFormat="1" ht="18.75" customHeight="1" x14ac:dyDescent="0.25">
      <c r="A2731" s="45" t="str">
        <f>Лист4!A2729</f>
        <v xml:space="preserve">Волгоградская ул. д.6 </v>
      </c>
      <c r="B2731" s="185" t="str">
        <f>Лист4!C2729</f>
        <v>-, г. Знаменск</v>
      </c>
      <c r="C2731" s="46">
        <f t="shared" si="84"/>
        <v>226.13584699999993</v>
      </c>
      <c r="D2731" s="46">
        <f t="shared" si="85"/>
        <v>14.434202999999995</v>
      </c>
      <c r="E2731" s="160">
        <v>0</v>
      </c>
      <c r="F2731" s="161">
        <v>14.434202999999995</v>
      </c>
      <c r="G2731" s="162">
        <v>0</v>
      </c>
      <c r="H2731" s="162">
        <v>0</v>
      </c>
      <c r="I2731" s="162">
        <v>0</v>
      </c>
      <c r="J2731" s="162">
        <v>0</v>
      </c>
      <c r="K2731" s="163">
        <f>Лист4!E2729/1000</f>
        <v>240.57004999999992</v>
      </c>
      <c r="L2731" s="164"/>
      <c r="M2731" s="164"/>
    </row>
    <row r="2732" spans="1:13" s="166" customFormat="1" ht="18.75" customHeight="1" x14ac:dyDescent="0.25">
      <c r="A2732" s="45" t="str">
        <f>Лист4!A2730</f>
        <v xml:space="preserve">Волгоградская ул. д.8 </v>
      </c>
      <c r="B2732" s="185" t="str">
        <f>Лист4!C2730</f>
        <v>-, г. Знаменск</v>
      </c>
      <c r="C2732" s="46">
        <f t="shared" si="84"/>
        <v>289.13618860000008</v>
      </c>
      <c r="D2732" s="46">
        <f t="shared" si="85"/>
        <v>18.455501400000006</v>
      </c>
      <c r="E2732" s="160">
        <v>0</v>
      </c>
      <c r="F2732" s="161">
        <v>18.455501400000006</v>
      </c>
      <c r="G2732" s="162">
        <v>0</v>
      </c>
      <c r="H2732" s="162">
        <v>0</v>
      </c>
      <c r="I2732" s="162">
        <v>0</v>
      </c>
      <c r="J2732" s="162">
        <v>0</v>
      </c>
      <c r="K2732" s="163">
        <f>Лист4!E2730/1000</f>
        <v>307.59169000000009</v>
      </c>
      <c r="L2732" s="164"/>
      <c r="M2732" s="164"/>
    </row>
    <row r="2733" spans="1:13" s="165" customFormat="1" ht="18.75" customHeight="1" x14ac:dyDescent="0.25">
      <c r="A2733" s="45" t="str">
        <f>Лист4!A2731</f>
        <v>Гагарина ул. д.1. кв 6</v>
      </c>
      <c r="B2733" s="185" t="str">
        <f>Лист4!C2731</f>
        <v>-, г. Знаменск</v>
      </c>
      <c r="C2733" s="46">
        <f t="shared" si="84"/>
        <v>48.5437808</v>
      </c>
      <c r="D2733" s="46">
        <f t="shared" si="85"/>
        <v>3.0985391999999998</v>
      </c>
      <c r="E2733" s="160">
        <v>0</v>
      </c>
      <c r="F2733" s="161">
        <v>3.0985391999999998</v>
      </c>
      <c r="G2733" s="162">
        <v>0</v>
      </c>
      <c r="H2733" s="162">
        <v>0</v>
      </c>
      <c r="I2733" s="162">
        <v>0</v>
      </c>
      <c r="J2733" s="162">
        <v>0</v>
      </c>
      <c r="K2733" s="163">
        <f>Лист4!E2731/1000</f>
        <v>51.642319999999998</v>
      </c>
      <c r="L2733" s="164"/>
      <c r="M2733" s="164"/>
    </row>
    <row r="2734" spans="1:13" s="165" customFormat="1" ht="25.5" customHeight="1" x14ac:dyDescent="0.25">
      <c r="A2734" s="45" t="str">
        <f>Лист4!A2732</f>
        <v xml:space="preserve">Гагарина ул. д.3 </v>
      </c>
      <c r="B2734" s="185" t="str">
        <f>Лист4!C2732</f>
        <v>-, г. Знаменск</v>
      </c>
      <c r="C2734" s="46">
        <f t="shared" si="84"/>
        <v>85.450060800000017</v>
      </c>
      <c r="D2734" s="46">
        <f t="shared" si="85"/>
        <v>5.454259200000001</v>
      </c>
      <c r="E2734" s="160">
        <v>0</v>
      </c>
      <c r="F2734" s="161">
        <v>5.454259200000001</v>
      </c>
      <c r="G2734" s="162">
        <v>0</v>
      </c>
      <c r="H2734" s="162">
        <v>0</v>
      </c>
      <c r="I2734" s="162">
        <v>0</v>
      </c>
      <c r="J2734" s="162">
        <v>0</v>
      </c>
      <c r="K2734" s="163">
        <f>Лист4!E2732/1000</f>
        <v>90.904320000000013</v>
      </c>
      <c r="L2734" s="164"/>
      <c r="M2734" s="164"/>
    </row>
    <row r="2735" spans="1:13" s="165" customFormat="1" ht="18.75" customHeight="1" x14ac:dyDescent="0.25">
      <c r="A2735" s="45" t="str">
        <f>Лист4!A2733</f>
        <v xml:space="preserve">Гагарина ул. д.5 </v>
      </c>
      <c r="B2735" s="185" t="str">
        <f>Лист4!C2733</f>
        <v>-, г. Знаменск</v>
      </c>
      <c r="C2735" s="46">
        <f t="shared" si="84"/>
        <v>109.51664579999999</v>
      </c>
      <c r="D2735" s="46">
        <f t="shared" si="85"/>
        <v>6.9904242000000014</v>
      </c>
      <c r="E2735" s="160">
        <v>0</v>
      </c>
      <c r="F2735" s="161">
        <v>6.9904242000000014</v>
      </c>
      <c r="G2735" s="162">
        <v>0</v>
      </c>
      <c r="H2735" s="162">
        <v>0</v>
      </c>
      <c r="I2735" s="162">
        <v>0</v>
      </c>
      <c r="J2735" s="162">
        <v>380.48</v>
      </c>
      <c r="K2735" s="163">
        <f>Лист4!E2733/1000-J2735</f>
        <v>-263.97293000000002</v>
      </c>
      <c r="L2735" s="164"/>
      <c r="M2735" s="164"/>
    </row>
    <row r="2736" spans="1:13" s="165" customFormat="1" ht="18.75" customHeight="1" x14ac:dyDescent="0.25">
      <c r="A2736" s="45" t="str">
        <f>Лист4!A2734</f>
        <v xml:space="preserve">Гагарина ул. д.7 </v>
      </c>
      <c r="B2736" s="185" t="str">
        <f>Лист4!C2734</f>
        <v>-, г. Знаменск</v>
      </c>
      <c r="C2736" s="46">
        <f t="shared" si="84"/>
        <v>59.253971599999986</v>
      </c>
      <c r="D2736" s="46">
        <f t="shared" si="85"/>
        <v>3.7821684000000007</v>
      </c>
      <c r="E2736" s="160">
        <v>0</v>
      </c>
      <c r="F2736" s="161">
        <v>3.7821684000000007</v>
      </c>
      <c r="G2736" s="162">
        <v>0</v>
      </c>
      <c r="H2736" s="162">
        <v>0</v>
      </c>
      <c r="I2736" s="162">
        <v>0</v>
      </c>
      <c r="J2736" s="162">
        <v>357.6</v>
      </c>
      <c r="K2736" s="163">
        <f>Лист4!E2734/1000-J2736</f>
        <v>-294.56386000000003</v>
      </c>
      <c r="L2736" s="164"/>
      <c r="M2736" s="164"/>
    </row>
    <row r="2737" spans="1:13" s="165" customFormat="1" ht="18.75" customHeight="1" x14ac:dyDescent="0.25">
      <c r="A2737" s="45" t="str">
        <f>Лист4!A2735</f>
        <v xml:space="preserve">Комсомольская ул. д.10 </v>
      </c>
      <c r="B2737" s="185" t="str">
        <f>Лист4!C2735</f>
        <v>-, г. Знаменск</v>
      </c>
      <c r="C2737" s="46">
        <f t="shared" si="84"/>
        <v>251.0280528000001</v>
      </c>
      <c r="D2737" s="46">
        <f t="shared" si="85"/>
        <v>16.023067199999996</v>
      </c>
      <c r="E2737" s="160">
        <v>0</v>
      </c>
      <c r="F2737" s="161">
        <v>16.023067199999996</v>
      </c>
      <c r="G2737" s="162">
        <v>0</v>
      </c>
      <c r="H2737" s="162">
        <v>0</v>
      </c>
      <c r="I2737" s="162">
        <v>0</v>
      </c>
      <c r="J2737" s="162">
        <v>1411.21</v>
      </c>
      <c r="K2737" s="163">
        <f>Лист4!E2735/1000-J2737</f>
        <v>-1144.15888</v>
      </c>
      <c r="L2737" s="164"/>
      <c r="M2737" s="164"/>
    </row>
    <row r="2738" spans="1:13" s="165" customFormat="1" ht="18.75" customHeight="1" x14ac:dyDescent="0.25">
      <c r="A2738" s="45" t="str">
        <f>Лист4!A2736</f>
        <v xml:space="preserve">Комсомольская ул. д.11 </v>
      </c>
      <c r="B2738" s="185" t="str">
        <f>Лист4!C2736</f>
        <v>-, г. Знаменск</v>
      </c>
      <c r="C2738" s="46">
        <f t="shared" si="84"/>
        <v>257.59894420000001</v>
      </c>
      <c r="D2738" s="46">
        <f t="shared" si="85"/>
        <v>16.4424858</v>
      </c>
      <c r="E2738" s="160">
        <v>0</v>
      </c>
      <c r="F2738" s="161">
        <v>16.4424858</v>
      </c>
      <c r="G2738" s="162">
        <v>0</v>
      </c>
      <c r="H2738" s="162">
        <v>0</v>
      </c>
      <c r="I2738" s="162">
        <v>0</v>
      </c>
      <c r="J2738" s="162">
        <v>0</v>
      </c>
      <c r="K2738" s="163">
        <f>Лист4!E2736/1000</f>
        <v>274.04142999999999</v>
      </c>
      <c r="L2738" s="164"/>
      <c r="M2738" s="164"/>
    </row>
    <row r="2739" spans="1:13" s="165" customFormat="1" ht="18.75" customHeight="1" x14ac:dyDescent="0.25">
      <c r="A2739" s="45" t="str">
        <f>Лист4!A2737</f>
        <v xml:space="preserve">Комсомольская ул. д.12 </v>
      </c>
      <c r="B2739" s="185" t="str">
        <f>Лист4!C2737</f>
        <v>-, г. Знаменск</v>
      </c>
      <c r="C2739" s="46">
        <f t="shared" si="84"/>
        <v>291.60201540000008</v>
      </c>
      <c r="D2739" s="46">
        <f t="shared" si="85"/>
        <v>18.612894600000004</v>
      </c>
      <c r="E2739" s="160">
        <v>0</v>
      </c>
      <c r="F2739" s="161">
        <v>18.612894600000004</v>
      </c>
      <c r="G2739" s="162">
        <v>0</v>
      </c>
      <c r="H2739" s="162">
        <v>0</v>
      </c>
      <c r="I2739" s="162">
        <v>0</v>
      </c>
      <c r="J2739" s="162">
        <v>0</v>
      </c>
      <c r="K2739" s="163">
        <f>Лист4!E2737/1000-J2739</f>
        <v>310.21491000000009</v>
      </c>
      <c r="L2739" s="164"/>
      <c r="M2739" s="164"/>
    </row>
    <row r="2740" spans="1:13" s="166" customFormat="1" ht="18.75" customHeight="1" x14ac:dyDescent="0.25">
      <c r="A2740" s="45" t="str">
        <f>Лист4!A2738</f>
        <v xml:space="preserve">Комсомольская ул. д.13 </v>
      </c>
      <c r="B2740" s="185" t="str">
        <f>Лист4!C2738</f>
        <v>-, г. Знаменск</v>
      </c>
      <c r="C2740" s="46">
        <f t="shared" si="84"/>
        <v>226.90151460000001</v>
      </c>
      <c r="D2740" s="46">
        <f t="shared" si="85"/>
        <v>14.483075400000001</v>
      </c>
      <c r="E2740" s="160">
        <v>0</v>
      </c>
      <c r="F2740" s="161">
        <v>14.483075400000001</v>
      </c>
      <c r="G2740" s="162">
        <v>0</v>
      </c>
      <c r="H2740" s="162">
        <v>0</v>
      </c>
      <c r="I2740" s="162">
        <v>0</v>
      </c>
      <c r="J2740" s="162">
        <v>0</v>
      </c>
      <c r="K2740" s="163">
        <f>Лист4!E2738/1000-J2740</f>
        <v>241.38459</v>
      </c>
      <c r="L2740" s="164"/>
      <c r="M2740" s="164"/>
    </row>
    <row r="2741" spans="1:13" s="166" customFormat="1" ht="18.75" customHeight="1" x14ac:dyDescent="0.25">
      <c r="A2741" s="45" t="str">
        <f>Лист4!A2739</f>
        <v xml:space="preserve">Комсомольская ул. д.14 </v>
      </c>
      <c r="B2741" s="185" t="str">
        <f>Лист4!C2739</f>
        <v>-, г. Знаменск</v>
      </c>
      <c r="C2741" s="46">
        <f t="shared" si="84"/>
        <v>438.97314740000007</v>
      </c>
      <c r="D2741" s="46">
        <f t="shared" si="85"/>
        <v>28.019562600000004</v>
      </c>
      <c r="E2741" s="160">
        <v>0</v>
      </c>
      <c r="F2741" s="161">
        <v>28.019562600000004</v>
      </c>
      <c r="G2741" s="162">
        <v>0</v>
      </c>
      <c r="H2741" s="162">
        <v>0</v>
      </c>
      <c r="I2741" s="162">
        <v>0</v>
      </c>
      <c r="J2741" s="162">
        <v>1445.52</v>
      </c>
      <c r="K2741" s="163">
        <f>Лист4!E2739/1000-J2741</f>
        <v>-978.52728999999988</v>
      </c>
      <c r="L2741" s="164"/>
      <c r="M2741" s="164"/>
    </row>
    <row r="2742" spans="1:13" s="166" customFormat="1" ht="18.75" customHeight="1" x14ac:dyDescent="0.25">
      <c r="A2742" s="45" t="str">
        <f>Лист4!A2740</f>
        <v xml:space="preserve">Комсомольская ул. д.16 </v>
      </c>
      <c r="B2742" s="185" t="str">
        <f>Лист4!C2740</f>
        <v>-, г. Знаменск</v>
      </c>
      <c r="C2742" s="46">
        <f t="shared" si="84"/>
        <v>346.71493919999989</v>
      </c>
      <c r="D2742" s="46">
        <f t="shared" si="85"/>
        <v>22.130740799999998</v>
      </c>
      <c r="E2742" s="160">
        <v>0</v>
      </c>
      <c r="F2742" s="161">
        <v>22.130740799999998</v>
      </c>
      <c r="G2742" s="162">
        <v>0</v>
      </c>
      <c r="H2742" s="162">
        <v>0</v>
      </c>
      <c r="I2742" s="162">
        <v>0</v>
      </c>
      <c r="J2742" s="162">
        <v>2280.34</v>
      </c>
      <c r="K2742" s="163">
        <f>Лист4!E2740/1000-J2742</f>
        <v>-1911.4943200000002</v>
      </c>
      <c r="L2742" s="164"/>
      <c r="M2742" s="164"/>
    </row>
    <row r="2743" spans="1:13" s="166" customFormat="1" ht="18.75" customHeight="1" x14ac:dyDescent="0.25">
      <c r="A2743" s="45" t="str">
        <f>Лист4!A2741</f>
        <v xml:space="preserve">Комсомольская ул. д.16А </v>
      </c>
      <c r="B2743" s="185" t="str">
        <f>Лист4!C2741</f>
        <v>-, г. Знаменск</v>
      </c>
      <c r="C2743" s="46">
        <f t="shared" si="84"/>
        <v>783.1951032000004</v>
      </c>
      <c r="D2743" s="46">
        <f t="shared" si="85"/>
        <v>49.991176800000034</v>
      </c>
      <c r="E2743" s="160">
        <v>0</v>
      </c>
      <c r="F2743" s="161">
        <v>49.991176800000034</v>
      </c>
      <c r="G2743" s="162">
        <v>0</v>
      </c>
      <c r="H2743" s="162">
        <v>0</v>
      </c>
      <c r="I2743" s="162">
        <v>0</v>
      </c>
      <c r="J2743" s="162">
        <v>0</v>
      </c>
      <c r="K2743" s="163">
        <f>Лист4!E2741/1000-J2743</f>
        <v>833.18628000000047</v>
      </c>
      <c r="L2743" s="164"/>
      <c r="M2743" s="164"/>
    </row>
    <row r="2744" spans="1:13" s="166" customFormat="1" ht="18.75" customHeight="1" x14ac:dyDescent="0.25">
      <c r="A2744" s="45" t="str">
        <f>Лист4!A2742</f>
        <v xml:space="preserve">Комсомольская ул. д.17 </v>
      </c>
      <c r="B2744" s="185" t="str">
        <f>Лист4!C2742</f>
        <v>-, г. Знаменск</v>
      </c>
      <c r="C2744" s="46">
        <f t="shared" si="84"/>
        <v>181.31137360000002</v>
      </c>
      <c r="D2744" s="46">
        <f t="shared" si="85"/>
        <v>11.573066400000002</v>
      </c>
      <c r="E2744" s="160">
        <v>0</v>
      </c>
      <c r="F2744" s="161">
        <v>11.573066400000002</v>
      </c>
      <c r="G2744" s="162">
        <v>0</v>
      </c>
      <c r="H2744" s="162">
        <v>0</v>
      </c>
      <c r="I2744" s="162">
        <v>0</v>
      </c>
      <c r="J2744" s="162">
        <v>0</v>
      </c>
      <c r="K2744" s="163">
        <f>Лист4!E2742/1000</f>
        <v>192.88444000000004</v>
      </c>
      <c r="L2744" s="164"/>
      <c r="M2744" s="164"/>
    </row>
    <row r="2745" spans="1:13" s="166" customFormat="1" ht="18.75" customHeight="1" x14ac:dyDescent="0.25">
      <c r="A2745" s="45" t="str">
        <f>Лист4!A2743</f>
        <v xml:space="preserve">Комсомольская ул. д.18 </v>
      </c>
      <c r="B2745" s="185" t="str">
        <f>Лист4!C2743</f>
        <v>-, г. Знаменск</v>
      </c>
      <c r="C2745" s="46">
        <f t="shared" si="84"/>
        <v>168.39815180000002</v>
      </c>
      <c r="D2745" s="46">
        <f t="shared" si="85"/>
        <v>10.748818200000001</v>
      </c>
      <c r="E2745" s="160">
        <v>0</v>
      </c>
      <c r="F2745" s="161">
        <v>10.748818200000001</v>
      </c>
      <c r="G2745" s="162">
        <v>0</v>
      </c>
      <c r="H2745" s="162">
        <v>0</v>
      </c>
      <c r="I2745" s="162">
        <v>0</v>
      </c>
      <c r="J2745" s="162">
        <v>1041.01</v>
      </c>
      <c r="K2745" s="163">
        <f>Лист4!E2743/1000-J2745</f>
        <v>-861.86302999999998</v>
      </c>
      <c r="L2745" s="164"/>
      <c r="M2745" s="164"/>
    </row>
    <row r="2746" spans="1:13" s="165" customFormat="1" ht="18.75" customHeight="1" x14ac:dyDescent="0.25">
      <c r="A2746" s="45" t="str">
        <f>Лист4!A2744</f>
        <v xml:space="preserve">Комсомольская ул. д.18А </v>
      </c>
      <c r="B2746" s="185" t="str">
        <f>Лист4!C2744</f>
        <v>-, г. Знаменск</v>
      </c>
      <c r="C2746" s="46">
        <f t="shared" si="84"/>
        <v>218.84257500000001</v>
      </c>
      <c r="D2746" s="46">
        <f t="shared" si="85"/>
        <v>13.968675000000001</v>
      </c>
      <c r="E2746" s="160">
        <v>0</v>
      </c>
      <c r="F2746" s="161">
        <v>13.968675000000001</v>
      </c>
      <c r="G2746" s="162">
        <v>0</v>
      </c>
      <c r="H2746" s="162">
        <v>0</v>
      </c>
      <c r="I2746" s="162">
        <v>0</v>
      </c>
      <c r="J2746" s="162">
        <v>0</v>
      </c>
      <c r="K2746" s="163">
        <f>Лист4!E2744/1000</f>
        <v>232.81125</v>
      </c>
      <c r="L2746" s="164"/>
      <c r="M2746" s="164"/>
    </row>
    <row r="2747" spans="1:13" s="165" customFormat="1" ht="18.75" customHeight="1" x14ac:dyDescent="0.25">
      <c r="A2747" s="45" t="str">
        <f>Лист4!A2745</f>
        <v xml:space="preserve">Комсомольская ул. д.18Б </v>
      </c>
      <c r="B2747" s="185" t="str">
        <f>Лист4!C2745</f>
        <v>-, г. Знаменск</v>
      </c>
      <c r="C2747" s="46">
        <f t="shared" si="84"/>
        <v>205.95956479999998</v>
      </c>
      <c r="D2747" s="46">
        <f t="shared" si="85"/>
        <v>13.146355199999999</v>
      </c>
      <c r="E2747" s="160">
        <v>0</v>
      </c>
      <c r="F2747" s="161">
        <v>13.146355199999999</v>
      </c>
      <c r="G2747" s="162">
        <v>0</v>
      </c>
      <c r="H2747" s="162">
        <v>0</v>
      </c>
      <c r="I2747" s="162">
        <v>0</v>
      </c>
      <c r="J2747" s="162">
        <v>1117.8599999999999</v>
      </c>
      <c r="K2747" s="163">
        <f>Лист4!E2745/1000-J2747</f>
        <v>-898.75407999999993</v>
      </c>
      <c r="L2747" s="164"/>
      <c r="M2747" s="164"/>
    </row>
    <row r="2748" spans="1:13" s="165" customFormat="1" ht="18.75" customHeight="1" x14ac:dyDescent="0.25">
      <c r="A2748" s="45" t="str">
        <f>Лист4!A2746</f>
        <v xml:space="preserve">Комсомольская ул. д.2 </v>
      </c>
      <c r="B2748" s="185" t="str">
        <f>Лист4!C2746</f>
        <v>-, г. Знаменск</v>
      </c>
      <c r="C2748" s="46">
        <f t="shared" si="84"/>
        <v>203.86353399999999</v>
      </c>
      <c r="D2748" s="46">
        <f t="shared" si="85"/>
        <v>13.012566</v>
      </c>
      <c r="E2748" s="160">
        <v>0</v>
      </c>
      <c r="F2748" s="161">
        <v>13.012566</v>
      </c>
      <c r="G2748" s="162">
        <v>0</v>
      </c>
      <c r="H2748" s="162">
        <v>0</v>
      </c>
      <c r="I2748" s="162">
        <v>0</v>
      </c>
      <c r="J2748" s="162">
        <v>0</v>
      </c>
      <c r="K2748" s="163">
        <f>Лист4!E2746/1000-J2748</f>
        <v>216.87609999999998</v>
      </c>
      <c r="L2748" s="164"/>
      <c r="M2748" s="164"/>
    </row>
    <row r="2749" spans="1:13" s="165" customFormat="1" ht="18.75" customHeight="1" x14ac:dyDescent="0.25">
      <c r="A2749" s="45" t="str">
        <f>Лист4!A2747</f>
        <v xml:space="preserve">Комсомольская ул. д.20 </v>
      </c>
      <c r="B2749" s="185" t="str">
        <f>Лист4!C2747</f>
        <v>-, г. Знаменск</v>
      </c>
      <c r="C2749" s="46">
        <f t="shared" si="84"/>
        <v>161.92323440000015</v>
      </c>
      <c r="D2749" s="46">
        <f t="shared" si="85"/>
        <v>10.3355256</v>
      </c>
      <c r="E2749" s="160">
        <v>0</v>
      </c>
      <c r="F2749" s="161">
        <v>10.3355256</v>
      </c>
      <c r="G2749" s="162">
        <v>0</v>
      </c>
      <c r="H2749" s="162">
        <v>0</v>
      </c>
      <c r="I2749" s="162">
        <v>0</v>
      </c>
      <c r="J2749" s="162">
        <v>3281.32</v>
      </c>
      <c r="K2749" s="163">
        <f>Лист4!E2747/1000-J2749</f>
        <v>-3109.06124</v>
      </c>
      <c r="L2749" s="164"/>
      <c r="M2749" s="164"/>
    </row>
    <row r="2750" spans="1:13" s="165" customFormat="1" ht="18.75" customHeight="1" x14ac:dyDescent="0.25">
      <c r="A2750" s="45" t="str">
        <f>Лист4!A2748</f>
        <v xml:space="preserve">Комсомольская ул. д.3 </v>
      </c>
      <c r="B2750" s="185" t="str">
        <f>Лист4!C2748</f>
        <v>-, г. Знаменск</v>
      </c>
      <c r="C2750" s="46">
        <f t="shared" ref="C2750:C2813" si="86">K2750+J2750-F2750</f>
        <v>123.19365520000001</v>
      </c>
      <c r="D2750" s="46">
        <f t="shared" ref="D2750:D2813" si="87">F2750</f>
        <v>7.8634248000000007</v>
      </c>
      <c r="E2750" s="160">
        <v>0</v>
      </c>
      <c r="F2750" s="161">
        <v>7.8634248000000007</v>
      </c>
      <c r="G2750" s="162">
        <v>0</v>
      </c>
      <c r="H2750" s="162">
        <v>0</v>
      </c>
      <c r="I2750" s="162">
        <v>0</v>
      </c>
      <c r="J2750" s="162">
        <v>0</v>
      </c>
      <c r="K2750" s="163">
        <f>Лист4!E2748/1000-J2750</f>
        <v>131.05708000000001</v>
      </c>
      <c r="L2750" s="164"/>
      <c r="M2750" s="164"/>
    </row>
    <row r="2751" spans="1:13" s="165" customFormat="1" ht="18.75" customHeight="1" x14ac:dyDescent="0.25">
      <c r="A2751" s="45" t="str">
        <f>Лист4!A2749</f>
        <v xml:space="preserve">Комсомольская ул. д.4 </v>
      </c>
      <c r="B2751" s="185" t="str">
        <f>Лист4!C2749</f>
        <v>-, г. Знаменск</v>
      </c>
      <c r="C2751" s="46">
        <f t="shared" si="86"/>
        <v>211.45148660000001</v>
      </c>
      <c r="D2751" s="46">
        <f t="shared" si="87"/>
        <v>13.496903400000001</v>
      </c>
      <c r="E2751" s="160">
        <v>0</v>
      </c>
      <c r="F2751" s="161">
        <v>13.496903400000001</v>
      </c>
      <c r="G2751" s="162">
        <v>0</v>
      </c>
      <c r="H2751" s="162">
        <v>0</v>
      </c>
      <c r="I2751" s="162">
        <v>0</v>
      </c>
      <c r="J2751" s="162">
        <v>1991.45</v>
      </c>
      <c r="K2751" s="163">
        <f>Лист4!E2749/1000-J2751</f>
        <v>-1766.50161</v>
      </c>
      <c r="L2751" s="164"/>
      <c r="M2751" s="164"/>
    </row>
    <row r="2752" spans="1:13" s="165" customFormat="1" ht="18.75" customHeight="1" x14ac:dyDescent="0.25">
      <c r="A2752" s="45" t="str">
        <f>Лист4!A2750</f>
        <v xml:space="preserve">Комсомольская ул. д.4А </v>
      </c>
      <c r="B2752" s="185" t="str">
        <f>Лист4!C2750</f>
        <v>-, г. Знаменск</v>
      </c>
      <c r="C2752" s="46">
        <f t="shared" si="86"/>
        <v>68.691609199999988</v>
      </c>
      <c r="D2752" s="46">
        <f t="shared" si="87"/>
        <v>4.3845707999999997</v>
      </c>
      <c r="E2752" s="160">
        <v>0</v>
      </c>
      <c r="F2752" s="161">
        <v>4.3845707999999997</v>
      </c>
      <c r="G2752" s="162">
        <v>0</v>
      </c>
      <c r="H2752" s="162">
        <v>0</v>
      </c>
      <c r="I2752" s="162">
        <v>0</v>
      </c>
      <c r="J2752" s="162">
        <v>0</v>
      </c>
      <c r="K2752" s="163">
        <f>Лист4!E2750/1000</f>
        <v>73.076179999999994</v>
      </c>
      <c r="L2752" s="164"/>
      <c r="M2752" s="164"/>
    </row>
    <row r="2753" spans="1:13" s="165" customFormat="1" ht="18.75" customHeight="1" x14ac:dyDescent="0.25">
      <c r="A2753" s="45" t="str">
        <f>Лист4!A2751</f>
        <v xml:space="preserve">Комсомольская ул. д.6 </v>
      </c>
      <c r="B2753" s="185" t="str">
        <f>Лист4!C2751</f>
        <v>-, г. Знаменск</v>
      </c>
      <c r="C2753" s="46">
        <f t="shared" si="86"/>
        <v>170.9924202</v>
      </c>
      <c r="D2753" s="46">
        <f t="shared" si="87"/>
        <v>10.9144098</v>
      </c>
      <c r="E2753" s="160">
        <v>0</v>
      </c>
      <c r="F2753" s="161">
        <v>10.9144098</v>
      </c>
      <c r="G2753" s="162">
        <v>0</v>
      </c>
      <c r="H2753" s="162">
        <v>0</v>
      </c>
      <c r="I2753" s="162">
        <v>0</v>
      </c>
      <c r="J2753" s="162">
        <v>0</v>
      </c>
      <c r="K2753" s="163">
        <f>Лист4!E2751/1000</f>
        <v>181.90682999999999</v>
      </c>
      <c r="L2753" s="164"/>
      <c r="M2753" s="164"/>
    </row>
    <row r="2754" spans="1:13" s="165" customFormat="1" ht="18.75" customHeight="1" x14ac:dyDescent="0.25">
      <c r="A2754" s="45" t="str">
        <f>Лист4!A2752</f>
        <v xml:space="preserve">Комсомольская ул. д.6А </v>
      </c>
      <c r="B2754" s="185" t="str">
        <f>Лист4!C2752</f>
        <v>-, г. Знаменск</v>
      </c>
      <c r="C2754" s="46">
        <f t="shared" si="86"/>
        <v>106.89068060000001</v>
      </c>
      <c r="D2754" s="46">
        <f t="shared" si="87"/>
        <v>6.8228094000000006</v>
      </c>
      <c r="E2754" s="160">
        <v>0</v>
      </c>
      <c r="F2754" s="161">
        <v>6.8228094000000006</v>
      </c>
      <c r="G2754" s="162">
        <v>0</v>
      </c>
      <c r="H2754" s="162">
        <v>0</v>
      </c>
      <c r="I2754" s="162">
        <v>0</v>
      </c>
      <c r="J2754" s="162">
        <v>0</v>
      </c>
      <c r="K2754" s="163">
        <f>Лист4!E2752/1000-J2754</f>
        <v>113.71349000000001</v>
      </c>
      <c r="L2754" s="164"/>
      <c r="M2754" s="164"/>
    </row>
    <row r="2755" spans="1:13" s="165" customFormat="1" ht="18.75" customHeight="1" x14ac:dyDescent="0.25">
      <c r="A2755" s="45" t="str">
        <f>Лист4!A2753</f>
        <v xml:space="preserve">Комсомольская ул. д.6Б </v>
      </c>
      <c r="B2755" s="185" t="str">
        <f>Лист4!C2753</f>
        <v>-, г. Знаменск</v>
      </c>
      <c r="C2755" s="46">
        <f t="shared" si="86"/>
        <v>238.9852898</v>
      </c>
      <c r="D2755" s="46">
        <f t="shared" si="87"/>
        <v>15.254380200000002</v>
      </c>
      <c r="E2755" s="160">
        <v>0</v>
      </c>
      <c r="F2755" s="161">
        <v>15.254380200000002</v>
      </c>
      <c r="G2755" s="162">
        <v>0</v>
      </c>
      <c r="H2755" s="162">
        <v>0</v>
      </c>
      <c r="I2755" s="162">
        <v>0</v>
      </c>
      <c r="J2755" s="162">
        <v>0</v>
      </c>
      <c r="K2755" s="163">
        <f>Лист4!E2753/1000-J2755</f>
        <v>254.23967000000002</v>
      </c>
      <c r="L2755" s="164"/>
      <c r="M2755" s="164"/>
    </row>
    <row r="2756" spans="1:13" s="165" customFormat="1" ht="18.75" customHeight="1" x14ac:dyDescent="0.25">
      <c r="A2756" s="45" t="str">
        <f>Лист4!A2754</f>
        <v xml:space="preserve">Комсомольская ул. д.7 </v>
      </c>
      <c r="B2756" s="185" t="str">
        <f>Лист4!C2754</f>
        <v>-, г. Знаменск</v>
      </c>
      <c r="C2756" s="46">
        <f t="shared" si="86"/>
        <v>252.34012359999997</v>
      </c>
      <c r="D2756" s="46">
        <f t="shared" si="87"/>
        <v>16.1068164</v>
      </c>
      <c r="E2756" s="160">
        <v>0</v>
      </c>
      <c r="F2756" s="161">
        <v>16.1068164</v>
      </c>
      <c r="G2756" s="162">
        <v>0</v>
      </c>
      <c r="H2756" s="162">
        <v>0</v>
      </c>
      <c r="I2756" s="162">
        <v>0</v>
      </c>
      <c r="J2756" s="162">
        <v>0</v>
      </c>
      <c r="K2756" s="163">
        <f>Лист4!E2754/1000</f>
        <v>268.44693999999998</v>
      </c>
      <c r="L2756" s="164"/>
      <c r="M2756" s="164"/>
    </row>
    <row r="2757" spans="1:13" s="165" customFormat="1" ht="18.75" customHeight="1" x14ac:dyDescent="0.25">
      <c r="A2757" s="45" t="str">
        <f>Лист4!A2755</f>
        <v xml:space="preserve">Комсомольская ул. д.8 </v>
      </c>
      <c r="B2757" s="185" t="str">
        <f>Лист4!C2755</f>
        <v>-, г. Знаменск</v>
      </c>
      <c r="C2757" s="46">
        <f t="shared" si="86"/>
        <v>177.82201839999996</v>
      </c>
      <c r="D2757" s="46">
        <f t="shared" si="87"/>
        <v>11.350341599999998</v>
      </c>
      <c r="E2757" s="160">
        <v>0</v>
      </c>
      <c r="F2757" s="161">
        <v>11.350341599999998</v>
      </c>
      <c r="G2757" s="162">
        <v>0</v>
      </c>
      <c r="H2757" s="162">
        <v>0</v>
      </c>
      <c r="I2757" s="162">
        <v>0</v>
      </c>
      <c r="J2757" s="162">
        <v>0</v>
      </c>
      <c r="K2757" s="163">
        <f>Лист4!E2755/1000</f>
        <v>189.17235999999997</v>
      </c>
      <c r="L2757" s="164"/>
      <c r="M2757" s="164"/>
    </row>
    <row r="2758" spans="1:13" s="165" customFormat="1" ht="18.75" customHeight="1" x14ac:dyDescent="0.25">
      <c r="A2758" s="45" t="str">
        <f>Лист4!A2756</f>
        <v xml:space="preserve">Комсомольская ул. д.9 </v>
      </c>
      <c r="B2758" s="185" t="str">
        <f>Лист4!C2756</f>
        <v>-, г. Знаменск</v>
      </c>
      <c r="C2758" s="46">
        <f t="shared" si="86"/>
        <v>85.846064000000013</v>
      </c>
      <c r="D2758" s="46">
        <f t="shared" si="87"/>
        <v>5.4795360000000004</v>
      </c>
      <c r="E2758" s="160">
        <v>0</v>
      </c>
      <c r="F2758" s="161">
        <v>5.4795360000000004</v>
      </c>
      <c r="G2758" s="162">
        <v>0</v>
      </c>
      <c r="H2758" s="162">
        <v>0</v>
      </c>
      <c r="I2758" s="162">
        <v>0</v>
      </c>
      <c r="J2758" s="162">
        <v>660.12</v>
      </c>
      <c r="K2758" s="163">
        <f>Лист4!E2756/1000-J2758</f>
        <v>-568.7944</v>
      </c>
      <c r="L2758" s="164"/>
      <c r="M2758" s="164"/>
    </row>
    <row r="2759" spans="1:13" s="165" customFormat="1" ht="18.75" customHeight="1" x14ac:dyDescent="0.25">
      <c r="A2759" s="45" t="str">
        <f>Лист4!A2757</f>
        <v xml:space="preserve">Королева ул. д.2 </v>
      </c>
      <c r="B2759" s="185" t="str">
        <f>Лист4!C2757</f>
        <v>-, г. Знаменск</v>
      </c>
      <c r="C2759" s="46">
        <f t="shared" si="86"/>
        <v>228.79011560000001</v>
      </c>
      <c r="D2759" s="46">
        <f t="shared" si="87"/>
        <v>14.603624400000001</v>
      </c>
      <c r="E2759" s="160">
        <v>0</v>
      </c>
      <c r="F2759" s="161">
        <v>14.603624400000001</v>
      </c>
      <c r="G2759" s="162">
        <v>0</v>
      </c>
      <c r="H2759" s="162">
        <v>0</v>
      </c>
      <c r="I2759" s="162">
        <v>0</v>
      </c>
      <c r="J2759" s="162">
        <v>0</v>
      </c>
      <c r="K2759" s="163">
        <f>Лист4!E2757/1000</f>
        <v>243.39374000000001</v>
      </c>
      <c r="L2759" s="164"/>
      <c r="M2759" s="164"/>
    </row>
    <row r="2760" spans="1:13" s="165" customFormat="1" ht="18.75" customHeight="1" x14ac:dyDescent="0.25">
      <c r="A2760" s="45" t="str">
        <f>Лист4!A2758</f>
        <v xml:space="preserve">Королева ул. д.6 </v>
      </c>
      <c r="B2760" s="185" t="str">
        <f>Лист4!C2758</f>
        <v>-, г. Знаменск</v>
      </c>
      <c r="C2760" s="46">
        <f t="shared" si="86"/>
        <v>179.71622179999997</v>
      </c>
      <c r="D2760" s="46">
        <f t="shared" si="87"/>
        <v>11.471248199999998</v>
      </c>
      <c r="E2760" s="160">
        <v>0</v>
      </c>
      <c r="F2760" s="161">
        <v>11.471248199999998</v>
      </c>
      <c r="G2760" s="162">
        <v>0</v>
      </c>
      <c r="H2760" s="162">
        <v>0</v>
      </c>
      <c r="I2760" s="162">
        <v>0</v>
      </c>
      <c r="J2760" s="162">
        <v>0</v>
      </c>
      <c r="K2760" s="163">
        <f>Лист4!E2758/1000-J2760</f>
        <v>191.18746999999996</v>
      </c>
      <c r="L2760" s="164"/>
      <c r="M2760" s="164"/>
    </row>
    <row r="2761" spans="1:13" s="165" customFormat="1" ht="18.75" customHeight="1" x14ac:dyDescent="0.25">
      <c r="A2761" s="45" t="str">
        <f>Лист4!A2759</f>
        <v xml:space="preserve">Королева ул. д.8 </v>
      </c>
      <c r="B2761" s="185" t="str">
        <f>Лист4!C2759</f>
        <v>-, г. Знаменск</v>
      </c>
      <c r="C2761" s="46">
        <f t="shared" si="86"/>
        <v>200.46766179999997</v>
      </c>
      <c r="D2761" s="46">
        <f t="shared" si="87"/>
        <v>12.795808199999998</v>
      </c>
      <c r="E2761" s="160">
        <v>0</v>
      </c>
      <c r="F2761" s="161">
        <v>12.795808199999998</v>
      </c>
      <c r="G2761" s="162">
        <v>0</v>
      </c>
      <c r="H2761" s="162">
        <v>0</v>
      </c>
      <c r="I2761" s="162">
        <v>0</v>
      </c>
      <c r="J2761" s="162">
        <v>0</v>
      </c>
      <c r="K2761" s="163">
        <f>Лист4!E2759/1000</f>
        <v>213.26346999999998</v>
      </c>
      <c r="L2761" s="164"/>
      <c r="M2761" s="164"/>
    </row>
    <row r="2762" spans="1:13" s="165" customFormat="1" ht="18.75" customHeight="1" x14ac:dyDescent="0.25">
      <c r="A2762" s="45" t="str">
        <f>Лист4!A2760</f>
        <v xml:space="preserve">Ленина ул. д.1 </v>
      </c>
      <c r="B2762" s="185" t="str">
        <f>Лист4!C2760</f>
        <v>-, г. Знаменск</v>
      </c>
      <c r="C2762" s="46">
        <f t="shared" si="86"/>
        <v>47.704830799999996</v>
      </c>
      <c r="D2762" s="46">
        <f t="shared" si="87"/>
        <v>3.0449891999999994</v>
      </c>
      <c r="E2762" s="160">
        <v>0</v>
      </c>
      <c r="F2762" s="161">
        <v>3.0449891999999994</v>
      </c>
      <c r="G2762" s="162">
        <v>0</v>
      </c>
      <c r="H2762" s="162">
        <v>0</v>
      </c>
      <c r="I2762" s="162">
        <v>0</v>
      </c>
      <c r="J2762" s="162">
        <v>0</v>
      </c>
      <c r="K2762" s="163">
        <f>Лист4!E2760/1000</f>
        <v>50.749819999999993</v>
      </c>
      <c r="L2762" s="164"/>
      <c r="M2762" s="164"/>
    </row>
    <row r="2763" spans="1:13" s="165" customFormat="1" ht="18.75" customHeight="1" x14ac:dyDescent="0.25">
      <c r="A2763" s="45" t="str">
        <f>Лист4!A2761</f>
        <v xml:space="preserve">Ленина ул. д.10 </v>
      </c>
      <c r="B2763" s="185" t="str">
        <f>Лист4!C2761</f>
        <v>-, г. Знаменск</v>
      </c>
      <c r="C2763" s="46">
        <f t="shared" si="86"/>
        <v>34.119743999999997</v>
      </c>
      <c r="D2763" s="46">
        <f t="shared" si="87"/>
        <v>2.1778559999999998</v>
      </c>
      <c r="E2763" s="160">
        <v>0</v>
      </c>
      <c r="F2763" s="161">
        <v>2.1778559999999998</v>
      </c>
      <c r="G2763" s="162">
        <v>0</v>
      </c>
      <c r="H2763" s="162">
        <v>0</v>
      </c>
      <c r="I2763" s="162">
        <v>0</v>
      </c>
      <c r="J2763" s="162">
        <v>0</v>
      </c>
      <c r="K2763" s="163">
        <f>Лист4!E2761/1000</f>
        <v>36.297599999999996</v>
      </c>
      <c r="L2763" s="164"/>
      <c r="M2763" s="164"/>
    </row>
    <row r="2764" spans="1:13" s="165" customFormat="1" ht="18.75" customHeight="1" x14ac:dyDescent="0.25">
      <c r="A2764" s="45" t="str">
        <f>Лист4!A2762</f>
        <v xml:space="preserve">Ленина ул. д.13 </v>
      </c>
      <c r="B2764" s="185" t="str">
        <f>Лист4!C2762</f>
        <v>-, г. Знаменск</v>
      </c>
      <c r="C2764" s="46">
        <f t="shared" si="86"/>
        <v>68.593209999999999</v>
      </c>
      <c r="D2764" s="46">
        <f t="shared" si="87"/>
        <v>4.3782900000000007</v>
      </c>
      <c r="E2764" s="160">
        <v>0</v>
      </c>
      <c r="F2764" s="161">
        <v>4.3782900000000007</v>
      </c>
      <c r="G2764" s="162">
        <v>0</v>
      </c>
      <c r="H2764" s="162">
        <v>0</v>
      </c>
      <c r="I2764" s="162">
        <v>0</v>
      </c>
      <c r="J2764" s="162">
        <v>0</v>
      </c>
      <c r="K2764" s="163">
        <f>Лист4!E2762/1000</f>
        <v>72.971500000000006</v>
      </c>
      <c r="L2764" s="164"/>
      <c r="M2764" s="164"/>
    </row>
    <row r="2765" spans="1:13" s="165" customFormat="1" ht="18.75" customHeight="1" x14ac:dyDescent="0.25">
      <c r="A2765" s="45" t="str">
        <f>Лист4!A2763</f>
        <v xml:space="preserve">Ленина ул. д.15 </v>
      </c>
      <c r="B2765" s="185" t="str">
        <f>Лист4!C2763</f>
        <v>-, г. Знаменск</v>
      </c>
      <c r="C2765" s="46">
        <f t="shared" si="86"/>
        <v>82.996171999999987</v>
      </c>
      <c r="D2765" s="46">
        <f t="shared" si="87"/>
        <v>5.2976279999999996</v>
      </c>
      <c r="E2765" s="160">
        <v>0</v>
      </c>
      <c r="F2765" s="161">
        <v>5.2976279999999996</v>
      </c>
      <c r="G2765" s="162">
        <v>0</v>
      </c>
      <c r="H2765" s="162">
        <v>0</v>
      </c>
      <c r="I2765" s="162">
        <v>0</v>
      </c>
      <c r="J2765" s="162">
        <v>0</v>
      </c>
      <c r="K2765" s="163">
        <f>Лист4!E2763/1000</f>
        <v>88.29379999999999</v>
      </c>
      <c r="L2765" s="164"/>
      <c r="M2765" s="164"/>
    </row>
    <row r="2766" spans="1:13" s="165" customFormat="1" ht="18.75" customHeight="1" x14ac:dyDescent="0.25">
      <c r="A2766" s="45" t="str">
        <f>Лист4!A2764</f>
        <v xml:space="preserve">Ленина ул. д.16 </v>
      </c>
      <c r="B2766" s="185" t="str">
        <f>Лист4!C2764</f>
        <v>-, г. Знаменск</v>
      </c>
      <c r="C2766" s="46">
        <f t="shared" si="86"/>
        <v>5.7316500000000001</v>
      </c>
      <c r="D2766" s="46">
        <f t="shared" si="87"/>
        <v>0.36585000000000001</v>
      </c>
      <c r="E2766" s="160">
        <v>0</v>
      </c>
      <c r="F2766" s="161">
        <v>0.36585000000000001</v>
      </c>
      <c r="G2766" s="162">
        <v>0</v>
      </c>
      <c r="H2766" s="162">
        <v>0</v>
      </c>
      <c r="I2766" s="162">
        <v>0</v>
      </c>
      <c r="J2766" s="162">
        <v>0</v>
      </c>
      <c r="K2766" s="163">
        <f>Лист4!E2764/1000</f>
        <v>6.0975000000000001</v>
      </c>
      <c r="L2766" s="164"/>
      <c r="M2766" s="164"/>
    </row>
    <row r="2767" spans="1:13" s="165" customFormat="1" ht="18.75" customHeight="1" x14ac:dyDescent="0.25">
      <c r="A2767" s="45" t="str">
        <f>Лист4!A2765</f>
        <v xml:space="preserve">Ленина ул. д.17 </v>
      </c>
      <c r="B2767" s="185" t="str">
        <f>Лист4!C2765</f>
        <v>-, г. Знаменск</v>
      </c>
      <c r="C2767" s="46">
        <f t="shared" si="86"/>
        <v>89.683397799999995</v>
      </c>
      <c r="D2767" s="46">
        <f t="shared" si="87"/>
        <v>5.7244721999999992</v>
      </c>
      <c r="E2767" s="160">
        <v>0</v>
      </c>
      <c r="F2767" s="161">
        <v>5.7244721999999992</v>
      </c>
      <c r="G2767" s="162">
        <v>0</v>
      </c>
      <c r="H2767" s="162">
        <v>0</v>
      </c>
      <c r="I2767" s="162">
        <v>0</v>
      </c>
      <c r="J2767" s="162">
        <v>0</v>
      </c>
      <c r="K2767" s="163">
        <f>Лист4!E2765/1000</f>
        <v>95.407869999999988</v>
      </c>
      <c r="L2767" s="164"/>
      <c r="M2767" s="164"/>
    </row>
    <row r="2768" spans="1:13" s="165" customFormat="1" ht="18.75" customHeight="1" x14ac:dyDescent="0.25">
      <c r="A2768" s="45" t="str">
        <f>Лист4!A2766</f>
        <v xml:space="preserve">Ленина ул. д.19 </v>
      </c>
      <c r="B2768" s="185" t="str">
        <f>Лист4!C2766</f>
        <v>-, г. Знаменск</v>
      </c>
      <c r="C2768" s="46">
        <f t="shared" si="86"/>
        <v>12.915318000000001</v>
      </c>
      <c r="D2768" s="46">
        <f t="shared" si="87"/>
        <v>0.82438200000000017</v>
      </c>
      <c r="E2768" s="160">
        <v>0</v>
      </c>
      <c r="F2768" s="161">
        <v>0.82438200000000017</v>
      </c>
      <c r="G2768" s="162">
        <v>0</v>
      </c>
      <c r="H2768" s="162">
        <v>0</v>
      </c>
      <c r="I2768" s="162">
        <v>0</v>
      </c>
      <c r="J2768" s="162">
        <v>0</v>
      </c>
      <c r="K2768" s="163">
        <f>Лист4!E2766/1000</f>
        <v>13.739700000000001</v>
      </c>
      <c r="L2768" s="164"/>
      <c r="M2768" s="164"/>
    </row>
    <row r="2769" spans="1:13" s="165" customFormat="1" ht="18.75" customHeight="1" x14ac:dyDescent="0.25">
      <c r="A2769" s="45" t="str">
        <f>Лист4!A2767</f>
        <v xml:space="preserve">Ленина ул. д.2 </v>
      </c>
      <c r="B2769" s="185" t="str">
        <f>Лист4!C2767</f>
        <v>-, г. Знаменск</v>
      </c>
      <c r="C2769" s="46">
        <f t="shared" si="86"/>
        <v>75.722358</v>
      </c>
      <c r="D2769" s="46">
        <f t="shared" si="87"/>
        <v>4.8333419999999991</v>
      </c>
      <c r="E2769" s="160">
        <v>0</v>
      </c>
      <c r="F2769" s="161">
        <v>4.8333419999999991</v>
      </c>
      <c r="G2769" s="162">
        <v>0</v>
      </c>
      <c r="H2769" s="162">
        <v>0</v>
      </c>
      <c r="I2769" s="162">
        <v>0</v>
      </c>
      <c r="J2769" s="162">
        <v>962.14</v>
      </c>
      <c r="K2769" s="163">
        <f>Лист4!E2767/1000-J2769</f>
        <v>-881.58429999999998</v>
      </c>
      <c r="L2769" s="164"/>
      <c r="M2769" s="164"/>
    </row>
    <row r="2770" spans="1:13" s="165" customFormat="1" ht="18.75" customHeight="1" x14ac:dyDescent="0.25">
      <c r="A2770" s="45" t="str">
        <f>Лист4!A2768</f>
        <v xml:space="preserve">Ленина ул. д.20 </v>
      </c>
      <c r="B2770" s="185" t="str">
        <f>Лист4!C2768</f>
        <v>-, г. Знаменск</v>
      </c>
      <c r="C2770" s="46">
        <f t="shared" si="86"/>
        <v>103.77506</v>
      </c>
      <c r="D2770" s="46">
        <f t="shared" si="87"/>
        <v>6.6239400000000002</v>
      </c>
      <c r="E2770" s="160">
        <v>0</v>
      </c>
      <c r="F2770" s="161">
        <v>6.6239400000000002</v>
      </c>
      <c r="G2770" s="162">
        <v>0</v>
      </c>
      <c r="H2770" s="162">
        <v>0</v>
      </c>
      <c r="I2770" s="162">
        <v>0</v>
      </c>
      <c r="J2770" s="162">
        <v>0</v>
      </c>
      <c r="K2770" s="163">
        <f>Лист4!E2768/1000</f>
        <v>110.399</v>
      </c>
      <c r="L2770" s="164"/>
      <c r="M2770" s="164"/>
    </row>
    <row r="2771" spans="1:13" s="165" customFormat="1" ht="25.5" customHeight="1" x14ac:dyDescent="0.25">
      <c r="A2771" s="45" t="str">
        <f>Лист4!A2769</f>
        <v xml:space="preserve">Ленина ул. д.21 </v>
      </c>
      <c r="B2771" s="185" t="str">
        <f>Лист4!C2769</f>
        <v>-, г. Знаменск</v>
      </c>
      <c r="C2771" s="46">
        <f t="shared" si="86"/>
        <v>88.041433999999981</v>
      </c>
      <c r="D2771" s="46">
        <f t="shared" si="87"/>
        <v>5.6196659999999987</v>
      </c>
      <c r="E2771" s="160">
        <v>0</v>
      </c>
      <c r="F2771" s="161">
        <v>5.6196659999999987</v>
      </c>
      <c r="G2771" s="162">
        <v>0</v>
      </c>
      <c r="H2771" s="162">
        <v>0</v>
      </c>
      <c r="I2771" s="162">
        <v>0</v>
      </c>
      <c r="J2771" s="162">
        <v>315.24</v>
      </c>
      <c r="K2771" s="163">
        <f>Лист4!E2769/1000-J2771</f>
        <v>-221.57890000000003</v>
      </c>
      <c r="L2771" s="164"/>
      <c r="M2771" s="164"/>
    </row>
    <row r="2772" spans="1:13" s="165" customFormat="1" ht="18.75" customHeight="1" x14ac:dyDescent="0.25">
      <c r="A2772" s="45" t="str">
        <f>Лист4!A2770</f>
        <v xml:space="preserve">Ленина ул. д.23 </v>
      </c>
      <c r="B2772" s="185" t="str">
        <f>Лист4!C2770</f>
        <v>-, г. Знаменск</v>
      </c>
      <c r="C2772" s="46">
        <f t="shared" si="86"/>
        <v>43.50611399999999</v>
      </c>
      <c r="D2772" s="46">
        <f t="shared" si="87"/>
        <v>2.776986</v>
      </c>
      <c r="E2772" s="160">
        <v>0</v>
      </c>
      <c r="F2772" s="161">
        <v>2.776986</v>
      </c>
      <c r="G2772" s="162">
        <v>0</v>
      </c>
      <c r="H2772" s="162">
        <v>0</v>
      </c>
      <c r="I2772" s="162">
        <v>0</v>
      </c>
      <c r="J2772" s="162">
        <v>168.46</v>
      </c>
      <c r="K2772" s="163">
        <f>Лист4!E2770/1000-J2772</f>
        <v>-122.17690000000002</v>
      </c>
      <c r="L2772" s="164"/>
      <c r="M2772" s="164"/>
    </row>
    <row r="2773" spans="1:13" s="165" customFormat="1" ht="18.75" customHeight="1" x14ac:dyDescent="0.25">
      <c r="A2773" s="45" t="str">
        <f>Лист4!A2771</f>
        <v xml:space="preserve">Ленина ул. д.24 </v>
      </c>
      <c r="B2773" s="185" t="str">
        <f>Лист4!C2771</f>
        <v>-, г. Знаменск</v>
      </c>
      <c r="C2773" s="46">
        <f t="shared" si="86"/>
        <v>51.331980599999994</v>
      </c>
      <c r="D2773" s="46">
        <f t="shared" si="87"/>
        <v>3.2765094000000001</v>
      </c>
      <c r="E2773" s="160">
        <v>0</v>
      </c>
      <c r="F2773" s="161">
        <v>3.2765094000000001</v>
      </c>
      <c r="G2773" s="162">
        <v>0</v>
      </c>
      <c r="H2773" s="162">
        <v>0</v>
      </c>
      <c r="I2773" s="162">
        <v>0</v>
      </c>
      <c r="J2773" s="162">
        <v>0</v>
      </c>
      <c r="K2773" s="163">
        <f>Лист4!E2771/1000</f>
        <v>54.608489999999996</v>
      </c>
      <c r="L2773" s="164"/>
      <c r="M2773" s="164"/>
    </row>
    <row r="2774" spans="1:13" s="166" customFormat="1" ht="18.75" customHeight="1" x14ac:dyDescent="0.25">
      <c r="A2774" s="45" t="str">
        <f>Лист4!A2772</f>
        <v xml:space="preserve">Ленина ул. д.25 </v>
      </c>
      <c r="B2774" s="185" t="str">
        <f>Лист4!C2772</f>
        <v>-, г. Знаменск</v>
      </c>
      <c r="C2774" s="46">
        <f t="shared" si="86"/>
        <v>135.06079799999998</v>
      </c>
      <c r="D2774" s="46">
        <f t="shared" si="87"/>
        <v>8.620902000000001</v>
      </c>
      <c r="E2774" s="160">
        <v>0</v>
      </c>
      <c r="F2774" s="161">
        <v>8.620902000000001</v>
      </c>
      <c r="G2774" s="162">
        <v>0</v>
      </c>
      <c r="H2774" s="162">
        <v>0</v>
      </c>
      <c r="I2774" s="162">
        <v>0</v>
      </c>
      <c r="J2774" s="162">
        <v>702.55</v>
      </c>
      <c r="K2774" s="163">
        <f>Лист4!E2772/1000-J2774</f>
        <v>-558.86829999999998</v>
      </c>
      <c r="L2774" s="164"/>
      <c r="M2774" s="164"/>
    </row>
    <row r="2775" spans="1:13" s="166" customFormat="1" ht="18.75" customHeight="1" x14ac:dyDescent="0.25">
      <c r="A2775" s="45" t="str">
        <f>Лист4!A2773</f>
        <v xml:space="preserve">Ленина ул. д.28 </v>
      </c>
      <c r="B2775" s="185" t="str">
        <f>Лист4!C2773</f>
        <v>-, г. Знаменск</v>
      </c>
      <c r="C2775" s="46">
        <f t="shared" si="86"/>
        <v>70.548118600000024</v>
      </c>
      <c r="D2775" s="46">
        <f t="shared" si="87"/>
        <v>4.5030713999999996</v>
      </c>
      <c r="E2775" s="160">
        <v>0</v>
      </c>
      <c r="F2775" s="161">
        <v>4.5030713999999996</v>
      </c>
      <c r="G2775" s="162">
        <v>0</v>
      </c>
      <c r="H2775" s="162">
        <v>0</v>
      </c>
      <c r="I2775" s="162">
        <v>0</v>
      </c>
      <c r="J2775" s="162">
        <v>962.14</v>
      </c>
      <c r="K2775" s="163">
        <f>Лист4!E2773/1000-J2775</f>
        <v>-887.08880999999997</v>
      </c>
      <c r="L2775" s="164"/>
      <c r="M2775" s="164"/>
    </row>
    <row r="2776" spans="1:13" s="166" customFormat="1" ht="18.75" customHeight="1" x14ac:dyDescent="0.25">
      <c r="A2776" s="45" t="str">
        <f>Лист4!A2774</f>
        <v xml:space="preserve">Ленина ул. д.31 </v>
      </c>
      <c r="B2776" s="185" t="str">
        <f>Лист4!C2774</f>
        <v>-, г. Знаменск</v>
      </c>
      <c r="C2776" s="46">
        <f t="shared" si="86"/>
        <v>78.373722000000015</v>
      </c>
      <c r="D2776" s="46">
        <f t="shared" si="87"/>
        <v>5.0025779999999989</v>
      </c>
      <c r="E2776" s="160">
        <v>0</v>
      </c>
      <c r="F2776" s="161">
        <v>5.0025779999999989</v>
      </c>
      <c r="G2776" s="162">
        <v>0</v>
      </c>
      <c r="H2776" s="162">
        <v>0</v>
      </c>
      <c r="I2776" s="162">
        <v>0</v>
      </c>
      <c r="J2776" s="162">
        <v>535.92999999999995</v>
      </c>
      <c r="K2776" s="163">
        <f>Лист4!E2774/1000-J2776</f>
        <v>-452.55369999999994</v>
      </c>
      <c r="L2776" s="164"/>
      <c r="M2776" s="164"/>
    </row>
    <row r="2777" spans="1:13" s="166" customFormat="1" ht="18.75" customHeight="1" x14ac:dyDescent="0.25">
      <c r="A2777" s="45" t="str">
        <f>Лист4!A2775</f>
        <v xml:space="preserve">Ленина ул. д.33 </v>
      </c>
      <c r="B2777" s="185" t="str">
        <f>Лист4!C2775</f>
        <v>-, г. Знаменск</v>
      </c>
      <c r="C2777" s="46">
        <f t="shared" si="86"/>
        <v>72.790488600000003</v>
      </c>
      <c r="D2777" s="46">
        <f t="shared" si="87"/>
        <v>4.6462013999999998</v>
      </c>
      <c r="E2777" s="160">
        <v>0</v>
      </c>
      <c r="F2777" s="161">
        <v>4.6462013999999998</v>
      </c>
      <c r="G2777" s="162">
        <v>0</v>
      </c>
      <c r="H2777" s="162">
        <v>0</v>
      </c>
      <c r="I2777" s="162">
        <v>0</v>
      </c>
      <c r="J2777" s="162">
        <v>0</v>
      </c>
      <c r="K2777" s="163">
        <f>Лист4!E2775/1000</f>
        <v>77.436689999999999</v>
      </c>
      <c r="L2777" s="164"/>
      <c r="M2777" s="164"/>
    </row>
    <row r="2778" spans="1:13" s="166" customFormat="1" ht="18.75" customHeight="1" x14ac:dyDescent="0.25">
      <c r="A2778" s="45" t="str">
        <f>Лист4!A2776</f>
        <v xml:space="preserve">Ленина ул. д.34 </v>
      </c>
      <c r="B2778" s="185" t="str">
        <f>Лист4!C2776</f>
        <v>-, г. Знаменск</v>
      </c>
      <c r="C2778" s="46">
        <f t="shared" si="86"/>
        <v>108.7774016</v>
      </c>
      <c r="D2778" s="46">
        <f t="shared" si="87"/>
        <v>6.9432384000000003</v>
      </c>
      <c r="E2778" s="160">
        <v>0</v>
      </c>
      <c r="F2778" s="161">
        <v>6.9432384000000003</v>
      </c>
      <c r="G2778" s="162">
        <v>0</v>
      </c>
      <c r="H2778" s="162">
        <v>0</v>
      </c>
      <c r="I2778" s="162">
        <v>0</v>
      </c>
      <c r="J2778" s="162">
        <v>962.14</v>
      </c>
      <c r="K2778" s="163">
        <f>Лист4!E2776/1000-J2778</f>
        <v>-846.41935999999998</v>
      </c>
      <c r="L2778" s="164"/>
      <c r="M2778" s="164"/>
    </row>
    <row r="2779" spans="1:13" s="166" customFormat="1" ht="18.75" customHeight="1" x14ac:dyDescent="0.25">
      <c r="A2779" s="45" t="str">
        <f>Лист4!A2777</f>
        <v xml:space="preserve">Ленина ул. д.35 </v>
      </c>
      <c r="B2779" s="185" t="str">
        <f>Лист4!C2777</f>
        <v>-, г. Знаменск</v>
      </c>
      <c r="C2779" s="46">
        <f t="shared" si="86"/>
        <v>81.928989999999999</v>
      </c>
      <c r="D2779" s="46">
        <f t="shared" si="87"/>
        <v>5.2295100000000003</v>
      </c>
      <c r="E2779" s="160">
        <v>0</v>
      </c>
      <c r="F2779" s="161">
        <v>5.2295100000000003</v>
      </c>
      <c r="G2779" s="162">
        <v>0</v>
      </c>
      <c r="H2779" s="162">
        <v>0</v>
      </c>
      <c r="I2779" s="162">
        <v>0</v>
      </c>
      <c r="J2779" s="162">
        <v>0</v>
      </c>
      <c r="K2779" s="163">
        <f>Лист4!E2777/1000-J2779</f>
        <v>87.158500000000004</v>
      </c>
      <c r="L2779" s="164"/>
      <c r="M2779" s="164"/>
    </row>
    <row r="2780" spans="1:13" s="166" customFormat="1" ht="18.75" customHeight="1" x14ac:dyDescent="0.25">
      <c r="A2780" s="45" t="str">
        <f>Лист4!A2778</f>
        <v xml:space="preserve">Ленина ул. д.36 </v>
      </c>
      <c r="B2780" s="185" t="str">
        <f>Лист4!C2778</f>
        <v>-, г. Знаменск</v>
      </c>
      <c r="C2780" s="46">
        <f t="shared" si="86"/>
        <v>58.266839999999995</v>
      </c>
      <c r="D2780" s="46">
        <f t="shared" si="87"/>
        <v>3.7191599999999996</v>
      </c>
      <c r="E2780" s="160">
        <v>0</v>
      </c>
      <c r="F2780" s="161">
        <v>3.7191599999999996</v>
      </c>
      <c r="G2780" s="162">
        <v>0</v>
      </c>
      <c r="H2780" s="162">
        <v>0</v>
      </c>
      <c r="I2780" s="162">
        <v>0</v>
      </c>
      <c r="J2780" s="162">
        <v>0</v>
      </c>
      <c r="K2780" s="163">
        <f>Лист4!E2778/1000</f>
        <v>61.985999999999997</v>
      </c>
      <c r="L2780" s="164"/>
      <c r="M2780" s="164"/>
    </row>
    <row r="2781" spans="1:13" s="166" customFormat="1" ht="18.75" customHeight="1" x14ac:dyDescent="0.25">
      <c r="A2781" s="45" t="str">
        <f>Лист4!A2779</f>
        <v xml:space="preserve">Ленина ул. д.37 </v>
      </c>
      <c r="B2781" s="185" t="str">
        <f>Лист4!C2779</f>
        <v>-, г. Знаменск</v>
      </c>
      <c r="C2781" s="46">
        <f t="shared" si="86"/>
        <v>104.29929799999998</v>
      </c>
      <c r="D2781" s="46">
        <f t="shared" si="87"/>
        <v>6.6574019999999985</v>
      </c>
      <c r="E2781" s="160">
        <v>0</v>
      </c>
      <c r="F2781" s="161">
        <v>6.6574019999999985</v>
      </c>
      <c r="G2781" s="162">
        <v>0</v>
      </c>
      <c r="H2781" s="162">
        <v>0</v>
      </c>
      <c r="I2781" s="162">
        <v>0</v>
      </c>
      <c r="J2781" s="162">
        <v>0</v>
      </c>
      <c r="K2781" s="163">
        <f>Лист4!E2779/1000</f>
        <v>110.95669999999998</v>
      </c>
      <c r="L2781" s="164"/>
      <c r="M2781" s="164"/>
    </row>
    <row r="2782" spans="1:13" s="166" customFormat="1" ht="18.75" customHeight="1" x14ac:dyDescent="0.25">
      <c r="A2782" s="45" t="str">
        <f>Лист4!A2780</f>
        <v xml:space="preserve">Ленина ул. д.38 </v>
      </c>
      <c r="B2782" s="185" t="str">
        <f>Лист4!C2780</f>
        <v>-, г. Знаменск</v>
      </c>
      <c r="C2782" s="46">
        <f t="shared" si="86"/>
        <v>56.250775000000004</v>
      </c>
      <c r="D2782" s="46">
        <f t="shared" si="87"/>
        <v>3.5904750000000001</v>
      </c>
      <c r="E2782" s="160">
        <v>0</v>
      </c>
      <c r="F2782" s="161">
        <v>3.5904750000000001</v>
      </c>
      <c r="G2782" s="162">
        <v>0</v>
      </c>
      <c r="H2782" s="162">
        <v>0</v>
      </c>
      <c r="I2782" s="162">
        <v>0</v>
      </c>
      <c r="J2782" s="162">
        <v>0</v>
      </c>
      <c r="K2782" s="163">
        <f>Лист4!E2780/1000-J2782</f>
        <v>59.841250000000002</v>
      </c>
      <c r="L2782" s="164"/>
      <c r="M2782" s="164"/>
    </row>
    <row r="2783" spans="1:13" s="166" customFormat="1" ht="18.75" customHeight="1" x14ac:dyDescent="0.25">
      <c r="A2783" s="45" t="str">
        <f>Лист4!A2781</f>
        <v xml:space="preserve">Ленина ул. д.4 </v>
      </c>
      <c r="B2783" s="185" t="str">
        <f>Лист4!C2781</f>
        <v>-, г. Знаменск</v>
      </c>
      <c r="C2783" s="46">
        <f t="shared" si="86"/>
        <v>34.046198399999994</v>
      </c>
      <c r="D2783" s="46">
        <f t="shared" si="87"/>
        <v>2.1731616000000002</v>
      </c>
      <c r="E2783" s="160">
        <v>0</v>
      </c>
      <c r="F2783" s="161">
        <v>2.1731616000000002</v>
      </c>
      <c r="G2783" s="162">
        <v>0</v>
      </c>
      <c r="H2783" s="162">
        <v>0</v>
      </c>
      <c r="I2783" s="162">
        <v>0</v>
      </c>
      <c r="J2783" s="162">
        <v>164.78</v>
      </c>
      <c r="K2783" s="163">
        <f>Лист4!E2781/1000-J2783</f>
        <v>-128.56064000000001</v>
      </c>
      <c r="L2783" s="164"/>
      <c r="M2783" s="164"/>
    </row>
    <row r="2784" spans="1:13" s="166" customFormat="1" ht="18.75" customHeight="1" x14ac:dyDescent="0.25">
      <c r="A2784" s="45" t="str">
        <f>Лист4!A2782</f>
        <v xml:space="preserve">Ленина ул. д.40 </v>
      </c>
      <c r="B2784" s="185" t="str">
        <f>Лист4!C2782</f>
        <v>-, г. Знаменск</v>
      </c>
      <c r="C2784" s="46">
        <f t="shared" si="86"/>
        <v>67.509953999999937</v>
      </c>
      <c r="D2784" s="46">
        <f t="shared" si="87"/>
        <v>4.3091460000000001</v>
      </c>
      <c r="E2784" s="160">
        <v>0</v>
      </c>
      <c r="F2784" s="161">
        <v>4.3091460000000001</v>
      </c>
      <c r="G2784" s="162">
        <v>0</v>
      </c>
      <c r="H2784" s="162">
        <v>0</v>
      </c>
      <c r="I2784" s="162">
        <v>0</v>
      </c>
      <c r="J2784" s="162">
        <f>698.03+1272.62</f>
        <v>1970.6499999999999</v>
      </c>
      <c r="K2784" s="163">
        <f>Лист4!E2782/1000-J2784</f>
        <v>-1898.8308999999999</v>
      </c>
      <c r="L2784" s="164"/>
      <c r="M2784" s="164"/>
    </row>
    <row r="2785" spans="1:13" s="166" customFormat="1" ht="18.75" customHeight="1" x14ac:dyDescent="0.25">
      <c r="A2785" s="45" t="str">
        <f>Лист4!A2783</f>
        <v xml:space="preserve">Ленина ул. д.45 </v>
      </c>
      <c r="B2785" s="185" t="str">
        <f>Лист4!C2783</f>
        <v>-, г. Знаменск</v>
      </c>
      <c r="C2785" s="46">
        <f t="shared" si="86"/>
        <v>66.045434</v>
      </c>
      <c r="D2785" s="46">
        <f t="shared" si="87"/>
        <v>4.2156659999999997</v>
      </c>
      <c r="E2785" s="160">
        <v>0</v>
      </c>
      <c r="F2785" s="161">
        <v>4.2156659999999997</v>
      </c>
      <c r="G2785" s="162">
        <v>0</v>
      </c>
      <c r="H2785" s="162">
        <v>0</v>
      </c>
      <c r="I2785" s="162">
        <v>0</v>
      </c>
      <c r="J2785" s="162">
        <v>0</v>
      </c>
      <c r="K2785" s="163">
        <f>Лист4!E2783/1000</f>
        <v>70.261099999999999</v>
      </c>
      <c r="L2785" s="164"/>
      <c r="M2785" s="164"/>
    </row>
    <row r="2786" spans="1:13" s="165" customFormat="1" ht="18.75" customHeight="1" x14ac:dyDescent="0.25">
      <c r="A2786" s="45" t="str">
        <f>Лист4!A2784</f>
        <v xml:space="preserve">Ленина ул. д.47 </v>
      </c>
      <c r="B2786" s="185" t="str">
        <f>Лист4!C2784</f>
        <v>-, г. Знаменск</v>
      </c>
      <c r="C2786" s="46">
        <f t="shared" si="86"/>
        <v>146.562074</v>
      </c>
      <c r="D2786" s="46">
        <f t="shared" si="87"/>
        <v>9.3550260000000005</v>
      </c>
      <c r="E2786" s="160">
        <v>0</v>
      </c>
      <c r="F2786" s="161">
        <v>9.3550260000000005</v>
      </c>
      <c r="G2786" s="162">
        <v>0</v>
      </c>
      <c r="H2786" s="162">
        <v>0</v>
      </c>
      <c r="I2786" s="162">
        <v>0</v>
      </c>
      <c r="J2786" s="162">
        <v>1078.96</v>
      </c>
      <c r="K2786" s="163">
        <f>Лист4!E2784/1000-J2786</f>
        <v>-923.04290000000003</v>
      </c>
      <c r="L2786" s="164"/>
      <c r="M2786" s="164"/>
    </row>
    <row r="2787" spans="1:13" s="166" customFormat="1" ht="18.75" customHeight="1" x14ac:dyDescent="0.25">
      <c r="A2787" s="45" t="str">
        <f>Лист4!A2785</f>
        <v xml:space="preserve">Ленина ул. д.48 </v>
      </c>
      <c r="B2787" s="185" t="str">
        <f>Лист4!C2785</f>
        <v>-, г. Знаменск</v>
      </c>
      <c r="C2787" s="46">
        <f t="shared" si="86"/>
        <v>193.96721400000004</v>
      </c>
      <c r="D2787" s="46">
        <f t="shared" si="87"/>
        <v>12.380886000000002</v>
      </c>
      <c r="E2787" s="160">
        <v>0</v>
      </c>
      <c r="F2787" s="161">
        <v>12.380886000000002</v>
      </c>
      <c r="G2787" s="162">
        <v>0</v>
      </c>
      <c r="H2787" s="162">
        <v>0</v>
      </c>
      <c r="I2787" s="162">
        <v>0</v>
      </c>
      <c r="J2787" s="162">
        <v>0</v>
      </c>
      <c r="K2787" s="163">
        <f>Лист4!E2785/1000-J2787</f>
        <v>206.34810000000004</v>
      </c>
      <c r="L2787" s="164"/>
      <c r="M2787" s="164"/>
    </row>
    <row r="2788" spans="1:13" s="166" customFormat="1" ht="25.5" customHeight="1" x14ac:dyDescent="0.25">
      <c r="A2788" s="45" t="str">
        <f>Лист4!A2786</f>
        <v xml:space="preserve">Ленина ул. д.48А </v>
      </c>
      <c r="B2788" s="185" t="str">
        <f>Лист4!C2786</f>
        <v>-, г. Знаменск</v>
      </c>
      <c r="C2788" s="46">
        <f t="shared" si="86"/>
        <v>212.85973819999992</v>
      </c>
      <c r="D2788" s="46">
        <f t="shared" si="87"/>
        <v>13.586791800000002</v>
      </c>
      <c r="E2788" s="160">
        <v>0</v>
      </c>
      <c r="F2788" s="161">
        <v>13.586791800000002</v>
      </c>
      <c r="G2788" s="162">
        <v>0</v>
      </c>
      <c r="H2788" s="162">
        <v>0</v>
      </c>
      <c r="I2788" s="162">
        <v>0</v>
      </c>
      <c r="J2788" s="162">
        <v>1799.84</v>
      </c>
      <c r="K2788" s="163">
        <f>Лист4!E2786/1000-J2788</f>
        <v>-1573.39347</v>
      </c>
      <c r="L2788" s="164"/>
      <c r="M2788" s="164"/>
    </row>
    <row r="2789" spans="1:13" s="166" customFormat="1" ht="18.75" customHeight="1" x14ac:dyDescent="0.25">
      <c r="A2789" s="45" t="str">
        <f>Лист4!A2787</f>
        <v xml:space="preserve">Ленина ул. д.48Б </v>
      </c>
      <c r="B2789" s="185" t="str">
        <f>Лист4!C2787</f>
        <v>-, г. Знаменск</v>
      </c>
      <c r="C2789" s="46">
        <f t="shared" si="86"/>
        <v>199.81211520000005</v>
      </c>
      <c r="D2789" s="46">
        <f t="shared" si="87"/>
        <v>12.753964800000002</v>
      </c>
      <c r="E2789" s="160">
        <v>0</v>
      </c>
      <c r="F2789" s="161">
        <v>12.753964800000002</v>
      </c>
      <c r="G2789" s="162">
        <v>0</v>
      </c>
      <c r="H2789" s="162">
        <v>0</v>
      </c>
      <c r="I2789" s="162">
        <v>0</v>
      </c>
      <c r="J2789" s="162">
        <v>1061.8800000000001</v>
      </c>
      <c r="K2789" s="163">
        <f>Лист4!E2787/1000-J2789</f>
        <v>-849.31392000000005</v>
      </c>
      <c r="L2789" s="164"/>
      <c r="M2789" s="164"/>
    </row>
    <row r="2790" spans="1:13" s="165" customFormat="1" ht="25.5" customHeight="1" x14ac:dyDescent="0.25">
      <c r="A2790" s="45" t="str">
        <f>Лист4!A2788</f>
        <v xml:space="preserve">Ленина ул. д.5 </v>
      </c>
      <c r="B2790" s="185" t="str">
        <f>Лист4!C2788</f>
        <v>-, г. Знаменск</v>
      </c>
      <c r="C2790" s="46">
        <f t="shared" si="86"/>
        <v>50.83275600000001</v>
      </c>
      <c r="D2790" s="46">
        <f t="shared" si="87"/>
        <v>3.2446440000000005</v>
      </c>
      <c r="E2790" s="160">
        <v>0</v>
      </c>
      <c r="F2790" s="161">
        <v>3.2446440000000005</v>
      </c>
      <c r="G2790" s="162">
        <v>0</v>
      </c>
      <c r="H2790" s="162">
        <v>0</v>
      </c>
      <c r="I2790" s="162">
        <v>0</v>
      </c>
      <c r="J2790" s="162">
        <v>188.74</v>
      </c>
      <c r="K2790" s="163">
        <f>Лист4!E2788/1000-J2790</f>
        <v>-134.6626</v>
      </c>
      <c r="L2790" s="164"/>
      <c r="M2790" s="164"/>
    </row>
    <row r="2791" spans="1:13" s="165" customFormat="1" ht="18.75" customHeight="1" x14ac:dyDescent="0.25">
      <c r="A2791" s="45" t="str">
        <f>Лист4!A2789</f>
        <v xml:space="preserve">Ленина ул. д.50 </v>
      </c>
      <c r="B2791" s="185" t="str">
        <f>Лист4!C2789</f>
        <v>-, г. Знаменск</v>
      </c>
      <c r="C2791" s="46">
        <f t="shared" si="86"/>
        <v>165.85057319999999</v>
      </c>
      <c r="D2791" s="46">
        <f t="shared" si="87"/>
        <v>10.586206799999999</v>
      </c>
      <c r="E2791" s="160">
        <v>0</v>
      </c>
      <c r="F2791" s="161">
        <v>10.586206799999999</v>
      </c>
      <c r="G2791" s="162">
        <v>0</v>
      </c>
      <c r="H2791" s="162">
        <v>0</v>
      </c>
      <c r="I2791" s="162">
        <v>0</v>
      </c>
      <c r="J2791" s="162">
        <v>0</v>
      </c>
      <c r="K2791" s="163">
        <f>Лист4!E2789/1000-J2791</f>
        <v>176.43678</v>
      </c>
      <c r="L2791" s="164"/>
      <c r="M2791" s="164"/>
    </row>
    <row r="2792" spans="1:13" s="165" customFormat="1" ht="18.75" customHeight="1" x14ac:dyDescent="0.25">
      <c r="A2792" s="45" t="str">
        <f>Лист4!A2790</f>
        <v xml:space="preserve">Ленина ул. д.50Б </v>
      </c>
      <c r="B2792" s="185" t="str">
        <f>Лист4!C2790</f>
        <v>-, г. Знаменск</v>
      </c>
      <c r="C2792" s="46">
        <f t="shared" si="86"/>
        <v>80.642487199999991</v>
      </c>
      <c r="D2792" s="46">
        <f t="shared" si="87"/>
        <v>5.1473927999999995</v>
      </c>
      <c r="E2792" s="160">
        <v>0</v>
      </c>
      <c r="F2792" s="161">
        <v>5.1473927999999995</v>
      </c>
      <c r="G2792" s="162">
        <v>0</v>
      </c>
      <c r="H2792" s="162">
        <v>0</v>
      </c>
      <c r="I2792" s="162">
        <v>0</v>
      </c>
      <c r="J2792" s="162">
        <v>0</v>
      </c>
      <c r="K2792" s="163">
        <f>Лист4!E2790/1000</f>
        <v>85.789879999999997</v>
      </c>
      <c r="L2792" s="164"/>
      <c r="M2792" s="164"/>
    </row>
    <row r="2793" spans="1:13" s="165" customFormat="1" ht="18.75" customHeight="1" x14ac:dyDescent="0.25">
      <c r="A2793" s="45" t="str">
        <f>Лист4!A2791</f>
        <v xml:space="preserve">Ленина ул. д.52 </v>
      </c>
      <c r="B2793" s="185" t="str">
        <f>Лист4!C2791</f>
        <v>-, г. Знаменск</v>
      </c>
      <c r="C2793" s="46">
        <f t="shared" si="86"/>
        <v>132.27755199999993</v>
      </c>
      <c r="D2793" s="46">
        <f t="shared" si="87"/>
        <v>8.4432480000000005</v>
      </c>
      <c r="E2793" s="160">
        <v>0</v>
      </c>
      <c r="F2793" s="161">
        <v>8.4432480000000005</v>
      </c>
      <c r="G2793" s="162">
        <v>0</v>
      </c>
      <c r="H2793" s="162">
        <v>0</v>
      </c>
      <c r="I2793" s="162">
        <v>0</v>
      </c>
      <c r="J2793" s="162">
        <v>727.36</v>
      </c>
      <c r="K2793" s="163">
        <f>Лист4!E2791/1000-J2793</f>
        <v>-586.63920000000007</v>
      </c>
      <c r="L2793" s="164"/>
      <c r="M2793" s="164"/>
    </row>
    <row r="2794" spans="1:13" s="165" customFormat="1" ht="18.75" customHeight="1" x14ac:dyDescent="0.25">
      <c r="A2794" s="45" t="str">
        <f>Лист4!A2792</f>
        <v xml:space="preserve">Ленина ул. д.52А </v>
      </c>
      <c r="B2794" s="185" t="str">
        <f>Лист4!C2792</f>
        <v>-, г. Знаменск</v>
      </c>
      <c r="C2794" s="46">
        <f t="shared" si="86"/>
        <v>93.234144400000005</v>
      </c>
      <c r="D2794" s="46">
        <f t="shared" si="87"/>
        <v>5.9511155999999996</v>
      </c>
      <c r="E2794" s="160">
        <v>0</v>
      </c>
      <c r="F2794" s="161">
        <v>5.9511155999999996</v>
      </c>
      <c r="G2794" s="162">
        <v>0</v>
      </c>
      <c r="H2794" s="162">
        <v>0</v>
      </c>
      <c r="I2794" s="162">
        <v>0</v>
      </c>
      <c r="J2794" s="162">
        <v>0</v>
      </c>
      <c r="K2794" s="163">
        <f>Лист4!E2792/1000</f>
        <v>99.18526</v>
      </c>
      <c r="L2794" s="164"/>
      <c r="M2794" s="164"/>
    </row>
    <row r="2795" spans="1:13" s="165" customFormat="1" ht="18.75" customHeight="1" x14ac:dyDescent="0.25">
      <c r="A2795" s="45" t="str">
        <f>Лист4!A2793</f>
        <v xml:space="preserve">Ленина ул. д.54 </v>
      </c>
      <c r="B2795" s="185" t="str">
        <f>Лист4!C2793</f>
        <v>-, г. Знаменск</v>
      </c>
      <c r="C2795" s="46">
        <f t="shared" si="86"/>
        <v>157.52463600000007</v>
      </c>
      <c r="D2795" s="46">
        <f t="shared" si="87"/>
        <v>10.054764000000002</v>
      </c>
      <c r="E2795" s="160">
        <v>0</v>
      </c>
      <c r="F2795" s="161">
        <v>10.054764000000002</v>
      </c>
      <c r="G2795" s="162">
        <v>0</v>
      </c>
      <c r="H2795" s="162">
        <v>0</v>
      </c>
      <c r="I2795" s="162">
        <v>0</v>
      </c>
      <c r="J2795" s="162">
        <v>1472.9</v>
      </c>
      <c r="K2795" s="163">
        <f>Лист4!E2793/1000-J2795</f>
        <v>-1305.3206</v>
      </c>
      <c r="L2795" s="164"/>
      <c r="M2795" s="164"/>
    </row>
    <row r="2796" spans="1:13" s="165" customFormat="1" ht="18.75" customHeight="1" x14ac:dyDescent="0.25">
      <c r="A2796" s="45" t="str">
        <f>Лист4!A2794</f>
        <v xml:space="preserve">Ленина ул. д.54А </v>
      </c>
      <c r="B2796" s="185" t="str">
        <f>Лист4!C2794</f>
        <v>-, г. Знаменск</v>
      </c>
      <c r="C2796" s="46">
        <f t="shared" si="86"/>
        <v>222.98802200000003</v>
      </c>
      <c r="D2796" s="46">
        <f t="shared" si="87"/>
        <v>14.233278000000002</v>
      </c>
      <c r="E2796" s="160">
        <v>0</v>
      </c>
      <c r="F2796" s="161">
        <v>14.233278000000002</v>
      </c>
      <c r="G2796" s="162">
        <v>0</v>
      </c>
      <c r="H2796" s="162">
        <v>0</v>
      </c>
      <c r="I2796" s="162">
        <v>0</v>
      </c>
      <c r="J2796" s="162">
        <v>1041.3399999999999</v>
      </c>
      <c r="K2796" s="163">
        <f>Лист4!E2794/1000-J2796</f>
        <v>-804.11869999999988</v>
      </c>
      <c r="L2796" s="164"/>
      <c r="M2796" s="164"/>
    </row>
    <row r="2797" spans="1:13" s="165" customFormat="1" ht="25.5" customHeight="1" x14ac:dyDescent="0.25">
      <c r="A2797" s="45" t="str">
        <f>Лист4!A2795</f>
        <v xml:space="preserve">Ленина ул. д.54Б </v>
      </c>
      <c r="B2797" s="185" t="str">
        <f>Лист4!C2795</f>
        <v>-, г. Знаменск</v>
      </c>
      <c r="C2797" s="46">
        <f t="shared" si="86"/>
        <v>205.22291499999994</v>
      </c>
      <c r="D2797" s="46">
        <f t="shared" si="87"/>
        <v>13.099334999999996</v>
      </c>
      <c r="E2797" s="160">
        <v>0</v>
      </c>
      <c r="F2797" s="161">
        <v>13.099334999999996</v>
      </c>
      <c r="G2797" s="162">
        <v>0</v>
      </c>
      <c r="H2797" s="162">
        <v>0</v>
      </c>
      <c r="I2797" s="162">
        <v>0</v>
      </c>
      <c r="J2797" s="162">
        <v>1033.02</v>
      </c>
      <c r="K2797" s="163">
        <f>Лист4!E2795/1000-J2797</f>
        <v>-814.69775000000004</v>
      </c>
      <c r="L2797" s="164"/>
      <c r="M2797" s="164"/>
    </row>
    <row r="2798" spans="1:13" s="165" customFormat="1" ht="18.75" customHeight="1" x14ac:dyDescent="0.25">
      <c r="A2798" s="45" t="str">
        <f>Лист4!A2796</f>
        <v xml:space="preserve">Ленина ул. д.7 </v>
      </c>
      <c r="B2798" s="185" t="str">
        <f>Лист4!C2796</f>
        <v>-, г. Знаменск</v>
      </c>
      <c r="C2798" s="46">
        <f t="shared" si="86"/>
        <v>49.138687999999988</v>
      </c>
      <c r="D2798" s="46">
        <f t="shared" si="87"/>
        <v>3.1365119999999997</v>
      </c>
      <c r="E2798" s="160">
        <v>0</v>
      </c>
      <c r="F2798" s="161">
        <v>3.1365119999999997</v>
      </c>
      <c r="G2798" s="162">
        <v>0</v>
      </c>
      <c r="H2798" s="162">
        <v>0</v>
      </c>
      <c r="I2798" s="162">
        <v>0</v>
      </c>
      <c r="J2798" s="162">
        <v>315.24</v>
      </c>
      <c r="K2798" s="163">
        <f>Лист4!E2796/1000-J2798</f>
        <v>-262.96480000000003</v>
      </c>
      <c r="L2798" s="164"/>
      <c r="M2798" s="164"/>
    </row>
    <row r="2799" spans="1:13" s="165" customFormat="1" ht="18.75" customHeight="1" x14ac:dyDescent="0.25">
      <c r="A2799" s="45" t="str">
        <f>Лист4!A2797</f>
        <v xml:space="preserve">Ленина ул. д.8 </v>
      </c>
      <c r="B2799" s="185" t="str">
        <f>Лист4!C2797</f>
        <v>-, г. Знаменск</v>
      </c>
      <c r="C2799" s="46">
        <f t="shared" si="86"/>
        <v>52.332619999999999</v>
      </c>
      <c r="D2799" s="46">
        <f t="shared" si="87"/>
        <v>3.3403800000000006</v>
      </c>
      <c r="E2799" s="160">
        <v>0</v>
      </c>
      <c r="F2799" s="161">
        <v>3.3403800000000006</v>
      </c>
      <c r="G2799" s="162">
        <v>0</v>
      </c>
      <c r="H2799" s="162">
        <v>0</v>
      </c>
      <c r="I2799" s="162">
        <v>0</v>
      </c>
      <c r="J2799" s="162">
        <v>0</v>
      </c>
      <c r="K2799" s="163">
        <f>Лист4!E2797/1000-J2799</f>
        <v>55.673000000000002</v>
      </c>
      <c r="L2799" s="164"/>
      <c r="M2799" s="164"/>
    </row>
    <row r="2800" spans="1:13" s="165" customFormat="1" ht="18.75" customHeight="1" x14ac:dyDescent="0.25">
      <c r="A2800" s="45" t="str">
        <f>Лист4!A2798</f>
        <v xml:space="preserve">Ленина ул. д.9 </v>
      </c>
      <c r="B2800" s="185" t="str">
        <f>Лист4!C2798</f>
        <v>-, г. Знаменск</v>
      </c>
      <c r="C2800" s="46">
        <f t="shared" si="86"/>
        <v>50.216867999999998</v>
      </c>
      <c r="D2800" s="46">
        <f t="shared" si="87"/>
        <v>3.2053319999999998</v>
      </c>
      <c r="E2800" s="160">
        <v>0</v>
      </c>
      <c r="F2800" s="161">
        <v>3.2053319999999998</v>
      </c>
      <c r="G2800" s="162">
        <v>0</v>
      </c>
      <c r="H2800" s="162">
        <v>0</v>
      </c>
      <c r="I2800" s="162">
        <v>0</v>
      </c>
      <c r="J2800" s="162">
        <v>0</v>
      </c>
      <c r="K2800" s="163">
        <f>Лист4!E2798/1000-J2800</f>
        <v>53.422199999999997</v>
      </c>
      <c r="L2800" s="164"/>
      <c r="M2800" s="164"/>
    </row>
    <row r="2801" spans="1:13" s="165" customFormat="1" ht="18.75" customHeight="1" x14ac:dyDescent="0.25">
      <c r="A2801" s="45" t="str">
        <f>Лист4!A2799</f>
        <v xml:space="preserve">Маршала Жукова ул. д.1 </v>
      </c>
      <c r="B2801" s="185" t="str">
        <f>Лист4!C2799</f>
        <v>-, г. Знаменск</v>
      </c>
      <c r="C2801" s="46">
        <f t="shared" si="86"/>
        <v>312.02206779999995</v>
      </c>
      <c r="D2801" s="46">
        <f t="shared" si="87"/>
        <v>19.916302199999997</v>
      </c>
      <c r="E2801" s="160">
        <v>0</v>
      </c>
      <c r="F2801" s="161">
        <v>19.916302199999997</v>
      </c>
      <c r="G2801" s="162">
        <v>0</v>
      </c>
      <c r="H2801" s="162">
        <v>0</v>
      </c>
      <c r="I2801" s="162">
        <v>0</v>
      </c>
      <c r="J2801" s="162">
        <v>0</v>
      </c>
      <c r="K2801" s="163">
        <f>Лист4!E2799/1000-J2801</f>
        <v>331.93836999999996</v>
      </c>
      <c r="L2801" s="164"/>
      <c r="M2801" s="164"/>
    </row>
    <row r="2802" spans="1:13" s="165" customFormat="1" ht="25.5" customHeight="1" x14ac:dyDescent="0.25">
      <c r="A2802" s="45" t="str">
        <f>Лист4!A2800</f>
        <v xml:space="preserve">Маршала Жукова ул. д.10 </v>
      </c>
      <c r="B2802" s="185" t="str">
        <f>Лист4!C2800</f>
        <v>-, г. Знаменск</v>
      </c>
      <c r="C2802" s="46">
        <f t="shared" si="86"/>
        <v>34.529865999999998</v>
      </c>
      <c r="D2802" s="46">
        <f t="shared" si="87"/>
        <v>2.204034</v>
      </c>
      <c r="E2802" s="160">
        <v>0</v>
      </c>
      <c r="F2802" s="161">
        <v>2.204034</v>
      </c>
      <c r="G2802" s="162">
        <v>0</v>
      </c>
      <c r="H2802" s="162">
        <v>0</v>
      </c>
      <c r="I2802" s="162">
        <v>0</v>
      </c>
      <c r="J2802" s="162">
        <v>0</v>
      </c>
      <c r="K2802" s="163">
        <f>Лист4!E2800/1000</f>
        <v>36.733899999999998</v>
      </c>
      <c r="L2802" s="164"/>
      <c r="M2802" s="164"/>
    </row>
    <row r="2803" spans="1:13" s="165" customFormat="1" ht="25.5" customHeight="1" x14ac:dyDescent="0.25">
      <c r="A2803" s="45" t="str">
        <f>Лист4!A2801</f>
        <v xml:space="preserve">Маршала Жукова ул. д.2 </v>
      </c>
      <c r="B2803" s="185" t="str">
        <f>Лист4!C2801</f>
        <v>-, г. Знаменск</v>
      </c>
      <c r="C2803" s="46">
        <f t="shared" si="86"/>
        <v>36.908253999999999</v>
      </c>
      <c r="D2803" s="46">
        <f t="shared" si="87"/>
        <v>2.3558460000000001</v>
      </c>
      <c r="E2803" s="160">
        <v>0</v>
      </c>
      <c r="F2803" s="161">
        <v>2.3558460000000001</v>
      </c>
      <c r="G2803" s="162">
        <v>0</v>
      </c>
      <c r="H2803" s="162">
        <v>0</v>
      </c>
      <c r="I2803" s="162">
        <v>0</v>
      </c>
      <c r="J2803" s="162">
        <v>0</v>
      </c>
      <c r="K2803" s="163">
        <f>Лист4!E2801/1000-J2803</f>
        <v>39.264099999999999</v>
      </c>
      <c r="L2803" s="164"/>
      <c r="M2803" s="164"/>
    </row>
    <row r="2804" spans="1:13" s="166" customFormat="1" ht="25.5" customHeight="1" x14ac:dyDescent="0.25">
      <c r="A2804" s="45" t="str">
        <f>Лист4!A2802</f>
        <v xml:space="preserve">Маршала Жукова ул. д.4 </v>
      </c>
      <c r="B2804" s="185" t="str">
        <f>Лист4!C2802</f>
        <v>-, г. Знаменск</v>
      </c>
      <c r="C2804" s="46">
        <f t="shared" si="86"/>
        <v>41.846356</v>
      </c>
      <c r="D2804" s="46">
        <f t="shared" si="87"/>
        <v>2.6710440000000002</v>
      </c>
      <c r="E2804" s="160">
        <v>0</v>
      </c>
      <c r="F2804" s="161">
        <v>2.6710440000000002</v>
      </c>
      <c r="G2804" s="162">
        <v>0</v>
      </c>
      <c r="H2804" s="162">
        <v>0</v>
      </c>
      <c r="I2804" s="162">
        <v>0</v>
      </c>
      <c r="J2804" s="162">
        <v>0</v>
      </c>
      <c r="K2804" s="163">
        <f>Лист4!E2802/1000</f>
        <v>44.517400000000002</v>
      </c>
      <c r="L2804" s="164"/>
      <c r="M2804" s="164"/>
    </row>
    <row r="2805" spans="1:13" s="165" customFormat="1" ht="18.75" customHeight="1" x14ac:dyDescent="0.25">
      <c r="A2805" s="45" t="str">
        <f>Лист4!A2803</f>
        <v xml:space="preserve">Маршала Жукова ул. д.5 </v>
      </c>
      <c r="B2805" s="185" t="str">
        <f>Лист4!C2803</f>
        <v>-, г. Знаменск</v>
      </c>
      <c r="C2805" s="46">
        <f t="shared" si="86"/>
        <v>250.39979440000002</v>
      </c>
      <c r="D2805" s="46">
        <f t="shared" si="87"/>
        <v>15.982965600000002</v>
      </c>
      <c r="E2805" s="160">
        <v>0</v>
      </c>
      <c r="F2805" s="161">
        <v>15.982965600000002</v>
      </c>
      <c r="G2805" s="162">
        <v>0</v>
      </c>
      <c r="H2805" s="162">
        <v>0</v>
      </c>
      <c r="I2805" s="162">
        <v>0</v>
      </c>
      <c r="J2805" s="162">
        <v>0</v>
      </c>
      <c r="K2805" s="163">
        <f>Лист4!E2803/1000</f>
        <v>266.38276000000002</v>
      </c>
      <c r="L2805" s="164"/>
      <c r="M2805" s="164"/>
    </row>
    <row r="2806" spans="1:13" s="165" customFormat="1" ht="18.75" customHeight="1" x14ac:dyDescent="0.25">
      <c r="A2806" s="45" t="str">
        <f>Лист4!A2804</f>
        <v xml:space="preserve">Маршала Жукова ул. д.8 </v>
      </c>
      <c r="B2806" s="185" t="str">
        <f>Лист4!C2804</f>
        <v>-, г. Знаменск</v>
      </c>
      <c r="C2806" s="46">
        <f t="shared" si="86"/>
        <v>87.728761800000001</v>
      </c>
      <c r="D2806" s="46">
        <f t="shared" si="87"/>
        <v>5.5997082000000002</v>
      </c>
      <c r="E2806" s="160">
        <v>0</v>
      </c>
      <c r="F2806" s="161">
        <v>5.5997082000000002</v>
      </c>
      <c r="G2806" s="162">
        <v>0</v>
      </c>
      <c r="H2806" s="162">
        <v>0</v>
      </c>
      <c r="I2806" s="162">
        <v>0</v>
      </c>
      <c r="J2806" s="162">
        <v>0</v>
      </c>
      <c r="K2806" s="163">
        <f>Лист4!E2804/1000-J2806</f>
        <v>93.328469999999996</v>
      </c>
      <c r="L2806" s="164"/>
      <c r="M2806" s="164"/>
    </row>
    <row r="2807" spans="1:13" s="165" customFormat="1" ht="18.75" customHeight="1" x14ac:dyDescent="0.25">
      <c r="A2807" s="45" t="str">
        <f>Лист4!A2805</f>
        <v xml:space="preserve">Мира ул. д.2 </v>
      </c>
      <c r="B2807" s="185" t="str">
        <f>Лист4!C2805</f>
        <v>-, г. Знаменск</v>
      </c>
      <c r="C2807" s="46">
        <f t="shared" si="86"/>
        <v>28.729126000000001</v>
      </c>
      <c r="D2807" s="46">
        <f t="shared" si="87"/>
        <v>1.833774</v>
      </c>
      <c r="E2807" s="160">
        <v>0</v>
      </c>
      <c r="F2807" s="161">
        <v>1.833774</v>
      </c>
      <c r="G2807" s="162">
        <v>0</v>
      </c>
      <c r="H2807" s="162">
        <v>0</v>
      </c>
      <c r="I2807" s="162">
        <v>0</v>
      </c>
      <c r="J2807" s="162">
        <v>0</v>
      </c>
      <c r="K2807" s="163">
        <f>Лист4!E2805/1000</f>
        <v>30.562899999999999</v>
      </c>
      <c r="L2807" s="164"/>
      <c r="M2807" s="164"/>
    </row>
    <row r="2808" spans="1:13" s="165" customFormat="1" ht="18.75" customHeight="1" x14ac:dyDescent="0.25">
      <c r="A2808" s="45" t="str">
        <f>Лист4!A2806</f>
        <v xml:space="preserve">Мира ул. д.6 </v>
      </c>
      <c r="B2808" s="185" t="str">
        <f>Лист4!C2806</f>
        <v>-, г. Знаменск</v>
      </c>
      <c r="C2808" s="46">
        <f t="shared" si="86"/>
        <v>122.51264400000001</v>
      </c>
      <c r="D2808" s="46">
        <f t="shared" si="87"/>
        <v>7.8199560000000012</v>
      </c>
      <c r="E2808" s="160">
        <v>0</v>
      </c>
      <c r="F2808" s="161">
        <v>7.8199560000000012</v>
      </c>
      <c r="G2808" s="162">
        <v>0</v>
      </c>
      <c r="H2808" s="162">
        <v>0</v>
      </c>
      <c r="I2808" s="162">
        <v>0</v>
      </c>
      <c r="J2808" s="162">
        <v>0</v>
      </c>
      <c r="K2808" s="163">
        <f>Лист4!E2806/1000-J2808</f>
        <v>130.33260000000001</v>
      </c>
      <c r="L2808" s="164"/>
      <c r="M2808" s="164"/>
    </row>
    <row r="2809" spans="1:13" s="165" customFormat="1" ht="18.75" customHeight="1" x14ac:dyDescent="0.25">
      <c r="A2809" s="45" t="str">
        <f>Лист4!A2807</f>
        <v xml:space="preserve">Ниловского ул. д.13 </v>
      </c>
      <c r="B2809" s="185" t="str">
        <f>Лист4!C2807</f>
        <v>-, г. Знаменск</v>
      </c>
      <c r="C2809" s="46">
        <f t="shared" si="86"/>
        <v>53.348102000000004</v>
      </c>
      <c r="D2809" s="46">
        <f t="shared" si="87"/>
        <v>3.4051980000000004</v>
      </c>
      <c r="E2809" s="160">
        <v>0</v>
      </c>
      <c r="F2809" s="161">
        <v>3.4051980000000004</v>
      </c>
      <c r="G2809" s="162">
        <v>0</v>
      </c>
      <c r="H2809" s="162">
        <v>0</v>
      </c>
      <c r="I2809" s="162">
        <v>0</v>
      </c>
      <c r="J2809" s="162">
        <v>0</v>
      </c>
      <c r="K2809" s="163">
        <f>Лист4!E2807/1000-J2809</f>
        <v>56.753300000000003</v>
      </c>
      <c r="L2809" s="164"/>
      <c r="M2809" s="164"/>
    </row>
    <row r="2810" spans="1:13" s="165" customFormat="1" ht="18.75" customHeight="1" x14ac:dyDescent="0.25">
      <c r="A2810" s="45" t="str">
        <f>Лист4!A2808</f>
        <v xml:space="preserve">Ниловского ул. д.15 </v>
      </c>
      <c r="B2810" s="185" t="str">
        <f>Лист4!C2808</f>
        <v>-, г. Знаменск</v>
      </c>
      <c r="C2810" s="46">
        <f t="shared" si="86"/>
        <v>97.487306000000004</v>
      </c>
      <c r="D2810" s="46">
        <f t="shared" si="87"/>
        <v>6.222594</v>
      </c>
      <c r="E2810" s="160">
        <v>0</v>
      </c>
      <c r="F2810" s="161">
        <v>6.222594</v>
      </c>
      <c r="G2810" s="162">
        <v>0</v>
      </c>
      <c r="H2810" s="162">
        <v>0</v>
      </c>
      <c r="I2810" s="162">
        <v>0</v>
      </c>
      <c r="J2810" s="162">
        <v>0</v>
      </c>
      <c r="K2810" s="163">
        <f>Лист4!E2808/1000-J2810</f>
        <v>103.7099</v>
      </c>
      <c r="L2810" s="164"/>
      <c r="M2810" s="164"/>
    </row>
    <row r="2811" spans="1:13" s="165" customFormat="1" ht="18.75" customHeight="1" x14ac:dyDescent="0.25">
      <c r="A2811" s="45" t="str">
        <f>Лист4!A2809</f>
        <v xml:space="preserve">Ниловского ул. д.16 </v>
      </c>
      <c r="B2811" s="185" t="str">
        <f>Лист4!C2809</f>
        <v>-, г. Знаменск</v>
      </c>
      <c r="C2811" s="46">
        <f t="shared" si="86"/>
        <v>81.165221199999991</v>
      </c>
      <c r="D2811" s="46">
        <f t="shared" si="87"/>
        <v>5.1807587999999996</v>
      </c>
      <c r="E2811" s="160">
        <v>0</v>
      </c>
      <c r="F2811" s="161">
        <v>5.1807587999999996</v>
      </c>
      <c r="G2811" s="162">
        <v>0</v>
      </c>
      <c r="H2811" s="162">
        <v>0</v>
      </c>
      <c r="I2811" s="162">
        <v>0</v>
      </c>
      <c r="J2811" s="162">
        <v>0</v>
      </c>
      <c r="K2811" s="163">
        <f>Лист4!E2809/1000-J2811</f>
        <v>86.345979999999997</v>
      </c>
      <c r="L2811" s="164"/>
      <c r="M2811" s="164"/>
    </row>
    <row r="2812" spans="1:13" s="165" customFormat="1" ht="18.75" customHeight="1" x14ac:dyDescent="0.25">
      <c r="A2812" s="45" t="str">
        <f>Лист4!A2810</f>
        <v xml:space="preserve">Ниловского ул. д.17 </v>
      </c>
      <c r="B2812" s="185" t="str">
        <f>Лист4!C2810</f>
        <v>-, г. Знаменск</v>
      </c>
      <c r="C2812" s="46">
        <f t="shared" si="86"/>
        <v>67.170219199999977</v>
      </c>
      <c r="D2812" s="46">
        <f t="shared" si="87"/>
        <v>4.2874607999999998</v>
      </c>
      <c r="E2812" s="160">
        <v>0</v>
      </c>
      <c r="F2812" s="161">
        <v>4.2874607999999998</v>
      </c>
      <c r="G2812" s="162">
        <v>0</v>
      </c>
      <c r="H2812" s="162">
        <v>0</v>
      </c>
      <c r="I2812" s="162">
        <v>0</v>
      </c>
      <c r="J2812" s="162">
        <v>997.1</v>
      </c>
      <c r="K2812" s="163">
        <f>Лист4!E2810/1000-J2812</f>
        <v>-925.64232000000004</v>
      </c>
      <c r="L2812" s="164"/>
      <c r="M2812" s="164"/>
    </row>
    <row r="2813" spans="1:13" s="165" customFormat="1" ht="18.75" customHeight="1" x14ac:dyDescent="0.25">
      <c r="A2813" s="45" t="str">
        <f>Лист4!A2811</f>
        <v xml:space="preserve">Ниловского ул. д.18 </v>
      </c>
      <c r="B2813" s="185" t="str">
        <f>Лист4!C2811</f>
        <v>-, г. Знаменск</v>
      </c>
      <c r="C2813" s="46">
        <f t="shared" si="86"/>
        <v>97.879511600000001</v>
      </c>
      <c r="D2813" s="46">
        <f t="shared" si="87"/>
        <v>6.2476284</v>
      </c>
      <c r="E2813" s="160">
        <v>0</v>
      </c>
      <c r="F2813" s="161">
        <v>6.2476284</v>
      </c>
      <c r="G2813" s="162">
        <v>0</v>
      </c>
      <c r="H2813" s="162">
        <v>0</v>
      </c>
      <c r="I2813" s="162">
        <v>0</v>
      </c>
      <c r="J2813" s="162">
        <v>0</v>
      </c>
      <c r="K2813" s="163">
        <f>Лист4!E2811/1000-J2813</f>
        <v>104.12714</v>
      </c>
      <c r="L2813" s="164"/>
      <c r="M2813" s="164"/>
    </row>
    <row r="2814" spans="1:13" s="165" customFormat="1" ht="18.75" customHeight="1" x14ac:dyDescent="0.25">
      <c r="A2814" s="45" t="str">
        <f>Лист4!A2812</f>
        <v xml:space="preserve">Ниловского ул. д.19 </v>
      </c>
      <c r="B2814" s="185" t="str">
        <f>Лист4!C2812</f>
        <v>-, г. Знаменск</v>
      </c>
      <c r="C2814" s="46">
        <f t="shared" ref="C2814:C2877" si="88">K2814+J2814-F2814</f>
        <v>101.66259799999999</v>
      </c>
      <c r="D2814" s="46">
        <f t="shared" ref="D2814:D2877" si="89">F2814</f>
        <v>6.489101999999999</v>
      </c>
      <c r="E2814" s="160">
        <v>0</v>
      </c>
      <c r="F2814" s="161">
        <v>6.489101999999999</v>
      </c>
      <c r="G2814" s="162">
        <v>0</v>
      </c>
      <c r="H2814" s="162">
        <v>0</v>
      </c>
      <c r="I2814" s="162">
        <v>0</v>
      </c>
      <c r="J2814" s="162">
        <v>0</v>
      </c>
      <c r="K2814" s="163">
        <f>Лист4!E2812/1000</f>
        <v>108.15169999999999</v>
      </c>
      <c r="L2814" s="164"/>
      <c r="M2814" s="164"/>
    </row>
    <row r="2815" spans="1:13" s="165" customFormat="1" ht="25.5" customHeight="1" x14ac:dyDescent="0.25">
      <c r="A2815" s="45" t="str">
        <f>Лист4!A2813</f>
        <v xml:space="preserve">Ниловского ул. д.20 </v>
      </c>
      <c r="B2815" s="185" t="str">
        <f>Лист4!C2813</f>
        <v>-, г. Знаменск</v>
      </c>
      <c r="C2815" s="46">
        <f t="shared" si="88"/>
        <v>65.901726800000006</v>
      </c>
      <c r="D2815" s="46">
        <f t="shared" si="89"/>
        <v>4.2064931999999997</v>
      </c>
      <c r="E2815" s="160">
        <v>0</v>
      </c>
      <c r="F2815" s="161">
        <v>4.2064931999999997</v>
      </c>
      <c r="G2815" s="162">
        <v>0</v>
      </c>
      <c r="H2815" s="162">
        <v>0</v>
      </c>
      <c r="I2815" s="162">
        <v>0</v>
      </c>
      <c r="J2815" s="162">
        <v>0</v>
      </c>
      <c r="K2815" s="163">
        <f>Лист4!E2813/1000-J2815</f>
        <v>70.108220000000003</v>
      </c>
      <c r="L2815" s="164"/>
      <c r="M2815" s="164"/>
    </row>
    <row r="2816" spans="1:13" s="165" customFormat="1" ht="25.5" customHeight="1" x14ac:dyDescent="0.25">
      <c r="A2816" s="45" t="str">
        <f>Лист4!A2814</f>
        <v xml:space="preserve">Ниловского ул. д.21 </v>
      </c>
      <c r="B2816" s="185" t="str">
        <f>Лист4!C2814</f>
        <v>-, г. Знаменск</v>
      </c>
      <c r="C2816" s="46">
        <f t="shared" si="88"/>
        <v>103.12820839999999</v>
      </c>
      <c r="D2816" s="46">
        <f t="shared" si="89"/>
        <v>6.5826515999999993</v>
      </c>
      <c r="E2816" s="160">
        <v>0</v>
      </c>
      <c r="F2816" s="161">
        <v>6.5826515999999993</v>
      </c>
      <c r="G2816" s="162">
        <v>0</v>
      </c>
      <c r="H2816" s="162">
        <v>0</v>
      </c>
      <c r="I2816" s="162">
        <v>0</v>
      </c>
      <c r="J2816" s="162">
        <v>0</v>
      </c>
      <c r="K2816" s="163">
        <f>Лист4!E2814/1000</f>
        <v>109.71086</v>
      </c>
      <c r="L2816" s="164"/>
      <c r="M2816" s="164"/>
    </row>
    <row r="2817" spans="1:13" s="165" customFormat="1" ht="25.5" customHeight="1" x14ac:dyDescent="0.25">
      <c r="A2817" s="45" t="str">
        <f>Лист4!A2815</f>
        <v xml:space="preserve">Ниловского ул. д.22 </v>
      </c>
      <c r="B2817" s="185" t="str">
        <f>Лист4!C2815</f>
        <v>-, г. Знаменск</v>
      </c>
      <c r="C2817" s="46">
        <f t="shared" si="88"/>
        <v>97.959721799999997</v>
      </c>
      <c r="D2817" s="46">
        <f t="shared" si="89"/>
        <v>6.2527482000000001</v>
      </c>
      <c r="E2817" s="160">
        <v>0</v>
      </c>
      <c r="F2817" s="161">
        <v>6.2527482000000001</v>
      </c>
      <c r="G2817" s="162">
        <v>0</v>
      </c>
      <c r="H2817" s="162">
        <v>0</v>
      </c>
      <c r="I2817" s="162">
        <v>0</v>
      </c>
      <c r="J2817" s="162">
        <v>0</v>
      </c>
      <c r="K2817" s="163">
        <f>Лист4!E2815/1000-J2817</f>
        <v>104.21247</v>
      </c>
      <c r="L2817" s="164"/>
      <c r="M2817" s="164"/>
    </row>
    <row r="2818" spans="1:13" s="165" customFormat="1" ht="25.5" customHeight="1" x14ac:dyDescent="0.25">
      <c r="A2818" s="45" t="str">
        <f>Лист4!A2816</f>
        <v xml:space="preserve">Ниловского ул. д.23 </v>
      </c>
      <c r="B2818" s="185" t="str">
        <f>Лист4!C2816</f>
        <v>-, г. Знаменск</v>
      </c>
      <c r="C2818" s="46">
        <f t="shared" si="88"/>
        <v>30.672970800000002</v>
      </c>
      <c r="D2818" s="46">
        <f t="shared" si="89"/>
        <v>1.9578492000000001</v>
      </c>
      <c r="E2818" s="160">
        <v>0</v>
      </c>
      <c r="F2818" s="161">
        <v>1.9578492000000001</v>
      </c>
      <c r="G2818" s="162">
        <v>0</v>
      </c>
      <c r="H2818" s="162">
        <v>0</v>
      </c>
      <c r="I2818" s="162">
        <v>0</v>
      </c>
      <c r="J2818" s="162">
        <v>0</v>
      </c>
      <c r="K2818" s="163">
        <f>Лист4!E2816/1000</f>
        <v>32.63082</v>
      </c>
      <c r="L2818" s="164"/>
      <c r="M2818" s="164"/>
    </row>
    <row r="2819" spans="1:13" s="165" customFormat="1" ht="18.75" customHeight="1" x14ac:dyDescent="0.25">
      <c r="A2819" s="45" t="str">
        <f>Лист4!A2817</f>
        <v xml:space="preserve">Ниловского ул. д.24 </v>
      </c>
      <c r="B2819" s="185" t="str">
        <f>Лист4!C2817</f>
        <v>-, г. Знаменск</v>
      </c>
      <c r="C2819" s="46">
        <f t="shared" si="88"/>
        <v>14.521110599999998</v>
      </c>
      <c r="D2819" s="46">
        <f t="shared" si="89"/>
        <v>0.92687940000000002</v>
      </c>
      <c r="E2819" s="160">
        <v>0</v>
      </c>
      <c r="F2819" s="161">
        <v>0.92687940000000002</v>
      </c>
      <c r="G2819" s="162">
        <v>0</v>
      </c>
      <c r="H2819" s="162">
        <v>0</v>
      </c>
      <c r="I2819" s="162">
        <v>0</v>
      </c>
      <c r="J2819" s="162">
        <v>0</v>
      </c>
      <c r="K2819" s="163">
        <f>Лист4!E2817/1000</f>
        <v>15.447989999999999</v>
      </c>
      <c r="L2819" s="164"/>
      <c r="M2819" s="164"/>
    </row>
    <row r="2820" spans="1:13" s="165" customFormat="1" ht="25.5" customHeight="1" x14ac:dyDescent="0.25">
      <c r="A2820" s="45" t="str">
        <f>Лист4!A2818</f>
        <v xml:space="preserve">Ниловского ул. д.26 </v>
      </c>
      <c r="B2820" s="185" t="str">
        <f>Лист4!C2818</f>
        <v>-, г. Знаменск</v>
      </c>
      <c r="C2820" s="46">
        <f t="shared" si="88"/>
        <v>24.224269999999997</v>
      </c>
      <c r="D2820" s="46">
        <f t="shared" si="89"/>
        <v>1.5462299999999998</v>
      </c>
      <c r="E2820" s="160">
        <v>0</v>
      </c>
      <c r="F2820" s="161">
        <v>1.5462299999999998</v>
      </c>
      <c r="G2820" s="162">
        <v>0</v>
      </c>
      <c r="H2820" s="162">
        <v>0</v>
      </c>
      <c r="I2820" s="162">
        <v>0</v>
      </c>
      <c r="J2820" s="162">
        <v>0</v>
      </c>
      <c r="K2820" s="163">
        <f>Лист4!E2818/1000</f>
        <v>25.770499999999998</v>
      </c>
      <c r="L2820" s="164"/>
      <c r="M2820" s="164"/>
    </row>
    <row r="2821" spans="1:13" s="165" customFormat="1" ht="18.75" customHeight="1" x14ac:dyDescent="0.25">
      <c r="A2821" s="45" t="str">
        <f>Лист4!A2819</f>
        <v xml:space="preserve">Ниловского ул. д.28 </v>
      </c>
      <c r="B2821" s="185" t="str">
        <f>Лист4!C2819</f>
        <v>-, г. Знаменск</v>
      </c>
      <c r="C2821" s="46">
        <f t="shared" si="88"/>
        <v>56.822454799999996</v>
      </c>
      <c r="D2821" s="46">
        <f t="shared" si="89"/>
        <v>3.6269651999999999</v>
      </c>
      <c r="E2821" s="160">
        <v>0</v>
      </c>
      <c r="F2821" s="161">
        <v>3.6269651999999999</v>
      </c>
      <c r="G2821" s="162">
        <v>0</v>
      </c>
      <c r="H2821" s="162">
        <v>0</v>
      </c>
      <c r="I2821" s="162">
        <v>0</v>
      </c>
      <c r="J2821" s="162">
        <v>0</v>
      </c>
      <c r="K2821" s="163">
        <f>Лист4!E2819/1000</f>
        <v>60.449419999999996</v>
      </c>
      <c r="L2821" s="164"/>
      <c r="M2821" s="164"/>
    </row>
    <row r="2822" spans="1:13" s="166" customFormat="1" ht="18.75" customHeight="1" x14ac:dyDescent="0.25">
      <c r="A2822" s="45" t="str">
        <f>Лист4!A2820</f>
        <v xml:space="preserve">Ниловского ул. д.30 </v>
      </c>
      <c r="B2822" s="185" t="str">
        <f>Лист4!C2820</f>
        <v>-, г. Знаменск</v>
      </c>
      <c r="C2822" s="46">
        <f t="shared" si="88"/>
        <v>51.191723199999998</v>
      </c>
      <c r="D2822" s="46">
        <f t="shared" si="89"/>
        <v>3.2675567999999999</v>
      </c>
      <c r="E2822" s="160">
        <v>0</v>
      </c>
      <c r="F2822" s="161">
        <v>3.2675567999999999</v>
      </c>
      <c r="G2822" s="162">
        <v>0</v>
      </c>
      <c r="H2822" s="162">
        <v>0</v>
      </c>
      <c r="I2822" s="162">
        <v>0</v>
      </c>
      <c r="J2822" s="162">
        <v>0</v>
      </c>
      <c r="K2822" s="163">
        <f>Лист4!E2820/1000</f>
        <v>54.45928</v>
      </c>
      <c r="L2822" s="164"/>
      <c r="M2822" s="164"/>
    </row>
    <row r="2823" spans="1:13" s="165" customFormat="1" ht="25.5" customHeight="1" x14ac:dyDescent="0.25">
      <c r="A2823" s="45" t="str">
        <f>Лист4!A2821</f>
        <v xml:space="preserve">Островского ул. д.11 </v>
      </c>
      <c r="B2823" s="185" t="str">
        <f>Лист4!C2821</f>
        <v>-, г. Знаменск</v>
      </c>
      <c r="C2823" s="46">
        <f t="shared" si="88"/>
        <v>65.302664799999974</v>
      </c>
      <c r="D2823" s="46">
        <f t="shared" si="89"/>
        <v>4.168255199999999</v>
      </c>
      <c r="E2823" s="160">
        <v>0</v>
      </c>
      <c r="F2823" s="161">
        <v>4.168255199999999</v>
      </c>
      <c r="G2823" s="162">
        <v>0</v>
      </c>
      <c r="H2823" s="162">
        <v>0</v>
      </c>
      <c r="I2823" s="162">
        <v>0</v>
      </c>
      <c r="J2823" s="162">
        <v>278.97000000000003</v>
      </c>
      <c r="K2823" s="163">
        <f>Лист4!E2821/1000-J2823</f>
        <v>-209.49908000000005</v>
      </c>
      <c r="L2823" s="164"/>
      <c r="M2823" s="164"/>
    </row>
    <row r="2824" spans="1:13" s="165" customFormat="1" ht="25.5" customHeight="1" x14ac:dyDescent="0.25">
      <c r="A2824" s="45" t="str">
        <f>Лист4!A2822</f>
        <v xml:space="preserve">Островского ул. д.12 </v>
      </c>
      <c r="B2824" s="185" t="str">
        <f>Лист4!C2822</f>
        <v>-, г. Знаменск</v>
      </c>
      <c r="C2824" s="46">
        <f t="shared" si="88"/>
        <v>39.090764800000002</v>
      </c>
      <c r="D2824" s="46">
        <f t="shared" si="89"/>
        <v>2.4951552000000001</v>
      </c>
      <c r="E2824" s="160">
        <v>0</v>
      </c>
      <c r="F2824" s="161">
        <v>2.4951552000000001</v>
      </c>
      <c r="G2824" s="162">
        <v>0</v>
      </c>
      <c r="H2824" s="162">
        <v>0</v>
      </c>
      <c r="I2824" s="162">
        <v>0</v>
      </c>
      <c r="J2824" s="162">
        <v>0</v>
      </c>
      <c r="K2824" s="163">
        <f>Лист4!E2822/1000</f>
        <v>41.585920000000002</v>
      </c>
      <c r="L2824" s="164"/>
      <c r="M2824" s="164"/>
    </row>
    <row r="2825" spans="1:13" s="165" customFormat="1" ht="18.75" customHeight="1" x14ac:dyDescent="0.25">
      <c r="A2825" s="45" t="str">
        <f>Лист4!A2823</f>
        <v xml:space="preserve">Островского ул. д.14 </v>
      </c>
      <c r="B2825" s="185" t="str">
        <f>Лист4!C2823</f>
        <v>-, г. Знаменск</v>
      </c>
      <c r="C2825" s="46">
        <f t="shared" si="88"/>
        <v>19.241893999999998</v>
      </c>
      <c r="D2825" s="46">
        <f t="shared" si="89"/>
        <v>1.2282059999999999</v>
      </c>
      <c r="E2825" s="160">
        <v>0</v>
      </c>
      <c r="F2825" s="161">
        <v>1.2282059999999999</v>
      </c>
      <c r="G2825" s="162">
        <v>0</v>
      </c>
      <c r="H2825" s="162">
        <v>0</v>
      </c>
      <c r="I2825" s="162">
        <v>0</v>
      </c>
      <c r="J2825" s="162">
        <v>0</v>
      </c>
      <c r="K2825" s="163">
        <f>Лист4!E2823/1000-J2825</f>
        <v>20.470099999999999</v>
      </c>
      <c r="L2825" s="164"/>
      <c r="M2825" s="164"/>
    </row>
    <row r="2826" spans="1:13" s="165" customFormat="1" ht="25.5" customHeight="1" x14ac:dyDescent="0.25">
      <c r="A2826" s="45" t="str">
        <f>Лист4!A2824</f>
        <v xml:space="preserve">Островского ул. д.15 </v>
      </c>
      <c r="B2826" s="185" t="str">
        <f>Лист4!C2824</f>
        <v>-, г. Знаменск</v>
      </c>
      <c r="C2826" s="46">
        <f t="shared" si="88"/>
        <v>9.5583430000000007</v>
      </c>
      <c r="D2826" s="46">
        <f t="shared" si="89"/>
        <v>0.61010699999999995</v>
      </c>
      <c r="E2826" s="160">
        <v>0</v>
      </c>
      <c r="F2826" s="161">
        <v>0.61010699999999995</v>
      </c>
      <c r="G2826" s="162">
        <v>0</v>
      </c>
      <c r="H2826" s="162">
        <v>0</v>
      </c>
      <c r="I2826" s="162">
        <v>0</v>
      </c>
      <c r="J2826" s="162">
        <v>0</v>
      </c>
      <c r="K2826" s="163">
        <f>Лист4!E2824/1000-J2826</f>
        <v>10.16845</v>
      </c>
      <c r="L2826" s="164"/>
      <c r="M2826" s="164"/>
    </row>
    <row r="2827" spans="1:13" s="165" customFormat="1" ht="18.75" customHeight="1" x14ac:dyDescent="0.25">
      <c r="A2827" s="45" t="str">
        <f>Лист4!A2825</f>
        <v xml:space="preserve">Островского ул. д.17 </v>
      </c>
      <c r="B2827" s="185" t="str">
        <f>Лист4!C2825</f>
        <v>-, г. Знаменск</v>
      </c>
      <c r="C2827" s="46">
        <f t="shared" si="88"/>
        <v>50.441180200000005</v>
      </c>
      <c r="D2827" s="46">
        <f t="shared" si="89"/>
        <v>3.2196497999999996</v>
      </c>
      <c r="E2827" s="160">
        <v>0</v>
      </c>
      <c r="F2827" s="161">
        <v>3.2196497999999996</v>
      </c>
      <c r="G2827" s="162">
        <v>0</v>
      </c>
      <c r="H2827" s="162">
        <v>0</v>
      </c>
      <c r="I2827" s="162">
        <v>0</v>
      </c>
      <c r="J2827" s="162">
        <v>243.89</v>
      </c>
      <c r="K2827" s="163">
        <f>Лист4!E2825/1000-J2827</f>
        <v>-190.22916999999998</v>
      </c>
      <c r="L2827" s="164"/>
      <c r="M2827" s="164"/>
    </row>
    <row r="2828" spans="1:13" s="165" customFormat="1" ht="18.75" customHeight="1" x14ac:dyDescent="0.25">
      <c r="A2828" s="45" t="str">
        <f>Лист4!A2826</f>
        <v xml:space="preserve">Первомайская ул. д.10 </v>
      </c>
      <c r="B2828" s="185" t="str">
        <f>Лист4!C2826</f>
        <v>-, г. Знаменск</v>
      </c>
      <c r="C2828" s="46">
        <f t="shared" si="88"/>
        <v>280.51812760000001</v>
      </c>
      <c r="D2828" s="46">
        <f t="shared" si="89"/>
        <v>17.905412400000003</v>
      </c>
      <c r="E2828" s="160">
        <v>0</v>
      </c>
      <c r="F2828" s="161">
        <v>17.905412400000003</v>
      </c>
      <c r="G2828" s="162">
        <v>0</v>
      </c>
      <c r="H2828" s="162">
        <v>0</v>
      </c>
      <c r="I2828" s="162">
        <v>0</v>
      </c>
      <c r="J2828" s="162">
        <v>1266.1500000000001</v>
      </c>
      <c r="K2828" s="163">
        <f>Лист4!E2826/1000-J2828</f>
        <v>-967.72646000000009</v>
      </c>
      <c r="L2828" s="164"/>
      <c r="M2828" s="164"/>
    </row>
    <row r="2829" spans="1:13" s="165" customFormat="1" ht="25.5" customHeight="1" x14ac:dyDescent="0.25">
      <c r="A2829" s="45" t="str">
        <f>Лист4!A2827</f>
        <v xml:space="preserve">Первомайская ул. д.12 </v>
      </c>
      <c r="B2829" s="185" t="str">
        <f>Лист4!C2827</f>
        <v>-, г. Знаменск</v>
      </c>
      <c r="C2829" s="46">
        <f t="shared" si="88"/>
        <v>316.87793859999999</v>
      </c>
      <c r="D2829" s="46">
        <f t="shared" si="89"/>
        <v>20.226251399999999</v>
      </c>
      <c r="E2829" s="160">
        <v>0</v>
      </c>
      <c r="F2829" s="161">
        <v>20.226251399999999</v>
      </c>
      <c r="G2829" s="162">
        <v>0</v>
      </c>
      <c r="H2829" s="162">
        <v>0</v>
      </c>
      <c r="I2829" s="162">
        <v>0</v>
      </c>
      <c r="J2829" s="162">
        <v>1145.76</v>
      </c>
      <c r="K2829" s="163">
        <f>Лист4!E2827/1000-J2829</f>
        <v>-808.65580999999997</v>
      </c>
      <c r="L2829" s="164"/>
      <c r="M2829" s="164"/>
    </row>
    <row r="2830" spans="1:13" s="165" customFormat="1" ht="18.75" customHeight="1" x14ac:dyDescent="0.25">
      <c r="A2830" s="45" t="str">
        <f>Лист4!A2828</f>
        <v xml:space="preserve">Первомайская ул. д.14 </v>
      </c>
      <c r="B2830" s="185" t="str">
        <f>Лист4!C2828</f>
        <v>-, г. Знаменск</v>
      </c>
      <c r="C2830" s="46">
        <f t="shared" si="88"/>
        <v>190.9379418</v>
      </c>
      <c r="D2830" s="46">
        <f t="shared" si="89"/>
        <v>12.187528199999999</v>
      </c>
      <c r="E2830" s="160">
        <v>0</v>
      </c>
      <c r="F2830" s="161">
        <v>12.187528199999999</v>
      </c>
      <c r="G2830" s="162">
        <v>0</v>
      </c>
      <c r="H2830" s="162">
        <v>0</v>
      </c>
      <c r="I2830" s="162">
        <v>0</v>
      </c>
      <c r="J2830" s="162">
        <v>0</v>
      </c>
      <c r="K2830" s="163">
        <f>Лист4!E2828/1000</f>
        <v>203.12547000000001</v>
      </c>
      <c r="L2830" s="164"/>
      <c r="M2830" s="164"/>
    </row>
    <row r="2831" spans="1:13" s="165" customFormat="1" ht="18.75" customHeight="1" x14ac:dyDescent="0.25">
      <c r="A2831" s="45" t="str">
        <f>Лист4!A2829</f>
        <v xml:space="preserve">Первомайская ул. д.16 </v>
      </c>
      <c r="B2831" s="185" t="str">
        <f>Лист4!C2829</f>
        <v>-, г. Знаменск</v>
      </c>
      <c r="C2831" s="46">
        <f t="shared" si="88"/>
        <v>345.2619436</v>
      </c>
      <c r="D2831" s="46">
        <f t="shared" si="89"/>
        <v>22.037996400000001</v>
      </c>
      <c r="E2831" s="160">
        <v>0</v>
      </c>
      <c r="F2831" s="161">
        <v>22.037996400000001</v>
      </c>
      <c r="G2831" s="162">
        <v>0</v>
      </c>
      <c r="H2831" s="162">
        <v>0</v>
      </c>
      <c r="I2831" s="162">
        <v>0</v>
      </c>
      <c r="J2831" s="162">
        <v>0</v>
      </c>
      <c r="K2831" s="163">
        <f>Лист4!E2829/1000</f>
        <v>367.29993999999999</v>
      </c>
      <c r="L2831" s="164"/>
      <c r="M2831" s="164"/>
    </row>
    <row r="2832" spans="1:13" s="165" customFormat="1" ht="18.75" customHeight="1" x14ac:dyDescent="0.25">
      <c r="A2832" s="45" t="str">
        <f>Лист4!A2830</f>
        <v xml:space="preserve">Первомайская ул. д.18 </v>
      </c>
      <c r="B2832" s="185" t="str">
        <f>Лист4!C2830</f>
        <v>-, г. Знаменск</v>
      </c>
      <c r="C2832" s="46">
        <f t="shared" si="88"/>
        <v>180.54212459999997</v>
      </c>
      <c r="D2832" s="46">
        <f t="shared" si="89"/>
        <v>11.523965399999998</v>
      </c>
      <c r="E2832" s="160">
        <v>0</v>
      </c>
      <c r="F2832" s="161">
        <v>11.523965399999998</v>
      </c>
      <c r="G2832" s="162">
        <v>0</v>
      </c>
      <c r="H2832" s="162">
        <v>0</v>
      </c>
      <c r="I2832" s="162">
        <v>0</v>
      </c>
      <c r="J2832" s="162">
        <v>0</v>
      </c>
      <c r="K2832" s="163">
        <f>Лист4!E2830/1000</f>
        <v>192.06608999999997</v>
      </c>
      <c r="L2832" s="164"/>
      <c r="M2832" s="164"/>
    </row>
    <row r="2833" spans="1:13" s="165" customFormat="1" ht="25.5" customHeight="1" x14ac:dyDescent="0.25">
      <c r="A2833" s="45" t="str">
        <f>Лист4!A2831</f>
        <v xml:space="preserve">Первомайская ул. д.2 </v>
      </c>
      <c r="B2833" s="185" t="str">
        <f>Лист4!C2831</f>
        <v>-, г. Знаменск</v>
      </c>
      <c r="C2833" s="46">
        <f t="shared" si="88"/>
        <v>163.807784</v>
      </c>
      <c r="D2833" s="46">
        <f t="shared" si="89"/>
        <v>10.455816</v>
      </c>
      <c r="E2833" s="160">
        <v>0</v>
      </c>
      <c r="F2833" s="161">
        <v>10.455816</v>
      </c>
      <c r="G2833" s="162">
        <v>0</v>
      </c>
      <c r="H2833" s="162">
        <v>0</v>
      </c>
      <c r="I2833" s="162">
        <v>0</v>
      </c>
      <c r="J2833" s="162">
        <v>0</v>
      </c>
      <c r="K2833" s="163">
        <f>Лист4!E2831/1000-J2833</f>
        <v>174.2636</v>
      </c>
      <c r="L2833" s="164"/>
      <c r="M2833" s="164"/>
    </row>
    <row r="2834" spans="1:13" s="165" customFormat="1" ht="18.75" customHeight="1" x14ac:dyDescent="0.25">
      <c r="A2834" s="45" t="str">
        <f>Лист4!A2832</f>
        <v xml:space="preserve">Первомайская ул. д.20 </v>
      </c>
      <c r="B2834" s="185" t="str">
        <f>Лист4!C2832</f>
        <v>-, г. Знаменск</v>
      </c>
      <c r="C2834" s="46">
        <f t="shared" si="88"/>
        <v>436.34256680000004</v>
      </c>
      <c r="D2834" s="46">
        <f t="shared" si="89"/>
        <v>27.851653200000001</v>
      </c>
      <c r="E2834" s="160">
        <v>0</v>
      </c>
      <c r="F2834" s="161">
        <v>27.851653200000001</v>
      </c>
      <c r="G2834" s="162">
        <v>0</v>
      </c>
      <c r="H2834" s="162">
        <v>0</v>
      </c>
      <c r="I2834" s="162">
        <v>0</v>
      </c>
      <c r="J2834" s="162">
        <v>822.22</v>
      </c>
      <c r="K2834" s="163">
        <f>Лист4!E2832/1000-J2834</f>
        <v>-358.02578</v>
      </c>
      <c r="L2834" s="164"/>
      <c r="M2834" s="164"/>
    </row>
    <row r="2835" spans="1:13" s="165" customFormat="1" ht="18.75" customHeight="1" x14ac:dyDescent="0.25">
      <c r="A2835" s="45" t="str">
        <f>Лист4!A2833</f>
        <v xml:space="preserve">Первомайская ул. д.22 </v>
      </c>
      <c r="B2835" s="185" t="str">
        <f>Лист4!C2833</f>
        <v>-, г. Знаменск</v>
      </c>
      <c r="C2835" s="46">
        <f t="shared" si="88"/>
        <v>347.70267240000004</v>
      </c>
      <c r="D2835" s="46">
        <f t="shared" si="89"/>
        <v>22.193787600000004</v>
      </c>
      <c r="E2835" s="160">
        <v>0</v>
      </c>
      <c r="F2835" s="161">
        <v>22.193787600000004</v>
      </c>
      <c r="G2835" s="162">
        <v>0</v>
      </c>
      <c r="H2835" s="162">
        <v>0</v>
      </c>
      <c r="I2835" s="162">
        <v>0</v>
      </c>
      <c r="J2835" s="162">
        <v>1250.9000000000001</v>
      </c>
      <c r="K2835" s="163">
        <f>Лист4!E2833/1000-J2835</f>
        <v>-881.00354000000004</v>
      </c>
      <c r="L2835" s="164"/>
      <c r="M2835" s="164"/>
    </row>
    <row r="2836" spans="1:13" s="165" customFormat="1" ht="18.75" customHeight="1" x14ac:dyDescent="0.25">
      <c r="A2836" s="45" t="str">
        <f>Лист4!A2834</f>
        <v xml:space="preserve">Первомайская ул. д.4 </v>
      </c>
      <c r="B2836" s="185" t="str">
        <f>Лист4!C2834</f>
        <v>-, г. Знаменск</v>
      </c>
      <c r="C2836" s="46">
        <f t="shared" si="88"/>
        <v>180.85280399999994</v>
      </c>
      <c r="D2836" s="46">
        <f t="shared" si="89"/>
        <v>11.543795999999995</v>
      </c>
      <c r="E2836" s="160">
        <v>0</v>
      </c>
      <c r="F2836" s="161">
        <v>11.543795999999995</v>
      </c>
      <c r="G2836" s="162">
        <v>0</v>
      </c>
      <c r="H2836" s="162">
        <v>0</v>
      </c>
      <c r="I2836" s="162">
        <v>0</v>
      </c>
      <c r="J2836" s="162">
        <v>0</v>
      </c>
      <c r="K2836" s="163">
        <f>Лист4!E2834/1000-J2836</f>
        <v>192.39659999999992</v>
      </c>
      <c r="L2836" s="164"/>
      <c r="M2836" s="164"/>
    </row>
    <row r="2837" spans="1:13" s="165" customFormat="1" ht="18.75" customHeight="1" x14ac:dyDescent="0.25">
      <c r="A2837" s="45" t="str">
        <f>Лист4!A2835</f>
        <v xml:space="preserve">Первомайская ул. д.6 </v>
      </c>
      <c r="B2837" s="185" t="str">
        <f>Лист4!C2835</f>
        <v>-, г. Знаменск</v>
      </c>
      <c r="C2837" s="46">
        <f t="shared" si="88"/>
        <v>224.02596999999997</v>
      </c>
      <c r="D2837" s="46">
        <f t="shared" si="89"/>
        <v>14.299529999999997</v>
      </c>
      <c r="E2837" s="160">
        <v>0</v>
      </c>
      <c r="F2837" s="161">
        <v>14.299529999999997</v>
      </c>
      <c r="G2837" s="162">
        <v>0</v>
      </c>
      <c r="H2837" s="162">
        <v>0</v>
      </c>
      <c r="I2837" s="162">
        <v>0</v>
      </c>
      <c r="J2837" s="162">
        <v>585.29</v>
      </c>
      <c r="K2837" s="163">
        <f>Лист4!E2835/1000-J2837</f>
        <v>-346.96449999999999</v>
      </c>
      <c r="L2837" s="164"/>
      <c r="M2837" s="164"/>
    </row>
    <row r="2838" spans="1:13" s="165" customFormat="1" ht="18.75" customHeight="1" x14ac:dyDescent="0.25">
      <c r="A2838" s="45" t="str">
        <f>Лист4!A2836</f>
        <v xml:space="preserve">Первомайская ул. д.8 </v>
      </c>
      <c r="B2838" s="185" t="str">
        <f>Лист4!C2836</f>
        <v>-, г. Знаменск</v>
      </c>
      <c r="C2838" s="46">
        <f t="shared" si="88"/>
        <v>201.21173759999996</v>
      </c>
      <c r="D2838" s="46">
        <f t="shared" si="89"/>
        <v>12.843302400000002</v>
      </c>
      <c r="E2838" s="160">
        <v>0</v>
      </c>
      <c r="F2838" s="161">
        <v>12.843302400000002</v>
      </c>
      <c r="G2838" s="162">
        <v>0</v>
      </c>
      <c r="H2838" s="162">
        <v>0</v>
      </c>
      <c r="I2838" s="162">
        <v>0</v>
      </c>
      <c r="J2838" s="162">
        <v>1349.2</v>
      </c>
      <c r="K2838" s="163">
        <f>Лист4!E2836/1000-J2838</f>
        <v>-1135.1449600000001</v>
      </c>
      <c r="L2838" s="164"/>
      <c r="M2838" s="164"/>
    </row>
    <row r="2839" spans="1:13" s="165" customFormat="1" ht="25.5" customHeight="1" x14ac:dyDescent="0.25">
      <c r="A2839" s="45" t="str">
        <f>Лист4!A2837</f>
        <v xml:space="preserve">Пионерская ул. д.1 </v>
      </c>
      <c r="B2839" s="185" t="str">
        <f>Лист4!C2837</f>
        <v>-, г. Знаменск</v>
      </c>
      <c r="C2839" s="46">
        <f t="shared" si="88"/>
        <v>202.08131279999995</v>
      </c>
      <c r="D2839" s="46">
        <f t="shared" si="89"/>
        <v>12.898807199999997</v>
      </c>
      <c r="E2839" s="160">
        <v>0</v>
      </c>
      <c r="F2839" s="161">
        <v>12.898807199999997</v>
      </c>
      <c r="G2839" s="162">
        <v>0</v>
      </c>
      <c r="H2839" s="162">
        <v>0</v>
      </c>
      <c r="I2839" s="162">
        <v>0</v>
      </c>
      <c r="J2839" s="162">
        <v>0</v>
      </c>
      <c r="K2839" s="163">
        <f>Лист4!E2837/1000</f>
        <v>214.98011999999994</v>
      </c>
      <c r="L2839" s="164"/>
      <c r="M2839" s="164"/>
    </row>
    <row r="2840" spans="1:13" s="165" customFormat="1" ht="25.5" customHeight="1" x14ac:dyDescent="0.25">
      <c r="A2840" s="45" t="str">
        <f>Лист4!A2838</f>
        <v xml:space="preserve">Пионерская ул. д.2 </v>
      </c>
      <c r="B2840" s="185" t="str">
        <f>Лист4!C2838</f>
        <v>-, г. Знаменск</v>
      </c>
      <c r="C2840" s="46">
        <f t="shared" si="88"/>
        <v>136.28059840000003</v>
      </c>
      <c r="D2840" s="46">
        <f t="shared" si="89"/>
        <v>8.698761600000001</v>
      </c>
      <c r="E2840" s="160">
        <v>0</v>
      </c>
      <c r="F2840" s="161">
        <v>8.698761600000001</v>
      </c>
      <c r="G2840" s="162">
        <v>0</v>
      </c>
      <c r="H2840" s="162">
        <v>0</v>
      </c>
      <c r="I2840" s="162">
        <v>0</v>
      </c>
      <c r="J2840" s="162">
        <v>938.77</v>
      </c>
      <c r="K2840" s="163">
        <f>Лист4!E2838/1000-J2840</f>
        <v>-793.79063999999994</v>
      </c>
      <c r="L2840" s="164"/>
      <c r="M2840" s="164"/>
    </row>
    <row r="2841" spans="1:13" s="165" customFormat="1" ht="18.75" customHeight="1" x14ac:dyDescent="0.25">
      <c r="A2841" s="45" t="str">
        <f>Лист4!A2839</f>
        <v xml:space="preserve">Пионерская ул. д.4 </v>
      </c>
      <c r="B2841" s="185" t="str">
        <f>Лист4!C2839</f>
        <v>-, г. Знаменск</v>
      </c>
      <c r="C2841" s="46">
        <f t="shared" si="88"/>
        <v>90.431872800000008</v>
      </c>
      <c r="D2841" s="46">
        <f t="shared" si="89"/>
        <v>5.7722472000000007</v>
      </c>
      <c r="E2841" s="160">
        <v>0</v>
      </c>
      <c r="F2841" s="161">
        <v>5.7722472000000007</v>
      </c>
      <c r="G2841" s="162">
        <v>0</v>
      </c>
      <c r="H2841" s="162">
        <v>0</v>
      </c>
      <c r="I2841" s="162">
        <v>0</v>
      </c>
      <c r="J2841" s="162">
        <v>0</v>
      </c>
      <c r="K2841" s="163">
        <f>Лист4!E2839/1000-J2841</f>
        <v>96.204120000000003</v>
      </c>
      <c r="L2841" s="164"/>
      <c r="M2841" s="164"/>
    </row>
    <row r="2842" spans="1:13" s="165" customFormat="1" ht="25.5" customHeight="1" x14ac:dyDescent="0.25">
      <c r="A2842" s="45" t="str">
        <f>Лист4!A2840</f>
        <v xml:space="preserve">Пионерская ул. д.5 </v>
      </c>
      <c r="B2842" s="185" t="str">
        <f>Лист4!C2840</f>
        <v>-, г. Знаменск</v>
      </c>
      <c r="C2842" s="46">
        <f t="shared" si="88"/>
        <v>280.07989020000008</v>
      </c>
      <c r="D2842" s="46">
        <f t="shared" si="89"/>
        <v>17.877439800000005</v>
      </c>
      <c r="E2842" s="160">
        <v>0</v>
      </c>
      <c r="F2842" s="161">
        <v>17.877439800000005</v>
      </c>
      <c r="G2842" s="162">
        <v>0</v>
      </c>
      <c r="H2842" s="162">
        <v>0</v>
      </c>
      <c r="I2842" s="162">
        <v>0</v>
      </c>
      <c r="J2842" s="162">
        <v>0</v>
      </c>
      <c r="K2842" s="163">
        <f>Лист4!E2840/1000-J2842</f>
        <v>297.95733000000007</v>
      </c>
      <c r="L2842" s="164"/>
      <c r="M2842" s="164"/>
    </row>
    <row r="2843" spans="1:13" s="165" customFormat="1" ht="25.5" customHeight="1" x14ac:dyDescent="0.25">
      <c r="A2843" s="45" t="str">
        <f>Лист4!A2841</f>
        <v xml:space="preserve">Победы ул. д.4 </v>
      </c>
      <c r="B2843" s="185" t="str">
        <f>Лист4!C2841</f>
        <v>-, г. Знаменск</v>
      </c>
      <c r="C2843" s="46">
        <f t="shared" si="88"/>
        <v>52.283270000000009</v>
      </c>
      <c r="D2843" s="46">
        <f t="shared" si="89"/>
        <v>3.3372300000000004</v>
      </c>
      <c r="E2843" s="160">
        <v>0</v>
      </c>
      <c r="F2843" s="161">
        <v>3.3372300000000004</v>
      </c>
      <c r="G2843" s="162">
        <v>0</v>
      </c>
      <c r="H2843" s="162">
        <v>0</v>
      </c>
      <c r="I2843" s="162">
        <v>0</v>
      </c>
      <c r="J2843" s="162">
        <v>0</v>
      </c>
      <c r="K2843" s="163">
        <f>Лист4!E2841/1000</f>
        <v>55.620500000000007</v>
      </c>
      <c r="L2843" s="164"/>
      <c r="M2843" s="164"/>
    </row>
    <row r="2844" spans="1:13" s="165" customFormat="1" ht="18.75" customHeight="1" x14ac:dyDescent="0.25">
      <c r="A2844" s="45" t="str">
        <f>Лист4!A2842</f>
        <v xml:space="preserve">Победы ул. д.8 </v>
      </c>
      <c r="B2844" s="185" t="str">
        <f>Лист4!C2842</f>
        <v>-, г. Знаменск</v>
      </c>
      <c r="C2844" s="46">
        <f t="shared" si="88"/>
        <v>97.274903600000002</v>
      </c>
      <c r="D2844" s="46">
        <f t="shared" si="89"/>
        <v>6.2090364000000005</v>
      </c>
      <c r="E2844" s="160">
        <v>0</v>
      </c>
      <c r="F2844" s="161">
        <v>6.2090364000000005</v>
      </c>
      <c r="G2844" s="162">
        <v>0</v>
      </c>
      <c r="H2844" s="162">
        <v>0</v>
      </c>
      <c r="I2844" s="162">
        <v>0</v>
      </c>
      <c r="J2844" s="162">
        <v>0</v>
      </c>
      <c r="K2844" s="163">
        <f>Лист4!E2842/1000</f>
        <v>103.48394</v>
      </c>
      <c r="L2844" s="164"/>
      <c r="M2844" s="164"/>
    </row>
    <row r="2845" spans="1:13" s="165" customFormat="1" ht="25.5" customHeight="1" x14ac:dyDescent="0.25">
      <c r="A2845" s="45" t="str">
        <f>Лист4!A2843</f>
        <v xml:space="preserve">свх Знаменский ул. д.40 </v>
      </c>
      <c r="B2845" s="185" t="str">
        <f>Лист4!C2843</f>
        <v>-, г. Знаменск</v>
      </c>
      <c r="C2845" s="46">
        <f t="shared" si="88"/>
        <v>3.8242959999999995</v>
      </c>
      <c r="D2845" s="46">
        <f t="shared" si="89"/>
        <v>0.24410399999999999</v>
      </c>
      <c r="E2845" s="160">
        <v>0</v>
      </c>
      <c r="F2845" s="161">
        <v>0.24410399999999999</v>
      </c>
      <c r="G2845" s="162">
        <v>0</v>
      </c>
      <c r="H2845" s="162">
        <v>0</v>
      </c>
      <c r="I2845" s="162">
        <v>0</v>
      </c>
      <c r="J2845" s="162">
        <v>0</v>
      </c>
      <c r="K2845" s="163">
        <f>Лист4!E2843/1000</f>
        <v>4.0683999999999996</v>
      </c>
      <c r="L2845" s="164"/>
      <c r="M2845" s="164"/>
    </row>
    <row r="2846" spans="1:13" s="165" customFormat="1" ht="18.75" customHeight="1" x14ac:dyDescent="0.25">
      <c r="A2846" s="45" t="str">
        <f>Лист4!A2844</f>
        <v xml:space="preserve">свх Знаменский ул. д.41 </v>
      </c>
      <c r="B2846" s="185" t="str">
        <f>Лист4!C2844</f>
        <v>-, г. Знаменск</v>
      </c>
      <c r="C2846" s="46">
        <f t="shared" si="88"/>
        <v>4.9913999999999996</v>
      </c>
      <c r="D2846" s="46">
        <f t="shared" si="89"/>
        <v>0.31859999999999999</v>
      </c>
      <c r="E2846" s="160">
        <v>0</v>
      </c>
      <c r="F2846" s="161">
        <v>0.31859999999999999</v>
      </c>
      <c r="G2846" s="162">
        <v>0</v>
      </c>
      <c r="H2846" s="162">
        <v>0</v>
      </c>
      <c r="I2846" s="162">
        <v>0</v>
      </c>
      <c r="J2846" s="162">
        <v>0</v>
      </c>
      <c r="K2846" s="163">
        <f>Лист4!E2844/1000</f>
        <v>5.31</v>
      </c>
      <c r="L2846" s="164"/>
      <c r="M2846" s="164"/>
    </row>
    <row r="2847" spans="1:13" s="165" customFormat="1" ht="18.75" customHeight="1" x14ac:dyDescent="0.25">
      <c r="A2847" s="45" t="str">
        <f>Лист4!A2845</f>
        <v xml:space="preserve">свх Знаменский ул. д.42 </v>
      </c>
      <c r="B2847" s="185" t="str">
        <f>Лист4!C2845</f>
        <v>-, г. Знаменск</v>
      </c>
      <c r="C2847" s="46">
        <f t="shared" si="88"/>
        <v>22.730140000000002</v>
      </c>
      <c r="D2847" s="46">
        <f t="shared" si="89"/>
        <v>1.45086</v>
      </c>
      <c r="E2847" s="160">
        <v>0</v>
      </c>
      <c r="F2847" s="161">
        <v>1.45086</v>
      </c>
      <c r="G2847" s="162">
        <v>0</v>
      </c>
      <c r="H2847" s="162">
        <v>0</v>
      </c>
      <c r="I2847" s="162">
        <v>0</v>
      </c>
      <c r="J2847" s="162">
        <v>0</v>
      </c>
      <c r="K2847" s="163">
        <f>Лист4!E2845/1000-J2847</f>
        <v>24.181000000000001</v>
      </c>
      <c r="L2847" s="164"/>
      <c r="M2847" s="164"/>
    </row>
    <row r="2848" spans="1:13" s="165" customFormat="1" ht="25.5" customHeight="1" x14ac:dyDescent="0.25">
      <c r="A2848" s="45" t="str">
        <f>Лист4!A2846</f>
        <v xml:space="preserve">свх Знаменский ул. д.43 </v>
      </c>
      <c r="B2848" s="185" t="str">
        <f>Лист4!C2846</f>
        <v>-, г. Знаменск</v>
      </c>
      <c r="C2848" s="46">
        <f t="shared" si="88"/>
        <v>19.375655999999999</v>
      </c>
      <c r="D2848" s="46">
        <f t="shared" si="89"/>
        <v>1.2367440000000001</v>
      </c>
      <c r="E2848" s="160">
        <v>0</v>
      </c>
      <c r="F2848" s="161">
        <v>1.2367440000000001</v>
      </c>
      <c r="G2848" s="162">
        <v>0</v>
      </c>
      <c r="H2848" s="162">
        <v>0</v>
      </c>
      <c r="I2848" s="162">
        <v>0</v>
      </c>
      <c r="J2848" s="162">
        <v>0</v>
      </c>
      <c r="K2848" s="163">
        <f>Лист4!E2846/1000-J2848</f>
        <v>20.612400000000001</v>
      </c>
      <c r="L2848" s="164"/>
      <c r="M2848" s="164"/>
    </row>
    <row r="2849" spans="1:13" s="165" customFormat="1" ht="25.5" customHeight="1" x14ac:dyDescent="0.25">
      <c r="A2849" s="45" t="str">
        <f>Лист4!A2847</f>
        <v xml:space="preserve">свх Знаменский ул. д.44 </v>
      </c>
      <c r="B2849" s="185" t="str">
        <f>Лист4!C2847</f>
        <v>-, г. Знаменск</v>
      </c>
      <c r="C2849" s="46">
        <f t="shared" si="88"/>
        <v>53.5245964</v>
      </c>
      <c r="D2849" s="46">
        <f t="shared" si="89"/>
        <v>3.4164636000000002</v>
      </c>
      <c r="E2849" s="160">
        <v>0</v>
      </c>
      <c r="F2849" s="161">
        <v>3.4164636000000002</v>
      </c>
      <c r="G2849" s="162">
        <v>0</v>
      </c>
      <c r="H2849" s="162">
        <v>0</v>
      </c>
      <c r="I2849" s="162">
        <v>0</v>
      </c>
      <c r="J2849" s="162">
        <v>0</v>
      </c>
      <c r="K2849" s="163">
        <f>Лист4!E2847/1000</f>
        <v>56.94106</v>
      </c>
      <c r="L2849" s="164"/>
      <c r="M2849" s="164"/>
    </row>
    <row r="2850" spans="1:13" s="165" customFormat="1" ht="18.75" customHeight="1" x14ac:dyDescent="0.25">
      <c r="A2850" s="45" t="str">
        <f>Лист4!A2848</f>
        <v xml:space="preserve">свх Знаменский ул. д.45 </v>
      </c>
      <c r="B2850" s="185" t="str">
        <f>Лист4!C2848</f>
        <v>-, г. Знаменск</v>
      </c>
      <c r="C2850" s="46">
        <f t="shared" si="88"/>
        <v>6.0442</v>
      </c>
      <c r="D2850" s="46">
        <f t="shared" si="89"/>
        <v>0.38579999999999998</v>
      </c>
      <c r="E2850" s="160">
        <v>0</v>
      </c>
      <c r="F2850" s="161">
        <v>0.38579999999999998</v>
      </c>
      <c r="G2850" s="162">
        <v>0</v>
      </c>
      <c r="H2850" s="162">
        <v>0</v>
      </c>
      <c r="I2850" s="162">
        <v>0</v>
      </c>
      <c r="J2850" s="162">
        <v>0</v>
      </c>
      <c r="K2850" s="163">
        <f>Лист4!E2848/1000-J2850</f>
        <v>6.43</v>
      </c>
      <c r="L2850" s="164"/>
      <c r="M2850" s="164"/>
    </row>
    <row r="2851" spans="1:13" s="165" customFormat="1" ht="18.75" customHeight="1" x14ac:dyDescent="0.25">
      <c r="A2851" s="45" t="str">
        <f>Лист4!A2849</f>
        <v xml:space="preserve">свх Ракетный ул. д.52 </v>
      </c>
      <c r="B2851" s="185" t="str">
        <f>Лист4!C2849</f>
        <v>-, г. Знаменск</v>
      </c>
      <c r="C2851" s="46">
        <f t="shared" si="88"/>
        <v>12.158900000000001</v>
      </c>
      <c r="D2851" s="46">
        <f t="shared" si="89"/>
        <v>0.77610000000000001</v>
      </c>
      <c r="E2851" s="160">
        <v>0</v>
      </c>
      <c r="F2851" s="161">
        <v>0.77610000000000001</v>
      </c>
      <c r="G2851" s="162">
        <v>0</v>
      </c>
      <c r="H2851" s="162">
        <v>0</v>
      </c>
      <c r="I2851" s="162">
        <v>0</v>
      </c>
      <c r="J2851" s="162">
        <v>0</v>
      </c>
      <c r="K2851" s="163">
        <f>Лист4!E2849/1000-J2851</f>
        <v>12.935</v>
      </c>
      <c r="L2851" s="164"/>
      <c r="M2851" s="164"/>
    </row>
    <row r="2852" spans="1:13" s="165" customFormat="1" ht="18.75" customHeight="1" x14ac:dyDescent="0.25">
      <c r="A2852" s="45" t="str">
        <f>Лист4!A2850</f>
        <v xml:space="preserve">свх Ракетный ул. д.60 </v>
      </c>
      <c r="B2852" s="185" t="str">
        <f>Лист4!C2850</f>
        <v>-, г. Знаменск</v>
      </c>
      <c r="C2852" s="46">
        <f t="shared" si="88"/>
        <v>18.634748000000002</v>
      </c>
      <c r="D2852" s="46">
        <f t="shared" si="89"/>
        <v>1.189452</v>
      </c>
      <c r="E2852" s="160"/>
      <c r="F2852" s="161">
        <v>1.189452</v>
      </c>
      <c r="G2852" s="162"/>
      <c r="H2852" s="162"/>
      <c r="I2852" s="162"/>
      <c r="J2852" s="162">
        <v>0</v>
      </c>
      <c r="K2852" s="163">
        <f>Лист4!E2850/1000</f>
        <v>19.824200000000001</v>
      </c>
      <c r="L2852" s="164"/>
      <c r="M2852" s="164"/>
    </row>
    <row r="2853" spans="1:13" s="165" customFormat="1" ht="38.25" customHeight="1" x14ac:dyDescent="0.25">
      <c r="A2853" s="45" t="str">
        <f>Лист4!A2851</f>
        <v xml:space="preserve">свх Ракетный ул. д.61 </v>
      </c>
      <c r="B2853" s="185" t="str">
        <f>Лист4!C2851</f>
        <v>-, г. Знаменск</v>
      </c>
      <c r="C2853" s="46">
        <f t="shared" si="88"/>
        <v>13.578111999999987</v>
      </c>
      <c r="D2853" s="46">
        <f t="shared" si="89"/>
        <v>0.8666879999999999</v>
      </c>
      <c r="E2853" s="160">
        <v>0</v>
      </c>
      <c r="F2853" s="161">
        <v>0.8666879999999999</v>
      </c>
      <c r="G2853" s="162">
        <v>0</v>
      </c>
      <c r="H2853" s="162">
        <v>0</v>
      </c>
      <c r="I2853" s="162">
        <v>0</v>
      </c>
      <c r="J2853" s="162">
        <v>322.55</v>
      </c>
      <c r="K2853" s="163">
        <f>Лист4!E2851/1000-J2853</f>
        <v>-308.10520000000002</v>
      </c>
      <c r="L2853" s="164"/>
      <c r="M2853" s="164"/>
    </row>
    <row r="2854" spans="1:13" s="165" customFormat="1" ht="18.75" customHeight="1" x14ac:dyDescent="0.25">
      <c r="A2854" s="45" t="str">
        <f>Лист4!A2852</f>
        <v xml:space="preserve">свх Ракетный ул. д.62 </v>
      </c>
      <c r="B2854" s="185" t="str">
        <f>Лист4!C2852</f>
        <v>-, г. Знаменск</v>
      </c>
      <c r="C2854" s="46">
        <f t="shared" si="88"/>
        <v>8.8055439999999994</v>
      </c>
      <c r="D2854" s="46">
        <f t="shared" si="89"/>
        <v>0.562056</v>
      </c>
      <c r="E2854" s="160">
        <v>0</v>
      </c>
      <c r="F2854" s="161">
        <v>0.562056</v>
      </c>
      <c r="G2854" s="162">
        <v>0</v>
      </c>
      <c r="H2854" s="162">
        <v>0</v>
      </c>
      <c r="I2854" s="162">
        <v>0</v>
      </c>
      <c r="J2854" s="162">
        <v>0</v>
      </c>
      <c r="K2854" s="163">
        <f>Лист4!E2852/1000</f>
        <v>9.3675999999999995</v>
      </c>
      <c r="L2854" s="164"/>
      <c r="M2854" s="164"/>
    </row>
    <row r="2855" spans="1:13" s="165" customFormat="1" ht="18.75" customHeight="1" x14ac:dyDescent="0.25">
      <c r="A2855" s="45" t="str">
        <f>Лист4!A2853</f>
        <v xml:space="preserve">свх Ракетный ул. д.64 </v>
      </c>
      <c r="B2855" s="185" t="str">
        <f>Лист4!C2853</f>
        <v>-, г. Знаменск</v>
      </c>
      <c r="C2855" s="46">
        <f t="shared" si="88"/>
        <v>51.075285399999999</v>
      </c>
      <c r="D2855" s="46">
        <f t="shared" si="89"/>
        <v>3.2601245999999997</v>
      </c>
      <c r="E2855" s="160">
        <v>0</v>
      </c>
      <c r="F2855" s="161">
        <v>3.2601245999999997</v>
      </c>
      <c r="G2855" s="162">
        <v>0</v>
      </c>
      <c r="H2855" s="162">
        <v>0</v>
      </c>
      <c r="I2855" s="162">
        <v>0</v>
      </c>
      <c r="J2855" s="162">
        <v>0</v>
      </c>
      <c r="K2855" s="163">
        <f>Лист4!E2853/1000</f>
        <v>54.335409999999996</v>
      </c>
      <c r="L2855" s="164"/>
      <c r="M2855" s="164"/>
    </row>
    <row r="2856" spans="1:13" s="165" customFormat="1" ht="25.5" customHeight="1" x14ac:dyDescent="0.25">
      <c r="A2856" s="45" t="str">
        <f>Лист4!A2854</f>
        <v xml:space="preserve">свх Ракетный ул. д.65 </v>
      </c>
      <c r="B2856" s="185" t="str">
        <f>Лист4!C2854</f>
        <v>-, г. Знаменск</v>
      </c>
      <c r="C2856" s="46">
        <f t="shared" si="88"/>
        <v>5.2452000000000005</v>
      </c>
      <c r="D2856" s="46">
        <f t="shared" si="89"/>
        <v>0.33479999999999999</v>
      </c>
      <c r="E2856" s="160">
        <v>0</v>
      </c>
      <c r="F2856" s="161">
        <v>0.33479999999999999</v>
      </c>
      <c r="G2856" s="162">
        <v>0</v>
      </c>
      <c r="H2856" s="162">
        <v>0</v>
      </c>
      <c r="I2856" s="162">
        <v>0</v>
      </c>
      <c r="J2856" s="162">
        <v>0</v>
      </c>
      <c r="K2856" s="163">
        <f>Лист4!E2854/1000</f>
        <v>5.58</v>
      </c>
      <c r="L2856" s="164"/>
      <c r="M2856" s="164"/>
    </row>
    <row r="2857" spans="1:13" s="165" customFormat="1" ht="38.25" customHeight="1" x14ac:dyDescent="0.25">
      <c r="A2857" s="45" t="str">
        <f>Лист4!A2855</f>
        <v xml:space="preserve">Советской Армии ул. д.45 </v>
      </c>
      <c r="B2857" s="185" t="str">
        <f>Лист4!C2855</f>
        <v>-, г. Знаменск</v>
      </c>
      <c r="C2857" s="46">
        <f t="shared" si="88"/>
        <v>382.61712060000002</v>
      </c>
      <c r="D2857" s="46">
        <f t="shared" si="89"/>
        <v>24.422369400000001</v>
      </c>
      <c r="E2857" s="160">
        <v>0</v>
      </c>
      <c r="F2857" s="161">
        <v>24.422369400000001</v>
      </c>
      <c r="G2857" s="162">
        <v>0</v>
      </c>
      <c r="H2857" s="162">
        <v>0</v>
      </c>
      <c r="I2857" s="162">
        <v>0</v>
      </c>
      <c r="J2857" s="162">
        <v>0</v>
      </c>
      <c r="K2857" s="163">
        <f>Лист4!E2855/1000</f>
        <v>407.03949</v>
      </c>
      <c r="L2857" s="164"/>
      <c r="M2857" s="164"/>
    </row>
    <row r="2858" spans="1:13" s="165" customFormat="1" ht="18.75" customHeight="1" x14ac:dyDescent="0.25">
      <c r="A2858" s="45" t="str">
        <f>Лист4!A2856</f>
        <v xml:space="preserve">Толбухина ул. д.1 </v>
      </c>
      <c r="B2858" s="185" t="str">
        <f>Лист4!C2856</f>
        <v>-, г. Знаменск</v>
      </c>
      <c r="C2858" s="46">
        <f t="shared" si="88"/>
        <v>18.569982000000003</v>
      </c>
      <c r="D2858" s="46">
        <f t="shared" si="89"/>
        <v>1.1853180000000001</v>
      </c>
      <c r="E2858" s="160">
        <v>0</v>
      </c>
      <c r="F2858" s="161">
        <v>1.1853180000000001</v>
      </c>
      <c r="G2858" s="162">
        <v>0</v>
      </c>
      <c r="H2858" s="162">
        <v>0</v>
      </c>
      <c r="I2858" s="162">
        <v>0</v>
      </c>
      <c r="J2858" s="162">
        <v>0</v>
      </c>
      <c r="K2858" s="163">
        <f>Лист4!E2856/1000</f>
        <v>19.755300000000002</v>
      </c>
      <c r="L2858" s="164"/>
      <c r="M2858" s="164"/>
    </row>
    <row r="2859" spans="1:13" s="165" customFormat="1" ht="18.75" customHeight="1" x14ac:dyDescent="0.25">
      <c r="A2859" s="45" t="str">
        <f>Лист4!A2857</f>
        <v xml:space="preserve">Толбухина ул. д.2 </v>
      </c>
      <c r="B2859" s="185" t="str">
        <f>Лист4!C2857</f>
        <v>-, г. Знаменск</v>
      </c>
      <c r="C2859" s="46">
        <f t="shared" si="88"/>
        <v>306.69006819999993</v>
      </c>
      <c r="D2859" s="46">
        <f t="shared" si="89"/>
        <v>19.575961799999995</v>
      </c>
      <c r="E2859" s="160">
        <v>0</v>
      </c>
      <c r="F2859" s="161">
        <v>19.575961799999995</v>
      </c>
      <c r="G2859" s="162">
        <v>0</v>
      </c>
      <c r="H2859" s="162">
        <v>0</v>
      </c>
      <c r="I2859" s="162">
        <v>0</v>
      </c>
      <c r="J2859" s="162">
        <v>0</v>
      </c>
      <c r="K2859" s="163">
        <f>Лист4!E2857/1000</f>
        <v>326.26602999999994</v>
      </c>
      <c r="L2859" s="164"/>
      <c r="M2859" s="164"/>
    </row>
    <row r="2860" spans="1:13" s="165" customFormat="1" ht="18.75" customHeight="1" x14ac:dyDescent="0.25">
      <c r="A2860" s="45" t="str">
        <f>Лист4!A2858</f>
        <v xml:space="preserve">Толбухина ул. д.2А </v>
      </c>
      <c r="B2860" s="185" t="str">
        <f>Лист4!C2858</f>
        <v>-, г. Знаменск</v>
      </c>
      <c r="C2860" s="46">
        <f t="shared" si="88"/>
        <v>329.34237619999999</v>
      </c>
      <c r="D2860" s="46">
        <f t="shared" si="89"/>
        <v>21.021853799999999</v>
      </c>
      <c r="E2860" s="160">
        <v>0</v>
      </c>
      <c r="F2860" s="161">
        <v>21.021853799999999</v>
      </c>
      <c r="G2860" s="162">
        <v>0</v>
      </c>
      <c r="H2860" s="162">
        <v>0</v>
      </c>
      <c r="I2860" s="162">
        <v>0</v>
      </c>
      <c r="J2860" s="162">
        <v>0</v>
      </c>
      <c r="K2860" s="163">
        <f>Лист4!E2858/1000</f>
        <v>350.36422999999996</v>
      </c>
      <c r="L2860" s="164"/>
      <c r="M2860" s="164"/>
    </row>
    <row r="2861" spans="1:13" s="165" customFormat="1" ht="25.5" customHeight="1" x14ac:dyDescent="0.25">
      <c r="A2861" s="45" t="str">
        <f>Лист4!A2859</f>
        <v xml:space="preserve">Толбухина ул. д.3 </v>
      </c>
      <c r="B2861" s="185" t="str">
        <f>Лист4!C2859</f>
        <v>-, г. Знаменск</v>
      </c>
      <c r="C2861" s="46">
        <f t="shared" si="88"/>
        <v>57.846659999999986</v>
      </c>
      <c r="D2861" s="46">
        <f t="shared" si="89"/>
        <v>3.6923399999999997</v>
      </c>
      <c r="E2861" s="160">
        <v>0</v>
      </c>
      <c r="F2861" s="161">
        <v>3.6923399999999997</v>
      </c>
      <c r="G2861" s="162">
        <v>0</v>
      </c>
      <c r="H2861" s="162">
        <v>0</v>
      </c>
      <c r="I2861" s="162">
        <v>0</v>
      </c>
      <c r="J2861" s="162">
        <v>153.49</v>
      </c>
      <c r="K2861" s="163">
        <f>Лист4!E2859/1000-J2861</f>
        <v>-91.951000000000022</v>
      </c>
      <c r="L2861" s="164"/>
      <c r="M2861" s="164"/>
    </row>
    <row r="2862" spans="1:13" s="165" customFormat="1" ht="25.5" customHeight="1" x14ac:dyDescent="0.25">
      <c r="A2862" s="45" t="str">
        <f>Лист4!A2860</f>
        <v xml:space="preserve">Толбухина ул. д.5 </v>
      </c>
      <c r="B2862" s="185" t="str">
        <f>Лист4!C2860</f>
        <v>-, г. Знаменск</v>
      </c>
      <c r="C2862" s="46">
        <f t="shared" si="88"/>
        <v>78.565547800000004</v>
      </c>
      <c r="D2862" s="46">
        <f t="shared" si="89"/>
        <v>5.0148222000000002</v>
      </c>
      <c r="E2862" s="160">
        <v>0</v>
      </c>
      <c r="F2862" s="161">
        <v>5.0148222000000002</v>
      </c>
      <c r="G2862" s="162">
        <v>0</v>
      </c>
      <c r="H2862" s="162">
        <v>0</v>
      </c>
      <c r="I2862" s="162">
        <v>0</v>
      </c>
      <c r="J2862" s="162">
        <v>0</v>
      </c>
      <c r="K2862" s="163">
        <f>Лист4!E2860/1000</f>
        <v>83.580370000000002</v>
      </c>
      <c r="L2862" s="164"/>
      <c r="M2862" s="164"/>
    </row>
    <row r="2863" spans="1:13" s="165" customFormat="1" ht="18.75" customHeight="1" x14ac:dyDescent="0.25">
      <c r="A2863" s="45" t="str">
        <f>Лист4!A2861</f>
        <v xml:space="preserve">Фрунзе ул. д.1 </v>
      </c>
      <c r="B2863" s="185" t="str">
        <f>Лист4!C2861</f>
        <v>-, г. Знаменск</v>
      </c>
      <c r="C2863" s="46">
        <f t="shared" si="88"/>
        <v>43.970925200000003</v>
      </c>
      <c r="D2863" s="46">
        <f t="shared" si="89"/>
        <v>2.8066548</v>
      </c>
      <c r="E2863" s="160">
        <v>0</v>
      </c>
      <c r="F2863" s="161">
        <v>2.8066548</v>
      </c>
      <c r="G2863" s="162">
        <v>0</v>
      </c>
      <c r="H2863" s="162">
        <v>0</v>
      </c>
      <c r="I2863" s="162">
        <v>0</v>
      </c>
      <c r="J2863" s="162">
        <v>0</v>
      </c>
      <c r="K2863" s="163">
        <f>Лист4!E2861/1000</f>
        <v>46.77758</v>
      </c>
      <c r="L2863" s="164"/>
      <c r="M2863" s="164"/>
    </row>
    <row r="2864" spans="1:13" s="165" customFormat="1" ht="18.75" customHeight="1" x14ac:dyDescent="0.25">
      <c r="A2864" s="45" t="str">
        <f>Лист4!A2862</f>
        <v xml:space="preserve">Фрунзе ул. д.2 </v>
      </c>
      <c r="B2864" s="185" t="str">
        <f>Лист4!C2862</f>
        <v>-, г. Знаменск</v>
      </c>
      <c r="C2864" s="46">
        <f t="shared" si="88"/>
        <v>90.993034000000009</v>
      </c>
      <c r="D2864" s="46">
        <f t="shared" si="89"/>
        <v>5.8080660000000002</v>
      </c>
      <c r="E2864" s="160">
        <v>0</v>
      </c>
      <c r="F2864" s="161">
        <v>5.8080660000000002</v>
      </c>
      <c r="G2864" s="162">
        <v>0</v>
      </c>
      <c r="H2864" s="162">
        <v>0</v>
      </c>
      <c r="I2864" s="162">
        <v>0</v>
      </c>
      <c r="J2864" s="162">
        <v>0</v>
      </c>
      <c r="K2864" s="163">
        <f>Лист4!E2862/1000</f>
        <v>96.801100000000005</v>
      </c>
      <c r="L2864" s="164"/>
      <c r="M2864" s="164"/>
    </row>
    <row r="2865" spans="1:13" s="165" customFormat="1" ht="18.75" customHeight="1" x14ac:dyDescent="0.25">
      <c r="A2865" s="45" t="str">
        <f>Лист4!A2863</f>
        <v xml:space="preserve">Фрунзе ул. д.3 </v>
      </c>
      <c r="B2865" s="185" t="str">
        <f>Лист4!C2863</f>
        <v>-, г. Знаменск</v>
      </c>
      <c r="C2865" s="46">
        <f t="shared" si="88"/>
        <v>21.948793200000001</v>
      </c>
      <c r="D2865" s="46">
        <f t="shared" si="89"/>
        <v>1.4009867999999999</v>
      </c>
      <c r="E2865" s="160">
        <v>0</v>
      </c>
      <c r="F2865" s="161">
        <v>1.4009867999999999</v>
      </c>
      <c r="G2865" s="162">
        <v>0</v>
      </c>
      <c r="H2865" s="162">
        <v>0</v>
      </c>
      <c r="I2865" s="162">
        <v>0</v>
      </c>
      <c r="J2865" s="162">
        <v>0</v>
      </c>
      <c r="K2865" s="163">
        <f>Лист4!E2863/1000</f>
        <v>23.349779999999999</v>
      </c>
      <c r="L2865" s="164"/>
      <c r="M2865" s="164"/>
    </row>
    <row r="2866" spans="1:13" s="165" customFormat="1" ht="18.75" customHeight="1" x14ac:dyDescent="0.25">
      <c r="A2866" s="45" t="str">
        <f>Лист4!A2864</f>
        <v xml:space="preserve">Фрунзе ул. д.4 </v>
      </c>
      <c r="B2866" s="185" t="str">
        <f>Лист4!C2864</f>
        <v>-, г. Знаменск</v>
      </c>
      <c r="C2866" s="46">
        <f t="shared" si="88"/>
        <v>27.975622000000001</v>
      </c>
      <c r="D2866" s="46">
        <f t="shared" si="89"/>
        <v>1.7856780000000001</v>
      </c>
      <c r="E2866" s="160">
        <v>0</v>
      </c>
      <c r="F2866" s="161">
        <v>1.7856780000000001</v>
      </c>
      <c r="G2866" s="162">
        <v>0</v>
      </c>
      <c r="H2866" s="162">
        <v>0</v>
      </c>
      <c r="I2866" s="162">
        <v>0</v>
      </c>
      <c r="J2866" s="162">
        <v>0</v>
      </c>
      <c r="K2866" s="163">
        <f>Лист4!E2864/1000-J2866</f>
        <v>29.761300000000002</v>
      </c>
      <c r="L2866" s="164"/>
      <c r="M2866" s="164"/>
    </row>
    <row r="2867" spans="1:13" s="165" customFormat="1" ht="18.75" customHeight="1" x14ac:dyDescent="0.25">
      <c r="A2867" s="45" t="str">
        <f>Лист4!A2865</f>
        <v xml:space="preserve">Фрунзе ул. д.5 </v>
      </c>
      <c r="B2867" s="185" t="str">
        <f>Лист4!C2865</f>
        <v>-, г. Знаменск</v>
      </c>
      <c r="C2867" s="46">
        <f t="shared" si="88"/>
        <v>50.901564</v>
      </c>
      <c r="D2867" s="46">
        <f t="shared" si="89"/>
        <v>3.2490359999999994</v>
      </c>
      <c r="E2867" s="160">
        <v>0</v>
      </c>
      <c r="F2867" s="161">
        <v>3.2490359999999994</v>
      </c>
      <c r="G2867" s="162">
        <v>0</v>
      </c>
      <c r="H2867" s="162">
        <v>0</v>
      </c>
      <c r="I2867" s="162">
        <v>0</v>
      </c>
      <c r="J2867" s="162">
        <v>0</v>
      </c>
      <c r="K2867" s="163">
        <f>Лист4!E2865/1000</f>
        <v>54.150599999999997</v>
      </c>
      <c r="L2867" s="164"/>
      <c r="M2867" s="164"/>
    </row>
    <row r="2868" spans="1:13" s="165" customFormat="1" ht="18.75" customHeight="1" x14ac:dyDescent="0.25">
      <c r="A2868" s="45" t="str">
        <f>Лист4!A2866</f>
        <v xml:space="preserve">Черняховского ул. д.11 </v>
      </c>
      <c r="B2868" s="185" t="str">
        <f>Лист4!C2866</f>
        <v>-, г. Знаменск</v>
      </c>
      <c r="C2868" s="46">
        <f t="shared" si="88"/>
        <v>69.405369999999991</v>
      </c>
      <c r="D2868" s="46">
        <f t="shared" si="89"/>
        <v>4.4301300000000001</v>
      </c>
      <c r="E2868" s="160">
        <v>0</v>
      </c>
      <c r="F2868" s="161">
        <v>4.4301300000000001</v>
      </c>
      <c r="G2868" s="162">
        <v>0</v>
      </c>
      <c r="H2868" s="162">
        <v>0</v>
      </c>
      <c r="I2868" s="162">
        <v>0</v>
      </c>
      <c r="J2868" s="162">
        <v>0</v>
      </c>
      <c r="K2868" s="163">
        <f>Лист4!E2866/1000</f>
        <v>73.835499999999996</v>
      </c>
      <c r="L2868" s="164"/>
      <c r="M2868" s="164"/>
    </row>
    <row r="2869" spans="1:13" s="165" customFormat="1" ht="18.75" customHeight="1" x14ac:dyDescent="0.25">
      <c r="A2869" s="45" t="str">
        <f>Лист4!A2867</f>
        <v xml:space="preserve">Черняховского ул. д.12 </v>
      </c>
      <c r="B2869" s="185" t="str">
        <f>Лист4!C2867</f>
        <v>-, г. Знаменск</v>
      </c>
      <c r="C2869" s="46">
        <f t="shared" si="88"/>
        <v>60.186602000000001</v>
      </c>
      <c r="D2869" s="46">
        <f t="shared" si="89"/>
        <v>3.8416980000000001</v>
      </c>
      <c r="E2869" s="160">
        <v>0</v>
      </c>
      <c r="F2869" s="161">
        <v>3.8416980000000001</v>
      </c>
      <c r="G2869" s="162">
        <v>0</v>
      </c>
      <c r="H2869" s="162">
        <v>0</v>
      </c>
      <c r="I2869" s="162">
        <v>0</v>
      </c>
      <c r="J2869" s="162">
        <v>0</v>
      </c>
      <c r="K2869" s="163">
        <f>Лист4!E2867/1000</f>
        <v>64.028300000000002</v>
      </c>
      <c r="L2869" s="164"/>
      <c r="M2869" s="164"/>
    </row>
    <row r="2870" spans="1:13" s="165" customFormat="1" ht="25.5" customHeight="1" x14ac:dyDescent="0.25">
      <c r="A2870" s="45" t="str">
        <f>Лист4!A2868</f>
        <v xml:space="preserve">Черняховского ул. д.14 </v>
      </c>
      <c r="B2870" s="185" t="str">
        <f>Лист4!C2868</f>
        <v>-, г. Знаменск</v>
      </c>
      <c r="C2870" s="46">
        <f t="shared" si="88"/>
        <v>59.069412000000007</v>
      </c>
      <c r="D2870" s="46">
        <f t="shared" si="89"/>
        <v>3.7703880000000001</v>
      </c>
      <c r="E2870" s="160">
        <v>0</v>
      </c>
      <c r="F2870" s="161">
        <v>3.7703880000000001</v>
      </c>
      <c r="G2870" s="162">
        <v>0</v>
      </c>
      <c r="H2870" s="162">
        <v>0</v>
      </c>
      <c r="I2870" s="162">
        <v>0</v>
      </c>
      <c r="J2870" s="162">
        <v>0</v>
      </c>
      <c r="K2870" s="163">
        <f>Лист4!E2868/1000</f>
        <v>62.839800000000004</v>
      </c>
      <c r="L2870" s="164"/>
      <c r="M2870" s="164"/>
    </row>
    <row r="2871" spans="1:13" s="165" customFormat="1" ht="25.5" customHeight="1" x14ac:dyDescent="0.25">
      <c r="A2871" s="45" t="str">
        <f>Лист4!A2869</f>
        <v xml:space="preserve">Черняховского ул. д.16 </v>
      </c>
      <c r="B2871" s="185" t="str">
        <f>Лист4!C2869</f>
        <v>-, г. Знаменск</v>
      </c>
      <c r="C2871" s="46">
        <f t="shared" si="88"/>
        <v>25.928771999999999</v>
      </c>
      <c r="D2871" s="46">
        <f t="shared" si="89"/>
        <v>1.6550280000000002</v>
      </c>
      <c r="E2871" s="160">
        <v>0</v>
      </c>
      <c r="F2871" s="161">
        <v>1.6550280000000002</v>
      </c>
      <c r="G2871" s="162">
        <v>0</v>
      </c>
      <c r="H2871" s="162">
        <v>0</v>
      </c>
      <c r="I2871" s="162">
        <v>0</v>
      </c>
      <c r="J2871" s="162">
        <v>0</v>
      </c>
      <c r="K2871" s="163">
        <f>Лист4!E2869/1000-J2871</f>
        <v>27.5838</v>
      </c>
      <c r="L2871" s="164"/>
      <c r="M2871" s="164"/>
    </row>
    <row r="2872" spans="1:13" s="165" customFormat="1" ht="18.75" customHeight="1" x14ac:dyDescent="0.25">
      <c r="A2872" s="45" t="str">
        <f>Лист4!A2870</f>
        <v xml:space="preserve">Черняховского ул. д.7 </v>
      </c>
      <c r="B2872" s="185" t="str">
        <f>Лист4!C2870</f>
        <v>-, г. Знаменск</v>
      </c>
      <c r="C2872" s="46">
        <f t="shared" si="88"/>
        <v>346.42793840000002</v>
      </c>
      <c r="D2872" s="46">
        <f t="shared" si="89"/>
        <v>22.112421600000001</v>
      </c>
      <c r="E2872" s="160">
        <v>0</v>
      </c>
      <c r="F2872" s="161">
        <v>22.112421600000001</v>
      </c>
      <c r="G2872" s="162">
        <v>0</v>
      </c>
      <c r="H2872" s="162">
        <v>0</v>
      </c>
      <c r="I2872" s="162">
        <v>0</v>
      </c>
      <c r="J2872" s="162">
        <v>0</v>
      </c>
      <c r="K2872" s="163">
        <f>Лист4!E2870/1000</f>
        <v>368.54036000000002</v>
      </c>
      <c r="L2872" s="164"/>
      <c r="M2872" s="164"/>
    </row>
    <row r="2873" spans="1:13" s="165" customFormat="1" ht="25.5" customHeight="1" x14ac:dyDescent="0.25">
      <c r="A2873" s="45" t="str">
        <f>Лист4!A2871</f>
        <v xml:space="preserve">Черняховского ул. д.9 </v>
      </c>
      <c r="B2873" s="185" t="str">
        <f>Лист4!C2871</f>
        <v>-, г. Знаменск</v>
      </c>
      <c r="C2873" s="46">
        <f t="shared" si="88"/>
        <v>22.2545</v>
      </c>
      <c r="D2873" s="46">
        <f t="shared" si="89"/>
        <v>1.4205000000000001</v>
      </c>
      <c r="E2873" s="160">
        <v>0</v>
      </c>
      <c r="F2873" s="161">
        <v>1.4205000000000001</v>
      </c>
      <c r="G2873" s="162">
        <v>0</v>
      </c>
      <c r="H2873" s="162">
        <v>0</v>
      </c>
      <c r="I2873" s="162">
        <v>0</v>
      </c>
      <c r="J2873" s="162">
        <v>0</v>
      </c>
      <c r="K2873" s="163">
        <f>Лист4!E2871/1000-J2873</f>
        <v>23.675000000000001</v>
      </c>
      <c r="L2873" s="164"/>
      <c r="M2873" s="164"/>
    </row>
    <row r="2874" spans="1:13" s="167" customFormat="1" ht="27" customHeight="1" x14ac:dyDescent="0.25">
      <c r="A2874" s="45" t="str">
        <f>Лист4!A2872</f>
        <v xml:space="preserve">Янгеля ул. д.1 </v>
      </c>
      <c r="B2874" s="185" t="str">
        <f>Лист4!C2872</f>
        <v>-, г. Знаменск</v>
      </c>
      <c r="C2874" s="46">
        <f t="shared" si="88"/>
        <v>474.31595359999989</v>
      </c>
      <c r="D2874" s="46">
        <f t="shared" si="89"/>
        <v>30.275486399999991</v>
      </c>
      <c r="E2874" s="160">
        <v>0</v>
      </c>
      <c r="F2874" s="161">
        <v>30.275486399999991</v>
      </c>
      <c r="G2874" s="162">
        <v>0</v>
      </c>
      <c r="H2874" s="162">
        <v>0</v>
      </c>
      <c r="I2874" s="162">
        <v>0</v>
      </c>
      <c r="J2874" s="162">
        <v>0</v>
      </c>
      <c r="K2874" s="163">
        <f>Лист4!E2872/1000-J2874</f>
        <v>504.59143999999986</v>
      </c>
      <c r="L2874" s="164"/>
      <c r="M2874" s="164"/>
    </row>
    <row r="2875" spans="1:13" s="165" customFormat="1" ht="18.75" customHeight="1" x14ac:dyDescent="0.25">
      <c r="A2875" s="45" t="str">
        <f>Лист4!A2873</f>
        <v xml:space="preserve">Янгеля ул. д.11 </v>
      </c>
      <c r="B2875" s="185" t="str">
        <f>Лист4!C2873</f>
        <v>-, г. Знаменск</v>
      </c>
      <c r="C2875" s="46">
        <f t="shared" si="88"/>
        <v>304.24603999999999</v>
      </c>
      <c r="D2875" s="46">
        <f t="shared" si="89"/>
        <v>19.41996</v>
      </c>
      <c r="E2875" s="160">
        <v>0</v>
      </c>
      <c r="F2875" s="161">
        <v>19.41996</v>
      </c>
      <c r="G2875" s="162">
        <v>0</v>
      </c>
      <c r="H2875" s="162">
        <v>0</v>
      </c>
      <c r="I2875" s="162">
        <v>0</v>
      </c>
      <c r="J2875" s="162">
        <v>827.17</v>
      </c>
      <c r="K2875" s="163">
        <f>Лист4!E2873/1000-J2875</f>
        <v>-503.50399999999996</v>
      </c>
      <c r="L2875" s="164"/>
      <c r="M2875" s="164"/>
    </row>
    <row r="2876" spans="1:13" s="165" customFormat="1" ht="18.75" customHeight="1" x14ac:dyDescent="0.25">
      <c r="A2876" s="45" t="str">
        <f>Лист4!A2874</f>
        <v xml:space="preserve">Янгеля ул. д.13 </v>
      </c>
      <c r="B2876" s="185" t="str">
        <f>Лист4!C2874</f>
        <v>-, г. Знаменск</v>
      </c>
      <c r="C2876" s="46">
        <f t="shared" si="88"/>
        <v>332.87092000000001</v>
      </c>
      <c r="D2876" s="46">
        <f t="shared" si="89"/>
        <v>21.247079999999997</v>
      </c>
      <c r="E2876" s="160">
        <v>0</v>
      </c>
      <c r="F2876" s="161">
        <v>21.247079999999997</v>
      </c>
      <c r="G2876" s="162">
        <v>0</v>
      </c>
      <c r="H2876" s="162">
        <v>0</v>
      </c>
      <c r="I2876" s="162">
        <v>0</v>
      </c>
      <c r="J2876" s="162">
        <v>0</v>
      </c>
      <c r="K2876" s="163">
        <f>Лист4!E2874/1000</f>
        <v>354.11799999999999</v>
      </c>
      <c r="L2876" s="164"/>
      <c r="M2876" s="164"/>
    </row>
    <row r="2877" spans="1:13" s="165" customFormat="1" ht="18.75" customHeight="1" x14ac:dyDescent="0.25">
      <c r="A2877" s="45" t="str">
        <f>Лист4!A2875</f>
        <v xml:space="preserve">Янгеля ул. д.15 </v>
      </c>
      <c r="B2877" s="185" t="str">
        <f>Лист4!C2875</f>
        <v>-, г. Знаменск</v>
      </c>
      <c r="C2877" s="46">
        <f t="shared" si="88"/>
        <v>584.08123879999994</v>
      </c>
      <c r="D2877" s="46">
        <f t="shared" si="89"/>
        <v>37.281781199999998</v>
      </c>
      <c r="E2877" s="160">
        <v>0</v>
      </c>
      <c r="F2877" s="161">
        <v>37.281781199999998</v>
      </c>
      <c r="G2877" s="162">
        <v>0</v>
      </c>
      <c r="H2877" s="162">
        <v>0</v>
      </c>
      <c r="I2877" s="162">
        <v>0</v>
      </c>
      <c r="J2877" s="162">
        <v>0</v>
      </c>
      <c r="K2877" s="163">
        <f>Лист4!E2875/1000</f>
        <v>621.36301999999989</v>
      </c>
      <c r="L2877" s="164"/>
      <c r="M2877" s="164"/>
    </row>
    <row r="2878" spans="1:13" s="165" customFormat="1" ht="18.75" customHeight="1" x14ac:dyDescent="0.25">
      <c r="A2878" s="45" t="str">
        <f>Лист4!A2876</f>
        <v xml:space="preserve">Янгеля ул. д.17 </v>
      </c>
      <c r="B2878" s="185" t="str">
        <f>Лист4!C2876</f>
        <v>-, г. Знаменск</v>
      </c>
      <c r="C2878" s="46">
        <f t="shared" ref="C2878:C2941" si="90">K2878+J2878-F2878</f>
        <v>281.84141259999996</v>
      </c>
      <c r="D2878" s="46">
        <f t="shared" ref="D2878:D2941" si="91">F2878</f>
        <v>17.989877399999997</v>
      </c>
      <c r="E2878" s="160">
        <v>0</v>
      </c>
      <c r="F2878" s="161">
        <v>17.989877399999997</v>
      </c>
      <c r="G2878" s="162">
        <v>0</v>
      </c>
      <c r="H2878" s="162">
        <v>0</v>
      </c>
      <c r="I2878" s="162">
        <v>0</v>
      </c>
      <c r="J2878" s="162">
        <v>0</v>
      </c>
      <c r="K2878" s="163">
        <f>Лист4!E2876/1000</f>
        <v>299.83128999999997</v>
      </c>
      <c r="L2878" s="164"/>
      <c r="M2878" s="164"/>
    </row>
    <row r="2879" spans="1:13" s="165" customFormat="1" ht="18.75" customHeight="1" x14ac:dyDescent="0.25">
      <c r="A2879" s="45" t="str">
        <f>Лист4!A2877</f>
        <v xml:space="preserve">Янгеля ул. д.19 </v>
      </c>
      <c r="B2879" s="185" t="str">
        <f>Лист4!C2877</f>
        <v>-, г. Знаменск</v>
      </c>
      <c r="C2879" s="46">
        <f t="shared" si="90"/>
        <v>342.29385599999995</v>
      </c>
      <c r="D2879" s="46">
        <f t="shared" si="91"/>
        <v>21.848543999999997</v>
      </c>
      <c r="E2879" s="160">
        <v>0</v>
      </c>
      <c r="F2879" s="161">
        <v>21.848543999999997</v>
      </c>
      <c r="G2879" s="162">
        <v>0</v>
      </c>
      <c r="H2879" s="162">
        <v>0</v>
      </c>
      <c r="I2879" s="162">
        <v>0</v>
      </c>
      <c r="J2879" s="162">
        <v>0</v>
      </c>
      <c r="K2879" s="163">
        <f>Лист4!E2877/1000-J2879</f>
        <v>364.14239999999995</v>
      </c>
      <c r="L2879" s="164"/>
      <c r="M2879" s="164"/>
    </row>
    <row r="2880" spans="1:13" s="165" customFormat="1" ht="18.75" customHeight="1" x14ac:dyDescent="0.25">
      <c r="A2880" s="45" t="str">
        <f>Лист4!A2878</f>
        <v xml:space="preserve">Янгеля ул. д.1А </v>
      </c>
      <c r="B2880" s="185" t="str">
        <f>Лист4!C2878</f>
        <v>-, г. Знаменск</v>
      </c>
      <c r="C2880" s="46">
        <f t="shared" si="90"/>
        <v>273.05358759999996</v>
      </c>
      <c r="D2880" s="46">
        <f t="shared" si="91"/>
        <v>17.428952399999996</v>
      </c>
      <c r="E2880" s="160">
        <v>0</v>
      </c>
      <c r="F2880" s="161">
        <v>17.428952399999996</v>
      </c>
      <c r="G2880" s="162">
        <v>0</v>
      </c>
      <c r="H2880" s="162">
        <v>0</v>
      </c>
      <c r="I2880" s="162">
        <v>0</v>
      </c>
      <c r="J2880" s="162">
        <v>0</v>
      </c>
      <c r="K2880" s="163">
        <f>Лист4!E2878/1000</f>
        <v>290.48253999999997</v>
      </c>
      <c r="L2880" s="164"/>
      <c r="M2880" s="164"/>
    </row>
    <row r="2881" spans="1:13" s="165" customFormat="1" ht="25.5" customHeight="1" x14ac:dyDescent="0.25">
      <c r="A2881" s="45" t="str">
        <f>Лист4!A2879</f>
        <v xml:space="preserve">Янгеля ул. д.21 </v>
      </c>
      <c r="B2881" s="185" t="str">
        <f>Лист4!C2879</f>
        <v>-, г. Знаменск</v>
      </c>
      <c r="C2881" s="46">
        <f t="shared" si="90"/>
        <v>247.60853959999994</v>
      </c>
      <c r="D2881" s="46">
        <f t="shared" si="91"/>
        <v>15.804800399999998</v>
      </c>
      <c r="E2881" s="160">
        <v>0</v>
      </c>
      <c r="F2881" s="161">
        <v>15.804800399999998</v>
      </c>
      <c r="G2881" s="162">
        <v>0</v>
      </c>
      <c r="H2881" s="162">
        <v>0</v>
      </c>
      <c r="I2881" s="162">
        <v>0</v>
      </c>
      <c r="J2881" s="162">
        <v>0</v>
      </c>
      <c r="K2881" s="163">
        <f>Лист4!E2879/1000</f>
        <v>263.41333999999995</v>
      </c>
      <c r="L2881" s="164"/>
      <c r="M2881" s="164"/>
    </row>
    <row r="2882" spans="1:13" s="165" customFormat="1" ht="18.75" customHeight="1" x14ac:dyDescent="0.25">
      <c r="A2882" s="45" t="str">
        <f>Лист4!A2880</f>
        <v xml:space="preserve">Янгеля ул. д.23 </v>
      </c>
      <c r="B2882" s="185" t="str">
        <f>Лист4!C2880</f>
        <v>-, г. Знаменск</v>
      </c>
      <c r="C2882" s="46">
        <f t="shared" si="90"/>
        <v>319.98938559999999</v>
      </c>
      <c r="D2882" s="46">
        <f t="shared" si="91"/>
        <v>20.424854400000001</v>
      </c>
      <c r="E2882" s="160">
        <v>0</v>
      </c>
      <c r="F2882" s="161">
        <v>20.424854400000001</v>
      </c>
      <c r="G2882" s="162">
        <v>0</v>
      </c>
      <c r="H2882" s="162">
        <v>0</v>
      </c>
      <c r="I2882" s="162">
        <v>0</v>
      </c>
      <c r="J2882" s="162">
        <v>0</v>
      </c>
      <c r="K2882" s="163">
        <f>Лист4!E2880/1000-J2882</f>
        <v>340.41424000000001</v>
      </c>
      <c r="L2882" s="164"/>
      <c r="M2882" s="164"/>
    </row>
    <row r="2883" spans="1:13" s="165" customFormat="1" ht="18.75" customHeight="1" x14ac:dyDescent="0.25">
      <c r="A2883" s="45" t="str">
        <f>Лист4!A2881</f>
        <v xml:space="preserve">Янгеля ул. д.24 </v>
      </c>
      <c r="B2883" s="185" t="str">
        <f>Лист4!C2881</f>
        <v>-, г. Знаменск</v>
      </c>
      <c r="C2883" s="46">
        <f t="shared" si="90"/>
        <v>59.048919999999995</v>
      </c>
      <c r="D2883" s="46">
        <f t="shared" si="91"/>
        <v>3.7690799999999998</v>
      </c>
      <c r="E2883" s="160">
        <v>0</v>
      </c>
      <c r="F2883" s="161">
        <v>3.7690799999999998</v>
      </c>
      <c r="G2883" s="162">
        <v>0</v>
      </c>
      <c r="H2883" s="162">
        <v>0</v>
      </c>
      <c r="I2883" s="162">
        <v>0</v>
      </c>
      <c r="J2883" s="162">
        <v>0</v>
      </c>
      <c r="K2883" s="163">
        <f>Лист4!E2881/1000</f>
        <v>62.817999999999998</v>
      </c>
      <c r="L2883" s="164"/>
      <c r="M2883" s="164"/>
    </row>
    <row r="2884" spans="1:13" s="165" customFormat="1" ht="18.75" customHeight="1" x14ac:dyDescent="0.25">
      <c r="A2884" s="45" t="str">
        <f>Лист4!A2882</f>
        <v xml:space="preserve">Янгеля ул. д.3 </v>
      </c>
      <c r="B2884" s="185" t="str">
        <f>Лист4!C2882</f>
        <v>-, г. Знаменск</v>
      </c>
      <c r="C2884" s="46">
        <f t="shared" si="90"/>
        <v>304.90282739999998</v>
      </c>
      <c r="D2884" s="46">
        <f t="shared" si="91"/>
        <v>19.461882599999999</v>
      </c>
      <c r="E2884" s="160">
        <v>0</v>
      </c>
      <c r="F2884" s="161">
        <v>19.461882599999999</v>
      </c>
      <c r="G2884" s="162">
        <v>0</v>
      </c>
      <c r="H2884" s="162">
        <v>0</v>
      </c>
      <c r="I2884" s="162">
        <v>0</v>
      </c>
      <c r="J2884" s="162">
        <v>0</v>
      </c>
      <c r="K2884" s="163">
        <f>Лист4!E2882/1000</f>
        <v>324.36471</v>
      </c>
      <c r="L2884" s="164"/>
      <c r="M2884" s="164"/>
    </row>
    <row r="2885" spans="1:13" s="165" customFormat="1" ht="25.5" customHeight="1" x14ac:dyDescent="0.25">
      <c r="A2885" s="45" t="str">
        <f>Лист4!A2883</f>
        <v xml:space="preserve">Янгеля ул. д.4 </v>
      </c>
      <c r="B2885" s="185" t="str">
        <f>Лист4!C2883</f>
        <v>-, г. Знаменск</v>
      </c>
      <c r="C2885" s="46">
        <f t="shared" si="90"/>
        <v>740.90182419999996</v>
      </c>
      <c r="D2885" s="46">
        <f t="shared" si="91"/>
        <v>47.291605799999999</v>
      </c>
      <c r="E2885" s="160">
        <v>0</v>
      </c>
      <c r="F2885" s="161">
        <v>47.291605799999999</v>
      </c>
      <c r="G2885" s="162">
        <v>0</v>
      </c>
      <c r="H2885" s="162">
        <v>0</v>
      </c>
      <c r="I2885" s="162">
        <v>0</v>
      </c>
      <c r="J2885" s="162">
        <v>0</v>
      </c>
      <c r="K2885" s="163">
        <f>Лист4!E2883/1000-J2885</f>
        <v>788.19342999999992</v>
      </c>
      <c r="L2885" s="164"/>
      <c r="M2885" s="164"/>
    </row>
    <row r="2886" spans="1:13" s="165" customFormat="1" ht="25.5" customHeight="1" x14ac:dyDescent="0.25">
      <c r="A2886" s="45" t="str">
        <f>Лист4!A2884</f>
        <v xml:space="preserve">Янгеля ул. д.6 </v>
      </c>
      <c r="B2886" s="185" t="str">
        <f>Лист4!C2884</f>
        <v>-, г. Знаменск</v>
      </c>
      <c r="C2886" s="46">
        <f t="shared" si="90"/>
        <v>485.69270780000016</v>
      </c>
      <c r="D2886" s="46">
        <f t="shared" si="91"/>
        <v>31.001662200000013</v>
      </c>
      <c r="E2886" s="160">
        <v>0</v>
      </c>
      <c r="F2886" s="161">
        <v>31.001662200000013</v>
      </c>
      <c r="G2886" s="162">
        <v>0</v>
      </c>
      <c r="H2886" s="162">
        <v>0</v>
      </c>
      <c r="I2886" s="162">
        <v>0</v>
      </c>
      <c r="J2886" s="162">
        <v>0</v>
      </c>
      <c r="K2886" s="163">
        <f>Лист4!E2884/1000</f>
        <v>516.69437000000016</v>
      </c>
      <c r="L2886" s="164"/>
      <c r="M2886" s="164"/>
    </row>
    <row r="2887" spans="1:13" s="165" customFormat="1" ht="18.75" customHeight="1" x14ac:dyDescent="0.25">
      <c r="A2887" s="45" t="str">
        <f>Лист4!A2885</f>
        <v xml:space="preserve">Янгеля ул. д.6А </v>
      </c>
      <c r="B2887" s="185" t="str">
        <f>Лист4!C2885</f>
        <v>-, г. Знаменск</v>
      </c>
      <c r="C2887" s="46">
        <f t="shared" si="90"/>
        <v>264.43597779999999</v>
      </c>
      <c r="D2887" s="46">
        <f t="shared" si="91"/>
        <v>16.878892199999999</v>
      </c>
      <c r="E2887" s="160">
        <v>0</v>
      </c>
      <c r="F2887" s="161">
        <v>16.878892199999999</v>
      </c>
      <c r="G2887" s="162">
        <v>0</v>
      </c>
      <c r="H2887" s="162">
        <v>0</v>
      </c>
      <c r="I2887" s="162">
        <v>0</v>
      </c>
      <c r="J2887" s="162">
        <v>319.27999999999997</v>
      </c>
      <c r="K2887" s="163">
        <f>Лист4!E2885/1000-J2887</f>
        <v>-37.965129999999988</v>
      </c>
      <c r="L2887" s="164"/>
      <c r="M2887" s="164"/>
    </row>
    <row r="2888" spans="1:13" s="165" customFormat="1" ht="25.5" customHeight="1" x14ac:dyDescent="0.25">
      <c r="A2888" s="45" t="str">
        <f>Лист4!A2886</f>
        <v xml:space="preserve">Янгеля ул. д.7 </v>
      </c>
      <c r="B2888" s="185" t="str">
        <f>Лист4!C2886</f>
        <v>-, г. Знаменск</v>
      </c>
      <c r="C2888" s="46">
        <f t="shared" si="90"/>
        <v>313.67992699999996</v>
      </c>
      <c r="D2888" s="46">
        <f t="shared" si="91"/>
        <v>20.022123000000001</v>
      </c>
      <c r="E2888" s="160">
        <v>0</v>
      </c>
      <c r="F2888" s="161">
        <v>20.022123000000001</v>
      </c>
      <c r="G2888" s="162">
        <v>0</v>
      </c>
      <c r="H2888" s="162">
        <v>0</v>
      </c>
      <c r="I2888" s="162">
        <v>0</v>
      </c>
      <c r="J2888" s="162">
        <v>0</v>
      </c>
      <c r="K2888" s="163">
        <f>Лист4!E2886/1000-J2888</f>
        <v>333.70204999999999</v>
      </c>
      <c r="L2888" s="164"/>
      <c r="M2888" s="164"/>
    </row>
    <row r="2889" spans="1:13" s="165" customFormat="1" ht="30" customHeight="1" x14ac:dyDescent="0.25">
      <c r="A2889" s="45" t="str">
        <f>Лист4!A2887</f>
        <v xml:space="preserve">8 Марта ул. д.38 </v>
      </c>
      <c r="B2889" s="185" t="str">
        <f>Лист4!C2887</f>
        <v>Ахтубинский район, г. Ахтубинск</v>
      </c>
      <c r="C2889" s="46">
        <f t="shared" si="90"/>
        <v>66.819740200000012</v>
      </c>
      <c r="D2889" s="46">
        <f t="shared" si="91"/>
        <v>4.2650898000000002</v>
      </c>
      <c r="E2889" s="160">
        <v>0</v>
      </c>
      <c r="F2889" s="161">
        <v>4.2650898000000002</v>
      </c>
      <c r="G2889" s="162">
        <v>0</v>
      </c>
      <c r="H2889" s="162">
        <v>0</v>
      </c>
      <c r="I2889" s="162">
        <v>0</v>
      </c>
      <c r="J2889" s="162">
        <v>0</v>
      </c>
      <c r="K2889" s="163">
        <f>Лист4!E2887/1000</f>
        <v>71.084830000000011</v>
      </c>
      <c r="L2889" s="164"/>
      <c r="M2889" s="164"/>
    </row>
    <row r="2890" spans="1:13" s="165" customFormat="1" ht="18.75" customHeight="1" x14ac:dyDescent="0.25">
      <c r="A2890" s="45" t="str">
        <f>Лист4!A2888</f>
        <v xml:space="preserve">8 Марта ул. д.42 </v>
      </c>
      <c r="B2890" s="185" t="str">
        <f>Лист4!C2888</f>
        <v>Ахтубинский район, г. Ахтубинск</v>
      </c>
      <c r="C2890" s="46">
        <f t="shared" si="90"/>
        <v>51.137504</v>
      </c>
      <c r="D2890" s="46">
        <f t="shared" si="91"/>
        <v>3.2640960000000003</v>
      </c>
      <c r="E2890" s="160">
        <v>0</v>
      </c>
      <c r="F2890" s="161">
        <v>3.2640960000000003</v>
      </c>
      <c r="G2890" s="162">
        <v>0</v>
      </c>
      <c r="H2890" s="162">
        <v>0</v>
      </c>
      <c r="I2890" s="162">
        <v>0</v>
      </c>
      <c r="J2890" s="162">
        <v>0</v>
      </c>
      <c r="K2890" s="163">
        <f>Лист4!E2888/1000</f>
        <v>54.401600000000002</v>
      </c>
      <c r="L2890" s="164"/>
      <c r="M2890" s="164"/>
    </row>
    <row r="2891" spans="1:13" s="165" customFormat="1" ht="18.75" customHeight="1" x14ac:dyDescent="0.25">
      <c r="A2891" s="45" t="str">
        <f>Лист4!A2889</f>
        <v xml:space="preserve">Агурина ул. д.1 </v>
      </c>
      <c r="B2891" s="185" t="str">
        <f>Лист4!C2889</f>
        <v>Ахтубинский район, г. Ахтубинск</v>
      </c>
      <c r="C2891" s="46">
        <f t="shared" si="90"/>
        <v>347.97684219999996</v>
      </c>
      <c r="D2891" s="46">
        <f t="shared" si="91"/>
        <v>22.211287799999994</v>
      </c>
      <c r="E2891" s="160">
        <v>0</v>
      </c>
      <c r="F2891" s="161">
        <v>22.211287799999994</v>
      </c>
      <c r="G2891" s="162">
        <v>0</v>
      </c>
      <c r="H2891" s="162">
        <v>0</v>
      </c>
      <c r="I2891" s="162">
        <v>0</v>
      </c>
      <c r="J2891" s="162">
        <v>0</v>
      </c>
      <c r="K2891" s="163">
        <f>Лист4!E2889/1000</f>
        <v>370.18812999999994</v>
      </c>
      <c r="L2891" s="164"/>
      <c r="M2891" s="164"/>
    </row>
    <row r="2892" spans="1:13" s="165" customFormat="1" ht="18.75" customHeight="1" x14ac:dyDescent="0.25">
      <c r="A2892" s="45" t="str">
        <f>Лист4!A2890</f>
        <v xml:space="preserve">Агурина ул. д.11 </v>
      </c>
      <c r="B2892" s="185" t="str">
        <f>Лист4!C2890</f>
        <v>Ахтубинский район, г. Ахтубинск</v>
      </c>
      <c r="C2892" s="46">
        <f t="shared" si="90"/>
        <v>196.68710400000001</v>
      </c>
      <c r="D2892" s="46">
        <f t="shared" si="91"/>
        <v>12.554496</v>
      </c>
      <c r="E2892" s="160">
        <v>0</v>
      </c>
      <c r="F2892" s="161">
        <v>12.554496</v>
      </c>
      <c r="G2892" s="162">
        <v>0</v>
      </c>
      <c r="H2892" s="162">
        <v>0</v>
      </c>
      <c r="I2892" s="162">
        <v>0</v>
      </c>
      <c r="J2892" s="162">
        <v>359.09</v>
      </c>
      <c r="K2892" s="163">
        <f>Лист4!E2890/1000-J2892</f>
        <v>-149.84839999999997</v>
      </c>
      <c r="L2892" s="164"/>
      <c r="M2892" s="164"/>
    </row>
    <row r="2893" spans="1:13" s="169" customFormat="1" ht="18.75" customHeight="1" x14ac:dyDescent="0.25">
      <c r="A2893" s="45" t="str">
        <f>Лист4!A2891</f>
        <v xml:space="preserve">Агурина ул. д.13 </v>
      </c>
      <c r="B2893" s="185" t="str">
        <f>Лист4!C2891</f>
        <v>Ахтубинский район, г. Ахтубинск</v>
      </c>
      <c r="C2893" s="46">
        <f t="shared" si="90"/>
        <v>423.74129340000007</v>
      </c>
      <c r="D2893" s="46">
        <f t="shared" si="91"/>
        <v>27.047316600000002</v>
      </c>
      <c r="E2893" s="160">
        <v>0</v>
      </c>
      <c r="F2893" s="161">
        <v>27.047316600000002</v>
      </c>
      <c r="G2893" s="162">
        <v>0</v>
      </c>
      <c r="H2893" s="162">
        <v>0</v>
      </c>
      <c r="I2893" s="162">
        <v>0</v>
      </c>
      <c r="J2893" s="162">
        <v>314.51</v>
      </c>
      <c r="K2893" s="163">
        <f>Лист4!E2891/1000-J2893</f>
        <v>136.27861000000007</v>
      </c>
      <c r="L2893" s="164"/>
      <c r="M2893" s="164"/>
    </row>
    <row r="2894" spans="1:13" s="165" customFormat="1" ht="18.75" customHeight="1" x14ac:dyDescent="0.25">
      <c r="A2894" s="45" t="str">
        <f>Лист4!A2892</f>
        <v xml:space="preserve">Агурина ул. д.14 </v>
      </c>
      <c r="B2894" s="185" t="str">
        <f>Лист4!C2892</f>
        <v>Ахтубинский район, г. Ахтубинск</v>
      </c>
      <c r="C2894" s="46">
        <f t="shared" si="90"/>
        <v>181.01345000000001</v>
      </c>
      <c r="D2894" s="46">
        <f t="shared" si="91"/>
        <v>11.55405</v>
      </c>
      <c r="E2894" s="160">
        <v>0</v>
      </c>
      <c r="F2894" s="161">
        <v>11.55405</v>
      </c>
      <c r="G2894" s="162">
        <v>0</v>
      </c>
      <c r="H2894" s="162">
        <v>0</v>
      </c>
      <c r="I2894" s="162">
        <v>0</v>
      </c>
      <c r="J2894" s="162">
        <v>0</v>
      </c>
      <c r="K2894" s="163">
        <f>Лист4!E2892/1000</f>
        <v>192.5675</v>
      </c>
      <c r="L2894" s="164"/>
      <c r="M2894" s="164"/>
    </row>
    <row r="2895" spans="1:13" s="165" customFormat="1" ht="18.75" customHeight="1" x14ac:dyDescent="0.25">
      <c r="A2895" s="45" t="str">
        <f>Лист4!A2893</f>
        <v xml:space="preserve">Агурина ул. д.16 </v>
      </c>
      <c r="B2895" s="185" t="str">
        <f>Лист4!C2893</f>
        <v>Ахтубинский район, г. Ахтубинск</v>
      </c>
      <c r="C2895" s="46">
        <f t="shared" si="90"/>
        <v>432.31790039999998</v>
      </c>
      <c r="D2895" s="46">
        <f t="shared" si="91"/>
        <v>27.594759599999996</v>
      </c>
      <c r="E2895" s="160">
        <v>0</v>
      </c>
      <c r="F2895" s="161">
        <v>27.594759599999996</v>
      </c>
      <c r="G2895" s="162">
        <v>0</v>
      </c>
      <c r="H2895" s="162">
        <v>0</v>
      </c>
      <c r="I2895" s="162">
        <v>0</v>
      </c>
      <c r="J2895" s="162">
        <v>1759.12</v>
      </c>
      <c r="K2895" s="163">
        <f>Лист4!E2893/1000-J2895</f>
        <v>-1299.2073399999999</v>
      </c>
      <c r="L2895" s="164"/>
      <c r="M2895" s="164"/>
    </row>
    <row r="2896" spans="1:13" s="165" customFormat="1" ht="18.75" customHeight="1" x14ac:dyDescent="0.25">
      <c r="A2896" s="45" t="str">
        <f>Лист4!A2894</f>
        <v xml:space="preserve">Агурина ул. д.17 </v>
      </c>
      <c r="B2896" s="185" t="str">
        <f>Лист4!C2894</f>
        <v>Ахтубинский район, г. Ахтубинск</v>
      </c>
      <c r="C2896" s="46">
        <f t="shared" si="90"/>
        <v>462.36032859999983</v>
      </c>
      <c r="D2896" s="46">
        <f t="shared" si="91"/>
        <v>29.512361399999989</v>
      </c>
      <c r="E2896" s="160">
        <v>0</v>
      </c>
      <c r="F2896" s="161">
        <v>29.512361399999989</v>
      </c>
      <c r="G2896" s="162">
        <v>0</v>
      </c>
      <c r="H2896" s="162">
        <v>0</v>
      </c>
      <c r="I2896" s="162">
        <v>0</v>
      </c>
      <c r="J2896" s="162">
        <v>781.24</v>
      </c>
      <c r="K2896" s="163">
        <f>Лист4!E2894/1000-J2896</f>
        <v>-289.3673100000002</v>
      </c>
      <c r="L2896" s="164"/>
      <c r="M2896" s="164"/>
    </row>
    <row r="2897" spans="1:13" s="165" customFormat="1" ht="18.75" customHeight="1" x14ac:dyDescent="0.25">
      <c r="A2897" s="45" t="str">
        <f>Лист4!A2895</f>
        <v xml:space="preserve">Агурина ул. д.17А </v>
      </c>
      <c r="B2897" s="185" t="str">
        <f>Лист4!C2895</f>
        <v>Ахтубинский район, г. Ахтубинск</v>
      </c>
      <c r="C2897" s="46">
        <f t="shared" si="90"/>
        <v>43.249775999999997</v>
      </c>
      <c r="D2897" s="46">
        <f t="shared" si="91"/>
        <v>2.760624</v>
      </c>
      <c r="E2897" s="160">
        <v>0</v>
      </c>
      <c r="F2897" s="161">
        <v>2.760624</v>
      </c>
      <c r="G2897" s="162">
        <v>0</v>
      </c>
      <c r="H2897" s="162">
        <v>0</v>
      </c>
      <c r="I2897" s="162">
        <v>0</v>
      </c>
      <c r="J2897" s="162">
        <v>0</v>
      </c>
      <c r="K2897" s="163">
        <f>Лист4!E2895/1000</f>
        <v>46.010399999999997</v>
      </c>
      <c r="L2897" s="164"/>
      <c r="M2897" s="164"/>
    </row>
    <row r="2898" spans="1:13" s="165" customFormat="1" ht="18.75" customHeight="1" x14ac:dyDescent="0.25">
      <c r="A2898" s="45" t="str">
        <f>Лист4!A2896</f>
        <v xml:space="preserve">Агурина ул. д.4 </v>
      </c>
      <c r="B2898" s="185" t="str">
        <f>Лист4!C2896</f>
        <v>Ахтубинский район, г. Ахтубинск</v>
      </c>
      <c r="C2898" s="46">
        <f t="shared" si="90"/>
        <v>472.97897280000001</v>
      </c>
      <c r="D2898" s="46">
        <f t="shared" si="91"/>
        <v>30.190147200000006</v>
      </c>
      <c r="E2898" s="160">
        <v>0</v>
      </c>
      <c r="F2898" s="161">
        <v>30.190147200000006</v>
      </c>
      <c r="G2898" s="162">
        <v>0</v>
      </c>
      <c r="H2898" s="162">
        <v>0</v>
      </c>
      <c r="I2898" s="162">
        <v>0</v>
      </c>
      <c r="J2898" s="162">
        <v>229.4</v>
      </c>
      <c r="K2898" s="163">
        <f>Лист4!E2896/1000-J2898</f>
        <v>273.76912000000004</v>
      </c>
      <c r="L2898" s="164"/>
      <c r="M2898" s="164"/>
    </row>
    <row r="2899" spans="1:13" s="165" customFormat="1" ht="18.75" customHeight="1" x14ac:dyDescent="0.25">
      <c r="A2899" s="45" t="str">
        <f>Лист4!A2897</f>
        <v xml:space="preserve">Агурина ул. д.5 </v>
      </c>
      <c r="B2899" s="185" t="str">
        <f>Лист4!C2897</f>
        <v>Ахтубинский район, г. Ахтубинск</v>
      </c>
      <c r="C2899" s="46">
        <f t="shared" si="90"/>
        <v>423.04383220000005</v>
      </c>
      <c r="D2899" s="46">
        <f t="shared" si="91"/>
        <v>27.002797800000003</v>
      </c>
      <c r="E2899" s="160">
        <v>0</v>
      </c>
      <c r="F2899" s="161">
        <v>27.002797800000003</v>
      </c>
      <c r="G2899" s="162">
        <v>0</v>
      </c>
      <c r="H2899" s="162">
        <v>0</v>
      </c>
      <c r="I2899" s="162">
        <v>0</v>
      </c>
      <c r="J2899" s="162">
        <v>1993.4</v>
      </c>
      <c r="K2899" s="163">
        <f>Лист4!E2897/1000-J2899</f>
        <v>-1543.35337</v>
      </c>
      <c r="L2899" s="164"/>
      <c r="M2899" s="164"/>
    </row>
    <row r="2900" spans="1:13" s="165" customFormat="1" ht="18.75" customHeight="1" x14ac:dyDescent="0.25">
      <c r="A2900" s="45" t="str">
        <f>Лист4!A2898</f>
        <v xml:space="preserve">Агурина ул. д.7 </v>
      </c>
      <c r="B2900" s="185" t="str">
        <f>Лист4!C2898</f>
        <v>Ахтубинский район, г. Ахтубинск</v>
      </c>
      <c r="C2900" s="46">
        <f t="shared" si="90"/>
        <v>729.10860299999956</v>
      </c>
      <c r="D2900" s="46">
        <f t="shared" si="91"/>
        <v>46.538846999999969</v>
      </c>
      <c r="E2900" s="160">
        <v>0</v>
      </c>
      <c r="F2900" s="161">
        <v>46.538846999999969</v>
      </c>
      <c r="G2900" s="162">
        <v>0</v>
      </c>
      <c r="H2900" s="162">
        <v>0</v>
      </c>
      <c r="I2900" s="162">
        <v>0</v>
      </c>
      <c r="J2900" s="162">
        <v>0</v>
      </c>
      <c r="K2900" s="163">
        <f>Лист4!E2898/1000-J2900</f>
        <v>775.64744999999948</v>
      </c>
      <c r="L2900" s="164"/>
      <c r="M2900" s="164"/>
    </row>
    <row r="2901" spans="1:13" s="165" customFormat="1" ht="18.75" customHeight="1" x14ac:dyDescent="0.25">
      <c r="A2901" s="45" t="str">
        <f>Лист4!A2899</f>
        <v xml:space="preserve">Агурина ул. д.8 </v>
      </c>
      <c r="B2901" s="185" t="str">
        <f>Лист4!C2899</f>
        <v>Ахтубинский район, г. Ахтубинск</v>
      </c>
      <c r="C2901" s="46">
        <f t="shared" si="90"/>
        <v>552.15562399999999</v>
      </c>
      <c r="D2901" s="46">
        <f t="shared" si="91"/>
        <v>35.243976000000004</v>
      </c>
      <c r="E2901" s="160">
        <v>0</v>
      </c>
      <c r="F2901" s="161">
        <v>35.243976000000004</v>
      </c>
      <c r="G2901" s="162">
        <v>0</v>
      </c>
      <c r="H2901" s="162">
        <v>0</v>
      </c>
      <c r="I2901" s="162">
        <v>0</v>
      </c>
      <c r="J2901" s="162">
        <v>677.65</v>
      </c>
      <c r="K2901" s="163">
        <f>Лист4!E2899/1000-J2901</f>
        <v>-90.250400000000013</v>
      </c>
      <c r="L2901" s="164"/>
      <c r="M2901" s="164"/>
    </row>
    <row r="2902" spans="1:13" s="165" customFormat="1" ht="18.75" customHeight="1" x14ac:dyDescent="0.25">
      <c r="A2902" s="45" t="str">
        <f>Лист4!A2900</f>
        <v xml:space="preserve">Агурина ул. д.9 </v>
      </c>
      <c r="B2902" s="185" t="str">
        <f>Лист4!C2900</f>
        <v>Ахтубинский район, г. Ахтубинск</v>
      </c>
      <c r="C2902" s="46">
        <f t="shared" si="90"/>
        <v>772.50986</v>
      </c>
      <c r="D2902" s="46">
        <f t="shared" si="91"/>
        <v>49.309139999999999</v>
      </c>
      <c r="E2902" s="160">
        <v>0</v>
      </c>
      <c r="F2902" s="161">
        <v>49.309139999999999</v>
      </c>
      <c r="G2902" s="162">
        <v>0</v>
      </c>
      <c r="H2902" s="162">
        <v>0</v>
      </c>
      <c r="I2902" s="162">
        <v>0</v>
      </c>
      <c r="J2902" s="162">
        <v>1427.4</v>
      </c>
      <c r="K2902" s="163">
        <f>Лист4!E2900/1000-J2902</f>
        <v>-605.58100000000013</v>
      </c>
      <c r="L2902" s="164"/>
      <c r="M2902" s="164"/>
    </row>
    <row r="2903" spans="1:13" s="165" customFormat="1" ht="18.75" customHeight="1" x14ac:dyDescent="0.25">
      <c r="A2903" s="45" t="str">
        <f>Лист4!A2901</f>
        <v xml:space="preserve">Андреева ул. д.1 </v>
      </c>
      <c r="B2903" s="185" t="str">
        <f>Лист4!C2901</f>
        <v>Ахтубинский район, г. Ахтубинск</v>
      </c>
      <c r="C2903" s="46">
        <f t="shared" si="90"/>
        <v>112.46285960000002</v>
      </c>
      <c r="D2903" s="46">
        <f t="shared" si="91"/>
        <v>7.1784804000000015</v>
      </c>
      <c r="E2903" s="160">
        <v>0</v>
      </c>
      <c r="F2903" s="161">
        <v>7.1784804000000015</v>
      </c>
      <c r="G2903" s="162">
        <v>0</v>
      </c>
      <c r="H2903" s="162">
        <v>0</v>
      </c>
      <c r="I2903" s="162">
        <v>0</v>
      </c>
      <c r="J2903" s="162">
        <v>0</v>
      </c>
      <c r="K2903" s="163">
        <f>Лист4!E2901/1000</f>
        <v>119.64134000000001</v>
      </c>
      <c r="L2903" s="164"/>
      <c r="M2903" s="164"/>
    </row>
    <row r="2904" spans="1:13" s="165" customFormat="1" ht="18.75" customHeight="1" x14ac:dyDescent="0.25">
      <c r="A2904" s="45" t="str">
        <f>Лист4!A2902</f>
        <v xml:space="preserve">Андреева ул. д.10 </v>
      </c>
      <c r="B2904" s="185" t="str">
        <f>Лист4!C2902</f>
        <v>Ахтубинский район, г. Ахтубинск</v>
      </c>
      <c r="C2904" s="46">
        <f t="shared" si="90"/>
        <v>167.67090200000001</v>
      </c>
      <c r="D2904" s="46">
        <f t="shared" si="91"/>
        <v>10.702398000000001</v>
      </c>
      <c r="E2904" s="160">
        <v>0</v>
      </c>
      <c r="F2904" s="161">
        <v>10.702398000000001</v>
      </c>
      <c r="G2904" s="162">
        <v>0</v>
      </c>
      <c r="H2904" s="162">
        <v>0</v>
      </c>
      <c r="I2904" s="162">
        <v>0</v>
      </c>
      <c r="J2904" s="162">
        <v>0</v>
      </c>
      <c r="K2904" s="163">
        <f>Лист4!E2902/1000</f>
        <v>178.3733</v>
      </c>
      <c r="L2904" s="164"/>
      <c r="M2904" s="164"/>
    </row>
    <row r="2905" spans="1:13" s="165" customFormat="1" ht="18.75" customHeight="1" x14ac:dyDescent="0.25">
      <c r="A2905" s="45" t="str">
        <f>Лист4!A2903</f>
        <v xml:space="preserve">Андреева ул. д.17 </v>
      </c>
      <c r="B2905" s="185" t="str">
        <f>Лист4!C2903</f>
        <v>Ахтубинский район, г. Ахтубинск</v>
      </c>
      <c r="C2905" s="46">
        <f t="shared" si="90"/>
        <v>135.57298520000001</v>
      </c>
      <c r="D2905" s="46">
        <f t="shared" si="91"/>
        <v>8.6535948000000005</v>
      </c>
      <c r="E2905" s="160">
        <v>0</v>
      </c>
      <c r="F2905" s="161">
        <v>8.6535948000000005</v>
      </c>
      <c r="G2905" s="162">
        <v>0</v>
      </c>
      <c r="H2905" s="162">
        <v>0</v>
      </c>
      <c r="I2905" s="162">
        <v>0</v>
      </c>
      <c r="J2905" s="162">
        <v>0</v>
      </c>
      <c r="K2905" s="163">
        <f>Лист4!E2903/1000-J2905</f>
        <v>144.22658000000001</v>
      </c>
      <c r="L2905" s="164"/>
      <c r="M2905" s="164"/>
    </row>
    <row r="2906" spans="1:13" s="165" customFormat="1" ht="18.75" customHeight="1" x14ac:dyDescent="0.25">
      <c r="A2906" s="45" t="str">
        <f>Лист4!A2904</f>
        <v xml:space="preserve">Андреева ул. д.2 </v>
      </c>
      <c r="B2906" s="185" t="str">
        <f>Лист4!C2904</f>
        <v>Ахтубинский район, г. Ахтубинск</v>
      </c>
      <c r="C2906" s="46">
        <f t="shared" si="90"/>
        <v>94.317344000000006</v>
      </c>
      <c r="D2906" s="46">
        <f t="shared" si="91"/>
        <v>6.0202559999999998</v>
      </c>
      <c r="E2906" s="160">
        <v>0</v>
      </c>
      <c r="F2906" s="161">
        <v>6.0202559999999998</v>
      </c>
      <c r="G2906" s="162">
        <v>0</v>
      </c>
      <c r="H2906" s="162">
        <v>0</v>
      </c>
      <c r="I2906" s="162">
        <v>0</v>
      </c>
      <c r="J2906" s="162">
        <v>566.09</v>
      </c>
      <c r="K2906" s="163">
        <f>Лист4!E2904/1000-J2906</f>
        <v>-465.75240000000002</v>
      </c>
      <c r="L2906" s="164"/>
      <c r="M2906" s="164"/>
    </row>
    <row r="2907" spans="1:13" s="165" customFormat="1" ht="18.75" customHeight="1" x14ac:dyDescent="0.25">
      <c r="A2907" s="45" t="str">
        <f>Лист4!A2905</f>
        <v xml:space="preserve">Андреева ул. д.4 </v>
      </c>
      <c r="B2907" s="185" t="str">
        <f>Лист4!C2905</f>
        <v>Ахтубинский район, г. Ахтубинск</v>
      </c>
      <c r="C2907" s="46">
        <f t="shared" si="90"/>
        <v>180.8424546</v>
      </c>
      <c r="D2907" s="46">
        <f t="shared" si="91"/>
        <v>11.543135400000001</v>
      </c>
      <c r="E2907" s="160">
        <v>0</v>
      </c>
      <c r="F2907" s="161">
        <v>11.543135400000001</v>
      </c>
      <c r="G2907" s="162">
        <v>0</v>
      </c>
      <c r="H2907" s="162">
        <v>0</v>
      </c>
      <c r="I2907" s="162">
        <v>0</v>
      </c>
      <c r="J2907" s="162">
        <v>0</v>
      </c>
      <c r="K2907" s="163">
        <f>Лист4!E2905/1000-J2907</f>
        <v>192.38559000000001</v>
      </c>
      <c r="L2907" s="164"/>
      <c r="M2907" s="164"/>
    </row>
    <row r="2908" spans="1:13" s="165" customFormat="1" ht="18.75" customHeight="1" x14ac:dyDescent="0.25">
      <c r="A2908" s="45" t="str">
        <f>Лист4!A2906</f>
        <v xml:space="preserve">Андреева ул. д.6 </v>
      </c>
      <c r="B2908" s="185" t="str">
        <f>Лист4!C2906</f>
        <v>Ахтубинский район, г. Ахтубинск</v>
      </c>
      <c r="C2908" s="46">
        <f t="shared" si="90"/>
        <v>180.68669660000003</v>
      </c>
      <c r="D2908" s="46">
        <f t="shared" si="91"/>
        <v>11.533193400000004</v>
      </c>
      <c r="E2908" s="160">
        <v>0</v>
      </c>
      <c r="F2908" s="161">
        <v>11.533193400000004</v>
      </c>
      <c r="G2908" s="162">
        <v>0</v>
      </c>
      <c r="H2908" s="162">
        <v>0</v>
      </c>
      <c r="I2908" s="162">
        <v>0</v>
      </c>
      <c r="J2908" s="162">
        <v>338.68</v>
      </c>
      <c r="K2908" s="163">
        <f>Лист4!E2906/1000-J2908</f>
        <v>-146.46010999999996</v>
      </c>
      <c r="L2908" s="164"/>
      <c r="M2908" s="164"/>
    </row>
    <row r="2909" spans="1:13" s="165" customFormat="1" ht="18.75" customHeight="1" x14ac:dyDescent="0.25">
      <c r="A2909" s="45" t="str">
        <f>Лист4!A2907</f>
        <v xml:space="preserve">Андреева ул. д.8 </v>
      </c>
      <c r="B2909" s="185" t="str">
        <f>Лист4!C2907</f>
        <v>Ахтубинский район, г. Ахтубинск</v>
      </c>
      <c r="C2909" s="46">
        <f t="shared" si="90"/>
        <v>218.01436920000003</v>
      </c>
      <c r="D2909" s="46">
        <f t="shared" si="91"/>
        <v>13.915810800000003</v>
      </c>
      <c r="E2909" s="160">
        <v>0</v>
      </c>
      <c r="F2909" s="161">
        <v>13.915810800000003</v>
      </c>
      <c r="G2909" s="162">
        <v>0</v>
      </c>
      <c r="H2909" s="162">
        <v>0</v>
      </c>
      <c r="I2909" s="162">
        <v>0</v>
      </c>
      <c r="J2909" s="162">
        <v>0</v>
      </c>
      <c r="K2909" s="163">
        <f>Лист4!E2907/1000-J2909</f>
        <v>231.93018000000004</v>
      </c>
      <c r="L2909" s="164"/>
      <c r="M2909" s="164"/>
    </row>
    <row r="2910" spans="1:13" s="165" customFormat="1" ht="18.75" customHeight="1" x14ac:dyDescent="0.25">
      <c r="A2910" s="45" t="str">
        <f>Лист4!A2908</f>
        <v xml:space="preserve">Андреева ул. д.9 </v>
      </c>
      <c r="B2910" s="185" t="str">
        <f>Лист4!C2908</f>
        <v>Ахтубинский район, г. Ахтубинск</v>
      </c>
      <c r="C2910" s="46">
        <f t="shared" si="90"/>
        <v>31.718513999999999</v>
      </c>
      <c r="D2910" s="46">
        <f t="shared" si="91"/>
        <v>2.0245859999999998</v>
      </c>
      <c r="E2910" s="160">
        <v>0</v>
      </c>
      <c r="F2910" s="161">
        <v>2.0245859999999998</v>
      </c>
      <c r="G2910" s="162">
        <v>0</v>
      </c>
      <c r="H2910" s="162">
        <v>0</v>
      </c>
      <c r="I2910" s="162">
        <v>0</v>
      </c>
      <c r="J2910" s="162">
        <v>0</v>
      </c>
      <c r="K2910" s="163">
        <f>Лист4!E2908/1000</f>
        <v>33.743099999999998</v>
      </c>
      <c r="L2910" s="164"/>
      <c r="M2910" s="164"/>
    </row>
    <row r="2911" spans="1:13" s="165" customFormat="1" ht="18.75" customHeight="1" x14ac:dyDescent="0.25">
      <c r="A2911" s="45" t="str">
        <f>Лист4!A2909</f>
        <v xml:space="preserve">Астраханская ул. д.54А </v>
      </c>
      <c r="B2911" s="185" t="str">
        <f>Лист4!C2909</f>
        <v>Ахтубинский район, г. Ахтубинск</v>
      </c>
      <c r="C2911" s="46">
        <f t="shared" si="90"/>
        <v>0</v>
      </c>
      <c r="D2911" s="46">
        <f t="shared" si="91"/>
        <v>0</v>
      </c>
      <c r="E2911" s="160">
        <v>0</v>
      </c>
      <c r="F2911" s="161">
        <v>0</v>
      </c>
      <c r="G2911" s="162">
        <v>0</v>
      </c>
      <c r="H2911" s="162">
        <v>0</v>
      </c>
      <c r="I2911" s="162">
        <v>0</v>
      </c>
      <c r="J2911" s="162">
        <v>0</v>
      </c>
      <c r="K2911" s="163">
        <f>Лист4!E2909/1000-J2911</f>
        <v>0</v>
      </c>
      <c r="L2911" s="164"/>
      <c r="M2911" s="164"/>
    </row>
    <row r="2912" spans="1:13" s="165" customFormat="1" ht="18.75" customHeight="1" x14ac:dyDescent="0.25">
      <c r="A2912" s="45" t="str">
        <f>Лист4!A2910</f>
        <v xml:space="preserve">Бахчиванджи ул. д.7 </v>
      </c>
      <c r="B2912" s="185" t="str">
        <f>Лист4!C2910</f>
        <v>Ахтубинский район, г. Ахтубинск</v>
      </c>
      <c r="C2912" s="46">
        <f t="shared" si="90"/>
        <v>335.09514799999988</v>
      </c>
      <c r="D2912" s="46">
        <f t="shared" si="91"/>
        <v>21.389051999999992</v>
      </c>
      <c r="E2912" s="160">
        <v>0</v>
      </c>
      <c r="F2912" s="161">
        <v>21.389051999999992</v>
      </c>
      <c r="G2912" s="162">
        <v>0</v>
      </c>
      <c r="H2912" s="162">
        <v>0</v>
      </c>
      <c r="I2912" s="162">
        <v>0</v>
      </c>
      <c r="J2912" s="162">
        <v>0</v>
      </c>
      <c r="K2912" s="163">
        <f>Лист4!E2910/1000-J2912</f>
        <v>356.48419999999987</v>
      </c>
      <c r="L2912" s="164"/>
      <c r="M2912" s="164"/>
    </row>
    <row r="2913" spans="1:13" s="165" customFormat="1" ht="18.75" customHeight="1" x14ac:dyDescent="0.25">
      <c r="A2913" s="45" t="str">
        <f>Лист4!A2911</f>
        <v xml:space="preserve">Бородино ул. д.2 </v>
      </c>
      <c r="B2913" s="185" t="str">
        <f>Лист4!C2911</f>
        <v>Ахтубинский район, г. Ахтубинск</v>
      </c>
      <c r="C2913" s="46">
        <f t="shared" si="90"/>
        <v>91.531466000000023</v>
      </c>
      <c r="D2913" s="46">
        <f t="shared" si="91"/>
        <v>5.8424340000000017</v>
      </c>
      <c r="E2913" s="160">
        <v>0</v>
      </c>
      <c r="F2913" s="161">
        <v>5.8424340000000017</v>
      </c>
      <c r="G2913" s="162">
        <v>0</v>
      </c>
      <c r="H2913" s="162">
        <v>0</v>
      </c>
      <c r="I2913" s="162">
        <v>0</v>
      </c>
      <c r="J2913" s="162">
        <v>328.86</v>
      </c>
      <c r="K2913" s="163">
        <f>Лист4!E2911/1000-J2913</f>
        <v>-231.48609999999999</v>
      </c>
      <c r="L2913" s="164"/>
      <c r="M2913" s="164"/>
    </row>
    <row r="2914" spans="1:13" s="165" customFormat="1" ht="18.75" customHeight="1" x14ac:dyDescent="0.25">
      <c r="A2914" s="45" t="str">
        <f>Лист4!A2912</f>
        <v xml:space="preserve">Буденного ул. д.6 </v>
      </c>
      <c r="B2914" s="185" t="str">
        <f>Лист4!C2912</f>
        <v>Ахтубинский район, г. Ахтубинск</v>
      </c>
      <c r="C2914" s="46">
        <f t="shared" si="90"/>
        <v>136.85431799999998</v>
      </c>
      <c r="D2914" s="46">
        <f t="shared" si="91"/>
        <v>8.7353820000000031</v>
      </c>
      <c r="E2914" s="160">
        <v>0</v>
      </c>
      <c r="F2914" s="161">
        <v>8.7353820000000031</v>
      </c>
      <c r="G2914" s="162">
        <v>0</v>
      </c>
      <c r="H2914" s="162">
        <v>0</v>
      </c>
      <c r="I2914" s="162">
        <v>0</v>
      </c>
      <c r="J2914" s="162">
        <v>1316.77</v>
      </c>
      <c r="K2914" s="163">
        <f>Лист4!E2912/1000-J2914</f>
        <v>-1171.1803</v>
      </c>
      <c r="L2914" s="164"/>
      <c r="M2914" s="164"/>
    </row>
    <row r="2915" spans="1:13" s="165" customFormat="1" ht="18.75" customHeight="1" x14ac:dyDescent="0.25">
      <c r="A2915" s="45" t="str">
        <f>Лист4!A2913</f>
        <v xml:space="preserve">Буденного ул. д.7 </v>
      </c>
      <c r="B2915" s="185" t="str">
        <f>Лист4!C2913</f>
        <v>Ахтубинский район, г. Ахтубинск</v>
      </c>
      <c r="C2915" s="46">
        <f t="shared" si="90"/>
        <v>446.857012</v>
      </c>
      <c r="D2915" s="46">
        <f t="shared" si="91"/>
        <v>28.522787999999998</v>
      </c>
      <c r="E2915" s="160">
        <v>0</v>
      </c>
      <c r="F2915" s="161">
        <v>28.522787999999998</v>
      </c>
      <c r="G2915" s="162">
        <v>0</v>
      </c>
      <c r="H2915" s="162">
        <v>0</v>
      </c>
      <c r="I2915" s="162">
        <v>0</v>
      </c>
      <c r="J2915" s="162">
        <v>592.74</v>
      </c>
      <c r="K2915" s="163">
        <f>Лист4!E2913/1000-J2915</f>
        <v>-117.36020000000002</v>
      </c>
      <c r="L2915" s="164"/>
      <c r="M2915" s="164"/>
    </row>
    <row r="2916" spans="1:13" s="165" customFormat="1" ht="18.75" customHeight="1" x14ac:dyDescent="0.25">
      <c r="A2916" s="45" t="str">
        <f>Лист4!A2914</f>
        <v xml:space="preserve">Величко ул. д.10 </v>
      </c>
      <c r="B2916" s="185" t="str">
        <f>Лист4!C2914</f>
        <v>Ахтубинский район, г. Ахтубинск</v>
      </c>
      <c r="C2916" s="46">
        <f t="shared" si="90"/>
        <v>432.37714399999999</v>
      </c>
      <c r="D2916" s="46">
        <f t="shared" si="91"/>
        <v>10.140455999999999</v>
      </c>
      <c r="E2916" s="160">
        <v>0</v>
      </c>
      <c r="F2916" s="161">
        <v>10.140455999999999</v>
      </c>
      <c r="G2916" s="162">
        <v>0</v>
      </c>
      <c r="H2916" s="162">
        <v>0</v>
      </c>
      <c r="I2916" s="162">
        <v>0</v>
      </c>
      <c r="J2916" s="162">
        <v>273.51</v>
      </c>
      <c r="K2916" s="163">
        <f>Лист4!E2914/1000</f>
        <v>169.00759999999997</v>
      </c>
      <c r="L2916" s="164"/>
      <c r="M2916" s="164"/>
    </row>
    <row r="2917" spans="1:13" s="165" customFormat="1" ht="18.75" customHeight="1" x14ac:dyDescent="0.25">
      <c r="A2917" s="45" t="str">
        <f>Лист4!A2915</f>
        <v xml:space="preserve">Величко ул. д.12 </v>
      </c>
      <c r="B2917" s="185" t="str">
        <f>Лист4!C2915</f>
        <v>Ахтубинский район, г. Ахтубинск</v>
      </c>
      <c r="C2917" s="46">
        <f t="shared" si="90"/>
        <v>352.63564199999996</v>
      </c>
      <c r="D2917" s="46">
        <f t="shared" si="91"/>
        <v>22.508657999999997</v>
      </c>
      <c r="E2917" s="160">
        <v>0</v>
      </c>
      <c r="F2917" s="161">
        <v>22.508657999999997</v>
      </c>
      <c r="G2917" s="162">
        <v>0</v>
      </c>
      <c r="H2917" s="162">
        <v>0</v>
      </c>
      <c r="I2917" s="162">
        <v>0</v>
      </c>
      <c r="J2917" s="162">
        <v>0</v>
      </c>
      <c r="K2917" s="163">
        <f>Лист4!E2915/1000</f>
        <v>375.14429999999993</v>
      </c>
      <c r="L2917" s="164"/>
      <c r="M2917" s="164"/>
    </row>
    <row r="2918" spans="1:13" s="165" customFormat="1" ht="18.75" customHeight="1" x14ac:dyDescent="0.25">
      <c r="A2918" s="45" t="str">
        <f>Лист4!A2916</f>
        <v xml:space="preserve">Величко ул. д.14 </v>
      </c>
      <c r="B2918" s="185" t="str">
        <f>Лист4!C2916</f>
        <v>Ахтубинский район, г. Ахтубинск</v>
      </c>
      <c r="C2918" s="46">
        <f t="shared" si="90"/>
        <v>15.745752000000001</v>
      </c>
      <c r="D2918" s="46">
        <f t="shared" si="91"/>
        <v>1.0050480000000002</v>
      </c>
      <c r="E2918" s="160">
        <v>0</v>
      </c>
      <c r="F2918" s="161">
        <v>1.0050480000000002</v>
      </c>
      <c r="G2918" s="162">
        <v>0</v>
      </c>
      <c r="H2918" s="162">
        <v>0</v>
      </c>
      <c r="I2918" s="162">
        <v>0</v>
      </c>
      <c r="J2918" s="162">
        <v>0</v>
      </c>
      <c r="K2918" s="163">
        <f>Лист4!E2916/1000</f>
        <v>16.750800000000002</v>
      </c>
      <c r="L2918" s="164"/>
      <c r="M2918" s="164"/>
    </row>
    <row r="2919" spans="1:13" s="165" customFormat="1" ht="18.75" customHeight="1" x14ac:dyDescent="0.25">
      <c r="A2919" s="45" t="str">
        <f>Лист4!A2917</f>
        <v xml:space="preserve">Величко ул. д.16 </v>
      </c>
      <c r="B2919" s="185" t="str">
        <f>Лист4!C2917</f>
        <v>Ахтубинский район, г. Ахтубинск</v>
      </c>
      <c r="C2919" s="46">
        <f t="shared" si="90"/>
        <v>27.367817999999996</v>
      </c>
      <c r="D2919" s="46">
        <f t="shared" si="91"/>
        <v>1.7468819999999996</v>
      </c>
      <c r="E2919" s="160">
        <v>0</v>
      </c>
      <c r="F2919" s="161">
        <v>1.7468819999999996</v>
      </c>
      <c r="G2919" s="162">
        <v>0</v>
      </c>
      <c r="H2919" s="162">
        <v>0</v>
      </c>
      <c r="I2919" s="162">
        <v>0</v>
      </c>
      <c r="J2919" s="162">
        <v>0</v>
      </c>
      <c r="K2919" s="163">
        <f>Лист4!E2917/1000-J2919</f>
        <v>29.114699999999996</v>
      </c>
      <c r="L2919" s="164"/>
      <c r="M2919" s="164"/>
    </row>
    <row r="2920" spans="1:13" s="165" customFormat="1" ht="18.75" customHeight="1" x14ac:dyDescent="0.25">
      <c r="A2920" s="45" t="str">
        <f>Лист4!A2918</f>
        <v xml:space="preserve">Величко ул. д.18 </v>
      </c>
      <c r="B2920" s="185" t="str">
        <f>Лист4!C2918</f>
        <v>Ахтубинский район, г. Ахтубинск</v>
      </c>
      <c r="C2920" s="46">
        <f t="shared" si="90"/>
        <v>24.261399999999998</v>
      </c>
      <c r="D2920" s="46">
        <f t="shared" si="91"/>
        <v>1.5486</v>
      </c>
      <c r="E2920" s="160">
        <v>0</v>
      </c>
      <c r="F2920" s="161">
        <v>1.5486</v>
      </c>
      <c r="G2920" s="162">
        <v>0</v>
      </c>
      <c r="H2920" s="162">
        <v>0</v>
      </c>
      <c r="I2920" s="162">
        <v>0</v>
      </c>
      <c r="J2920" s="162">
        <v>0</v>
      </c>
      <c r="K2920" s="163">
        <f>Лист4!E2918/1000</f>
        <v>25.81</v>
      </c>
      <c r="L2920" s="164"/>
      <c r="M2920" s="164"/>
    </row>
    <row r="2921" spans="1:13" s="165" customFormat="1" ht="18.75" customHeight="1" x14ac:dyDescent="0.25">
      <c r="A2921" s="45" t="str">
        <f>Лист4!A2919</f>
        <v xml:space="preserve">Величко ул. д.20 </v>
      </c>
      <c r="B2921" s="185" t="str">
        <f>Лист4!C2919</f>
        <v>Ахтубинский район, г. Ахтубинск</v>
      </c>
      <c r="C2921" s="46">
        <f t="shared" si="90"/>
        <v>30.581020000000002</v>
      </c>
      <c r="D2921" s="46">
        <f t="shared" si="91"/>
        <v>1.95198</v>
      </c>
      <c r="E2921" s="160">
        <v>0</v>
      </c>
      <c r="F2921" s="161">
        <v>1.95198</v>
      </c>
      <c r="G2921" s="162">
        <v>0</v>
      </c>
      <c r="H2921" s="162">
        <v>0</v>
      </c>
      <c r="I2921" s="162">
        <v>0</v>
      </c>
      <c r="J2921" s="162">
        <v>0</v>
      </c>
      <c r="K2921" s="163">
        <f>Лист4!E2919/1000-J2921</f>
        <v>32.533000000000001</v>
      </c>
      <c r="L2921" s="164"/>
      <c r="M2921" s="164"/>
    </row>
    <row r="2922" spans="1:13" s="165" customFormat="1" ht="18.75" customHeight="1" x14ac:dyDescent="0.25">
      <c r="A2922" s="45" t="str">
        <f>Лист4!A2920</f>
        <v xml:space="preserve">Величко ул. д.22 </v>
      </c>
      <c r="B2922" s="185" t="str">
        <f>Лист4!C2920</f>
        <v>Ахтубинский район, г. Ахтубинск</v>
      </c>
      <c r="C2922" s="46">
        <f t="shared" si="90"/>
        <v>39.750907999999995</v>
      </c>
      <c r="D2922" s="46">
        <f t="shared" si="91"/>
        <v>2.5372919999999999</v>
      </c>
      <c r="E2922" s="160">
        <v>0</v>
      </c>
      <c r="F2922" s="161">
        <v>2.5372919999999999</v>
      </c>
      <c r="G2922" s="162">
        <v>0</v>
      </c>
      <c r="H2922" s="162">
        <v>0</v>
      </c>
      <c r="I2922" s="162">
        <v>0</v>
      </c>
      <c r="J2922" s="162">
        <v>0</v>
      </c>
      <c r="K2922" s="163">
        <f>Лист4!E2920/1000</f>
        <v>42.288199999999996</v>
      </c>
      <c r="L2922" s="164"/>
      <c r="M2922" s="164"/>
    </row>
    <row r="2923" spans="1:13" s="165" customFormat="1" ht="18.75" customHeight="1" x14ac:dyDescent="0.25">
      <c r="A2923" s="45" t="str">
        <f>Лист4!A2921</f>
        <v xml:space="preserve">Величко ул. д.24 </v>
      </c>
      <c r="B2923" s="185" t="str">
        <f>Лист4!C2921</f>
        <v>Ахтубинский район, г. Ахтубинск</v>
      </c>
      <c r="C2923" s="46">
        <f t="shared" si="90"/>
        <v>29.757956000000004</v>
      </c>
      <c r="D2923" s="46">
        <f t="shared" si="91"/>
        <v>1.8994440000000001</v>
      </c>
      <c r="E2923" s="160">
        <v>0</v>
      </c>
      <c r="F2923" s="161">
        <v>1.8994440000000001</v>
      </c>
      <c r="G2923" s="162">
        <v>0</v>
      </c>
      <c r="H2923" s="162">
        <v>0</v>
      </c>
      <c r="I2923" s="162">
        <v>0</v>
      </c>
      <c r="J2923" s="162">
        <v>0</v>
      </c>
      <c r="K2923" s="163">
        <f>Лист4!E2921/1000</f>
        <v>31.657400000000003</v>
      </c>
      <c r="L2923" s="164"/>
      <c r="M2923" s="164"/>
    </row>
    <row r="2924" spans="1:13" s="165" customFormat="1" ht="18.75" customHeight="1" x14ac:dyDescent="0.25">
      <c r="A2924" s="45" t="str">
        <f>Лист4!A2922</f>
        <v xml:space="preserve">Величко ул. д.26 </v>
      </c>
      <c r="B2924" s="185" t="str">
        <f>Лист4!C2922</f>
        <v>Ахтубинский район, г. Ахтубинск</v>
      </c>
      <c r="C2924" s="46">
        <f t="shared" si="90"/>
        <v>35.863631999999996</v>
      </c>
      <c r="D2924" s="46">
        <f t="shared" si="91"/>
        <v>2.2891680000000001</v>
      </c>
      <c r="E2924" s="160">
        <v>0</v>
      </c>
      <c r="F2924" s="161">
        <v>2.2891680000000001</v>
      </c>
      <c r="G2924" s="162">
        <v>0</v>
      </c>
      <c r="H2924" s="162">
        <v>0</v>
      </c>
      <c r="I2924" s="162">
        <v>0</v>
      </c>
      <c r="J2924" s="162">
        <v>0</v>
      </c>
      <c r="K2924" s="163">
        <f>Лист4!E2922/1000</f>
        <v>38.152799999999999</v>
      </c>
      <c r="L2924" s="164"/>
      <c r="M2924" s="164"/>
    </row>
    <row r="2925" spans="1:13" s="165" customFormat="1" ht="25.5" customHeight="1" x14ac:dyDescent="0.25">
      <c r="A2925" s="45" t="str">
        <f>Лист4!A2923</f>
        <v xml:space="preserve">Волгоградская ул. д.111 </v>
      </c>
      <c r="B2925" s="185" t="str">
        <f>Лист4!C2923</f>
        <v>Ахтубинский район, г. Ахтубинск</v>
      </c>
      <c r="C2925" s="46">
        <f t="shared" si="90"/>
        <v>739.1629746000001</v>
      </c>
      <c r="D2925" s="46">
        <f t="shared" si="91"/>
        <v>47.180615400000008</v>
      </c>
      <c r="E2925" s="160">
        <v>0</v>
      </c>
      <c r="F2925" s="161">
        <v>47.180615400000008</v>
      </c>
      <c r="G2925" s="162">
        <v>0</v>
      </c>
      <c r="H2925" s="162">
        <v>0</v>
      </c>
      <c r="I2925" s="162">
        <v>0</v>
      </c>
      <c r="J2925" s="162">
        <v>0</v>
      </c>
      <c r="K2925" s="163">
        <f>Лист4!E2923/1000</f>
        <v>786.34359000000006</v>
      </c>
      <c r="L2925" s="164"/>
      <c r="M2925" s="164"/>
    </row>
    <row r="2926" spans="1:13" s="165" customFormat="1" ht="18.75" customHeight="1" x14ac:dyDescent="0.25">
      <c r="A2926" s="45" t="str">
        <f>Лист4!A2924</f>
        <v xml:space="preserve">Волгоградская ул. д.13 </v>
      </c>
      <c r="B2926" s="185" t="str">
        <f>Лист4!C2924</f>
        <v>Ахтубинский район, г. Ахтубинск</v>
      </c>
      <c r="C2926" s="46">
        <f t="shared" si="90"/>
        <v>82.606448</v>
      </c>
      <c r="D2926" s="46">
        <f t="shared" si="91"/>
        <v>5.2727520000000005</v>
      </c>
      <c r="E2926" s="160">
        <v>0</v>
      </c>
      <c r="F2926" s="161">
        <v>5.2727520000000005</v>
      </c>
      <c r="G2926" s="162">
        <v>0</v>
      </c>
      <c r="H2926" s="162">
        <v>0</v>
      </c>
      <c r="I2926" s="162">
        <v>0</v>
      </c>
      <c r="J2926" s="162">
        <v>207.38</v>
      </c>
      <c r="K2926" s="163">
        <f>Лист4!E2924/1000-J2926</f>
        <v>-119.5008</v>
      </c>
      <c r="L2926" s="164"/>
      <c r="M2926" s="164"/>
    </row>
    <row r="2927" spans="1:13" s="165" customFormat="1" ht="18.75" customHeight="1" x14ac:dyDescent="0.25">
      <c r="A2927" s="45" t="str">
        <f>Лист4!A2925</f>
        <v xml:space="preserve">Волгоградская ул. д.15 </v>
      </c>
      <c r="B2927" s="185" t="str">
        <f>Лист4!C2925</f>
        <v>Ахтубинский район, г. Ахтубинск</v>
      </c>
      <c r="C2927" s="46">
        <f t="shared" si="90"/>
        <v>176.09095200000002</v>
      </c>
      <c r="D2927" s="46">
        <f t="shared" si="91"/>
        <v>11.239848000000002</v>
      </c>
      <c r="E2927" s="160">
        <v>0</v>
      </c>
      <c r="F2927" s="161">
        <v>11.239848000000002</v>
      </c>
      <c r="G2927" s="162">
        <v>0</v>
      </c>
      <c r="H2927" s="162">
        <v>0</v>
      </c>
      <c r="I2927" s="162">
        <v>0</v>
      </c>
      <c r="J2927" s="162">
        <v>257.10000000000002</v>
      </c>
      <c r="K2927" s="163">
        <f>Лист4!E2925/1000-J2927</f>
        <v>-69.769200000000012</v>
      </c>
      <c r="L2927" s="164"/>
      <c r="M2927" s="164"/>
    </row>
    <row r="2928" spans="1:13" s="165" customFormat="1" ht="18.75" customHeight="1" x14ac:dyDescent="0.25">
      <c r="A2928" s="45" t="str">
        <f>Лист4!A2926</f>
        <v xml:space="preserve">Волгоградская ул. д.17А </v>
      </c>
      <c r="B2928" s="185" t="str">
        <f>Лист4!C2926</f>
        <v>Ахтубинский район, г. Ахтубинск</v>
      </c>
      <c r="C2928" s="46">
        <f t="shared" si="90"/>
        <v>143.36804800000002</v>
      </c>
      <c r="D2928" s="46">
        <f t="shared" si="91"/>
        <v>9.1511519999999997</v>
      </c>
      <c r="E2928" s="160">
        <v>0</v>
      </c>
      <c r="F2928" s="161">
        <v>9.1511519999999997</v>
      </c>
      <c r="G2928" s="162">
        <v>0</v>
      </c>
      <c r="H2928" s="162">
        <v>0</v>
      </c>
      <c r="I2928" s="162">
        <v>0</v>
      </c>
      <c r="J2928" s="162">
        <v>313.95999999999998</v>
      </c>
      <c r="K2928" s="163">
        <f>Лист4!E2926/1000-J2928</f>
        <v>-161.44079999999997</v>
      </c>
      <c r="L2928" s="164"/>
      <c r="M2928" s="164"/>
    </row>
    <row r="2929" spans="1:13" s="165" customFormat="1" ht="18.75" customHeight="1" x14ac:dyDescent="0.25">
      <c r="A2929" s="45" t="str">
        <f>Лист4!A2927</f>
        <v xml:space="preserve">Волгоградская ул. д.19 </v>
      </c>
      <c r="B2929" s="185" t="str">
        <f>Лист4!C2927</f>
        <v>Ахтубинский район, г. Ахтубинск</v>
      </c>
      <c r="C2929" s="46">
        <f t="shared" si="90"/>
        <v>183.21953600000001</v>
      </c>
      <c r="D2929" s="46">
        <f t="shared" si="91"/>
        <v>11.694863999999999</v>
      </c>
      <c r="E2929" s="160">
        <v>0</v>
      </c>
      <c r="F2929" s="161">
        <v>11.694863999999999</v>
      </c>
      <c r="G2929" s="162">
        <v>0</v>
      </c>
      <c r="H2929" s="162">
        <v>0</v>
      </c>
      <c r="I2929" s="162">
        <v>0</v>
      </c>
      <c r="J2929" s="162">
        <v>0</v>
      </c>
      <c r="K2929" s="163">
        <f>Лист4!E2927/1000</f>
        <v>194.9144</v>
      </c>
      <c r="L2929" s="164"/>
      <c r="M2929" s="164"/>
    </row>
    <row r="2930" spans="1:13" s="165" customFormat="1" ht="18.75" customHeight="1" x14ac:dyDescent="0.25">
      <c r="A2930" s="45" t="str">
        <f>Лист4!A2928</f>
        <v xml:space="preserve">Волгоградская ул. д.2 </v>
      </c>
      <c r="B2930" s="185" t="str">
        <f>Лист4!C2928</f>
        <v>Ахтубинский район, г. Ахтубинск</v>
      </c>
      <c r="C2930" s="46">
        <f t="shared" si="90"/>
        <v>176.49314979999997</v>
      </c>
      <c r="D2930" s="46">
        <f t="shared" si="91"/>
        <v>11.265520199999997</v>
      </c>
      <c r="E2930" s="160">
        <v>0</v>
      </c>
      <c r="F2930" s="161">
        <v>11.265520199999997</v>
      </c>
      <c r="G2930" s="162">
        <v>0</v>
      </c>
      <c r="H2930" s="162">
        <v>0</v>
      </c>
      <c r="I2930" s="162">
        <v>0</v>
      </c>
      <c r="J2930" s="162">
        <v>131.27000000000001</v>
      </c>
      <c r="K2930" s="163">
        <f>Лист4!E2928/1000-J2930</f>
        <v>56.488669999999956</v>
      </c>
      <c r="L2930" s="164"/>
      <c r="M2930" s="164"/>
    </row>
    <row r="2931" spans="1:13" s="165" customFormat="1" ht="25.5" customHeight="1" x14ac:dyDescent="0.25">
      <c r="A2931" s="45" t="str">
        <f>Лист4!A2929</f>
        <v xml:space="preserve">Волгоградская ул. д.21А </v>
      </c>
      <c r="B2931" s="185" t="str">
        <f>Лист4!C2929</f>
        <v>Ахтубинский район, г. Ахтубинск</v>
      </c>
      <c r="C2931" s="46">
        <f t="shared" si="90"/>
        <v>240.58782999999997</v>
      </c>
      <c r="D2931" s="46">
        <f t="shared" si="91"/>
        <v>15.356669999999998</v>
      </c>
      <c r="E2931" s="160">
        <v>0</v>
      </c>
      <c r="F2931" s="161">
        <v>15.356669999999998</v>
      </c>
      <c r="G2931" s="162">
        <v>0</v>
      </c>
      <c r="H2931" s="162">
        <v>0</v>
      </c>
      <c r="I2931" s="162">
        <v>0</v>
      </c>
      <c r="J2931" s="162">
        <v>0</v>
      </c>
      <c r="K2931" s="163">
        <f>Лист4!E2929/1000</f>
        <v>255.94449999999998</v>
      </c>
      <c r="L2931" s="164"/>
      <c r="M2931" s="164"/>
    </row>
    <row r="2932" spans="1:13" s="165" customFormat="1" ht="18.75" customHeight="1" x14ac:dyDescent="0.25">
      <c r="A2932" s="45" t="str">
        <f>Лист4!A2930</f>
        <v xml:space="preserve">Волгоградская ул. д.2А </v>
      </c>
      <c r="B2932" s="185" t="str">
        <f>Лист4!C2930</f>
        <v>Ахтубинский район, г. Ахтубинск</v>
      </c>
      <c r="C2932" s="46">
        <f t="shared" si="90"/>
        <v>159.70036000000002</v>
      </c>
      <c r="D2932" s="46">
        <f t="shared" si="91"/>
        <v>10.19364</v>
      </c>
      <c r="E2932" s="160">
        <v>0</v>
      </c>
      <c r="F2932" s="161">
        <v>10.19364</v>
      </c>
      <c r="G2932" s="162">
        <v>0</v>
      </c>
      <c r="H2932" s="162">
        <v>0</v>
      </c>
      <c r="I2932" s="162">
        <v>0</v>
      </c>
      <c r="J2932" s="162">
        <v>405.9</v>
      </c>
      <c r="K2932" s="163">
        <f>Лист4!E2930/1000-J2932</f>
        <v>-236.00599999999997</v>
      </c>
      <c r="L2932" s="164"/>
      <c r="M2932" s="164"/>
    </row>
    <row r="2933" spans="1:13" s="165" customFormat="1" ht="18.75" customHeight="1" x14ac:dyDescent="0.25">
      <c r="A2933" s="45" t="str">
        <f>Лист4!A2931</f>
        <v xml:space="preserve">Волгоградская ул. д.71 </v>
      </c>
      <c r="B2933" s="185" t="str">
        <f>Лист4!C2931</f>
        <v>Ахтубинский район, г. Ахтубинск</v>
      </c>
      <c r="C2933" s="46">
        <f t="shared" si="90"/>
        <v>344.46190960000007</v>
      </c>
      <c r="D2933" s="46">
        <f t="shared" si="91"/>
        <v>21.986930400000006</v>
      </c>
      <c r="E2933" s="160">
        <v>0</v>
      </c>
      <c r="F2933" s="161">
        <v>21.986930400000006</v>
      </c>
      <c r="G2933" s="162">
        <v>0</v>
      </c>
      <c r="H2933" s="162">
        <v>0</v>
      </c>
      <c r="I2933" s="162">
        <v>0</v>
      </c>
      <c r="J2933" s="162">
        <v>0</v>
      </c>
      <c r="K2933" s="163">
        <f>Лист4!E2931/1000</f>
        <v>366.44884000000008</v>
      </c>
      <c r="L2933" s="164"/>
      <c r="M2933" s="164"/>
    </row>
    <row r="2934" spans="1:13" s="165" customFormat="1" ht="18.75" customHeight="1" x14ac:dyDescent="0.25">
      <c r="A2934" s="45" t="str">
        <f>Лист4!A2932</f>
        <v xml:space="preserve">Волгоградская ул. д.75 </v>
      </c>
      <c r="B2934" s="185" t="str">
        <f>Лист4!C2932</f>
        <v>Ахтубинский район, г. Ахтубинск</v>
      </c>
      <c r="C2934" s="46">
        <f t="shared" si="90"/>
        <v>216.28036999999995</v>
      </c>
      <c r="D2934" s="46">
        <f t="shared" si="91"/>
        <v>13.805129999999997</v>
      </c>
      <c r="E2934" s="160">
        <v>0</v>
      </c>
      <c r="F2934" s="161">
        <v>13.805129999999997</v>
      </c>
      <c r="G2934" s="162">
        <v>0</v>
      </c>
      <c r="H2934" s="162">
        <v>0</v>
      </c>
      <c r="I2934" s="162">
        <v>0</v>
      </c>
      <c r="J2934" s="162">
        <v>0</v>
      </c>
      <c r="K2934" s="163">
        <f>Лист4!E2932/1000</f>
        <v>230.08549999999994</v>
      </c>
      <c r="L2934" s="164"/>
      <c r="M2934" s="164"/>
    </row>
    <row r="2935" spans="1:13" s="165" customFormat="1" ht="18.75" customHeight="1" x14ac:dyDescent="0.25">
      <c r="A2935" s="45" t="str">
        <f>Лист4!A2933</f>
        <v xml:space="preserve">Волгоградская ул. д.77 </v>
      </c>
      <c r="B2935" s="185" t="str">
        <f>Лист4!C2933</f>
        <v>Ахтубинский район, г. Ахтубинск</v>
      </c>
      <c r="C2935" s="46">
        <f t="shared" si="90"/>
        <v>225.36902320000004</v>
      </c>
      <c r="D2935" s="46">
        <f t="shared" si="91"/>
        <v>14.385256800000004</v>
      </c>
      <c r="E2935" s="160">
        <v>0</v>
      </c>
      <c r="F2935" s="161">
        <v>14.385256800000004</v>
      </c>
      <c r="G2935" s="162">
        <v>0</v>
      </c>
      <c r="H2935" s="162">
        <v>0</v>
      </c>
      <c r="I2935" s="162">
        <v>0</v>
      </c>
      <c r="J2935" s="162">
        <v>0</v>
      </c>
      <c r="K2935" s="163">
        <f>Лист4!E2933/1000</f>
        <v>239.75428000000005</v>
      </c>
      <c r="L2935" s="164"/>
      <c r="M2935" s="164"/>
    </row>
    <row r="2936" spans="1:13" s="165" customFormat="1" ht="18.75" customHeight="1" x14ac:dyDescent="0.25">
      <c r="A2936" s="45" t="str">
        <f>Лист4!A2934</f>
        <v xml:space="preserve">Восточный мкн. д.1 </v>
      </c>
      <c r="B2936" s="185" t="str">
        <f>Лист4!C2934</f>
        <v>Ахтубинский район, г. Ахтубинск</v>
      </c>
      <c r="C2936" s="46">
        <f t="shared" si="90"/>
        <v>0.91555999999999993</v>
      </c>
      <c r="D2936" s="46">
        <f t="shared" si="91"/>
        <v>5.8440000000000006E-2</v>
      </c>
      <c r="E2936" s="160">
        <v>0</v>
      </c>
      <c r="F2936" s="161">
        <v>5.8440000000000006E-2</v>
      </c>
      <c r="G2936" s="162">
        <v>0</v>
      </c>
      <c r="H2936" s="162">
        <v>0</v>
      </c>
      <c r="I2936" s="162">
        <v>0</v>
      </c>
      <c r="J2936" s="162">
        <v>0</v>
      </c>
      <c r="K2936" s="163">
        <f>Лист4!E2934/1000</f>
        <v>0.97399999999999998</v>
      </c>
      <c r="L2936" s="164"/>
      <c r="M2936" s="164"/>
    </row>
    <row r="2937" spans="1:13" s="165" customFormat="1" ht="18.75" customHeight="1" x14ac:dyDescent="0.25">
      <c r="A2937" s="45" t="str">
        <f>Лист4!A2935</f>
        <v xml:space="preserve">Восточный мкн. д.2 </v>
      </c>
      <c r="B2937" s="185" t="str">
        <f>Лист4!C2935</f>
        <v>Ахтубинский район, г. Ахтубинск</v>
      </c>
      <c r="C2937" s="46">
        <f t="shared" si="90"/>
        <v>22.951322000000005</v>
      </c>
      <c r="D2937" s="46">
        <f t="shared" si="91"/>
        <v>1.4649780000000001</v>
      </c>
      <c r="E2937" s="160">
        <v>0</v>
      </c>
      <c r="F2937" s="161">
        <v>1.4649780000000001</v>
      </c>
      <c r="G2937" s="162">
        <v>0</v>
      </c>
      <c r="H2937" s="162">
        <v>0</v>
      </c>
      <c r="I2937" s="162">
        <v>0</v>
      </c>
      <c r="J2937" s="162">
        <v>0</v>
      </c>
      <c r="K2937" s="163">
        <f>Лист4!E2935/1000</f>
        <v>24.416300000000003</v>
      </c>
      <c r="L2937" s="164"/>
      <c r="M2937" s="164"/>
    </row>
    <row r="2938" spans="1:13" s="165" customFormat="1" ht="18.75" customHeight="1" x14ac:dyDescent="0.25">
      <c r="A2938" s="45" t="str">
        <f>Лист4!A2936</f>
        <v xml:space="preserve">Восточный мкн. д.3 </v>
      </c>
      <c r="B2938" s="185" t="str">
        <f>Лист4!C2936</f>
        <v>Ахтубинский район, г. Ахтубинск</v>
      </c>
      <c r="C2938" s="46">
        <f t="shared" si="90"/>
        <v>22.716698000000001</v>
      </c>
      <c r="D2938" s="46">
        <f t="shared" si="91"/>
        <v>1.450002</v>
      </c>
      <c r="E2938" s="160">
        <v>0</v>
      </c>
      <c r="F2938" s="161">
        <v>1.450002</v>
      </c>
      <c r="G2938" s="162">
        <v>0</v>
      </c>
      <c r="H2938" s="162">
        <v>0</v>
      </c>
      <c r="I2938" s="162">
        <v>0</v>
      </c>
      <c r="J2938" s="162">
        <v>0</v>
      </c>
      <c r="K2938" s="163">
        <f>Лист4!E2936/1000-J2938</f>
        <v>24.166700000000002</v>
      </c>
      <c r="L2938" s="164"/>
      <c r="M2938" s="164"/>
    </row>
    <row r="2939" spans="1:13" s="165" customFormat="1" ht="18.75" customHeight="1" x14ac:dyDescent="0.25">
      <c r="A2939" s="45" t="str">
        <f>Лист4!A2937</f>
        <v xml:space="preserve">Восточный мкн. д.4 </v>
      </c>
      <c r="B2939" s="185" t="str">
        <f>Лист4!C2937</f>
        <v>Ахтубинский район, г. Ахтубинск</v>
      </c>
      <c r="C2939" s="46">
        <f t="shared" si="90"/>
        <v>80.226461999999998</v>
      </c>
      <c r="D2939" s="46">
        <f t="shared" si="91"/>
        <v>5.120838</v>
      </c>
      <c r="E2939" s="160">
        <v>0</v>
      </c>
      <c r="F2939" s="161">
        <v>5.120838</v>
      </c>
      <c r="G2939" s="162">
        <v>0</v>
      </c>
      <c r="H2939" s="162">
        <v>0</v>
      </c>
      <c r="I2939" s="162">
        <v>0</v>
      </c>
      <c r="J2939" s="162">
        <v>0</v>
      </c>
      <c r="K2939" s="163">
        <f>Лист4!E2937/1000</f>
        <v>85.347300000000004</v>
      </c>
      <c r="L2939" s="164"/>
      <c r="M2939" s="164"/>
    </row>
    <row r="2940" spans="1:13" s="165" customFormat="1" ht="18.75" customHeight="1" x14ac:dyDescent="0.25">
      <c r="A2940" s="45" t="str">
        <f>Лист4!A2938</f>
        <v xml:space="preserve">Восточный мкн. д.5 </v>
      </c>
      <c r="B2940" s="185" t="str">
        <f>Лист4!C2938</f>
        <v>Ахтубинский район, г. Ахтубинск</v>
      </c>
      <c r="C2940" s="46">
        <f t="shared" si="90"/>
        <v>77.545676</v>
      </c>
      <c r="D2940" s="46">
        <f t="shared" si="91"/>
        <v>4.9497240000000007</v>
      </c>
      <c r="E2940" s="160">
        <v>0</v>
      </c>
      <c r="F2940" s="161">
        <v>4.9497240000000007</v>
      </c>
      <c r="G2940" s="162">
        <v>0</v>
      </c>
      <c r="H2940" s="162">
        <v>0</v>
      </c>
      <c r="I2940" s="162">
        <v>0</v>
      </c>
      <c r="J2940" s="162">
        <v>0</v>
      </c>
      <c r="K2940" s="163">
        <f>Лист4!E2938/1000-J2940</f>
        <v>82.495400000000004</v>
      </c>
      <c r="L2940" s="164"/>
      <c r="M2940" s="164"/>
    </row>
    <row r="2941" spans="1:13" s="165" customFormat="1" ht="18.75" customHeight="1" x14ac:dyDescent="0.25">
      <c r="A2941" s="45" t="str">
        <f>Лист4!A2939</f>
        <v xml:space="preserve">Восточный мкн. д.6 </v>
      </c>
      <c r="B2941" s="185" t="str">
        <f>Лист4!C2939</f>
        <v>Ахтубинский район, г. Ахтубинск</v>
      </c>
      <c r="C2941" s="46">
        <f t="shared" si="90"/>
        <v>72.197451999999998</v>
      </c>
      <c r="D2941" s="46">
        <f t="shared" si="91"/>
        <v>4.6083480000000003</v>
      </c>
      <c r="E2941" s="160">
        <v>0</v>
      </c>
      <c r="F2941" s="161">
        <v>4.6083480000000003</v>
      </c>
      <c r="G2941" s="162">
        <v>0</v>
      </c>
      <c r="H2941" s="162">
        <v>0</v>
      </c>
      <c r="I2941" s="162">
        <v>0</v>
      </c>
      <c r="J2941" s="162">
        <v>0</v>
      </c>
      <c r="K2941" s="163">
        <f>Лист4!E2939/1000-J2941</f>
        <v>76.805800000000005</v>
      </c>
      <c r="L2941" s="164"/>
      <c r="M2941" s="164"/>
    </row>
    <row r="2942" spans="1:13" s="165" customFormat="1" ht="18.75" customHeight="1" x14ac:dyDescent="0.25">
      <c r="A2942" s="45" t="str">
        <f>Лист4!A2940</f>
        <v xml:space="preserve">Восточный мкн. д.8 </v>
      </c>
      <c r="B2942" s="185" t="str">
        <f>Лист4!C2940</f>
        <v>Ахтубинский район, г. Ахтубинск</v>
      </c>
      <c r="C2942" s="46">
        <f t="shared" ref="C2942:C3005" si="92">K2942+J2942-F2942</f>
        <v>32.157306000000005</v>
      </c>
      <c r="D2942" s="46">
        <f t="shared" ref="D2942:D3005" si="93">F2942</f>
        <v>2.052594</v>
      </c>
      <c r="E2942" s="160">
        <v>0</v>
      </c>
      <c r="F2942" s="161">
        <v>2.052594</v>
      </c>
      <c r="G2942" s="162">
        <v>0</v>
      </c>
      <c r="H2942" s="162">
        <v>0</v>
      </c>
      <c r="I2942" s="162">
        <v>0</v>
      </c>
      <c r="J2942" s="162">
        <v>0</v>
      </c>
      <c r="K2942" s="163">
        <f>Лист4!E2940/1000-J2942</f>
        <v>34.209900000000005</v>
      </c>
      <c r="L2942" s="164"/>
      <c r="M2942" s="164"/>
    </row>
    <row r="2943" spans="1:13" s="165" customFormat="1" ht="18.75" customHeight="1" x14ac:dyDescent="0.25">
      <c r="A2943" s="45" t="str">
        <f>Лист4!A2941</f>
        <v>Гагарина ул. д.18А пом.038,040,041</v>
      </c>
      <c r="B2943" s="185" t="str">
        <f>Лист4!C2941</f>
        <v>Ахтубинский район, г. Ахтубинск</v>
      </c>
      <c r="C2943" s="46">
        <f t="shared" si="92"/>
        <v>203.353678</v>
      </c>
      <c r="D2943" s="46">
        <f t="shared" si="93"/>
        <v>12.980021999999998</v>
      </c>
      <c r="E2943" s="160">
        <v>0</v>
      </c>
      <c r="F2943" s="161">
        <v>12.980021999999998</v>
      </c>
      <c r="G2943" s="162">
        <v>0</v>
      </c>
      <c r="H2943" s="162">
        <v>0</v>
      </c>
      <c r="I2943" s="162">
        <v>0</v>
      </c>
      <c r="J2943" s="162">
        <v>0</v>
      </c>
      <c r="K2943" s="163">
        <f>Лист4!E2941/1000</f>
        <v>216.33369999999999</v>
      </c>
      <c r="L2943" s="164"/>
      <c r="M2943" s="164"/>
    </row>
    <row r="2944" spans="1:13" s="165" customFormat="1" ht="18.75" customHeight="1" x14ac:dyDescent="0.25">
      <c r="A2944" s="45" t="str">
        <f>Лист4!A2942</f>
        <v xml:space="preserve">Грекова ул. д.1 </v>
      </c>
      <c r="B2944" s="185" t="str">
        <f>Лист4!C2942</f>
        <v>Ахтубинский район, г. Ахтубинск</v>
      </c>
      <c r="C2944" s="46">
        <f t="shared" si="92"/>
        <v>222.44459860000001</v>
      </c>
      <c r="D2944" s="46">
        <f t="shared" si="93"/>
        <v>14.198591400000002</v>
      </c>
      <c r="E2944" s="160">
        <v>0</v>
      </c>
      <c r="F2944" s="161">
        <v>14.198591400000002</v>
      </c>
      <c r="G2944" s="162">
        <v>0</v>
      </c>
      <c r="H2944" s="162">
        <v>0</v>
      </c>
      <c r="I2944" s="162">
        <v>0</v>
      </c>
      <c r="J2944" s="162">
        <v>0</v>
      </c>
      <c r="K2944" s="163">
        <f>Лист4!E2942/1000-J2944</f>
        <v>236.64319</v>
      </c>
      <c r="L2944" s="164"/>
      <c r="M2944" s="164"/>
    </row>
    <row r="2945" spans="1:13" s="165" customFormat="1" ht="18.75" customHeight="1" x14ac:dyDescent="0.25">
      <c r="A2945" s="45" t="str">
        <f>Лист4!A2943</f>
        <v xml:space="preserve">Грибоедова ул. д.11 </v>
      </c>
      <c r="B2945" s="185" t="str">
        <f>Лист4!C2943</f>
        <v>Ахтубинский район, г. Ахтубинск</v>
      </c>
      <c r="C2945" s="46">
        <f t="shared" si="92"/>
        <v>75.881594000000007</v>
      </c>
      <c r="D2945" s="46">
        <f t="shared" si="93"/>
        <v>4.8435060000000014</v>
      </c>
      <c r="E2945" s="160">
        <v>0</v>
      </c>
      <c r="F2945" s="161">
        <v>4.8435060000000014</v>
      </c>
      <c r="G2945" s="162">
        <v>0</v>
      </c>
      <c r="H2945" s="162">
        <v>0</v>
      </c>
      <c r="I2945" s="162">
        <v>0</v>
      </c>
      <c r="J2945" s="162">
        <v>87.31</v>
      </c>
      <c r="K2945" s="163">
        <f>Лист4!E2943/1000-J2945</f>
        <v>-6.5848999999999904</v>
      </c>
      <c r="L2945" s="164"/>
      <c r="M2945" s="164"/>
    </row>
    <row r="2946" spans="1:13" s="165" customFormat="1" ht="18.75" customHeight="1" x14ac:dyDescent="0.25">
      <c r="A2946" s="45" t="str">
        <f>Лист4!A2944</f>
        <v xml:space="preserve">Грибоедова ул. д.11А </v>
      </c>
      <c r="B2946" s="185" t="str">
        <f>Лист4!C2944</f>
        <v>Ахтубинский район, г. Ахтубинск</v>
      </c>
      <c r="C2946" s="46">
        <f t="shared" si="92"/>
        <v>297.74340199999995</v>
      </c>
      <c r="D2946" s="46">
        <f t="shared" si="93"/>
        <v>19.004897999999997</v>
      </c>
      <c r="E2946" s="160">
        <v>0</v>
      </c>
      <c r="F2946" s="161">
        <v>19.004897999999997</v>
      </c>
      <c r="G2946" s="162">
        <v>0</v>
      </c>
      <c r="H2946" s="162">
        <v>0</v>
      </c>
      <c r="I2946" s="162">
        <v>0</v>
      </c>
      <c r="J2946" s="162">
        <v>0</v>
      </c>
      <c r="K2946" s="163">
        <f>Лист4!E2944/1000-J2946</f>
        <v>316.74829999999997</v>
      </c>
      <c r="L2946" s="164"/>
      <c r="M2946" s="164"/>
    </row>
    <row r="2947" spans="1:13" s="165" customFormat="1" ht="18.75" customHeight="1" x14ac:dyDescent="0.25">
      <c r="A2947" s="45" t="str">
        <f>Лист4!A2945</f>
        <v xml:space="preserve">Грибоедова ул. д.15 </v>
      </c>
      <c r="B2947" s="185" t="str">
        <f>Лист4!C2945</f>
        <v>Ахтубинский район, г. Ахтубинск</v>
      </c>
      <c r="C2947" s="46">
        <f t="shared" si="92"/>
        <v>373.94024380000002</v>
      </c>
      <c r="D2947" s="46">
        <f t="shared" si="93"/>
        <v>23.868526200000005</v>
      </c>
      <c r="E2947" s="160">
        <v>0</v>
      </c>
      <c r="F2947" s="161">
        <v>23.868526200000005</v>
      </c>
      <c r="G2947" s="162">
        <v>0</v>
      </c>
      <c r="H2947" s="162">
        <v>0</v>
      </c>
      <c r="I2947" s="162">
        <v>0</v>
      </c>
      <c r="J2947" s="162">
        <v>280.48</v>
      </c>
      <c r="K2947" s="163">
        <f>Лист4!E2945/1000-J2947</f>
        <v>117.32877000000002</v>
      </c>
      <c r="L2947" s="164"/>
      <c r="M2947" s="164"/>
    </row>
    <row r="2948" spans="1:13" s="165" customFormat="1" ht="18.75" customHeight="1" x14ac:dyDescent="0.25">
      <c r="A2948" s="45" t="str">
        <f>Лист4!A2946</f>
        <v xml:space="preserve">Грибоедова ул. д.2 </v>
      </c>
      <c r="B2948" s="185" t="str">
        <f>Лист4!C2946</f>
        <v>Ахтубинский район, г. Ахтубинск</v>
      </c>
      <c r="C2948" s="46">
        <f t="shared" si="92"/>
        <v>0</v>
      </c>
      <c r="D2948" s="46">
        <f t="shared" si="93"/>
        <v>0</v>
      </c>
      <c r="E2948" s="160">
        <v>0</v>
      </c>
      <c r="F2948" s="161">
        <v>0</v>
      </c>
      <c r="G2948" s="162">
        <v>0</v>
      </c>
      <c r="H2948" s="162">
        <v>0</v>
      </c>
      <c r="I2948" s="162">
        <v>0</v>
      </c>
      <c r="J2948" s="162">
        <v>0</v>
      </c>
      <c r="K2948" s="163">
        <f>Лист4!E2946/1000</f>
        <v>0</v>
      </c>
      <c r="L2948" s="164"/>
      <c r="M2948" s="164"/>
    </row>
    <row r="2949" spans="1:13" s="165" customFormat="1" ht="18.75" customHeight="1" x14ac:dyDescent="0.25">
      <c r="A2949" s="45" t="str">
        <f>Лист4!A2947</f>
        <v xml:space="preserve">Добролюбова ул. д.2 </v>
      </c>
      <c r="B2949" s="185" t="str">
        <f>Лист4!C2947</f>
        <v>Ахтубинский район, г. Ахтубинск</v>
      </c>
      <c r="C2949" s="46">
        <f t="shared" si="92"/>
        <v>37.1762856</v>
      </c>
      <c r="D2949" s="46">
        <f t="shared" si="93"/>
        <v>2.3729543999999998</v>
      </c>
      <c r="E2949" s="160">
        <v>0</v>
      </c>
      <c r="F2949" s="161">
        <v>2.3729543999999998</v>
      </c>
      <c r="G2949" s="162">
        <v>0</v>
      </c>
      <c r="H2949" s="162">
        <v>0</v>
      </c>
      <c r="I2949" s="162">
        <v>0</v>
      </c>
      <c r="J2949" s="162">
        <v>0</v>
      </c>
      <c r="K2949" s="163">
        <f>Лист4!E2947/1000</f>
        <v>39.549239999999998</v>
      </c>
      <c r="L2949" s="164"/>
      <c r="M2949" s="164"/>
    </row>
    <row r="2950" spans="1:13" s="165" customFormat="1" ht="18.75" customHeight="1" x14ac:dyDescent="0.25">
      <c r="A2950" s="45" t="str">
        <f>Лист4!A2948</f>
        <v xml:space="preserve">Добролюбова ул. д.4 </v>
      </c>
      <c r="B2950" s="185" t="str">
        <f>Лист4!C2948</f>
        <v>Ахтубинский район, г. Ахтубинск</v>
      </c>
      <c r="C2950" s="46">
        <f t="shared" si="92"/>
        <v>44.101227999999999</v>
      </c>
      <c r="D2950" s="46">
        <f t="shared" si="93"/>
        <v>2.814972</v>
      </c>
      <c r="E2950" s="160">
        <v>0</v>
      </c>
      <c r="F2950" s="161">
        <v>2.814972</v>
      </c>
      <c r="G2950" s="162">
        <v>0</v>
      </c>
      <c r="H2950" s="162">
        <v>0</v>
      </c>
      <c r="I2950" s="162">
        <v>0</v>
      </c>
      <c r="J2950" s="162">
        <v>0</v>
      </c>
      <c r="K2950" s="163">
        <f>Лист4!E2948/1000-J2950</f>
        <v>46.916199999999996</v>
      </c>
      <c r="L2950" s="164"/>
      <c r="M2950" s="164"/>
    </row>
    <row r="2951" spans="1:13" s="165" customFormat="1" ht="25.5" customHeight="1" x14ac:dyDescent="0.25">
      <c r="A2951" s="45" t="str">
        <f>Лист4!A2949</f>
        <v xml:space="preserve">Добролюбова ул. д.6 </v>
      </c>
      <c r="B2951" s="185" t="str">
        <f>Лист4!C2949</f>
        <v>Ахтубинский район, г. Ахтубинск</v>
      </c>
      <c r="C2951" s="46">
        <f t="shared" si="92"/>
        <v>142.7689860000001</v>
      </c>
      <c r="D2951" s="46">
        <f t="shared" si="93"/>
        <v>9.1129140000000017</v>
      </c>
      <c r="E2951" s="160">
        <v>0</v>
      </c>
      <c r="F2951" s="161">
        <v>9.1129140000000017</v>
      </c>
      <c r="G2951" s="162">
        <v>0</v>
      </c>
      <c r="H2951" s="162">
        <v>0</v>
      </c>
      <c r="I2951" s="162">
        <v>0</v>
      </c>
      <c r="J2951" s="162">
        <v>772.29</v>
      </c>
      <c r="K2951" s="163">
        <f>Лист4!E2949/1000-J2951</f>
        <v>-620.40809999999988</v>
      </c>
      <c r="L2951" s="164"/>
      <c r="M2951" s="164"/>
    </row>
    <row r="2952" spans="1:13" s="165" customFormat="1" ht="25.5" customHeight="1" x14ac:dyDescent="0.25">
      <c r="A2952" s="45" t="str">
        <f>Лист4!A2950</f>
        <v xml:space="preserve">Добролюбова ул. д.8 </v>
      </c>
      <c r="B2952" s="185" t="str">
        <f>Лист4!C2950</f>
        <v>Ахтубинский район, г. Ахтубинск</v>
      </c>
      <c r="C2952" s="46">
        <f t="shared" si="92"/>
        <v>332.50826799999999</v>
      </c>
      <c r="D2952" s="46">
        <f t="shared" si="93"/>
        <v>21.223931999999998</v>
      </c>
      <c r="E2952" s="160">
        <v>0</v>
      </c>
      <c r="F2952" s="161">
        <v>21.223931999999998</v>
      </c>
      <c r="G2952" s="162">
        <v>0</v>
      </c>
      <c r="H2952" s="162">
        <v>0</v>
      </c>
      <c r="I2952" s="162">
        <v>0</v>
      </c>
      <c r="J2952" s="162">
        <v>0</v>
      </c>
      <c r="K2952" s="163">
        <f>Лист4!E2950/1000</f>
        <v>353.73219999999998</v>
      </c>
      <c r="L2952" s="164"/>
      <c r="M2952" s="164"/>
    </row>
    <row r="2953" spans="1:13" s="165" customFormat="1" ht="25.5" customHeight="1" x14ac:dyDescent="0.25">
      <c r="A2953" s="45" t="str">
        <f>Лист4!A2951</f>
        <v xml:space="preserve">Ермака ул. д.4 </v>
      </c>
      <c r="B2953" s="185" t="str">
        <f>Лист4!C2951</f>
        <v>Ахтубинский район, г. Ахтубинск</v>
      </c>
      <c r="C2953" s="46">
        <f t="shared" si="92"/>
        <v>217.09661900000009</v>
      </c>
      <c r="D2953" s="46">
        <f t="shared" si="93"/>
        <v>13.857231000000002</v>
      </c>
      <c r="E2953" s="160">
        <v>0</v>
      </c>
      <c r="F2953" s="161">
        <v>13.857231000000002</v>
      </c>
      <c r="G2953" s="162">
        <v>0</v>
      </c>
      <c r="H2953" s="162">
        <v>0</v>
      </c>
      <c r="I2953" s="162">
        <v>0</v>
      </c>
      <c r="J2953" s="162">
        <f>1464.44+289.27</f>
        <v>1753.71</v>
      </c>
      <c r="K2953" s="163">
        <f>Лист4!E2951/1000-J2953</f>
        <v>-1522.7561499999999</v>
      </c>
      <c r="L2953" s="164"/>
      <c r="M2953" s="164"/>
    </row>
    <row r="2954" spans="1:13" s="165" customFormat="1" ht="25.5" customHeight="1" x14ac:dyDescent="0.25">
      <c r="A2954" s="45" t="str">
        <f>Лист4!A2952</f>
        <v xml:space="preserve">Ермака ул. д.5 </v>
      </c>
      <c r="B2954" s="185" t="str">
        <f>Лист4!C2952</f>
        <v>Ахтубинский район, г. Ахтубинск</v>
      </c>
      <c r="C2954" s="46">
        <f t="shared" si="92"/>
        <v>195.30913920000003</v>
      </c>
      <c r="D2954" s="46">
        <f t="shared" si="93"/>
        <v>12.466540800000002</v>
      </c>
      <c r="E2954" s="160">
        <v>0</v>
      </c>
      <c r="F2954" s="161">
        <v>12.466540800000002</v>
      </c>
      <c r="G2954" s="162">
        <v>0</v>
      </c>
      <c r="H2954" s="162">
        <v>0</v>
      </c>
      <c r="I2954" s="162">
        <v>0</v>
      </c>
      <c r="J2954" s="162">
        <v>405.9</v>
      </c>
      <c r="K2954" s="163">
        <f>Лист4!E2952/1000-J2954</f>
        <v>-198.12431999999995</v>
      </c>
      <c r="L2954" s="164"/>
      <c r="M2954" s="164"/>
    </row>
    <row r="2955" spans="1:13" s="165" customFormat="1" ht="25.5" customHeight="1" x14ac:dyDescent="0.25">
      <c r="A2955" s="45" t="str">
        <f>Лист4!A2953</f>
        <v xml:space="preserve">Ермака ул. д.6 </v>
      </c>
      <c r="B2955" s="185" t="str">
        <f>Лист4!C2953</f>
        <v>Ахтубинский район, г. Ахтубинск</v>
      </c>
      <c r="C2955" s="46">
        <f t="shared" si="92"/>
        <v>23.173068000000001</v>
      </c>
      <c r="D2955" s="46">
        <f t="shared" si="93"/>
        <v>1.4791320000000001</v>
      </c>
      <c r="E2955" s="160">
        <v>0</v>
      </c>
      <c r="F2955" s="161">
        <v>1.4791320000000001</v>
      </c>
      <c r="G2955" s="162">
        <v>0</v>
      </c>
      <c r="H2955" s="162">
        <v>0</v>
      </c>
      <c r="I2955" s="162">
        <v>0</v>
      </c>
      <c r="J2955" s="162">
        <v>0</v>
      </c>
      <c r="K2955" s="163">
        <f>Лист4!E2953/1000-J2955</f>
        <v>24.652200000000001</v>
      </c>
      <c r="L2955" s="164"/>
      <c r="M2955" s="164"/>
    </row>
    <row r="2956" spans="1:13" s="165" customFormat="1" ht="18.75" customHeight="1" x14ac:dyDescent="0.25">
      <c r="A2956" s="45" t="str">
        <f>Лист4!A2954</f>
        <v xml:space="preserve">Жуковского ул. д.10 </v>
      </c>
      <c r="B2956" s="185" t="str">
        <f>Лист4!C2954</f>
        <v>Ахтубинский район, г. Ахтубинск</v>
      </c>
      <c r="C2956" s="46">
        <f t="shared" si="92"/>
        <v>126.61066799999999</v>
      </c>
      <c r="D2956" s="46">
        <f t="shared" si="93"/>
        <v>8.0815319999999993</v>
      </c>
      <c r="E2956" s="160">
        <v>0</v>
      </c>
      <c r="F2956" s="161">
        <v>8.0815319999999993</v>
      </c>
      <c r="G2956" s="162">
        <v>0</v>
      </c>
      <c r="H2956" s="162">
        <v>0</v>
      </c>
      <c r="I2956" s="162">
        <v>0</v>
      </c>
      <c r="J2956" s="162">
        <v>0</v>
      </c>
      <c r="K2956" s="163">
        <f>Лист4!E2954/1000-J2956</f>
        <v>134.69219999999999</v>
      </c>
      <c r="L2956" s="164"/>
      <c r="M2956" s="164"/>
    </row>
    <row r="2957" spans="1:13" s="165" customFormat="1" ht="18.75" customHeight="1" x14ac:dyDescent="0.25">
      <c r="A2957" s="45" t="str">
        <f>Лист4!A2955</f>
        <v xml:space="preserve">Жуковского ул. д.11 </v>
      </c>
      <c r="B2957" s="185" t="str">
        <f>Лист4!C2955</f>
        <v>Ахтубинский район, г. Ахтубинск</v>
      </c>
      <c r="C2957" s="46">
        <f t="shared" si="92"/>
        <v>229.84336679999998</v>
      </c>
      <c r="D2957" s="46">
        <f t="shared" si="93"/>
        <v>14.6708532</v>
      </c>
      <c r="E2957" s="160">
        <v>0</v>
      </c>
      <c r="F2957" s="161">
        <v>14.6708532</v>
      </c>
      <c r="G2957" s="162">
        <v>0</v>
      </c>
      <c r="H2957" s="162">
        <v>0</v>
      </c>
      <c r="I2957" s="162">
        <v>0</v>
      </c>
      <c r="J2957" s="162">
        <v>0</v>
      </c>
      <c r="K2957" s="163">
        <f>Лист4!E2955/1000-J2957</f>
        <v>244.51421999999999</v>
      </c>
      <c r="L2957" s="164"/>
      <c r="M2957" s="164"/>
    </row>
    <row r="2958" spans="1:13" s="165" customFormat="1" ht="18.75" customHeight="1" x14ac:dyDescent="0.25">
      <c r="A2958" s="45" t="str">
        <f>Лист4!A2956</f>
        <v xml:space="preserve">Жуковского ул. д.12 </v>
      </c>
      <c r="B2958" s="185" t="str">
        <f>Лист4!C2956</f>
        <v>Ахтубинский район, г. Ахтубинск</v>
      </c>
      <c r="C2958" s="46">
        <f t="shared" si="92"/>
        <v>166.7117824</v>
      </c>
      <c r="D2958" s="46">
        <f t="shared" si="93"/>
        <v>10.641177600000001</v>
      </c>
      <c r="E2958" s="160">
        <v>0</v>
      </c>
      <c r="F2958" s="161">
        <v>10.641177600000001</v>
      </c>
      <c r="G2958" s="162">
        <v>0</v>
      </c>
      <c r="H2958" s="162">
        <v>0</v>
      </c>
      <c r="I2958" s="162">
        <v>0</v>
      </c>
      <c r="J2958" s="162">
        <v>0</v>
      </c>
      <c r="K2958" s="163">
        <f>Лист4!E2956/1000</f>
        <v>177.35296</v>
      </c>
      <c r="L2958" s="164"/>
      <c r="M2958" s="164"/>
    </row>
    <row r="2959" spans="1:13" s="165" customFormat="1" ht="18.75" customHeight="1" x14ac:dyDescent="0.25">
      <c r="A2959" s="45" t="str">
        <f>Лист4!A2957</f>
        <v xml:space="preserve">Жуковского ул. д.13 </v>
      </c>
      <c r="B2959" s="185" t="str">
        <f>Лист4!C2957</f>
        <v>Ахтубинский район, г. Ахтубинск</v>
      </c>
      <c r="C2959" s="46">
        <f t="shared" si="92"/>
        <v>2.444</v>
      </c>
      <c r="D2959" s="46">
        <f t="shared" si="93"/>
        <v>0.15600000000000003</v>
      </c>
      <c r="E2959" s="160">
        <v>0</v>
      </c>
      <c r="F2959" s="161">
        <v>0.15600000000000003</v>
      </c>
      <c r="G2959" s="162">
        <v>0</v>
      </c>
      <c r="H2959" s="162">
        <v>0</v>
      </c>
      <c r="I2959" s="162">
        <v>0</v>
      </c>
      <c r="J2959" s="162">
        <v>0</v>
      </c>
      <c r="K2959" s="163">
        <f>Лист4!E2957/1000</f>
        <v>2.6</v>
      </c>
      <c r="L2959" s="164"/>
      <c r="M2959" s="164"/>
    </row>
    <row r="2960" spans="1:13" s="165" customFormat="1" ht="23.25" customHeight="1" x14ac:dyDescent="0.25">
      <c r="A2960" s="45" t="str">
        <f>Лист4!A2958</f>
        <v xml:space="preserve">Жуковского ул. д.15 </v>
      </c>
      <c r="B2960" s="185" t="str">
        <f>Лист4!C2958</f>
        <v>Ахтубинский район, г. Ахтубинск</v>
      </c>
      <c r="C2960" s="46">
        <f t="shared" si="92"/>
        <v>324.04219560000007</v>
      </c>
      <c r="D2960" s="46">
        <f t="shared" si="93"/>
        <v>20.683544400000002</v>
      </c>
      <c r="E2960" s="160">
        <v>0</v>
      </c>
      <c r="F2960" s="161">
        <v>20.683544400000002</v>
      </c>
      <c r="G2960" s="162">
        <v>0</v>
      </c>
      <c r="H2960" s="162">
        <v>0</v>
      </c>
      <c r="I2960" s="162">
        <v>0</v>
      </c>
      <c r="J2960" s="162">
        <v>1607.77</v>
      </c>
      <c r="K2960" s="163">
        <f>Лист4!E2958/1000-J2960</f>
        <v>-1263.0442599999999</v>
      </c>
      <c r="L2960" s="164"/>
      <c r="M2960" s="164"/>
    </row>
    <row r="2961" spans="1:13" s="165" customFormat="1" ht="25.5" customHeight="1" x14ac:dyDescent="0.25">
      <c r="A2961" s="45" t="str">
        <f>Лист4!A2959</f>
        <v xml:space="preserve">Жуковского ул. д.17 </v>
      </c>
      <c r="B2961" s="185" t="str">
        <f>Лист4!C2959</f>
        <v>Ахтубинский район, г. Ахтубинск</v>
      </c>
      <c r="C2961" s="46">
        <f t="shared" si="92"/>
        <v>259.24654800000008</v>
      </c>
      <c r="D2961" s="46">
        <f t="shared" si="93"/>
        <v>16.547651999999999</v>
      </c>
      <c r="E2961" s="160">
        <v>0</v>
      </c>
      <c r="F2961" s="161">
        <v>16.547651999999999</v>
      </c>
      <c r="G2961" s="162">
        <v>0</v>
      </c>
      <c r="H2961" s="162">
        <v>0</v>
      </c>
      <c r="I2961" s="162">
        <v>0</v>
      </c>
      <c r="J2961" s="162">
        <v>1159.42</v>
      </c>
      <c r="K2961" s="163">
        <f>Лист4!E2959/1000-J2961</f>
        <v>-883.62580000000003</v>
      </c>
      <c r="L2961" s="164"/>
      <c r="M2961" s="164"/>
    </row>
    <row r="2962" spans="1:13" s="165" customFormat="1" ht="25.5" customHeight="1" x14ac:dyDescent="0.25">
      <c r="A2962" s="45" t="str">
        <f>Лист4!A2960</f>
        <v xml:space="preserve">Жуковского ул. д.19 </v>
      </c>
      <c r="B2962" s="185" t="str">
        <f>Лист4!C2960</f>
        <v>Ахтубинский район, г. Ахтубинск</v>
      </c>
      <c r="C2962" s="46">
        <f t="shared" si="92"/>
        <v>437.50568520000019</v>
      </c>
      <c r="D2962" s="46">
        <f t="shared" si="93"/>
        <v>27.925894800000005</v>
      </c>
      <c r="E2962" s="160">
        <v>0</v>
      </c>
      <c r="F2962" s="161">
        <v>27.925894800000005</v>
      </c>
      <c r="G2962" s="162">
        <v>0</v>
      </c>
      <c r="H2962" s="162">
        <v>0</v>
      </c>
      <c r="I2962" s="162">
        <v>0</v>
      </c>
      <c r="J2962" s="162">
        <v>2251.7800000000002</v>
      </c>
      <c r="K2962" s="163">
        <f>Лист4!E2960/1000-J2962</f>
        <v>-1786.34842</v>
      </c>
      <c r="L2962" s="164"/>
      <c r="M2962" s="164"/>
    </row>
    <row r="2963" spans="1:13" s="165" customFormat="1" ht="18.75" customHeight="1" x14ac:dyDescent="0.25">
      <c r="A2963" s="45" t="str">
        <f>Лист4!A2961</f>
        <v xml:space="preserve">Жуковского ул. д.2 </v>
      </c>
      <c r="B2963" s="185" t="str">
        <f>Лист4!C2961</f>
        <v>Ахтубинский район, г. Ахтубинск</v>
      </c>
      <c r="C2963" s="46">
        <f t="shared" si="92"/>
        <v>284.77820760000009</v>
      </c>
      <c r="D2963" s="46">
        <f t="shared" si="93"/>
        <v>18.177332400000004</v>
      </c>
      <c r="E2963" s="160">
        <v>0</v>
      </c>
      <c r="F2963" s="161">
        <v>18.177332400000004</v>
      </c>
      <c r="G2963" s="162">
        <v>0</v>
      </c>
      <c r="H2963" s="162">
        <v>0</v>
      </c>
      <c r="I2963" s="162">
        <v>0</v>
      </c>
      <c r="J2963" s="162">
        <v>0</v>
      </c>
      <c r="K2963" s="163">
        <f>Лист4!E2961/1000</f>
        <v>302.9555400000001</v>
      </c>
      <c r="L2963" s="164"/>
      <c r="M2963" s="164"/>
    </row>
    <row r="2964" spans="1:13" s="165" customFormat="1" ht="18.75" customHeight="1" x14ac:dyDescent="0.25">
      <c r="A2964" s="45" t="str">
        <f>Лист4!A2962</f>
        <v xml:space="preserve">Жуковского ул. д.20 </v>
      </c>
      <c r="B2964" s="185" t="str">
        <f>Лист4!C2962</f>
        <v>Ахтубинский район, г. Ахтубинск</v>
      </c>
      <c r="C2964" s="46">
        <f t="shared" si="92"/>
        <v>301.59655599999996</v>
      </c>
      <c r="D2964" s="46">
        <f t="shared" si="93"/>
        <v>19.250844000000001</v>
      </c>
      <c r="E2964" s="160">
        <v>0</v>
      </c>
      <c r="F2964" s="161">
        <v>19.250844000000001</v>
      </c>
      <c r="G2964" s="162">
        <v>0</v>
      </c>
      <c r="H2964" s="162">
        <v>0</v>
      </c>
      <c r="I2964" s="162">
        <v>0</v>
      </c>
      <c r="J2964" s="162">
        <v>0</v>
      </c>
      <c r="K2964" s="163">
        <f>Лист4!E2962/1000</f>
        <v>320.84739999999999</v>
      </c>
      <c r="L2964" s="164"/>
      <c r="M2964" s="164"/>
    </row>
    <row r="2965" spans="1:13" s="165" customFormat="1" ht="18.75" customHeight="1" x14ac:dyDescent="0.25">
      <c r="A2965" s="45" t="str">
        <f>Лист4!A2963</f>
        <v xml:space="preserve">Жуковского ул. д.21 </v>
      </c>
      <c r="B2965" s="185" t="str">
        <f>Лист4!C2963</f>
        <v>Ахтубинский район, г. Ахтубинск</v>
      </c>
      <c r="C2965" s="46">
        <f t="shared" si="92"/>
        <v>489.95225199999993</v>
      </c>
      <c r="D2965" s="46">
        <f t="shared" si="93"/>
        <v>31.273547999999998</v>
      </c>
      <c r="E2965" s="160">
        <v>0</v>
      </c>
      <c r="F2965" s="161">
        <v>31.273547999999998</v>
      </c>
      <c r="G2965" s="162">
        <v>0</v>
      </c>
      <c r="H2965" s="162">
        <v>0</v>
      </c>
      <c r="I2965" s="162">
        <v>0</v>
      </c>
      <c r="J2965" s="162">
        <v>0</v>
      </c>
      <c r="K2965" s="163">
        <f>Лист4!E2963/1000</f>
        <v>521.22579999999994</v>
      </c>
      <c r="L2965" s="164"/>
      <c r="M2965" s="164"/>
    </row>
    <row r="2966" spans="1:13" s="165" customFormat="1" ht="18.75" customHeight="1" x14ac:dyDescent="0.25">
      <c r="A2966" s="45" t="str">
        <f>Лист4!A2964</f>
        <v xml:space="preserve">Жуковского ул. д.26 </v>
      </c>
      <c r="B2966" s="185" t="str">
        <f>Лист4!C2964</f>
        <v>Ахтубинский район, г. Ахтубинск</v>
      </c>
      <c r="C2966" s="46">
        <f t="shared" si="92"/>
        <v>0</v>
      </c>
      <c r="D2966" s="46">
        <f t="shared" si="93"/>
        <v>0</v>
      </c>
      <c r="E2966" s="160">
        <v>0</v>
      </c>
      <c r="F2966" s="161">
        <v>0</v>
      </c>
      <c r="G2966" s="162">
        <v>0</v>
      </c>
      <c r="H2966" s="162">
        <v>0</v>
      </c>
      <c r="I2966" s="162">
        <v>0</v>
      </c>
      <c r="J2966" s="162">
        <v>0</v>
      </c>
      <c r="K2966" s="163">
        <f>Лист4!E2964/1000</f>
        <v>0</v>
      </c>
      <c r="L2966" s="164"/>
      <c r="M2966" s="164"/>
    </row>
    <row r="2967" spans="1:13" s="165" customFormat="1" ht="18.75" customHeight="1" x14ac:dyDescent="0.25">
      <c r="A2967" s="45" t="str">
        <f>Лист4!A2965</f>
        <v xml:space="preserve">Жуковского ул. д.29А </v>
      </c>
      <c r="B2967" s="185" t="str">
        <f>Лист4!C2965</f>
        <v>Ахтубинский район, г. Ахтубинск</v>
      </c>
      <c r="C2967" s="46">
        <f t="shared" si="92"/>
        <v>1.9852800000000002</v>
      </c>
      <c r="D2967" s="46">
        <f t="shared" si="93"/>
        <v>0.12672</v>
      </c>
      <c r="E2967" s="160">
        <v>0</v>
      </c>
      <c r="F2967" s="161">
        <v>0.12672</v>
      </c>
      <c r="G2967" s="162">
        <v>0</v>
      </c>
      <c r="H2967" s="162">
        <v>0</v>
      </c>
      <c r="I2967" s="162">
        <v>0</v>
      </c>
      <c r="J2967" s="162">
        <v>0</v>
      </c>
      <c r="K2967" s="163">
        <f>Лист4!E2965/1000-J2967</f>
        <v>2.1120000000000001</v>
      </c>
      <c r="L2967" s="164"/>
      <c r="M2967" s="164"/>
    </row>
    <row r="2968" spans="1:13" s="165" customFormat="1" ht="25.5" customHeight="1" x14ac:dyDescent="0.25">
      <c r="A2968" s="45" t="str">
        <f>Лист4!A2966</f>
        <v xml:space="preserve">Жуковского ул. д.4 </v>
      </c>
      <c r="B2968" s="185" t="str">
        <f>Лист4!C2966</f>
        <v>Ахтубинский район, г. Ахтубинск</v>
      </c>
      <c r="C2968" s="46">
        <f t="shared" si="92"/>
        <v>259.445922</v>
      </c>
      <c r="D2968" s="46">
        <f t="shared" si="93"/>
        <v>16.560378</v>
      </c>
      <c r="E2968" s="160">
        <v>0</v>
      </c>
      <c r="F2968" s="161">
        <v>16.560378</v>
      </c>
      <c r="G2968" s="162">
        <v>0</v>
      </c>
      <c r="H2968" s="162">
        <v>0</v>
      </c>
      <c r="I2968" s="162">
        <v>0</v>
      </c>
      <c r="J2968" s="162">
        <v>0</v>
      </c>
      <c r="K2968" s="163">
        <f>Лист4!E2966/1000-J2968</f>
        <v>276.00630000000001</v>
      </c>
      <c r="L2968" s="164"/>
      <c r="M2968" s="164"/>
    </row>
    <row r="2969" spans="1:13" s="165" customFormat="1" ht="18.75" customHeight="1" x14ac:dyDescent="0.25">
      <c r="A2969" s="45" t="str">
        <f>Лист4!A2967</f>
        <v xml:space="preserve">Жуковского ул. д.4А </v>
      </c>
      <c r="B2969" s="185" t="str">
        <f>Лист4!C2967</f>
        <v>Ахтубинский район, г. Ахтубинск</v>
      </c>
      <c r="C2969" s="46">
        <f t="shared" si="92"/>
        <v>0</v>
      </c>
      <c r="D2969" s="46">
        <f t="shared" si="93"/>
        <v>0</v>
      </c>
      <c r="E2969" s="160">
        <v>0</v>
      </c>
      <c r="F2969" s="161">
        <v>0</v>
      </c>
      <c r="G2969" s="162">
        <v>0</v>
      </c>
      <c r="H2969" s="162">
        <v>0</v>
      </c>
      <c r="I2969" s="162">
        <v>0</v>
      </c>
      <c r="J2969" s="162">
        <v>0</v>
      </c>
      <c r="K2969" s="163">
        <f>Лист4!E2967/1000</f>
        <v>0</v>
      </c>
      <c r="L2969" s="164"/>
      <c r="M2969" s="164"/>
    </row>
    <row r="2970" spans="1:13" s="165" customFormat="1" ht="18.75" customHeight="1" x14ac:dyDescent="0.25">
      <c r="A2970" s="45" t="str">
        <f>Лист4!A2968</f>
        <v xml:space="preserve">Жуковского ул. д.6 </v>
      </c>
      <c r="B2970" s="185" t="str">
        <f>Лист4!C2968</f>
        <v>Ахтубинский район, г. Ахтубинск</v>
      </c>
      <c r="C2970" s="46">
        <f t="shared" si="92"/>
        <v>2.9872260000000002</v>
      </c>
      <c r="D2970" s="46">
        <f t="shared" si="93"/>
        <v>0.19067400000000001</v>
      </c>
      <c r="E2970" s="160">
        <v>0</v>
      </c>
      <c r="F2970" s="161">
        <v>0.19067400000000001</v>
      </c>
      <c r="G2970" s="162">
        <v>0</v>
      </c>
      <c r="H2970" s="162">
        <v>0</v>
      </c>
      <c r="I2970" s="162">
        <v>0</v>
      </c>
      <c r="J2970" s="162">
        <v>0</v>
      </c>
      <c r="K2970" s="163">
        <f>Лист4!E2968/1000</f>
        <v>3.1779000000000002</v>
      </c>
      <c r="L2970" s="164"/>
      <c r="M2970" s="164"/>
    </row>
    <row r="2971" spans="1:13" s="165" customFormat="1" ht="18.75" customHeight="1" x14ac:dyDescent="0.25">
      <c r="A2971" s="45" t="str">
        <f>Лист4!A2969</f>
        <v xml:space="preserve">Заводская ул. д.101 </v>
      </c>
      <c r="B2971" s="185" t="str">
        <f>Лист4!C2969</f>
        <v>Ахтубинский район, г. Ахтубинск</v>
      </c>
      <c r="C2971" s="46">
        <f t="shared" si="92"/>
        <v>27.85953199999997</v>
      </c>
      <c r="D2971" s="46">
        <f t="shared" si="93"/>
        <v>1.7782680000000002</v>
      </c>
      <c r="E2971" s="160">
        <v>0</v>
      </c>
      <c r="F2971" s="161">
        <v>1.7782680000000002</v>
      </c>
      <c r="G2971" s="162">
        <v>0</v>
      </c>
      <c r="H2971" s="162">
        <v>0</v>
      </c>
      <c r="I2971" s="162">
        <v>0</v>
      </c>
      <c r="J2971" s="162">
        <v>653.73</v>
      </c>
      <c r="K2971" s="163">
        <f>Лист4!E2969/1000-J2971</f>
        <v>-624.09220000000005</v>
      </c>
      <c r="L2971" s="164"/>
      <c r="M2971" s="164"/>
    </row>
    <row r="2972" spans="1:13" s="165" customFormat="1" ht="18.75" customHeight="1" x14ac:dyDescent="0.25">
      <c r="A2972" s="45" t="str">
        <f>Лист4!A2970</f>
        <v xml:space="preserve">Заводская ул. д.111 </v>
      </c>
      <c r="B2972" s="185" t="str">
        <f>Лист4!C2970</f>
        <v>Ахтубинский район, г. Ахтубинск</v>
      </c>
      <c r="C2972" s="46">
        <f t="shared" si="92"/>
        <v>17.796456000000003</v>
      </c>
      <c r="D2972" s="46">
        <f t="shared" si="93"/>
        <v>1.1359440000000001</v>
      </c>
      <c r="E2972" s="160">
        <v>0</v>
      </c>
      <c r="F2972" s="161">
        <v>1.1359440000000001</v>
      </c>
      <c r="G2972" s="162">
        <v>0</v>
      </c>
      <c r="H2972" s="162">
        <v>0</v>
      </c>
      <c r="I2972" s="162">
        <v>0</v>
      </c>
      <c r="J2972" s="162">
        <v>260.66000000000003</v>
      </c>
      <c r="K2972" s="163">
        <f>Лист4!E2970/1000-J2972</f>
        <v>-241.72760000000002</v>
      </c>
      <c r="L2972" s="164"/>
      <c r="M2972" s="164"/>
    </row>
    <row r="2973" spans="1:13" s="165" customFormat="1" ht="18.75" customHeight="1" x14ac:dyDescent="0.25">
      <c r="A2973" s="45" t="str">
        <f>Лист4!A2971</f>
        <v xml:space="preserve">Заводская ул. д.113 </v>
      </c>
      <c r="B2973" s="185" t="str">
        <f>Лист4!C2971</f>
        <v>Ахтубинский район, г. Ахтубинск</v>
      </c>
      <c r="C2973" s="46">
        <f t="shared" si="92"/>
        <v>10.488708000000001</v>
      </c>
      <c r="D2973" s="46">
        <f t="shared" si="93"/>
        <v>0.66949200000000009</v>
      </c>
      <c r="E2973" s="160">
        <v>0</v>
      </c>
      <c r="F2973" s="161">
        <v>0.66949200000000009</v>
      </c>
      <c r="G2973" s="162">
        <v>0</v>
      </c>
      <c r="H2973" s="162">
        <v>0</v>
      </c>
      <c r="I2973" s="162">
        <v>0</v>
      </c>
      <c r="J2973" s="162">
        <v>0</v>
      </c>
      <c r="K2973" s="163">
        <f>Лист4!E2971/1000</f>
        <v>11.158200000000001</v>
      </c>
      <c r="L2973" s="164"/>
      <c r="M2973" s="164"/>
    </row>
    <row r="2974" spans="1:13" s="165" customFormat="1" ht="18.75" customHeight="1" x14ac:dyDescent="0.25">
      <c r="A2974" s="45" t="str">
        <f>Лист4!A2972</f>
        <v xml:space="preserve">Заводская ул. д.115 </v>
      </c>
      <c r="B2974" s="185" t="str">
        <f>Лист4!C2972</f>
        <v>Ахтубинский район, г. Ахтубинск</v>
      </c>
      <c r="C2974" s="46">
        <f t="shared" si="92"/>
        <v>26.144031999999999</v>
      </c>
      <c r="D2974" s="46">
        <f t="shared" si="93"/>
        <v>1.668768</v>
      </c>
      <c r="E2974" s="160">
        <v>0</v>
      </c>
      <c r="F2974" s="161">
        <v>1.668768</v>
      </c>
      <c r="G2974" s="162">
        <v>0</v>
      </c>
      <c r="H2974" s="162">
        <v>0</v>
      </c>
      <c r="I2974" s="162">
        <v>0</v>
      </c>
      <c r="J2974" s="162">
        <v>0</v>
      </c>
      <c r="K2974" s="163">
        <f>Лист4!E2972/1000</f>
        <v>27.812799999999999</v>
      </c>
      <c r="L2974" s="164"/>
      <c r="M2974" s="164"/>
    </row>
    <row r="2975" spans="1:13" s="165" customFormat="1" ht="18.75" customHeight="1" x14ac:dyDescent="0.25">
      <c r="A2975" s="45" t="str">
        <f>Лист4!A2973</f>
        <v xml:space="preserve">Заводская ул. д.189 </v>
      </c>
      <c r="B2975" s="185" t="str">
        <f>Лист4!C2973</f>
        <v>Ахтубинский район, г. Ахтубинск</v>
      </c>
      <c r="C2975" s="46">
        <f t="shared" si="92"/>
        <v>299.76299199999994</v>
      </c>
      <c r="D2975" s="46">
        <f t="shared" si="93"/>
        <v>19.133807999999995</v>
      </c>
      <c r="E2975" s="160">
        <v>0</v>
      </c>
      <c r="F2975" s="161">
        <v>19.133807999999995</v>
      </c>
      <c r="G2975" s="162">
        <v>0</v>
      </c>
      <c r="H2975" s="162">
        <v>0</v>
      </c>
      <c r="I2975" s="162">
        <v>0</v>
      </c>
      <c r="J2975" s="162">
        <v>0</v>
      </c>
      <c r="K2975" s="163">
        <f>Лист4!E2973/1000-J2975</f>
        <v>318.89679999999993</v>
      </c>
      <c r="L2975" s="164"/>
      <c r="M2975" s="164"/>
    </row>
    <row r="2976" spans="1:13" s="165" customFormat="1" ht="18.75" customHeight="1" x14ac:dyDescent="0.25">
      <c r="A2976" s="45" t="str">
        <f>Лист4!A2974</f>
        <v xml:space="preserve">Заводская ул. д.93 </v>
      </c>
      <c r="B2976" s="185" t="str">
        <f>Лист4!C2974</f>
        <v>Ахтубинский район, г. Ахтубинск</v>
      </c>
      <c r="C2976" s="46">
        <f t="shared" si="92"/>
        <v>32.594594000000001</v>
      </c>
      <c r="D2976" s="46">
        <f t="shared" si="93"/>
        <v>2.0805060000000002</v>
      </c>
      <c r="E2976" s="160">
        <v>0</v>
      </c>
      <c r="F2976" s="161">
        <v>2.0805060000000002</v>
      </c>
      <c r="G2976" s="162">
        <v>0</v>
      </c>
      <c r="H2976" s="162">
        <v>0</v>
      </c>
      <c r="I2976" s="162">
        <v>0</v>
      </c>
      <c r="J2976" s="162">
        <v>0</v>
      </c>
      <c r="K2976" s="163">
        <f>Лист4!E2974/1000</f>
        <v>34.6751</v>
      </c>
      <c r="L2976" s="164"/>
      <c r="M2976" s="164"/>
    </row>
    <row r="2977" spans="1:13" s="165" customFormat="1" ht="18.75" customHeight="1" x14ac:dyDescent="0.25">
      <c r="A2977" s="45" t="str">
        <f>Лист4!A2975</f>
        <v xml:space="preserve">Заводская ул. д.99 </v>
      </c>
      <c r="B2977" s="185" t="str">
        <f>Лист4!C2975</f>
        <v>Ахтубинский район, г. Ахтубинск</v>
      </c>
      <c r="C2977" s="46">
        <f t="shared" si="92"/>
        <v>59.134836</v>
      </c>
      <c r="D2977" s="46">
        <f t="shared" si="93"/>
        <v>3.7745639999999998</v>
      </c>
      <c r="E2977" s="160">
        <v>0</v>
      </c>
      <c r="F2977" s="161">
        <v>3.7745639999999998</v>
      </c>
      <c r="G2977" s="162">
        <v>0</v>
      </c>
      <c r="H2977" s="162">
        <v>0</v>
      </c>
      <c r="I2977" s="162">
        <v>0</v>
      </c>
      <c r="J2977" s="162">
        <v>0</v>
      </c>
      <c r="K2977" s="163">
        <f>Лист4!E2975/1000</f>
        <v>62.909399999999998</v>
      </c>
      <c r="L2977" s="164"/>
      <c r="M2977" s="164"/>
    </row>
    <row r="2978" spans="1:13" s="165" customFormat="1" ht="18.75" customHeight="1" x14ac:dyDescent="0.25">
      <c r="A2978" s="45" t="str">
        <f>Лист4!A2976</f>
        <v xml:space="preserve">Затонская ул. д.1 </v>
      </c>
      <c r="B2978" s="185" t="str">
        <f>Лист4!C2976</f>
        <v>Ахтубинский район, г. Ахтубинск</v>
      </c>
      <c r="C2978" s="46">
        <f t="shared" si="92"/>
        <v>65.339776000000001</v>
      </c>
      <c r="D2978" s="46">
        <f t="shared" si="93"/>
        <v>4.1706240000000001</v>
      </c>
      <c r="E2978" s="160">
        <v>0</v>
      </c>
      <c r="F2978" s="161">
        <v>4.1706240000000001</v>
      </c>
      <c r="G2978" s="162">
        <v>0</v>
      </c>
      <c r="H2978" s="162">
        <v>0</v>
      </c>
      <c r="I2978" s="162">
        <v>0</v>
      </c>
      <c r="J2978" s="162">
        <v>0</v>
      </c>
      <c r="K2978" s="163">
        <f>Лист4!E2976/1000</f>
        <v>69.510400000000004</v>
      </c>
      <c r="L2978" s="164"/>
      <c r="M2978" s="164"/>
    </row>
    <row r="2979" spans="1:13" s="165" customFormat="1" ht="18.75" customHeight="1" x14ac:dyDescent="0.25">
      <c r="A2979" s="45" t="str">
        <f>Лист4!A2977</f>
        <v xml:space="preserve">Затонская ул. д.3 </v>
      </c>
      <c r="B2979" s="185" t="str">
        <f>Лист4!C2977</f>
        <v>Ахтубинский район, г. Ахтубинск</v>
      </c>
      <c r="C2979" s="46">
        <f t="shared" si="92"/>
        <v>16.577463999999999</v>
      </c>
      <c r="D2979" s="46">
        <f t="shared" si="93"/>
        <v>1.0581360000000002</v>
      </c>
      <c r="E2979" s="160">
        <v>0</v>
      </c>
      <c r="F2979" s="161">
        <v>1.0581360000000002</v>
      </c>
      <c r="G2979" s="162">
        <v>0</v>
      </c>
      <c r="H2979" s="162">
        <v>0</v>
      </c>
      <c r="I2979" s="162">
        <v>0</v>
      </c>
      <c r="J2979" s="162">
        <v>0</v>
      </c>
      <c r="K2979" s="163">
        <f>Лист4!E2977/1000</f>
        <v>17.6356</v>
      </c>
      <c r="L2979" s="164"/>
      <c r="M2979" s="164"/>
    </row>
    <row r="2980" spans="1:13" s="165" customFormat="1" ht="18.75" customHeight="1" x14ac:dyDescent="0.25">
      <c r="A2980" s="45" t="str">
        <f>Лист4!A2978</f>
        <v xml:space="preserve">Карбышева ул. д.3 </v>
      </c>
      <c r="B2980" s="185" t="str">
        <f>Лист4!C2978</f>
        <v>Ахтубинский район, г. Ахтубинск</v>
      </c>
      <c r="C2980" s="46">
        <f t="shared" si="92"/>
        <v>32.038865999999999</v>
      </c>
      <c r="D2980" s="46">
        <f t="shared" si="93"/>
        <v>2.0450340000000002</v>
      </c>
      <c r="E2980" s="160">
        <v>0</v>
      </c>
      <c r="F2980" s="161">
        <v>2.0450340000000002</v>
      </c>
      <c r="G2980" s="162">
        <v>0</v>
      </c>
      <c r="H2980" s="162">
        <v>0</v>
      </c>
      <c r="I2980" s="162">
        <v>0</v>
      </c>
      <c r="J2980" s="162">
        <v>0</v>
      </c>
      <c r="K2980" s="163">
        <f>Лист4!E2978/1000</f>
        <v>34.0839</v>
      </c>
      <c r="L2980" s="164"/>
      <c r="M2980" s="164"/>
    </row>
    <row r="2981" spans="1:13" s="165" customFormat="1" ht="18.75" customHeight="1" x14ac:dyDescent="0.25">
      <c r="A2981" s="45" t="str">
        <f>Лист4!A2979</f>
        <v xml:space="preserve">Карбышева ул. д.5 </v>
      </c>
      <c r="B2981" s="185" t="str">
        <f>Лист4!C2979</f>
        <v>Ахтубинский район, г. Ахтубинск</v>
      </c>
      <c r="C2981" s="46">
        <f t="shared" si="92"/>
        <v>83.52097400000001</v>
      </c>
      <c r="D2981" s="46">
        <f t="shared" si="93"/>
        <v>5.3311260000000011</v>
      </c>
      <c r="E2981" s="160">
        <v>0</v>
      </c>
      <c r="F2981" s="161">
        <v>5.3311260000000011</v>
      </c>
      <c r="G2981" s="162">
        <v>0</v>
      </c>
      <c r="H2981" s="162">
        <v>0</v>
      </c>
      <c r="I2981" s="162">
        <v>0</v>
      </c>
      <c r="J2981" s="162">
        <v>0</v>
      </c>
      <c r="K2981" s="163">
        <f>Лист4!E2979/1000</f>
        <v>88.852100000000007</v>
      </c>
      <c r="L2981" s="164"/>
      <c r="M2981" s="164"/>
    </row>
    <row r="2982" spans="1:13" s="165" customFormat="1" ht="18.75" customHeight="1" x14ac:dyDescent="0.25">
      <c r="A2982" s="45" t="str">
        <f>Лист4!A2980</f>
        <v xml:space="preserve">Каспийская ул. д.5 </v>
      </c>
      <c r="B2982" s="185" t="str">
        <f>Лист4!C2980</f>
        <v>Ахтубинский район, г. Ахтубинск</v>
      </c>
      <c r="C2982" s="46">
        <f t="shared" si="92"/>
        <v>29.165098000000004</v>
      </c>
      <c r="D2982" s="46">
        <f t="shared" si="93"/>
        <v>1.8616020000000004</v>
      </c>
      <c r="E2982" s="160">
        <v>0</v>
      </c>
      <c r="F2982" s="161">
        <v>1.8616020000000004</v>
      </c>
      <c r="G2982" s="162">
        <v>0</v>
      </c>
      <c r="H2982" s="162">
        <v>0</v>
      </c>
      <c r="I2982" s="162">
        <v>0</v>
      </c>
      <c r="J2982" s="162">
        <v>1027.3699999999999</v>
      </c>
      <c r="K2982" s="163">
        <f>Лист4!E2980/1000-J2982</f>
        <v>-996.34329999999989</v>
      </c>
      <c r="L2982" s="164"/>
      <c r="M2982" s="164"/>
    </row>
    <row r="2983" spans="1:13" s="165" customFormat="1" ht="18.75" customHeight="1" x14ac:dyDescent="0.25">
      <c r="A2983" s="45" t="str">
        <f>Лист4!A2981</f>
        <v xml:space="preserve">Котовского ул. д.18А </v>
      </c>
      <c r="B2983" s="185" t="str">
        <f>Лист4!C2981</f>
        <v>Ахтубинский район, г. Ахтубинск</v>
      </c>
      <c r="C2983" s="46">
        <f t="shared" si="92"/>
        <v>80.845169999999982</v>
      </c>
      <c r="D2983" s="46">
        <f t="shared" si="93"/>
        <v>5.1603299999999983</v>
      </c>
      <c r="E2983" s="160">
        <v>0</v>
      </c>
      <c r="F2983" s="161">
        <v>5.1603299999999983</v>
      </c>
      <c r="G2983" s="162">
        <v>0</v>
      </c>
      <c r="H2983" s="162">
        <v>0</v>
      </c>
      <c r="I2983" s="162">
        <v>0</v>
      </c>
      <c r="J2983" s="162">
        <v>0</v>
      </c>
      <c r="K2983" s="163">
        <f>Лист4!E2981/1000</f>
        <v>86.005499999999984</v>
      </c>
      <c r="L2983" s="164"/>
      <c r="M2983" s="164"/>
    </row>
    <row r="2984" spans="1:13" s="165" customFormat="1" ht="18.75" customHeight="1" x14ac:dyDescent="0.25">
      <c r="A2984" s="45" t="str">
        <f>Лист4!A2982</f>
        <v xml:space="preserve">Котовского ул. д.20А </v>
      </c>
      <c r="B2984" s="185" t="str">
        <f>Лист4!C2982</f>
        <v>Ахтубинский район, г. Ахтубинск</v>
      </c>
      <c r="C2984" s="46">
        <f t="shared" si="92"/>
        <v>51.005057999999998</v>
      </c>
      <c r="D2984" s="46">
        <f t="shared" si="93"/>
        <v>3.2556419999999999</v>
      </c>
      <c r="E2984" s="160">
        <v>0</v>
      </c>
      <c r="F2984" s="161">
        <v>3.2556419999999999</v>
      </c>
      <c r="G2984" s="162">
        <v>0</v>
      </c>
      <c r="H2984" s="162">
        <v>0</v>
      </c>
      <c r="I2984" s="162">
        <v>0</v>
      </c>
      <c r="J2984" s="162">
        <v>0</v>
      </c>
      <c r="K2984" s="163">
        <f>Лист4!E2982/1000</f>
        <v>54.2607</v>
      </c>
      <c r="L2984" s="164"/>
      <c r="M2984" s="164"/>
    </row>
    <row r="2985" spans="1:13" s="165" customFormat="1" ht="18.75" customHeight="1" x14ac:dyDescent="0.25">
      <c r="A2985" s="45" t="str">
        <f>Лист4!A2983</f>
        <v xml:space="preserve">Крупской ул. д.11 </v>
      </c>
      <c r="B2985" s="185" t="str">
        <f>Лист4!C2983</f>
        <v>Ахтубинский район, г. Ахтубинск</v>
      </c>
      <c r="C2985" s="46">
        <f t="shared" si="92"/>
        <v>117.75361199999998</v>
      </c>
      <c r="D2985" s="46">
        <f t="shared" si="93"/>
        <v>7.5161879999999996</v>
      </c>
      <c r="E2985" s="160">
        <v>0</v>
      </c>
      <c r="F2985" s="161">
        <v>7.5161879999999996</v>
      </c>
      <c r="G2985" s="162">
        <v>0</v>
      </c>
      <c r="H2985" s="162">
        <v>0</v>
      </c>
      <c r="I2985" s="162">
        <v>0</v>
      </c>
      <c r="J2985" s="162">
        <v>436.19</v>
      </c>
      <c r="K2985" s="163">
        <f>Лист4!E2983/1000-J2985</f>
        <v>-310.92020000000002</v>
      </c>
      <c r="L2985" s="164"/>
      <c r="M2985" s="164"/>
    </row>
    <row r="2986" spans="1:13" s="165" customFormat="1" ht="18.75" customHeight="1" x14ac:dyDescent="0.25">
      <c r="A2986" s="45" t="str">
        <f>Лист4!A2984</f>
        <v xml:space="preserve">Крупской ул. д.12 </v>
      </c>
      <c r="B2986" s="185" t="str">
        <f>Лист4!C2984</f>
        <v>Ахтубинский район, г. Ахтубинск</v>
      </c>
      <c r="C2986" s="46">
        <f t="shared" si="92"/>
        <v>114.403452</v>
      </c>
      <c r="D2986" s="46">
        <f t="shared" si="93"/>
        <v>7.3023480000000003</v>
      </c>
      <c r="E2986" s="160">
        <v>0</v>
      </c>
      <c r="F2986" s="161">
        <v>7.3023480000000003</v>
      </c>
      <c r="G2986" s="162">
        <v>0</v>
      </c>
      <c r="H2986" s="162">
        <v>0</v>
      </c>
      <c r="I2986" s="162">
        <v>0</v>
      </c>
      <c r="J2986" s="162">
        <v>0</v>
      </c>
      <c r="K2986" s="163">
        <f>Лист4!E2984/1000-J2986</f>
        <v>121.7058</v>
      </c>
      <c r="L2986" s="164"/>
      <c r="M2986" s="164"/>
    </row>
    <row r="2987" spans="1:13" s="165" customFormat="1" ht="18.75" customHeight="1" x14ac:dyDescent="0.25">
      <c r="A2987" s="45" t="str">
        <f>Лист4!A2985</f>
        <v xml:space="preserve">Крупской ул. д.13 </v>
      </c>
      <c r="B2987" s="185" t="str">
        <f>Лист4!C2985</f>
        <v>Ахтубинский район, г. Ахтубинск</v>
      </c>
      <c r="C2987" s="46">
        <f t="shared" si="92"/>
        <v>23.426304000000012</v>
      </c>
      <c r="D2987" s="46">
        <f t="shared" si="93"/>
        <v>1.495296</v>
      </c>
      <c r="E2987" s="160">
        <v>0</v>
      </c>
      <c r="F2987" s="161">
        <v>1.495296</v>
      </c>
      <c r="G2987" s="162">
        <v>0</v>
      </c>
      <c r="H2987" s="162">
        <v>0</v>
      </c>
      <c r="I2987" s="162">
        <v>0</v>
      </c>
      <c r="J2987" s="162">
        <v>301.44</v>
      </c>
      <c r="K2987" s="163">
        <f>Лист4!E2985/1000-J2987</f>
        <v>-276.51839999999999</v>
      </c>
      <c r="L2987" s="164"/>
      <c r="M2987" s="164"/>
    </row>
    <row r="2988" spans="1:13" s="165" customFormat="1" ht="18.75" customHeight="1" x14ac:dyDescent="0.25">
      <c r="A2988" s="45" t="str">
        <f>Лист4!A2986</f>
        <v xml:space="preserve">Крупской ул. д.16 </v>
      </c>
      <c r="B2988" s="185" t="str">
        <f>Лист4!C2986</f>
        <v>Ахтубинский район, г. Ахтубинск</v>
      </c>
      <c r="C2988" s="46">
        <f t="shared" si="92"/>
        <v>118.04397799999997</v>
      </c>
      <c r="D2988" s="46">
        <f t="shared" si="93"/>
        <v>7.5347219999999986</v>
      </c>
      <c r="E2988" s="160">
        <v>0</v>
      </c>
      <c r="F2988" s="161">
        <v>7.5347219999999986</v>
      </c>
      <c r="G2988" s="162">
        <v>0</v>
      </c>
      <c r="H2988" s="162">
        <v>0</v>
      </c>
      <c r="I2988" s="162">
        <v>0</v>
      </c>
      <c r="J2988" s="162">
        <v>489.37</v>
      </c>
      <c r="K2988" s="163">
        <f>Лист4!E2986/1000-J2988</f>
        <v>-363.79130000000004</v>
      </c>
      <c r="L2988" s="164"/>
      <c r="M2988" s="164"/>
    </row>
    <row r="2989" spans="1:13" s="165" customFormat="1" ht="18.75" customHeight="1" x14ac:dyDescent="0.25">
      <c r="A2989" s="45" t="str">
        <f>Лист4!A2987</f>
        <v xml:space="preserve">Крупской ул. д.7 </v>
      </c>
      <c r="B2989" s="185" t="str">
        <f>Лист4!C2987</f>
        <v>Ахтубинский район, г. Ахтубинск</v>
      </c>
      <c r="C2989" s="46">
        <f t="shared" si="92"/>
        <v>69.891255999999984</v>
      </c>
      <c r="D2989" s="46">
        <f t="shared" si="93"/>
        <v>4.4611439999999991</v>
      </c>
      <c r="E2989" s="160">
        <v>0</v>
      </c>
      <c r="F2989" s="161">
        <v>4.4611439999999991</v>
      </c>
      <c r="G2989" s="162">
        <v>0</v>
      </c>
      <c r="H2989" s="162">
        <v>0</v>
      </c>
      <c r="I2989" s="162">
        <v>0</v>
      </c>
      <c r="J2989" s="162">
        <v>425.75</v>
      </c>
      <c r="K2989" s="163">
        <f>Лист4!E2987/1000-J2989</f>
        <v>-351.39760000000001</v>
      </c>
      <c r="L2989" s="164"/>
      <c r="M2989" s="164"/>
    </row>
    <row r="2990" spans="1:13" s="165" customFormat="1" ht="18.75" customHeight="1" x14ac:dyDescent="0.25">
      <c r="A2990" s="45" t="str">
        <f>Лист4!A2988</f>
        <v xml:space="preserve">Крупской ул. д.9 </v>
      </c>
      <c r="B2990" s="185" t="str">
        <f>Лист4!C2988</f>
        <v>Ахтубинский район, г. Ахтубинск</v>
      </c>
      <c r="C2990" s="46">
        <f t="shared" si="92"/>
        <v>79.362883999999994</v>
      </c>
      <c r="D2990" s="46">
        <f t="shared" si="93"/>
        <v>5.0657159999999992</v>
      </c>
      <c r="E2990" s="160">
        <v>0</v>
      </c>
      <c r="F2990" s="161">
        <v>5.0657159999999992</v>
      </c>
      <c r="G2990" s="162">
        <v>0</v>
      </c>
      <c r="H2990" s="162">
        <v>0</v>
      </c>
      <c r="I2990" s="162">
        <v>0</v>
      </c>
      <c r="J2990" s="162">
        <v>267.57</v>
      </c>
      <c r="K2990" s="163">
        <f>Лист4!E2988/1000-J2990</f>
        <v>-183.1414</v>
      </c>
      <c r="L2990" s="164"/>
      <c r="M2990" s="164"/>
    </row>
    <row r="2991" spans="1:13" s="165" customFormat="1" ht="18.75" customHeight="1" x14ac:dyDescent="0.25">
      <c r="A2991" s="45" t="str">
        <f>Лист4!A2989</f>
        <v xml:space="preserve">Кузбасская ул. д.2 </v>
      </c>
      <c r="B2991" s="185" t="str">
        <f>Лист4!C2989</f>
        <v>Ахтубинский район, г. Ахтубинск</v>
      </c>
      <c r="C2991" s="46">
        <f t="shared" si="92"/>
        <v>21.505413999999998</v>
      </c>
      <c r="D2991" s="46">
        <f t="shared" si="93"/>
        <v>1.3726860000000001</v>
      </c>
      <c r="E2991" s="160">
        <v>0</v>
      </c>
      <c r="F2991" s="161">
        <v>1.3726860000000001</v>
      </c>
      <c r="G2991" s="162">
        <v>0</v>
      </c>
      <c r="H2991" s="162">
        <v>0</v>
      </c>
      <c r="I2991" s="162">
        <v>0</v>
      </c>
      <c r="J2991" s="162">
        <v>0</v>
      </c>
      <c r="K2991" s="163">
        <f>Лист4!E2989/1000</f>
        <v>22.8781</v>
      </c>
      <c r="L2991" s="164"/>
      <c r="M2991" s="164"/>
    </row>
    <row r="2992" spans="1:13" s="165" customFormat="1" ht="18.75" customHeight="1" x14ac:dyDescent="0.25">
      <c r="A2992" s="45" t="str">
        <f>Лист4!A2990</f>
        <v xml:space="preserve">Куприна ул. д.1А </v>
      </c>
      <c r="B2992" s="185" t="str">
        <f>Лист4!C2990</f>
        <v>Ахтубинский район, г. Ахтубинск</v>
      </c>
      <c r="C2992" s="46">
        <f t="shared" si="92"/>
        <v>23.775232000000003</v>
      </c>
      <c r="D2992" s="46">
        <f t="shared" si="93"/>
        <v>1.5175680000000003</v>
      </c>
      <c r="E2992" s="160">
        <v>0</v>
      </c>
      <c r="F2992" s="161">
        <v>1.5175680000000003</v>
      </c>
      <c r="G2992" s="162">
        <v>0</v>
      </c>
      <c r="H2992" s="162">
        <v>0</v>
      </c>
      <c r="I2992" s="162">
        <v>0</v>
      </c>
      <c r="J2992" s="162">
        <v>0</v>
      </c>
      <c r="K2992" s="163">
        <f>Лист4!E2990/1000</f>
        <v>25.292800000000003</v>
      </c>
      <c r="L2992" s="164"/>
      <c r="M2992" s="164"/>
    </row>
    <row r="2993" spans="1:13" s="165" customFormat="1" ht="18.75" customHeight="1" x14ac:dyDescent="0.25">
      <c r="A2993" s="45" t="str">
        <f>Лист4!A2991</f>
        <v xml:space="preserve">Ленина ул. д.86 </v>
      </c>
      <c r="B2993" s="185" t="str">
        <f>Лист4!C2991</f>
        <v>Ахтубинский район, г. Ахтубинск</v>
      </c>
      <c r="C2993" s="46">
        <f t="shared" si="92"/>
        <v>16.662157999999998</v>
      </c>
      <c r="D2993" s="46">
        <f t="shared" si="93"/>
        <v>1.0635419999999998</v>
      </c>
      <c r="E2993" s="160">
        <v>0</v>
      </c>
      <c r="F2993" s="161">
        <v>1.0635419999999998</v>
      </c>
      <c r="G2993" s="162">
        <v>0</v>
      </c>
      <c r="H2993" s="162">
        <v>0</v>
      </c>
      <c r="I2993" s="162">
        <v>0</v>
      </c>
      <c r="J2993" s="162">
        <v>0</v>
      </c>
      <c r="K2993" s="163">
        <f>Лист4!E2991/1000</f>
        <v>17.725699999999996</v>
      </c>
      <c r="L2993" s="164"/>
      <c r="M2993" s="164"/>
    </row>
    <row r="2994" spans="1:13" s="165" customFormat="1" ht="18.75" customHeight="1" x14ac:dyDescent="0.25">
      <c r="A2994" s="45" t="str">
        <f>Лист4!A2992</f>
        <v xml:space="preserve">Ленинградская ул. д.4А </v>
      </c>
      <c r="B2994" s="185" t="str">
        <f>Лист4!C2992</f>
        <v>Ахтубинский район, г. Ахтубинск</v>
      </c>
      <c r="C2994" s="46">
        <f t="shared" si="92"/>
        <v>393.10837599999996</v>
      </c>
      <c r="D2994" s="46">
        <f t="shared" si="93"/>
        <v>25.092023999999995</v>
      </c>
      <c r="E2994" s="160">
        <v>0</v>
      </c>
      <c r="F2994" s="161">
        <v>25.092023999999995</v>
      </c>
      <c r="G2994" s="162">
        <v>0</v>
      </c>
      <c r="H2994" s="162">
        <v>0</v>
      </c>
      <c r="I2994" s="162">
        <v>0</v>
      </c>
      <c r="J2994" s="162">
        <v>614.70000000000005</v>
      </c>
      <c r="K2994" s="163">
        <f>Лист4!E2992/1000-J2994</f>
        <v>-196.4996000000001</v>
      </c>
      <c r="L2994" s="164"/>
      <c r="M2994" s="164"/>
    </row>
    <row r="2995" spans="1:13" s="165" customFormat="1" ht="18.75" customHeight="1" x14ac:dyDescent="0.25">
      <c r="A2995" s="45" t="str">
        <f>Лист4!A2993</f>
        <v xml:space="preserve">Маяковского ул. д.3 </v>
      </c>
      <c r="B2995" s="185" t="str">
        <f>Лист4!C2993</f>
        <v>Ахтубинский район, г. Ахтубинск</v>
      </c>
      <c r="C2995" s="46">
        <f t="shared" si="92"/>
        <v>146.76408000000001</v>
      </c>
      <c r="D2995" s="46">
        <f t="shared" si="93"/>
        <v>9.3679199999999998</v>
      </c>
      <c r="E2995" s="160">
        <v>0</v>
      </c>
      <c r="F2995" s="161">
        <v>9.3679199999999998</v>
      </c>
      <c r="G2995" s="162">
        <v>0</v>
      </c>
      <c r="H2995" s="162">
        <v>0</v>
      </c>
      <c r="I2995" s="162">
        <v>0</v>
      </c>
      <c r="J2995" s="162">
        <v>0</v>
      </c>
      <c r="K2995" s="163">
        <f>Лист4!E2993/1000</f>
        <v>156.13200000000001</v>
      </c>
      <c r="L2995" s="164"/>
      <c r="M2995" s="164"/>
    </row>
    <row r="2996" spans="1:13" s="165" customFormat="1" ht="18.75" customHeight="1" x14ac:dyDescent="0.25">
      <c r="A2996" s="45" t="str">
        <f>Лист4!A2994</f>
        <v xml:space="preserve">Мелиораторов мкн. д.1 </v>
      </c>
      <c r="B2996" s="185" t="str">
        <f>Лист4!C2994</f>
        <v>Ахтубинский район, г. Ахтубинск</v>
      </c>
      <c r="C2996" s="46">
        <f t="shared" si="92"/>
        <v>100.32384999999999</v>
      </c>
      <c r="D2996" s="46">
        <f t="shared" si="93"/>
        <v>6.4036499999999998</v>
      </c>
      <c r="E2996" s="160">
        <v>0</v>
      </c>
      <c r="F2996" s="161">
        <v>6.4036499999999998</v>
      </c>
      <c r="G2996" s="162">
        <v>0</v>
      </c>
      <c r="H2996" s="162">
        <v>0</v>
      </c>
      <c r="I2996" s="162">
        <v>0</v>
      </c>
      <c r="J2996" s="162">
        <v>0</v>
      </c>
      <c r="K2996" s="163">
        <f>Лист4!E2994/1000</f>
        <v>106.72749999999999</v>
      </c>
      <c r="L2996" s="164"/>
      <c r="M2996" s="164"/>
    </row>
    <row r="2997" spans="1:13" s="165" customFormat="1" ht="18.75" customHeight="1" x14ac:dyDescent="0.25">
      <c r="A2997" s="45" t="str">
        <f>Лист4!A2995</f>
        <v xml:space="preserve">Мелиораторов мкн. д.10 </v>
      </c>
      <c r="B2997" s="185" t="str">
        <f>Лист4!C2995</f>
        <v>Ахтубинский район, г. Ахтубинск</v>
      </c>
      <c r="C2997" s="46">
        <f t="shared" si="92"/>
        <v>138.05432199999998</v>
      </c>
      <c r="D2997" s="46">
        <f t="shared" si="93"/>
        <v>8.8119779999999999</v>
      </c>
      <c r="E2997" s="160">
        <v>0</v>
      </c>
      <c r="F2997" s="161">
        <v>8.8119779999999999</v>
      </c>
      <c r="G2997" s="162">
        <v>0</v>
      </c>
      <c r="H2997" s="162">
        <v>0</v>
      </c>
      <c r="I2997" s="162">
        <v>0</v>
      </c>
      <c r="J2997" s="162">
        <v>0</v>
      </c>
      <c r="K2997" s="163">
        <f>Лист4!E2995/1000</f>
        <v>146.8663</v>
      </c>
      <c r="L2997" s="164"/>
      <c r="M2997" s="164"/>
    </row>
    <row r="2998" spans="1:13" s="165" customFormat="1" ht="18.75" customHeight="1" x14ac:dyDescent="0.25">
      <c r="A2998" s="45" t="str">
        <f>Лист4!A2996</f>
        <v xml:space="preserve">Мелиораторов мкн. д.11 </v>
      </c>
      <c r="B2998" s="185" t="str">
        <f>Лист4!C2996</f>
        <v>Ахтубинский район, г. Ахтубинск</v>
      </c>
      <c r="C2998" s="46">
        <f t="shared" si="92"/>
        <v>198.61673600000003</v>
      </c>
      <c r="D2998" s="46">
        <f t="shared" si="93"/>
        <v>12.677664</v>
      </c>
      <c r="E2998" s="160">
        <v>0</v>
      </c>
      <c r="F2998" s="161">
        <v>12.677664</v>
      </c>
      <c r="G2998" s="162">
        <v>0</v>
      </c>
      <c r="H2998" s="162">
        <v>0</v>
      </c>
      <c r="I2998" s="162">
        <v>0</v>
      </c>
      <c r="J2998" s="162">
        <v>0</v>
      </c>
      <c r="K2998" s="163">
        <f>Лист4!E2996/1000</f>
        <v>211.29440000000002</v>
      </c>
      <c r="L2998" s="164"/>
      <c r="M2998" s="164"/>
    </row>
    <row r="2999" spans="1:13" s="165" customFormat="1" ht="18.75" customHeight="1" x14ac:dyDescent="0.25">
      <c r="A2999" s="45" t="str">
        <f>Лист4!A2997</f>
        <v xml:space="preserve">Мелиораторов мкн. д.12 </v>
      </c>
      <c r="B2999" s="185" t="str">
        <f>Лист4!C2997</f>
        <v>Ахтубинский район, г. Ахтубинск</v>
      </c>
      <c r="C2999" s="46">
        <f t="shared" si="92"/>
        <v>162.65337000000002</v>
      </c>
      <c r="D2999" s="46">
        <f t="shared" si="93"/>
        <v>10.38213</v>
      </c>
      <c r="E2999" s="160">
        <v>0</v>
      </c>
      <c r="F2999" s="161">
        <v>10.38213</v>
      </c>
      <c r="G2999" s="162">
        <v>0</v>
      </c>
      <c r="H2999" s="162">
        <v>0</v>
      </c>
      <c r="I2999" s="162">
        <v>0</v>
      </c>
      <c r="J2999" s="162">
        <v>0</v>
      </c>
      <c r="K2999" s="163">
        <f>Лист4!E2997/1000</f>
        <v>173.03550000000001</v>
      </c>
      <c r="L2999" s="164"/>
      <c r="M2999" s="164"/>
    </row>
    <row r="3000" spans="1:13" s="165" customFormat="1" ht="18.75" customHeight="1" x14ac:dyDescent="0.25">
      <c r="A3000" s="45" t="str">
        <f>Лист4!A2998</f>
        <v xml:space="preserve">Мелиораторов мкн. д.13 </v>
      </c>
      <c r="B3000" s="185" t="str">
        <f>Лист4!C2998</f>
        <v>Ахтубинский район, г. Ахтубинск</v>
      </c>
      <c r="C3000" s="46">
        <f t="shared" si="92"/>
        <v>173.945402</v>
      </c>
      <c r="D3000" s="46">
        <f t="shared" si="93"/>
        <v>11.102898</v>
      </c>
      <c r="E3000" s="160">
        <v>0</v>
      </c>
      <c r="F3000" s="161">
        <v>11.102898</v>
      </c>
      <c r="G3000" s="162">
        <v>0</v>
      </c>
      <c r="H3000" s="162">
        <v>0</v>
      </c>
      <c r="I3000" s="162">
        <v>0</v>
      </c>
      <c r="J3000" s="162">
        <v>0</v>
      </c>
      <c r="K3000" s="163">
        <f>Лист4!E2998/1000</f>
        <v>185.04830000000001</v>
      </c>
      <c r="L3000" s="164"/>
      <c r="M3000" s="164"/>
    </row>
    <row r="3001" spans="1:13" s="165" customFormat="1" ht="18.75" customHeight="1" x14ac:dyDescent="0.25">
      <c r="A3001" s="45" t="str">
        <f>Лист4!A2999</f>
        <v xml:space="preserve">Мелиораторов мкн. д.14 </v>
      </c>
      <c r="B3001" s="185" t="str">
        <f>Лист4!C2999</f>
        <v>Ахтубинский район, г. Ахтубинск</v>
      </c>
      <c r="C3001" s="46">
        <f t="shared" si="92"/>
        <v>197.097508</v>
      </c>
      <c r="D3001" s="46">
        <f t="shared" si="93"/>
        <v>12.580692000000001</v>
      </c>
      <c r="E3001" s="160">
        <v>0</v>
      </c>
      <c r="F3001" s="161">
        <v>12.580692000000001</v>
      </c>
      <c r="G3001" s="162">
        <v>0</v>
      </c>
      <c r="H3001" s="162">
        <v>0</v>
      </c>
      <c r="I3001" s="162">
        <v>0</v>
      </c>
      <c r="J3001" s="162">
        <v>0</v>
      </c>
      <c r="K3001" s="163">
        <f>Лист4!E2999/1000</f>
        <v>209.6782</v>
      </c>
      <c r="L3001" s="164"/>
      <c r="M3001" s="164"/>
    </row>
    <row r="3002" spans="1:13" s="165" customFormat="1" ht="18.75" customHeight="1" x14ac:dyDescent="0.25">
      <c r="A3002" s="45" t="str">
        <f>Лист4!A3000</f>
        <v xml:space="preserve">Мелиораторов мкн. д.16 </v>
      </c>
      <c r="B3002" s="185" t="str">
        <f>Лист4!C3000</f>
        <v>Ахтубинский район, г. Ахтубинск</v>
      </c>
      <c r="C3002" s="46">
        <f t="shared" si="92"/>
        <v>195.06888459999999</v>
      </c>
      <c r="D3002" s="46">
        <f t="shared" si="93"/>
        <v>12.451205400000003</v>
      </c>
      <c r="E3002" s="160">
        <v>0</v>
      </c>
      <c r="F3002" s="161">
        <v>12.451205400000003</v>
      </c>
      <c r="G3002" s="162">
        <v>0</v>
      </c>
      <c r="H3002" s="162">
        <v>0</v>
      </c>
      <c r="I3002" s="162">
        <v>0</v>
      </c>
      <c r="J3002" s="162">
        <v>1051.67</v>
      </c>
      <c r="K3002" s="163">
        <f>Лист4!E3000/1000-J3002</f>
        <v>-844.14991000000009</v>
      </c>
      <c r="L3002" s="164"/>
      <c r="M3002" s="164"/>
    </row>
    <row r="3003" spans="1:13" s="165" customFormat="1" ht="18.75" customHeight="1" x14ac:dyDescent="0.25">
      <c r="A3003" s="45" t="str">
        <f>Лист4!A3001</f>
        <v xml:space="preserve">Мелиораторов мкн. д.18 </v>
      </c>
      <c r="B3003" s="185" t="str">
        <f>Лист4!C3001</f>
        <v>Ахтубинский район, г. Ахтубинск</v>
      </c>
      <c r="C3003" s="46">
        <f t="shared" si="92"/>
        <v>177.29875799999999</v>
      </c>
      <c r="D3003" s="46">
        <f t="shared" si="93"/>
        <v>11.316942000000001</v>
      </c>
      <c r="E3003" s="160">
        <v>0</v>
      </c>
      <c r="F3003" s="161">
        <v>11.316942000000001</v>
      </c>
      <c r="G3003" s="162">
        <v>0</v>
      </c>
      <c r="H3003" s="162">
        <v>0</v>
      </c>
      <c r="I3003" s="162">
        <v>0</v>
      </c>
      <c r="J3003" s="162">
        <v>0</v>
      </c>
      <c r="K3003" s="163">
        <f>Лист4!E3001/1000</f>
        <v>188.6157</v>
      </c>
      <c r="L3003" s="164"/>
      <c r="M3003" s="164"/>
    </row>
    <row r="3004" spans="1:13" s="165" customFormat="1" ht="18.75" customHeight="1" x14ac:dyDescent="0.25">
      <c r="A3004" s="45" t="str">
        <f>Лист4!A3002</f>
        <v xml:space="preserve">Мелиораторов мкн. д.19 </v>
      </c>
      <c r="B3004" s="185" t="str">
        <f>Лист4!C3002</f>
        <v>Ахтубинский район, г. Ахтубинск</v>
      </c>
      <c r="C3004" s="46">
        <f t="shared" si="92"/>
        <v>0</v>
      </c>
      <c r="D3004" s="46">
        <f t="shared" si="93"/>
        <v>0</v>
      </c>
      <c r="E3004" s="160">
        <v>0</v>
      </c>
      <c r="F3004" s="161">
        <v>0</v>
      </c>
      <c r="G3004" s="162">
        <v>0</v>
      </c>
      <c r="H3004" s="162">
        <v>0</v>
      </c>
      <c r="I3004" s="162">
        <v>0</v>
      </c>
      <c r="J3004" s="162">
        <v>0</v>
      </c>
      <c r="K3004" s="163">
        <f>Лист4!E3002/1000</f>
        <v>0</v>
      </c>
      <c r="L3004" s="164"/>
      <c r="M3004" s="164"/>
    </row>
    <row r="3005" spans="1:13" s="165" customFormat="1" ht="18.75" customHeight="1" x14ac:dyDescent="0.25">
      <c r="A3005" s="45" t="str">
        <f>Лист4!A3003</f>
        <v xml:space="preserve">Мелиораторов мкн. д.3 </v>
      </c>
      <c r="B3005" s="185" t="str">
        <f>Лист4!C3003</f>
        <v>Ахтубинский район, г. Ахтубинск</v>
      </c>
      <c r="C3005" s="46">
        <f t="shared" si="92"/>
        <v>76.960901999999976</v>
      </c>
      <c r="D3005" s="46">
        <f t="shared" si="93"/>
        <v>4.9123979999999987</v>
      </c>
      <c r="E3005" s="160">
        <v>0</v>
      </c>
      <c r="F3005" s="161">
        <v>4.9123979999999987</v>
      </c>
      <c r="G3005" s="162">
        <v>0</v>
      </c>
      <c r="H3005" s="162">
        <v>0</v>
      </c>
      <c r="I3005" s="162">
        <v>0</v>
      </c>
      <c r="J3005" s="162">
        <v>1010.04</v>
      </c>
      <c r="K3005" s="163">
        <f>Лист4!E3003/1000-J3005</f>
        <v>-928.16669999999999</v>
      </c>
      <c r="L3005" s="164"/>
      <c r="M3005" s="164"/>
    </row>
    <row r="3006" spans="1:13" s="165" customFormat="1" ht="18.75" customHeight="1" x14ac:dyDescent="0.25">
      <c r="A3006" s="45" t="str">
        <f>Лист4!A3004</f>
        <v xml:space="preserve">Мелиораторов мкн. д.4 </v>
      </c>
      <c r="B3006" s="185" t="str">
        <f>Лист4!C3004</f>
        <v>Ахтубинский район, г. Ахтубинск</v>
      </c>
      <c r="C3006" s="46">
        <f t="shared" ref="C3006:C3069" si="94">K3006+J3006-F3006</f>
        <v>106.23635600000001</v>
      </c>
      <c r="D3006" s="46">
        <f t="shared" ref="D3006:D3069" si="95">F3006</f>
        <v>6.7810439999999996</v>
      </c>
      <c r="E3006" s="160">
        <v>0</v>
      </c>
      <c r="F3006" s="161">
        <v>6.7810439999999996</v>
      </c>
      <c r="G3006" s="162">
        <v>0</v>
      </c>
      <c r="H3006" s="162">
        <v>0</v>
      </c>
      <c r="I3006" s="162">
        <v>0</v>
      </c>
      <c r="J3006" s="162">
        <v>0</v>
      </c>
      <c r="K3006" s="163">
        <f>Лист4!E3004/1000-J3006</f>
        <v>113.01740000000001</v>
      </c>
      <c r="L3006" s="164"/>
      <c r="M3006" s="164"/>
    </row>
    <row r="3007" spans="1:13" s="165" customFormat="1" ht="18.75" customHeight="1" x14ac:dyDescent="0.25">
      <c r="A3007" s="45" t="str">
        <f>Лист4!A3005</f>
        <v xml:space="preserve">Мелиораторов мкн. д.5 </v>
      </c>
      <c r="B3007" s="185" t="str">
        <f>Лист4!C3005</f>
        <v>Ахтубинский район, г. Ахтубинск</v>
      </c>
      <c r="C3007" s="46">
        <f t="shared" si="94"/>
        <v>98.868635999999981</v>
      </c>
      <c r="D3007" s="46">
        <f t="shared" si="95"/>
        <v>6.3107640000000007</v>
      </c>
      <c r="E3007" s="160">
        <v>0</v>
      </c>
      <c r="F3007" s="161">
        <v>6.3107640000000007</v>
      </c>
      <c r="G3007" s="162">
        <v>0</v>
      </c>
      <c r="H3007" s="162">
        <v>0</v>
      </c>
      <c r="I3007" s="162">
        <v>0</v>
      </c>
      <c r="J3007" s="162">
        <v>885.98</v>
      </c>
      <c r="K3007" s="163">
        <f>Лист4!E3005/1000-J3007</f>
        <v>-780.80060000000003</v>
      </c>
      <c r="L3007" s="164"/>
      <c r="M3007" s="164"/>
    </row>
    <row r="3008" spans="1:13" s="165" customFormat="1" ht="18.75" customHeight="1" x14ac:dyDescent="0.25">
      <c r="A3008" s="45" t="str">
        <f>Лист4!A3006</f>
        <v xml:space="preserve">Мелиораторов мкн. д.6 </v>
      </c>
      <c r="B3008" s="185" t="str">
        <f>Лист4!C3006</f>
        <v>Ахтубинский район, г. Ахтубинск</v>
      </c>
      <c r="C3008" s="46">
        <f t="shared" si="94"/>
        <v>88.522713999999993</v>
      </c>
      <c r="D3008" s="46">
        <f t="shared" si="95"/>
        <v>5.6503859999999992</v>
      </c>
      <c r="E3008" s="160">
        <v>0</v>
      </c>
      <c r="F3008" s="161">
        <v>5.6503859999999992</v>
      </c>
      <c r="G3008" s="162">
        <v>0</v>
      </c>
      <c r="H3008" s="162">
        <v>0</v>
      </c>
      <c r="I3008" s="162">
        <v>0</v>
      </c>
      <c r="J3008" s="162">
        <v>0</v>
      </c>
      <c r="K3008" s="163">
        <f>Лист4!E3006/1000-J3008</f>
        <v>94.173099999999991</v>
      </c>
      <c r="L3008" s="164"/>
      <c r="M3008" s="164"/>
    </row>
    <row r="3009" spans="1:13" s="165" customFormat="1" ht="18.75" customHeight="1" x14ac:dyDescent="0.25">
      <c r="A3009" s="45" t="str">
        <f>Лист4!A3007</f>
        <v xml:space="preserve">Мелиораторов мкн. д.7 </v>
      </c>
      <c r="B3009" s="185" t="str">
        <f>Лист4!C3007</f>
        <v>Ахтубинский район, г. Ахтубинск</v>
      </c>
      <c r="C3009" s="46">
        <f t="shared" si="94"/>
        <v>67.262132399999999</v>
      </c>
      <c r="D3009" s="46">
        <f t="shared" si="95"/>
        <v>4.2933275999999996</v>
      </c>
      <c r="E3009" s="160">
        <v>0</v>
      </c>
      <c r="F3009" s="161">
        <v>4.2933275999999996</v>
      </c>
      <c r="G3009" s="162">
        <v>0</v>
      </c>
      <c r="H3009" s="162">
        <v>0</v>
      </c>
      <c r="I3009" s="162">
        <v>0</v>
      </c>
      <c r="J3009" s="162">
        <v>134.68</v>
      </c>
      <c r="K3009" s="163">
        <f>Лист4!E3007/1000-J3009</f>
        <v>-63.12454000000001</v>
      </c>
      <c r="L3009" s="164"/>
      <c r="M3009" s="164"/>
    </row>
    <row r="3010" spans="1:13" s="165" customFormat="1" ht="18.75" customHeight="1" x14ac:dyDescent="0.25">
      <c r="A3010" s="45" t="str">
        <f>Лист4!A3008</f>
        <v xml:space="preserve">Мелиораторов мкн. д.8 </v>
      </c>
      <c r="B3010" s="185" t="str">
        <f>Лист4!C3008</f>
        <v>Ахтубинский район, г. Ахтубинск</v>
      </c>
      <c r="C3010" s="46">
        <f t="shared" si="94"/>
        <v>141.52514040000003</v>
      </c>
      <c r="D3010" s="46">
        <f t="shared" si="95"/>
        <v>9.0335196</v>
      </c>
      <c r="E3010" s="160">
        <v>0</v>
      </c>
      <c r="F3010" s="161">
        <v>9.0335196</v>
      </c>
      <c r="G3010" s="162">
        <v>0</v>
      </c>
      <c r="H3010" s="162">
        <v>0</v>
      </c>
      <c r="I3010" s="162">
        <v>0</v>
      </c>
      <c r="J3010" s="162">
        <v>550.37</v>
      </c>
      <c r="K3010" s="163">
        <f>Лист4!E3008/1000-J3010</f>
        <v>-399.81133999999997</v>
      </c>
      <c r="L3010" s="164"/>
      <c r="M3010" s="164"/>
    </row>
    <row r="3011" spans="1:13" s="165" customFormat="1" ht="18.75" customHeight="1" x14ac:dyDescent="0.25">
      <c r="A3011" s="45" t="str">
        <f>Лист4!A3009</f>
        <v xml:space="preserve">Мира ул. д.99 </v>
      </c>
      <c r="B3011" s="185" t="str">
        <f>Лист4!C3009</f>
        <v>Ахтубинский район, г. Ахтубинск</v>
      </c>
      <c r="C3011" s="46">
        <f t="shared" si="94"/>
        <v>0</v>
      </c>
      <c r="D3011" s="46">
        <f t="shared" si="95"/>
        <v>0</v>
      </c>
      <c r="E3011" s="160">
        <v>0</v>
      </c>
      <c r="F3011" s="161">
        <v>0</v>
      </c>
      <c r="G3011" s="162">
        <v>0</v>
      </c>
      <c r="H3011" s="162">
        <v>0</v>
      </c>
      <c r="I3011" s="162">
        <v>0</v>
      </c>
      <c r="J3011" s="162">
        <v>0</v>
      </c>
      <c r="K3011" s="163">
        <f>Лист4!E3009/1000</f>
        <v>0</v>
      </c>
      <c r="L3011" s="164"/>
      <c r="M3011" s="164"/>
    </row>
    <row r="3012" spans="1:13" s="165" customFormat="1" ht="18.75" customHeight="1" x14ac:dyDescent="0.25">
      <c r="A3012" s="45" t="str">
        <f>Лист4!A3010</f>
        <v xml:space="preserve">Нестерова ул. д.1 </v>
      </c>
      <c r="B3012" s="185" t="str">
        <f>Лист4!C3010</f>
        <v>Ахтубинский район, г. Ахтубинск</v>
      </c>
      <c r="C3012" s="46">
        <f t="shared" si="94"/>
        <v>272.53764979999994</v>
      </c>
      <c r="D3012" s="46">
        <f t="shared" si="95"/>
        <v>17.396020199999999</v>
      </c>
      <c r="E3012" s="160">
        <v>0</v>
      </c>
      <c r="F3012" s="161">
        <v>17.396020199999999</v>
      </c>
      <c r="G3012" s="162">
        <v>0</v>
      </c>
      <c r="H3012" s="162">
        <v>0</v>
      </c>
      <c r="I3012" s="162">
        <v>0</v>
      </c>
      <c r="J3012" s="162">
        <v>0</v>
      </c>
      <c r="K3012" s="163">
        <f>Лист4!E3010/1000</f>
        <v>289.93366999999995</v>
      </c>
      <c r="L3012" s="164"/>
      <c r="M3012" s="164"/>
    </row>
    <row r="3013" spans="1:13" s="165" customFormat="1" ht="18.75" customHeight="1" x14ac:dyDescent="0.25">
      <c r="A3013" s="45" t="str">
        <f>Лист4!A3011</f>
        <v xml:space="preserve">Нестерова ул. д.2 </v>
      </c>
      <c r="B3013" s="185" t="str">
        <f>Лист4!C3011</f>
        <v>Ахтубинский район, г. Ахтубинск</v>
      </c>
      <c r="C3013" s="46">
        <f t="shared" si="94"/>
        <v>291.98956799999996</v>
      </c>
      <c r="D3013" s="46">
        <f t="shared" si="95"/>
        <v>18.637631999999996</v>
      </c>
      <c r="E3013" s="160">
        <v>0</v>
      </c>
      <c r="F3013" s="161">
        <v>18.637631999999996</v>
      </c>
      <c r="G3013" s="162">
        <v>0</v>
      </c>
      <c r="H3013" s="162">
        <v>0</v>
      </c>
      <c r="I3013" s="162">
        <v>0</v>
      </c>
      <c r="J3013" s="162">
        <v>0</v>
      </c>
      <c r="K3013" s="163">
        <f>Лист4!E3011/1000</f>
        <v>310.62719999999996</v>
      </c>
      <c r="L3013" s="164"/>
      <c r="M3013" s="164"/>
    </row>
    <row r="3014" spans="1:13" s="165" customFormat="1" ht="18.75" customHeight="1" x14ac:dyDescent="0.25">
      <c r="A3014" s="45" t="str">
        <f>Лист4!A3012</f>
        <v xml:space="preserve">Нестерова ул. д.3 </v>
      </c>
      <c r="B3014" s="185" t="str">
        <f>Лист4!C3012</f>
        <v>Ахтубинский район, г. Ахтубинск</v>
      </c>
      <c r="C3014" s="46">
        <f t="shared" si="94"/>
        <v>308.35301279999993</v>
      </c>
      <c r="D3014" s="46">
        <f t="shared" si="95"/>
        <v>19.682107199999997</v>
      </c>
      <c r="E3014" s="160">
        <v>0</v>
      </c>
      <c r="F3014" s="161">
        <v>19.682107199999997</v>
      </c>
      <c r="G3014" s="162">
        <v>0</v>
      </c>
      <c r="H3014" s="162">
        <v>0</v>
      </c>
      <c r="I3014" s="162">
        <v>0</v>
      </c>
      <c r="J3014" s="162">
        <v>0</v>
      </c>
      <c r="K3014" s="163">
        <f>Лист4!E3012/1000</f>
        <v>328.03511999999995</v>
      </c>
      <c r="L3014" s="164"/>
      <c r="M3014" s="164"/>
    </row>
    <row r="3015" spans="1:13" s="165" customFormat="1" ht="18.75" customHeight="1" x14ac:dyDescent="0.25">
      <c r="A3015" s="45" t="str">
        <f>Лист4!A3013</f>
        <v xml:space="preserve">Нестерова ул. д.6 </v>
      </c>
      <c r="B3015" s="185" t="str">
        <f>Лист4!C3013</f>
        <v>Ахтубинский район, г. Ахтубинск</v>
      </c>
      <c r="C3015" s="46">
        <f t="shared" si="94"/>
        <v>177.35280800000001</v>
      </c>
      <c r="D3015" s="46">
        <f t="shared" si="95"/>
        <v>11.320392</v>
      </c>
      <c r="E3015" s="160">
        <v>0</v>
      </c>
      <c r="F3015" s="161">
        <v>11.320392</v>
      </c>
      <c r="G3015" s="162">
        <v>0</v>
      </c>
      <c r="H3015" s="162">
        <v>0</v>
      </c>
      <c r="I3015" s="162">
        <v>0</v>
      </c>
      <c r="J3015" s="162">
        <v>176.32</v>
      </c>
      <c r="K3015" s="163">
        <f>Лист4!E3013/1000-J3015</f>
        <v>12.353200000000015</v>
      </c>
      <c r="L3015" s="164"/>
      <c r="M3015" s="164"/>
    </row>
    <row r="3016" spans="1:13" s="165" customFormat="1" ht="18.75" customHeight="1" x14ac:dyDescent="0.25">
      <c r="A3016" s="45" t="str">
        <f>Лист4!A3014</f>
        <v xml:space="preserve">Нестерова ул. д.7 </v>
      </c>
      <c r="B3016" s="185" t="str">
        <f>Лист4!C3014</f>
        <v>Ахтубинский район, г. Ахтубинск</v>
      </c>
      <c r="C3016" s="46">
        <f t="shared" si="94"/>
        <v>199.13683800000001</v>
      </c>
      <c r="D3016" s="46">
        <f t="shared" si="95"/>
        <v>12.710861999999999</v>
      </c>
      <c r="E3016" s="160">
        <v>0</v>
      </c>
      <c r="F3016" s="161">
        <v>12.710861999999999</v>
      </c>
      <c r="G3016" s="162">
        <v>0</v>
      </c>
      <c r="H3016" s="162">
        <v>0</v>
      </c>
      <c r="I3016" s="162">
        <v>0</v>
      </c>
      <c r="J3016" s="162">
        <v>0</v>
      </c>
      <c r="K3016" s="163">
        <f>Лист4!E3014/1000-J3016</f>
        <v>211.8477</v>
      </c>
      <c r="L3016" s="164"/>
      <c r="M3016" s="164"/>
    </row>
    <row r="3017" spans="1:13" s="165" customFormat="1" ht="18.75" customHeight="1" x14ac:dyDescent="0.25">
      <c r="A3017" s="45" t="str">
        <f>Лист4!A3015</f>
        <v xml:space="preserve">Нестерова ул. д.8 </v>
      </c>
      <c r="B3017" s="185" t="str">
        <f>Лист4!C3015</f>
        <v>Ахтубинский район, г. Ахтубинск</v>
      </c>
      <c r="C3017" s="46">
        <f t="shared" si="94"/>
        <v>226.95731299999994</v>
      </c>
      <c r="D3017" s="46">
        <f t="shared" si="95"/>
        <v>14.486636999999996</v>
      </c>
      <c r="E3017" s="160">
        <v>0</v>
      </c>
      <c r="F3017" s="161">
        <v>14.486636999999996</v>
      </c>
      <c r="G3017" s="162">
        <v>0</v>
      </c>
      <c r="H3017" s="162">
        <v>0</v>
      </c>
      <c r="I3017" s="162">
        <v>0</v>
      </c>
      <c r="J3017" s="162">
        <v>0</v>
      </c>
      <c r="K3017" s="163">
        <f>Лист4!E3015/1000</f>
        <v>241.44394999999994</v>
      </c>
      <c r="L3017" s="164"/>
      <c r="M3017" s="164"/>
    </row>
    <row r="3018" spans="1:13" s="165" customFormat="1" ht="18.75" customHeight="1" x14ac:dyDescent="0.25">
      <c r="A3018" s="45" t="str">
        <f>Лист4!A3016</f>
        <v xml:space="preserve">Песчаная ул. д.10 </v>
      </c>
      <c r="B3018" s="185" t="str">
        <f>Лист4!C3016</f>
        <v>Ахтубинский район, г. Ахтубинск</v>
      </c>
      <c r="C3018" s="46">
        <f t="shared" si="94"/>
        <v>26.071369999999998</v>
      </c>
      <c r="D3018" s="46">
        <f t="shared" si="95"/>
        <v>1.6641299999999997</v>
      </c>
      <c r="E3018" s="160">
        <v>0</v>
      </c>
      <c r="F3018" s="161">
        <v>1.6641299999999997</v>
      </c>
      <c r="G3018" s="162">
        <v>0</v>
      </c>
      <c r="H3018" s="162">
        <v>0</v>
      </c>
      <c r="I3018" s="162">
        <v>0</v>
      </c>
      <c r="J3018" s="162">
        <v>0</v>
      </c>
      <c r="K3018" s="163">
        <f>Лист4!E3016/1000</f>
        <v>27.735499999999998</v>
      </c>
      <c r="L3018" s="164"/>
      <c r="M3018" s="164"/>
    </row>
    <row r="3019" spans="1:13" s="165" customFormat="1" ht="18.75" customHeight="1" x14ac:dyDescent="0.25">
      <c r="A3019" s="45" t="str">
        <f>Лист4!A3017</f>
        <v xml:space="preserve">Песчаная ул. д.11 </v>
      </c>
      <c r="B3019" s="185" t="str">
        <f>Лист4!C3017</f>
        <v>Ахтубинский район, г. Ахтубинск</v>
      </c>
      <c r="C3019" s="46">
        <f t="shared" si="94"/>
        <v>45.598572799999999</v>
      </c>
      <c r="D3019" s="46">
        <f t="shared" si="95"/>
        <v>2.9105471999999999</v>
      </c>
      <c r="E3019" s="160">
        <v>0</v>
      </c>
      <c r="F3019" s="161">
        <v>2.9105471999999999</v>
      </c>
      <c r="G3019" s="162">
        <v>0</v>
      </c>
      <c r="H3019" s="162">
        <v>0</v>
      </c>
      <c r="I3019" s="162">
        <v>0</v>
      </c>
      <c r="J3019" s="162">
        <v>0</v>
      </c>
      <c r="K3019" s="163">
        <f>Лист4!E3017/1000-J3019</f>
        <v>48.509119999999996</v>
      </c>
      <c r="L3019" s="164"/>
      <c r="M3019" s="164"/>
    </row>
    <row r="3020" spans="1:13" s="165" customFormat="1" ht="18.75" customHeight="1" x14ac:dyDescent="0.25">
      <c r="A3020" s="45" t="str">
        <f>Лист4!A3018</f>
        <v xml:space="preserve">Песчаная ул. д.12 </v>
      </c>
      <c r="B3020" s="185" t="str">
        <f>Лист4!C3018</f>
        <v>Ахтубинский район, г. Ахтубинск</v>
      </c>
      <c r="C3020" s="46">
        <f t="shared" si="94"/>
        <v>43.854947999999993</v>
      </c>
      <c r="D3020" s="46">
        <f t="shared" si="95"/>
        <v>2.7992519999999996</v>
      </c>
      <c r="E3020" s="160">
        <v>0</v>
      </c>
      <c r="F3020" s="161">
        <v>2.7992519999999996</v>
      </c>
      <c r="G3020" s="162">
        <v>0</v>
      </c>
      <c r="H3020" s="162">
        <v>0</v>
      </c>
      <c r="I3020" s="162">
        <v>0</v>
      </c>
      <c r="J3020" s="162">
        <v>0</v>
      </c>
      <c r="K3020" s="163">
        <f>Лист4!E3018/1000</f>
        <v>46.654199999999996</v>
      </c>
      <c r="L3020" s="164"/>
      <c r="M3020" s="164"/>
    </row>
    <row r="3021" spans="1:13" s="165" customFormat="1" ht="18.75" customHeight="1" x14ac:dyDescent="0.25">
      <c r="A3021" s="45" t="str">
        <f>Лист4!A3019</f>
        <v xml:space="preserve">Песчаная ул. д.13 </v>
      </c>
      <c r="B3021" s="185" t="str">
        <f>Лист4!C3019</f>
        <v>Ахтубинский район, г. Ахтубинск</v>
      </c>
      <c r="C3021" s="46">
        <f t="shared" si="94"/>
        <v>38.451903199999997</v>
      </c>
      <c r="D3021" s="46">
        <f t="shared" si="95"/>
        <v>2.4543767999999995</v>
      </c>
      <c r="E3021" s="160">
        <v>0</v>
      </c>
      <c r="F3021" s="161">
        <v>2.4543767999999995</v>
      </c>
      <c r="G3021" s="162">
        <v>0</v>
      </c>
      <c r="H3021" s="162">
        <v>0</v>
      </c>
      <c r="I3021" s="162">
        <v>0</v>
      </c>
      <c r="J3021" s="162">
        <v>0</v>
      </c>
      <c r="K3021" s="163">
        <f>Лист4!E3019/1000-J3021</f>
        <v>40.906279999999995</v>
      </c>
      <c r="L3021" s="164"/>
      <c r="M3021" s="164"/>
    </row>
    <row r="3022" spans="1:13" s="165" customFormat="1" ht="18.75" customHeight="1" x14ac:dyDescent="0.25">
      <c r="A3022" s="45" t="str">
        <f>Лист4!A3020</f>
        <v xml:space="preserve">Песчаная ул. д.14 </v>
      </c>
      <c r="B3022" s="185" t="str">
        <f>Лист4!C3020</f>
        <v>Ахтубинский район, г. Ахтубинск</v>
      </c>
      <c r="C3022" s="46">
        <f t="shared" si="94"/>
        <v>47.889427999999995</v>
      </c>
      <c r="D3022" s="46">
        <f t="shared" si="95"/>
        <v>3.0567719999999996</v>
      </c>
      <c r="E3022" s="160">
        <v>0</v>
      </c>
      <c r="F3022" s="161">
        <v>3.0567719999999996</v>
      </c>
      <c r="G3022" s="162">
        <v>0</v>
      </c>
      <c r="H3022" s="162">
        <v>0</v>
      </c>
      <c r="I3022" s="162">
        <v>0</v>
      </c>
      <c r="J3022" s="162">
        <v>0</v>
      </c>
      <c r="K3022" s="163">
        <f>Лист4!E3020/1000</f>
        <v>50.946199999999997</v>
      </c>
      <c r="L3022" s="164"/>
      <c r="M3022" s="164"/>
    </row>
    <row r="3023" spans="1:13" s="165" customFormat="1" ht="18.75" customHeight="1" x14ac:dyDescent="0.25">
      <c r="A3023" s="45" t="str">
        <f>Лист4!A3021</f>
        <v xml:space="preserve">Песчаная ул. д.15 </v>
      </c>
      <c r="B3023" s="185" t="str">
        <f>Лист4!C3021</f>
        <v>Ахтубинский район, г. Ахтубинск</v>
      </c>
      <c r="C3023" s="46">
        <f t="shared" si="94"/>
        <v>0</v>
      </c>
      <c r="D3023" s="46">
        <f t="shared" si="95"/>
        <v>0</v>
      </c>
      <c r="E3023" s="160">
        <v>0</v>
      </c>
      <c r="F3023" s="161">
        <v>0</v>
      </c>
      <c r="G3023" s="162">
        <v>0</v>
      </c>
      <c r="H3023" s="162">
        <v>0</v>
      </c>
      <c r="I3023" s="162">
        <v>0</v>
      </c>
      <c r="J3023" s="162">
        <v>0</v>
      </c>
      <c r="K3023" s="163">
        <f>Лист4!E3021/1000-J3023</f>
        <v>0</v>
      </c>
      <c r="L3023" s="164"/>
      <c r="M3023" s="164"/>
    </row>
    <row r="3024" spans="1:13" s="165" customFormat="1" ht="18.75" customHeight="1" x14ac:dyDescent="0.25">
      <c r="A3024" s="45" t="str">
        <f>Лист4!A3022</f>
        <v xml:space="preserve">Песчаная ул. д.2 </v>
      </c>
      <c r="B3024" s="185" t="str">
        <f>Лист4!C3022</f>
        <v>Ахтубинский район, г. Ахтубинск</v>
      </c>
      <c r="C3024" s="46">
        <f t="shared" si="94"/>
        <v>39.361466</v>
      </c>
      <c r="D3024" s="46">
        <f t="shared" si="95"/>
        <v>2.5124339999999998</v>
      </c>
      <c r="E3024" s="160">
        <v>0</v>
      </c>
      <c r="F3024" s="161">
        <v>2.5124339999999998</v>
      </c>
      <c r="G3024" s="162">
        <v>0</v>
      </c>
      <c r="H3024" s="162">
        <v>0</v>
      </c>
      <c r="I3024" s="162">
        <v>0</v>
      </c>
      <c r="J3024" s="162">
        <v>0</v>
      </c>
      <c r="K3024" s="163">
        <f>Лист4!E3022/1000-J3024</f>
        <v>41.873899999999999</v>
      </c>
      <c r="L3024" s="164"/>
      <c r="M3024" s="164"/>
    </row>
    <row r="3025" spans="1:13" s="165" customFormat="1" ht="18.75" customHeight="1" x14ac:dyDescent="0.25">
      <c r="A3025" s="45" t="str">
        <f>Лист4!A3023</f>
        <v xml:space="preserve">Песчаная ул. д.3 </v>
      </c>
      <c r="B3025" s="185" t="str">
        <f>Лист4!C3023</f>
        <v>Ахтубинский район, г. Ахтубинск</v>
      </c>
      <c r="C3025" s="46">
        <f t="shared" si="94"/>
        <v>16.608296000000003</v>
      </c>
      <c r="D3025" s="46">
        <f t="shared" si="95"/>
        <v>1.0601039999999999</v>
      </c>
      <c r="E3025" s="160">
        <v>0</v>
      </c>
      <c r="F3025" s="161">
        <v>1.0601039999999999</v>
      </c>
      <c r="G3025" s="162">
        <v>0</v>
      </c>
      <c r="H3025" s="162">
        <v>0</v>
      </c>
      <c r="I3025" s="162">
        <v>0</v>
      </c>
      <c r="J3025" s="162">
        <v>0</v>
      </c>
      <c r="K3025" s="163">
        <f>Лист4!E3023/1000</f>
        <v>17.668400000000002</v>
      </c>
      <c r="L3025" s="164"/>
      <c r="M3025" s="164"/>
    </row>
    <row r="3026" spans="1:13" s="165" customFormat="1" ht="18.75" customHeight="1" x14ac:dyDescent="0.25">
      <c r="A3026" s="45" t="str">
        <f>Лист4!A3024</f>
        <v xml:space="preserve">Песчаная ул. д.4 </v>
      </c>
      <c r="B3026" s="185" t="str">
        <f>Лист4!C3024</f>
        <v>Ахтубинский район, г. Ахтубинск</v>
      </c>
      <c r="C3026" s="46">
        <f t="shared" si="94"/>
        <v>38.850763999999998</v>
      </c>
      <c r="D3026" s="46">
        <f t="shared" si="95"/>
        <v>2.4798359999999997</v>
      </c>
      <c r="E3026" s="160">
        <v>0</v>
      </c>
      <c r="F3026" s="161">
        <v>2.4798359999999997</v>
      </c>
      <c r="G3026" s="162">
        <v>0</v>
      </c>
      <c r="H3026" s="162">
        <v>0</v>
      </c>
      <c r="I3026" s="162">
        <v>0</v>
      </c>
      <c r="J3026" s="162">
        <v>0</v>
      </c>
      <c r="K3026" s="163">
        <f>Лист4!E3024/1000</f>
        <v>41.330599999999997</v>
      </c>
      <c r="L3026" s="164"/>
      <c r="M3026" s="164"/>
    </row>
    <row r="3027" spans="1:13" s="165" customFormat="1" ht="18.75" customHeight="1" x14ac:dyDescent="0.25">
      <c r="A3027" s="45" t="str">
        <f>Лист4!A3025</f>
        <v xml:space="preserve">Песчаная ул. д.5 </v>
      </c>
      <c r="B3027" s="185" t="str">
        <f>Лист4!C3025</f>
        <v>Ахтубинский район, г. Ахтубинск</v>
      </c>
      <c r="C3027" s="46">
        <f t="shared" si="94"/>
        <v>29.648634000000005</v>
      </c>
      <c r="D3027" s="46">
        <f t="shared" si="95"/>
        <v>1.8924660000000002</v>
      </c>
      <c r="E3027" s="160">
        <v>0</v>
      </c>
      <c r="F3027" s="161">
        <v>1.8924660000000002</v>
      </c>
      <c r="G3027" s="162">
        <v>0</v>
      </c>
      <c r="H3027" s="162">
        <v>0</v>
      </c>
      <c r="I3027" s="162">
        <v>0</v>
      </c>
      <c r="J3027" s="162">
        <v>0</v>
      </c>
      <c r="K3027" s="163">
        <f>Лист4!E3025/1000</f>
        <v>31.541100000000004</v>
      </c>
      <c r="L3027" s="164"/>
      <c r="M3027" s="164"/>
    </row>
    <row r="3028" spans="1:13" s="165" customFormat="1" ht="18.75" customHeight="1" x14ac:dyDescent="0.25">
      <c r="A3028" s="45" t="str">
        <f>Лист4!A3026</f>
        <v xml:space="preserve">Песчаная ул. д.6 </v>
      </c>
      <c r="B3028" s="185" t="str">
        <f>Лист4!C3026</f>
        <v>Ахтубинский район, г. Ахтубинск</v>
      </c>
      <c r="C3028" s="46">
        <f t="shared" si="94"/>
        <v>24.218395000000001</v>
      </c>
      <c r="D3028" s="46">
        <f t="shared" si="95"/>
        <v>1.545855</v>
      </c>
      <c r="E3028" s="160">
        <v>0</v>
      </c>
      <c r="F3028" s="161">
        <v>1.545855</v>
      </c>
      <c r="G3028" s="162">
        <v>0</v>
      </c>
      <c r="H3028" s="162">
        <v>0</v>
      </c>
      <c r="I3028" s="162">
        <v>0</v>
      </c>
      <c r="J3028" s="162">
        <v>0</v>
      </c>
      <c r="K3028" s="163">
        <f>Лист4!E3026/1000-J3028</f>
        <v>25.764250000000001</v>
      </c>
      <c r="L3028" s="164"/>
      <c r="M3028" s="164"/>
    </row>
    <row r="3029" spans="1:13" s="165" customFormat="1" ht="18.75" customHeight="1" x14ac:dyDescent="0.25">
      <c r="A3029" s="45" t="str">
        <f>Лист4!A3027</f>
        <v xml:space="preserve">Песчаная ул. д.7 </v>
      </c>
      <c r="B3029" s="185" t="str">
        <f>Лист4!C3027</f>
        <v>Ахтубинский район, г. Ахтубинск</v>
      </c>
      <c r="C3029" s="46">
        <f t="shared" si="94"/>
        <v>72.226911600000022</v>
      </c>
      <c r="D3029" s="46">
        <f t="shared" si="95"/>
        <v>4.6102284000000004</v>
      </c>
      <c r="E3029" s="160">
        <v>0</v>
      </c>
      <c r="F3029" s="161">
        <v>4.6102284000000004</v>
      </c>
      <c r="G3029" s="162">
        <v>0</v>
      </c>
      <c r="H3029" s="162">
        <v>0</v>
      </c>
      <c r="I3029" s="162">
        <v>0</v>
      </c>
      <c r="J3029" s="162">
        <v>0</v>
      </c>
      <c r="K3029" s="163">
        <f>Лист4!E3027/1000-J3029</f>
        <v>76.837140000000019</v>
      </c>
      <c r="L3029" s="164"/>
      <c r="M3029" s="164"/>
    </row>
    <row r="3030" spans="1:13" s="165" customFormat="1" ht="18.75" customHeight="1" x14ac:dyDescent="0.25">
      <c r="A3030" s="45" t="str">
        <f>Лист4!A3028</f>
        <v xml:space="preserve">Песчаная ул. д.8 </v>
      </c>
      <c r="B3030" s="185" t="str">
        <f>Лист4!C3028</f>
        <v>Ахтубинский район, г. Ахтубинск</v>
      </c>
      <c r="C3030" s="46">
        <f t="shared" si="94"/>
        <v>15.176394</v>
      </c>
      <c r="D3030" s="46">
        <f t="shared" si="95"/>
        <v>0.96870599999999984</v>
      </c>
      <c r="E3030" s="160">
        <v>0</v>
      </c>
      <c r="F3030" s="161">
        <v>0.96870599999999984</v>
      </c>
      <c r="G3030" s="162">
        <v>0</v>
      </c>
      <c r="H3030" s="162">
        <v>0</v>
      </c>
      <c r="I3030" s="162">
        <v>0</v>
      </c>
      <c r="J3030" s="162">
        <v>0</v>
      </c>
      <c r="K3030" s="163">
        <f>Лист4!E3028/1000</f>
        <v>16.145099999999999</v>
      </c>
      <c r="L3030" s="164"/>
      <c r="M3030" s="164"/>
    </row>
    <row r="3031" spans="1:13" s="165" customFormat="1" ht="18.75" customHeight="1" x14ac:dyDescent="0.25">
      <c r="A3031" s="45" t="str">
        <f>Лист4!A3029</f>
        <v xml:space="preserve">Рухлядко ул. д.1 </v>
      </c>
      <c r="B3031" s="185" t="str">
        <f>Лист4!C3029</f>
        <v>Ахтубинский район, г. Ахтубинск</v>
      </c>
      <c r="C3031" s="46">
        <f t="shared" si="94"/>
        <v>360.61210599999998</v>
      </c>
      <c r="D3031" s="46">
        <f t="shared" si="95"/>
        <v>23.017793999999995</v>
      </c>
      <c r="E3031" s="160">
        <v>0</v>
      </c>
      <c r="F3031" s="161">
        <v>23.017793999999995</v>
      </c>
      <c r="G3031" s="162">
        <v>0</v>
      </c>
      <c r="H3031" s="162">
        <v>0</v>
      </c>
      <c r="I3031" s="162">
        <v>0</v>
      </c>
      <c r="J3031" s="162">
        <v>0</v>
      </c>
      <c r="K3031" s="163">
        <f>Лист4!E3029/1000</f>
        <v>383.62989999999996</v>
      </c>
      <c r="L3031" s="164"/>
      <c r="M3031" s="164"/>
    </row>
    <row r="3032" spans="1:13" s="165" customFormat="1" ht="18.75" customHeight="1" x14ac:dyDescent="0.25">
      <c r="A3032" s="45" t="str">
        <f>Лист4!A3030</f>
        <v xml:space="preserve">Совхоз-16 мкн. д.26 </v>
      </c>
      <c r="B3032" s="185" t="str">
        <f>Лист4!C3030</f>
        <v>Ахтубинский район, г. Ахтубинск</v>
      </c>
      <c r="C3032" s="46">
        <f t="shared" si="94"/>
        <v>19.440892000000002</v>
      </c>
      <c r="D3032" s="46">
        <f t="shared" si="95"/>
        <v>1.2409080000000001</v>
      </c>
      <c r="E3032" s="160">
        <v>0</v>
      </c>
      <c r="F3032" s="161">
        <v>1.2409080000000001</v>
      </c>
      <c r="G3032" s="162">
        <v>0</v>
      </c>
      <c r="H3032" s="162">
        <v>0</v>
      </c>
      <c r="I3032" s="162">
        <v>0</v>
      </c>
      <c r="J3032" s="162">
        <v>0</v>
      </c>
      <c r="K3032" s="163">
        <f>Лист4!E3030/1000</f>
        <v>20.681800000000003</v>
      </c>
      <c r="L3032" s="164"/>
      <c r="M3032" s="164"/>
    </row>
    <row r="3033" spans="1:13" s="165" customFormat="1" ht="18.75" customHeight="1" x14ac:dyDescent="0.25">
      <c r="A3033" s="45" t="str">
        <f>Лист4!A3031</f>
        <v xml:space="preserve">Совхоз-16 мкн. д.27 </v>
      </c>
      <c r="B3033" s="185" t="str">
        <f>Лист4!C3031</f>
        <v>Ахтубинский район, г. Ахтубинск</v>
      </c>
      <c r="C3033" s="46">
        <f t="shared" si="94"/>
        <v>17.296939999999999</v>
      </c>
      <c r="D3033" s="46">
        <f t="shared" si="95"/>
        <v>1.10406</v>
      </c>
      <c r="E3033" s="160">
        <v>0</v>
      </c>
      <c r="F3033" s="161">
        <v>1.10406</v>
      </c>
      <c r="G3033" s="162">
        <v>0</v>
      </c>
      <c r="H3033" s="162">
        <v>0</v>
      </c>
      <c r="I3033" s="162">
        <v>0</v>
      </c>
      <c r="J3033" s="162">
        <v>0</v>
      </c>
      <c r="K3033" s="163">
        <f>Лист4!E3031/1000</f>
        <v>18.401</v>
      </c>
      <c r="L3033" s="164"/>
      <c r="M3033" s="164"/>
    </row>
    <row r="3034" spans="1:13" s="165" customFormat="1" ht="18.75" customHeight="1" x14ac:dyDescent="0.25">
      <c r="A3034" s="45" t="str">
        <f>Лист4!A3032</f>
        <v xml:space="preserve">Совхоз-16 мкн. д.28 </v>
      </c>
      <c r="B3034" s="185" t="str">
        <f>Лист4!C3032</f>
        <v>Ахтубинский район, г. Ахтубинск</v>
      </c>
      <c r="C3034" s="46">
        <f t="shared" si="94"/>
        <v>44.742026000000003</v>
      </c>
      <c r="D3034" s="46">
        <f t="shared" si="95"/>
        <v>2.855874</v>
      </c>
      <c r="E3034" s="160">
        <v>0</v>
      </c>
      <c r="F3034" s="161">
        <v>2.855874</v>
      </c>
      <c r="G3034" s="162">
        <v>0</v>
      </c>
      <c r="H3034" s="162">
        <v>0</v>
      </c>
      <c r="I3034" s="162">
        <v>0</v>
      </c>
      <c r="J3034" s="162">
        <v>0</v>
      </c>
      <c r="K3034" s="163">
        <f>Лист4!E3032/1000</f>
        <v>47.597900000000003</v>
      </c>
      <c r="L3034" s="164"/>
      <c r="M3034" s="164"/>
    </row>
    <row r="3035" spans="1:13" s="165" customFormat="1" ht="18.75" customHeight="1" x14ac:dyDescent="0.25">
      <c r="A3035" s="45" t="str">
        <f>Лист4!A3033</f>
        <v xml:space="preserve">Совхоз-16 мкн. д.29 </v>
      </c>
      <c r="B3035" s="185" t="str">
        <f>Лист4!C3033</f>
        <v>Ахтубинский район, г. Ахтубинск</v>
      </c>
      <c r="C3035" s="46">
        <f t="shared" si="94"/>
        <v>1.1374</v>
      </c>
      <c r="D3035" s="46">
        <f t="shared" si="95"/>
        <v>7.2599999999999998E-2</v>
      </c>
      <c r="E3035" s="160">
        <v>0</v>
      </c>
      <c r="F3035" s="161">
        <v>7.2599999999999998E-2</v>
      </c>
      <c r="G3035" s="162">
        <v>0</v>
      </c>
      <c r="H3035" s="162">
        <v>0</v>
      </c>
      <c r="I3035" s="162">
        <v>0</v>
      </c>
      <c r="J3035" s="162">
        <v>0</v>
      </c>
      <c r="K3035" s="163">
        <f>Лист4!E3033/1000</f>
        <v>1.21</v>
      </c>
      <c r="L3035" s="164"/>
      <c r="M3035" s="164"/>
    </row>
    <row r="3036" spans="1:13" s="165" customFormat="1" ht="18.75" customHeight="1" x14ac:dyDescent="0.25">
      <c r="A3036" s="45" t="str">
        <f>Лист4!A3034</f>
        <v xml:space="preserve">Совхоз-16 мкн. д.30 </v>
      </c>
      <c r="B3036" s="185" t="str">
        <f>Лист4!C3034</f>
        <v>Ахтубинский район, г. Ахтубинск</v>
      </c>
      <c r="C3036" s="46">
        <f t="shared" si="94"/>
        <v>24.748508000000001</v>
      </c>
      <c r="D3036" s="46">
        <f t="shared" si="95"/>
        <v>1.5796920000000001</v>
      </c>
      <c r="E3036" s="160">
        <v>0</v>
      </c>
      <c r="F3036" s="161">
        <v>1.5796920000000001</v>
      </c>
      <c r="G3036" s="162">
        <v>0</v>
      </c>
      <c r="H3036" s="162">
        <v>0</v>
      </c>
      <c r="I3036" s="162">
        <v>0</v>
      </c>
      <c r="J3036" s="162">
        <v>0</v>
      </c>
      <c r="K3036" s="163">
        <f>Лист4!E3034/1000</f>
        <v>26.328200000000002</v>
      </c>
      <c r="L3036" s="164"/>
      <c r="M3036" s="164"/>
    </row>
    <row r="3037" spans="1:13" s="165" customFormat="1" ht="18.75" customHeight="1" x14ac:dyDescent="0.25">
      <c r="A3037" s="45" t="str">
        <f>Лист4!A3035</f>
        <v xml:space="preserve">Совхоз-16 мкн. д.31 </v>
      </c>
      <c r="B3037" s="185" t="str">
        <f>Лист4!C3035</f>
        <v>Ахтубинский район, г. Ахтубинск</v>
      </c>
      <c r="C3037" s="46">
        <f t="shared" si="94"/>
        <v>35.433582000000001</v>
      </c>
      <c r="D3037" s="46">
        <f t="shared" si="95"/>
        <v>2.2617180000000001</v>
      </c>
      <c r="E3037" s="160">
        <v>0</v>
      </c>
      <c r="F3037" s="161">
        <v>2.2617180000000001</v>
      </c>
      <c r="G3037" s="162">
        <v>0</v>
      </c>
      <c r="H3037" s="162">
        <v>0</v>
      </c>
      <c r="I3037" s="162">
        <v>0</v>
      </c>
      <c r="J3037" s="162">
        <v>0</v>
      </c>
      <c r="K3037" s="163">
        <f>Лист4!E3035/1000-J3037</f>
        <v>37.695300000000003</v>
      </c>
      <c r="L3037" s="164"/>
      <c r="M3037" s="164"/>
    </row>
    <row r="3038" spans="1:13" s="165" customFormat="1" ht="18.75" customHeight="1" x14ac:dyDescent="0.25">
      <c r="A3038" s="45" t="str">
        <f>Лист4!A3036</f>
        <v xml:space="preserve">Совхоз-16 мкн. д.32 </v>
      </c>
      <c r="B3038" s="185" t="str">
        <f>Лист4!C3036</f>
        <v>Ахтубинский район, г. Ахтубинск</v>
      </c>
      <c r="C3038" s="46">
        <f t="shared" si="94"/>
        <v>51.501190000000001</v>
      </c>
      <c r="D3038" s="46">
        <f t="shared" si="95"/>
        <v>3.2873099999999997</v>
      </c>
      <c r="E3038" s="160">
        <v>0</v>
      </c>
      <c r="F3038" s="161">
        <v>3.2873099999999997</v>
      </c>
      <c r="G3038" s="162">
        <v>0</v>
      </c>
      <c r="H3038" s="162">
        <v>0</v>
      </c>
      <c r="I3038" s="162">
        <v>0</v>
      </c>
      <c r="J3038" s="162">
        <v>0</v>
      </c>
      <c r="K3038" s="163">
        <f>Лист4!E3036/1000</f>
        <v>54.788499999999999</v>
      </c>
      <c r="L3038" s="164"/>
      <c r="M3038" s="164"/>
    </row>
    <row r="3039" spans="1:13" s="165" customFormat="1" ht="18.75" customHeight="1" x14ac:dyDescent="0.25">
      <c r="A3039" s="45" t="str">
        <f>Лист4!A3037</f>
        <v xml:space="preserve">Совхоз-16 мкн. д.34 </v>
      </c>
      <c r="B3039" s="185" t="str">
        <f>Лист4!C3037</f>
        <v>Ахтубинский район, г. Ахтубинск</v>
      </c>
      <c r="C3039" s="46">
        <f t="shared" si="94"/>
        <v>29.515342</v>
      </c>
      <c r="D3039" s="46">
        <f t="shared" si="95"/>
        <v>1.8839580000000002</v>
      </c>
      <c r="E3039" s="160">
        <v>0</v>
      </c>
      <c r="F3039" s="161">
        <v>1.8839580000000002</v>
      </c>
      <c r="G3039" s="162">
        <v>0</v>
      </c>
      <c r="H3039" s="162">
        <v>0</v>
      </c>
      <c r="I3039" s="162">
        <v>0</v>
      </c>
      <c r="J3039" s="162">
        <v>0</v>
      </c>
      <c r="K3039" s="163">
        <f>Лист4!E3037/1000</f>
        <v>31.3993</v>
      </c>
      <c r="L3039" s="164"/>
      <c r="M3039" s="164"/>
    </row>
    <row r="3040" spans="1:13" s="165" customFormat="1" ht="18.75" customHeight="1" x14ac:dyDescent="0.25">
      <c r="A3040" s="45" t="str">
        <f>Лист4!A3038</f>
        <v xml:space="preserve">Совхоз-16 мкн. д.35 </v>
      </c>
      <c r="B3040" s="185" t="str">
        <f>Лист4!C3038</f>
        <v>Ахтубинский район, г. Ахтубинск</v>
      </c>
      <c r="C3040" s="46">
        <f t="shared" si="94"/>
        <v>21.635040000000004</v>
      </c>
      <c r="D3040" s="46">
        <f t="shared" si="95"/>
        <v>1.3809600000000004</v>
      </c>
      <c r="E3040" s="160">
        <v>0</v>
      </c>
      <c r="F3040" s="161">
        <v>1.3809600000000004</v>
      </c>
      <c r="G3040" s="162">
        <v>0</v>
      </c>
      <c r="H3040" s="162">
        <v>0</v>
      </c>
      <c r="I3040" s="162">
        <v>0</v>
      </c>
      <c r="J3040" s="162">
        <v>0</v>
      </c>
      <c r="K3040" s="163">
        <f>Лист4!E3038/1000</f>
        <v>23.016000000000005</v>
      </c>
      <c r="L3040" s="164"/>
      <c r="M3040" s="164"/>
    </row>
    <row r="3041" spans="1:13" s="165" customFormat="1" ht="18.75" customHeight="1" x14ac:dyDescent="0.25">
      <c r="A3041" s="45" t="str">
        <f>Лист4!A3039</f>
        <v xml:space="preserve">Совхоз-16 мкн. д.36 </v>
      </c>
      <c r="B3041" s="185" t="str">
        <f>Лист4!C3039</f>
        <v>Ахтубинский район, г. Ахтубинск</v>
      </c>
      <c r="C3041" s="46">
        <f t="shared" si="94"/>
        <v>15.446079999999998</v>
      </c>
      <c r="D3041" s="46">
        <f t="shared" si="95"/>
        <v>0.98591999999999991</v>
      </c>
      <c r="E3041" s="160">
        <v>0</v>
      </c>
      <c r="F3041" s="161">
        <v>0.98591999999999991</v>
      </c>
      <c r="G3041" s="162">
        <v>0</v>
      </c>
      <c r="H3041" s="162">
        <v>0</v>
      </c>
      <c r="I3041" s="162">
        <v>0</v>
      </c>
      <c r="J3041" s="162">
        <v>0</v>
      </c>
      <c r="K3041" s="163">
        <f>Лист4!E3039/1000</f>
        <v>16.431999999999999</v>
      </c>
      <c r="L3041" s="164"/>
      <c r="M3041" s="164"/>
    </row>
    <row r="3042" spans="1:13" s="165" customFormat="1" ht="18.75" customHeight="1" x14ac:dyDescent="0.25">
      <c r="A3042" s="45" t="str">
        <f>Лист4!A3040</f>
        <v xml:space="preserve">Совхоз-16 мкн. д.38 </v>
      </c>
      <c r="B3042" s="185" t="str">
        <f>Лист4!C3040</f>
        <v>Ахтубинский район, г. Ахтубинск</v>
      </c>
      <c r="C3042" s="46">
        <f t="shared" si="94"/>
        <v>45.703927999999998</v>
      </c>
      <c r="D3042" s="46">
        <f t="shared" si="95"/>
        <v>2.9172719999999996</v>
      </c>
      <c r="E3042" s="160">
        <v>0</v>
      </c>
      <c r="F3042" s="161">
        <v>2.9172719999999996</v>
      </c>
      <c r="G3042" s="162">
        <v>0</v>
      </c>
      <c r="H3042" s="162">
        <v>0</v>
      </c>
      <c r="I3042" s="162">
        <v>0</v>
      </c>
      <c r="J3042" s="162">
        <v>0</v>
      </c>
      <c r="K3042" s="163">
        <f>Лист4!E3040/1000</f>
        <v>48.621199999999995</v>
      </c>
      <c r="L3042" s="164"/>
      <c r="M3042" s="164"/>
    </row>
    <row r="3043" spans="1:13" s="165" customFormat="1" ht="18.75" customHeight="1" x14ac:dyDescent="0.25">
      <c r="A3043" s="45" t="str">
        <f>Лист4!A3041</f>
        <v xml:space="preserve">Совхоз-16 мкн. д.39 </v>
      </c>
      <c r="B3043" s="185" t="str">
        <f>Лист4!C3041</f>
        <v>Ахтубинский район, г. Ахтубинск</v>
      </c>
      <c r="C3043" s="46">
        <f t="shared" si="94"/>
        <v>43.617598000000001</v>
      </c>
      <c r="D3043" s="46">
        <f t="shared" si="95"/>
        <v>2.7841019999999999</v>
      </c>
      <c r="E3043" s="160">
        <v>0</v>
      </c>
      <c r="F3043" s="161">
        <v>2.7841019999999999</v>
      </c>
      <c r="G3043" s="162">
        <v>0</v>
      </c>
      <c r="H3043" s="162">
        <v>0</v>
      </c>
      <c r="I3043" s="162">
        <v>0</v>
      </c>
      <c r="J3043" s="162">
        <v>0</v>
      </c>
      <c r="K3043" s="163">
        <f>Лист4!E3041/1000</f>
        <v>46.401699999999998</v>
      </c>
      <c r="L3043" s="164"/>
      <c r="M3043" s="164"/>
    </row>
    <row r="3044" spans="1:13" s="165" customFormat="1" ht="18.75" customHeight="1" x14ac:dyDescent="0.25">
      <c r="A3044" s="45" t="str">
        <f>Лист4!A3042</f>
        <v xml:space="preserve">Ст.Лаврентьева ул. д.2 </v>
      </c>
      <c r="B3044" s="185" t="str">
        <f>Лист4!C3042</f>
        <v>Ахтубинский район, г. Ахтубинск</v>
      </c>
      <c r="C3044" s="46">
        <f t="shared" si="94"/>
        <v>546.68360200000006</v>
      </c>
      <c r="D3044" s="46">
        <f t="shared" si="95"/>
        <v>34.894698000000005</v>
      </c>
      <c r="E3044" s="160">
        <v>0</v>
      </c>
      <c r="F3044" s="161">
        <v>34.894698000000005</v>
      </c>
      <c r="G3044" s="162">
        <v>0</v>
      </c>
      <c r="H3044" s="162">
        <v>0</v>
      </c>
      <c r="I3044" s="162">
        <v>0</v>
      </c>
      <c r="J3044" s="162">
        <v>0</v>
      </c>
      <c r="K3044" s="163">
        <f>Лист4!E3042/1000</f>
        <v>581.57830000000013</v>
      </c>
      <c r="L3044" s="164"/>
      <c r="M3044" s="164"/>
    </row>
    <row r="3045" spans="1:13" s="165" customFormat="1" ht="18.75" customHeight="1" x14ac:dyDescent="0.25">
      <c r="A3045" s="45" t="str">
        <f>Лист4!A3043</f>
        <v xml:space="preserve">Сталинградская ул. д.1 </v>
      </c>
      <c r="B3045" s="185" t="str">
        <f>Лист4!C3043</f>
        <v>Ахтубинский район, г. Ахтубинск</v>
      </c>
      <c r="C3045" s="46">
        <f t="shared" si="94"/>
        <v>118.25322199999999</v>
      </c>
      <c r="D3045" s="46">
        <f t="shared" si="95"/>
        <v>7.5480780000000003</v>
      </c>
      <c r="E3045" s="160">
        <v>0</v>
      </c>
      <c r="F3045" s="161">
        <v>7.5480780000000003</v>
      </c>
      <c r="G3045" s="162">
        <v>0</v>
      </c>
      <c r="H3045" s="162">
        <v>0</v>
      </c>
      <c r="I3045" s="162">
        <v>0</v>
      </c>
      <c r="J3045" s="162">
        <v>0</v>
      </c>
      <c r="K3045" s="163">
        <f>Лист4!E3043/1000</f>
        <v>125.8013</v>
      </c>
      <c r="L3045" s="164"/>
      <c r="M3045" s="164"/>
    </row>
    <row r="3046" spans="1:13" s="165" customFormat="1" ht="18.75" customHeight="1" x14ac:dyDescent="0.25">
      <c r="A3046" s="45" t="str">
        <f>Лист4!A3044</f>
        <v xml:space="preserve">Сталинградская ул. д.11 </v>
      </c>
      <c r="B3046" s="185" t="str">
        <f>Лист4!C3044</f>
        <v>Ахтубинский район, г. Ахтубинск</v>
      </c>
      <c r="C3046" s="46">
        <f t="shared" si="94"/>
        <v>91.50699400000002</v>
      </c>
      <c r="D3046" s="46">
        <f t="shared" si="95"/>
        <v>3.0081060000000006</v>
      </c>
      <c r="E3046" s="160">
        <v>0</v>
      </c>
      <c r="F3046" s="161">
        <v>3.0081060000000006</v>
      </c>
      <c r="G3046" s="162">
        <v>0</v>
      </c>
      <c r="H3046" s="162">
        <v>0</v>
      </c>
      <c r="I3046" s="162">
        <v>0</v>
      </c>
      <c r="J3046" s="162">
        <v>44.38</v>
      </c>
      <c r="K3046" s="163">
        <f>Лист4!E3044/1000</f>
        <v>50.135100000000008</v>
      </c>
      <c r="L3046" s="164"/>
      <c r="M3046" s="164"/>
    </row>
    <row r="3047" spans="1:13" s="165" customFormat="1" ht="18.75" customHeight="1" x14ac:dyDescent="0.25">
      <c r="A3047" s="45" t="str">
        <f>Лист4!A3045</f>
        <v xml:space="preserve">Сталинградская ул. д.12 </v>
      </c>
      <c r="B3047" s="185" t="str">
        <f>Лист4!C3045</f>
        <v>Ахтубинский район, г. Ахтубинск</v>
      </c>
      <c r="C3047" s="46">
        <f t="shared" si="94"/>
        <v>847.06234099999995</v>
      </c>
      <c r="D3047" s="46">
        <f t="shared" si="95"/>
        <v>10.237808999999999</v>
      </c>
      <c r="E3047" s="160">
        <v>0</v>
      </c>
      <c r="F3047" s="161">
        <v>10.237808999999999</v>
      </c>
      <c r="G3047" s="162">
        <v>0</v>
      </c>
      <c r="H3047" s="162">
        <v>0</v>
      </c>
      <c r="I3047" s="162">
        <v>0</v>
      </c>
      <c r="J3047" s="162">
        <v>686.67</v>
      </c>
      <c r="K3047" s="163">
        <f>Лист4!E3045/1000</f>
        <v>170.63014999999999</v>
      </c>
      <c r="L3047" s="164"/>
      <c r="M3047" s="164"/>
    </row>
    <row r="3048" spans="1:13" s="165" customFormat="1" ht="18.75" customHeight="1" x14ac:dyDescent="0.25">
      <c r="A3048" s="45" t="str">
        <f>Лист4!A3046</f>
        <v xml:space="preserve">Сталинградская ул. д.13 </v>
      </c>
      <c r="B3048" s="185" t="str">
        <f>Лист4!C3046</f>
        <v>Ахтубинский район, г. Ахтубинск</v>
      </c>
      <c r="C3048" s="46">
        <f t="shared" si="94"/>
        <v>202.90712159999998</v>
      </c>
      <c r="D3048" s="46">
        <f t="shared" si="95"/>
        <v>12.951518399999999</v>
      </c>
      <c r="E3048" s="160">
        <v>0</v>
      </c>
      <c r="F3048" s="161">
        <v>12.951518399999999</v>
      </c>
      <c r="G3048" s="162">
        <v>0</v>
      </c>
      <c r="H3048" s="162">
        <v>0</v>
      </c>
      <c r="I3048" s="162">
        <v>0</v>
      </c>
      <c r="J3048" s="162">
        <v>0</v>
      </c>
      <c r="K3048" s="163">
        <f>Лист4!E3046/1000</f>
        <v>215.85863999999998</v>
      </c>
      <c r="L3048" s="164"/>
      <c r="M3048" s="164"/>
    </row>
    <row r="3049" spans="1:13" s="165" customFormat="1" ht="18.75" customHeight="1" x14ac:dyDescent="0.25">
      <c r="A3049" s="45" t="str">
        <f>Лист4!A3047</f>
        <v xml:space="preserve">Сталинградская ул. д.14 </v>
      </c>
      <c r="B3049" s="185" t="str">
        <f>Лист4!C3047</f>
        <v>Ахтубинский район, г. Ахтубинск</v>
      </c>
      <c r="C3049" s="46">
        <f t="shared" si="94"/>
        <v>130.4425028</v>
      </c>
      <c r="D3049" s="46">
        <f t="shared" si="95"/>
        <v>8.3261172000000006</v>
      </c>
      <c r="E3049" s="160">
        <v>0</v>
      </c>
      <c r="F3049" s="161">
        <v>8.3261172000000006</v>
      </c>
      <c r="G3049" s="162">
        <v>0</v>
      </c>
      <c r="H3049" s="162">
        <v>0</v>
      </c>
      <c r="I3049" s="162">
        <v>0</v>
      </c>
      <c r="J3049" s="162">
        <v>0</v>
      </c>
      <c r="K3049" s="163">
        <f>Лист4!E3047/1000</f>
        <v>138.76862</v>
      </c>
      <c r="L3049" s="164"/>
      <c r="M3049" s="164"/>
    </row>
    <row r="3050" spans="1:13" s="165" customFormat="1" ht="18.75" customHeight="1" x14ac:dyDescent="0.25">
      <c r="A3050" s="45" t="str">
        <f>Лист4!A3048</f>
        <v xml:space="preserve">Сталинградская ул. д.15 </v>
      </c>
      <c r="B3050" s="185" t="str">
        <f>Лист4!C3048</f>
        <v>Ахтубинский район, г. Ахтубинск</v>
      </c>
      <c r="C3050" s="46">
        <f t="shared" si="94"/>
        <v>2359.8866189999999</v>
      </c>
      <c r="D3050" s="46">
        <f t="shared" si="95"/>
        <v>7.7672310000000016</v>
      </c>
      <c r="E3050" s="160">
        <v>0</v>
      </c>
      <c r="F3050" s="161">
        <v>7.7672310000000016</v>
      </c>
      <c r="G3050" s="162">
        <v>0</v>
      </c>
      <c r="H3050" s="162">
        <v>0</v>
      </c>
      <c r="I3050" s="162">
        <v>0</v>
      </c>
      <c r="J3050" s="162">
        <v>2238.1999999999998</v>
      </c>
      <c r="K3050" s="163">
        <f>Лист4!E3048/1000</f>
        <v>129.45385000000002</v>
      </c>
      <c r="L3050" s="164"/>
      <c r="M3050" s="164"/>
    </row>
    <row r="3051" spans="1:13" s="165" customFormat="1" ht="18.75" customHeight="1" x14ac:dyDescent="0.25">
      <c r="A3051" s="45" t="str">
        <f>Лист4!A3049</f>
        <v xml:space="preserve">Сталинградская ул. д.17 </v>
      </c>
      <c r="B3051" s="185" t="str">
        <f>Лист4!C3049</f>
        <v>Ахтубинский район, г. Ахтубинск</v>
      </c>
      <c r="C3051" s="46">
        <f t="shared" si="94"/>
        <v>50.144159000000002</v>
      </c>
      <c r="D3051" s="46">
        <f t="shared" si="95"/>
        <v>3.200691</v>
      </c>
      <c r="E3051" s="160">
        <v>0</v>
      </c>
      <c r="F3051" s="161">
        <v>3.200691</v>
      </c>
      <c r="G3051" s="162">
        <v>0</v>
      </c>
      <c r="H3051" s="162">
        <v>0</v>
      </c>
      <c r="I3051" s="162">
        <v>0</v>
      </c>
      <c r="J3051" s="162">
        <v>0</v>
      </c>
      <c r="K3051" s="163">
        <f>Лист4!E3049/1000</f>
        <v>53.344850000000001</v>
      </c>
      <c r="L3051" s="164"/>
      <c r="M3051" s="164"/>
    </row>
    <row r="3052" spans="1:13" s="165" customFormat="1" ht="18.75" customHeight="1" x14ac:dyDescent="0.25">
      <c r="A3052" s="45" t="str">
        <f>Лист4!A3050</f>
        <v xml:space="preserve">Сталинградская ул. д.2 </v>
      </c>
      <c r="B3052" s="185" t="str">
        <f>Лист4!C3050</f>
        <v>Ахтубинский район, г. Ахтубинск</v>
      </c>
      <c r="C3052" s="46">
        <f t="shared" si="94"/>
        <v>2913.7640596000001</v>
      </c>
      <c r="D3052" s="46">
        <f t="shared" si="95"/>
        <v>10.2072804</v>
      </c>
      <c r="E3052" s="160">
        <v>0</v>
      </c>
      <c r="F3052" s="161">
        <v>10.2072804</v>
      </c>
      <c r="G3052" s="162">
        <v>0</v>
      </c>
      <c r="H3052" s="162">
        <v>0</v>
      </c>
      <c r="I3052" s="162">
        <v>0</v>
      </c>
      <c r="J3052" s="162">
        <v>2753.85</v>
      </c>
      <c r="K3052" s="163">
        <f>Лист4!E3050/1000</f>
        <v>170.12134</v>
      </c>
      <c r="L3052" s="164"/>
      <c r="M3052" s="164"/>
    </row>
    <row r="3053" spans="1:13" s="165" customFormat="1" ht="18.75" customHeight="1" x14ac:dyDescent="0.25">
      <c r="A3053" s="45" t="str">
        <f>Лист4!A3051</f>
        <v xml:space="preserve">Сталинградская ул. д.5 </v>
      </c>
      <c r="B3053" s="185" t="str">
        <f>Лист4!C3051</f>
        <v>Ахтубинский район, г. Ахтубинск</v>
      </c>
      <c r="C3053" s="46">
        <f t="shared" si="94"/>
        <v>423.83552359999999</v>
      </c>
      <c r="D3053" s="46">
        <f t="shared" si="95"/>
        <v>5.4814164000000005</v>
      </c>
      <c r="E3053" s="160">
        <v>0</v>
      </c>
      <c r="F3053" s="161">
        <v>5.4814164000000005</v>
      </c>
      <c r="G3053" s="162">
        <v>0</v>
      </c>
      <c r="H3053" s="162">
        <v>0</v>
      </c>
      <c r="I3053" s="162">
        <v>0</v>
      </c>
      <c r="J3053" s="162">
        <v>337.96</v>
      </c>
      <c r="K3053" s="163">
        <f>Лист4!E3051/1000</f>
        <v>91.356940000000009</v>
      </c>
      <c r="L3053" s="164"/>
      <c r="M3053" s="164"/>
    </row>
    <row r="3054" spans="1:13" s="165" customFormat="1" ht="18.75" customHeight="1" x14ac:dyDescent="0.25">
      <c r="A3054" s="45" t="str">
        <f>Лист4!A3052</f>
        <v xml:space="preserve">Сталинградская ул. д.6 </v>
      </c>
      <c r="B3054" s="185" t="str">
        <f>Лист4!C3052</f>
        <v>Ахтубинский район, г. Ахтубинск</v>
      </c>
      <c r="C3054" s="46">
        <f t="shared" si="94"/>
        <v>382.452494</v>
      </c>
      <c r="D3054" s="46">
        <f t="shared" si="95"/>
        <v>4.0176060000000007</v>
      </c>
      <c r="E3054" s="160">
        <v>0</v>
      </c>
      <c r="F3054" s="161">
        <v>4.0176060000000007</v>
      </c>
      <c r="G3054" s="162">
        <v>0</v>
      </c>
      <c r="H3054" s="162">
        <v>0</v>
      </c>
      <c r="I3054" s="162">
        <v>0</v>
      </c>
      <c r="J3054" s="162">
        <v>319.51</v>
      </c>
      <c r="K3054" s="163">
        <f>Лист4!E3052/1000</f>
        <v>66.960100000000011</v>
      </c>
      <c r="L3054" s="164"/>
      <c r="M3054" s="164"/>
    </row>
    <row r="3055" spans="1:13" s="165" customFormat="1" ht="18.75" customHeight="1" x14ac:dyDescent="0.25">
      <c r="A3055" s="45" t="str">
        <f>Лист4!A3053</f>
        <v xml:space="preserve">Сталинградская ул. д.8 </v>
      </c>
      <c r="B3055" s="185" t="str">
        <f>Лист4!C3053</f>
        <v>Ахтубинский район, г. Ахтубинск</v>
      </c>
      <c r="C3055" s="46">
        <f t="shared" si="94"/>
        <v>109.36853939999999</v>
      </c>
      <c r="D3055" s="46">
        <f t="shared" si="95"/>
        <v>6.9809706</v>
      </c>
      <c r="E3055" s="160">
        <v>0</v>
      </c>
      <c r="F3055" s="161">
        <v>6.9809706</v>
      </c>
      <c r="G3055" s="162">
        <v>0</v>
      </c>
      <c r="H3055" s="162">
        <v>0</v>
      </c>
      <c r="I3055" s="162">
        <v>0</v>
      </c>
      <c r="J3055" s="162">
        <v>0</v>
      </c>
      <c r="K3055" s="163">
        <f>Лист4!E3053/1000</f>
        <v>116.34951</v>
      </c>
      <c r="L3055" s="164"/>
      <c r="M3055" s="164"/>
    </row>
    <row r="3056" spans="1:13" s="165" customFormat="1" ht="18.75" customHeight="1" x14ac:dyDescent="0.25">
      <c r="A3056" s="45" t="str">
        <f>Лист4!A3054</f>
        <v xml:space="preserve">Сталинградская ул. д.9 </v>
      </c>
      <c r="B3056" s="185" t="str">
        <f>Лист4!C3054</f>
        <v>Ахтубинский район, г. Ахтубинск</v>
      </c>
      <c r="C3056" s="46">
        <f t="shared" si="94"/>
        <v>19.299741600000001</v>
      </c>
      <c r="D3056" s="46">
        <f t="shared" si="95"/>
        <v>1.2318983999999999</v>
      </c>
      <c r="E3056" s="160">
        <v>0</v>
      </c>
      <c r="F3056" s="161">
        <v>1.2318983999999999</v>
      </c>
      <c r="G3056" s="162">
        <v>0</v>
      </c>
      <c r="H3056" s="162">
        <v>0</v>
      </c>
      <c r="I3056" s="162">
        <v>0</v>
      </c>
      <c r="J3056" s="162">
        <v>0</v>
      </c>
      <c r="K3056" s="163">
        <f>Лист4!E3054/1000</f>
        <v>20.531639999999999</v>
      </c>
      <c r="L3056" s="164"/>
      <c r="M3056" s="164"/>
    </row>
    <row r="3057" spans="1:13" s="165" customFormat="1" ht="18.75" customHeight="1" x14ac:dyDescent="0.25">
      <c r="A3057" s="45" t="str">
        <f>Лист4!A3055</f>
        <v xml:space="preserve">Стогова ул. д.2 </v>
      </c>
      <c r="B3057" s="185" t="str">
        <f>Лист4!C3055</f>
        <v>Ахтубинский район, г. Ахтубинск</v>
      </c>
      <c r="C3057" s="46">
        <f t="shared" si="94"/>
        <v>505.50286000000011</v>
      </c>
      <c r="D3057" s="46">
        <f t="shared" si="95"/>
        <v>32.266140000000007</v>
      </c>
      <c r="E3057" s="160">
        <v>0</v>
      </c>
      <c r="F3057" s="161">
        <v>32.266140000000007</v>
      </c>
      <c r="G3057" s="162">
        <v>0</v>
      </c>
      <c r="H3057" s="162">
        <v>0</v>
      </c>
      <c r="I3057" s="162">
        <v>0</v>
      </c>
      <c r="J3057" s="162">
        <v>0</v>
      </c>
      <c r="K3057" s="163">
        <f>Лист4!E3055/1000</f>
        <v>537.76900000000012</v>
      </c>
      <c r="L3057" s="164"/>
      <c r="M3057" s="164"/>
    </row>
    <row r="3058" spans="1:13" s="165" customFormat="1" ht="18.75" customHeight="1" x14ac:dyDescent="0.25">
      <c r="A3058" s="45" t="str">
        <f>Лист4!A3056</f>
        <v xml:space="preserve">Стогова ул. д.7 </v>
      </c>
      <c r="B3058" s="185" t="str">
        <f>Лист4!C3056</f>
        <v>Ахтубинский район, г. Ахтубинск</v>
      </c>
      <c r="C3058" s="46">
        <f t="shared" si="94"/>
        <v>402.94946160000012</v>
      </c>
      <c r="D3058" s="46">
        <f t="shared" si="95"/>
        <v>25.720178400000009</v>
      </c>
      <c r="E3058" s="160">
        <v>0</v>
      </c>
      <c r="F3058" s="161">
        <v>25.720178400000009</v>
      </c>
      <c r="G3058" s="162">
        <v>0</v>
      </c>
      <c r="H3058" s="162">
        <v>0</v>
      </c>
      <c r="I3058" s="162">
        <v>0</v>
      </c>
      <c r="J3058" s="162">
        <v>0</v>
      </c>
      <c r="K3058" s="163">
        <f>Лист4!E3056/1000</f>
        <v>428.66964000000013</v>
      </c>
      <c r="L3058" s="164"/>
      <c r="M3058" s="164"/>
    </row>
    <row r="3059" spans="1:13" s="165" customFormat="1" ht="25.5" customHeight="1" x14ac:dyDescent="0.25">
      <c r="A3059" s="45" t="str">
        <f>Лист4!A3057</f>
        <v xml:space="preserve">Строителей ул. д.1 </v>
      </c>
      <c r="B3059" s="185" t="str">
        <f>Лист4!C3057</f>
        <v>Ахтубинский район, г. Ахтубинск</v>
      </c>
      <c r="C3059" s="46">
        <f t="shared" si="94"/>
        <v>256.48886999999996</v>
      </c>
      <c r="D3059" s="46">
        <f t="shared" si="95"/>
        <v>16.371629999999996</v>
      </c>
      <c r="E3059" s="160">
        <v>0</v>
      </c>
      <c r="F3059" s="161">
        <v>16.371629999999996</v>
      </c>
      <c r="G3059" s="162">
        <v>0</v>
      </c>
      <c r="H3059" s="162">
        <v>0</v>
      </c>
      <c r="I3059" s="162">
        <v>0</v>
      </c>
      <c r="J3059" s="162">
        <v>0</v>
      </c>
      <c r="K3059" s="163">
        <f>Лист4!E3057/1000-J3059</f>
        <v>272.86049999999994</v>
      </c>
      <c r="L3059" s="164"/>
      <c r="M3059" s="164"/>
    </row>
    <row r="3060" spans="1:13" s="165" customFormat="1" ht="25.5" customHeight="1" x14ac:dyDescent="0.25">
      <c r="A3060" s="45" t="str">
        <f>Лист4!A3058</f>
        <v xml:space="preserve">Строителей ул. д.4 </v>
      </c>
      <c r="B3060" s="185" t="str">
        <f>Лист4!C3058</f>
        <v>Ахтубинский район, г. Ахтубинск</v>
      </c>
      <c r="C3060" s="46">
        <f t="shared" si="94"/>
        <v>0.172208</v>
      </c>
      <c r="D3060" s="46">
        <f t="shared" si="95"/>
        <v>1.0992E-2</v>
      </c>
      <c r="E3060" s="160">
        <v>0</v>
      </c>
      <c r="F3060" s="161">
        <v>1.0992E-2</v>
      </c>
      <c r="G3060" s="162">
        <v>0</v>
      </c>
      <c r="H3060" s="162">
        <v>0</v>
      </c>
      <c r="I3060" s="162">
        <v>0</v>
      </c>
      <c r="J3060" s="162">
        <v>0</v>
      </c>
      <c r="K3060" s="163">
        <f>Лист4!E3058/1000</f>
        <v>0.1832</v>
      </c>
      <c r="L3060" s="164"/>
      <c r="M3060" s="164"/>
    </row>
    <row r="3061" spans="1:13" s="165" customFormat="1" ht="18.75" customHeight="1" x14ac:dyDescent="0.25">
      <c r="A3061" s="45" t="str">
        <f>Лист4!A3059</f>
        <v xml:space="preserve">Ульяновых пер. д.2 </v>
      </c>
      <c r="B3061" s="185" t="str">
        <f>Лист4!C3059</f>
        <v>Ахтубинский район, г. Ахтубинск</v>
      </c>
      <c r="C3061" s="46">
        <f t="shared" si="94"/>
        <v>140.09901000000002</v>
      </c>
      <c r="D3061" s="46">
        <f t="shared" si="95"/>
        <v>8.9424899999999994</v>
      </c>
      <c r="E3061" s="160">
        <v>0</v>
      </c>
      <c r="F3061" s="161">
        <v>8.9424899999999994</v>
      </c>
      <c r="G3061" s="162">
        <v>0</v>
      </c>
      <c r="H3061" s="162">
        <v>0</v>
      </c>
      <c r="I3061" s="162">
        <v>0</v>
      </c>
      <c r="J3061" s="162">
        <v>0</v>
      </c>
      <c r="K3061" s="163">
        <f>Лист4!E3059/1000-J3061</f>
        <v>149.04150000000001</v>
      </c>
      <c r="L3061" s="164"/>
      <c r="M3061" s="164"/>
    </row>
    <row r="3062" spans="1:13" s="165" customFormat="1" ht="18.75" customHeight="1" x14ac:dyDescent="0.25">
      <c r="A3062" s="45" t="str">
        <f>Лист4!A3060</f>
        <v xml:space="preserve">Ульяновых пер. д.3 </v>
      </c>
      <c r="B3062" s="185" t="str">
        <f>Лист4!C3060</f>
        <v>Ахтубинский район, г. Ахтубинск</v>
      </c>
      <c r="C3062" s="46">
        <f t="shared" si="94"/>
        <v>31.217494000000013</v>
      </c>
      <c r="D3062" s="46">
        <f t="shared" si="95"/>
        <v>1.9926059999999999</v>
      </c>
      <c r="E3062" s="160">
        <v>0</v>
      </c>
      <c r="F3062" s="161">
        <v>1.9926059999999999</v>
      </c>
      <c r="G3062" s="162">
        <v>0</v>
      </c>
      <c r="H3062" s="162">
        <v>0</v>
      </c>
      <c r="I3062" s="162">
        <v>0</v>
      </c>
      <c r="J3062" s="162">
        <v>969.47</v>
      </c>
      <c r="K3062" s="163">
        <f>Лист4!E3060/1000-J3062</f>
        <v>-936.25990000000002</v>
      </c>
      <c r="L3062" s="164"/>
      <c r="M3062" s="164"/>
    </row>
    <row r="3063" spans="1:13" s="165" customFormat="1" ht="18.75" customHeight="1" x14ac:dyDescent="0.25">
      <c r="A3063" s="45" t="str">
        <f>Лист4!A3061</f>
        <v xml:space="preserve">Франко ул. д.22 </v>
      </c>
      <c r="B3063" s="185" t="str">
        <f>Лист4!C3061</f>
        <v>Ахтубинский район, г. Ахтубинск</v>
      </c>
      <c r="C3063" s="46">
        <f t="shared" si="94"/>
        <v>505.47584440000003</v>
      </c>
      <c r="D3063" s="46">
        <f t="shared" si="95"/>
        <v>32.2644156</v>
      </c>
      <c r="E3063" s="160">
        <v>0</v>
      </c>
      <c r="F3063" s="161">
        <v>32.2644156</v>
      </c>
      <c r="G3063" s="162">
        <v>0</v>
      </c>
      <c r="H3063" s="162">
        <v>0</v>
      </c>
      <c r="I3063" s="162">
        <v>0</v>
      </c>
      <c r="J3063" s="162">
        <v>0</v>
      </c>
      <c r="K3063" s="163">
        <f>Лист4!E3061/1000</f>
        <v>537.74026000000003</v>
      </c>
      <c r="L3063" s="164"/>
      <c r="M3063" s="164"/>
    </row>
    <row r="3064" spans="1:13" s="165" customFormat="1" ht="18.75" customHeight="1" x14ac:dyDescent="0.25">
      <c r="A3064" s="45" t="str">
        <f>Лист4!A3062</f>
        <v xml:space="preserve">Фрунзе ул. д.57 </v>
      </c>
      <c r="B3064" s="185" t="str">
        <f>Лист4!C3062</f>
        <v>Ахтубинский район, г. Ахтубинск</v>
      </c>
      <c r="C3064" s="46">
        <f t="shared" si="94"/>
        <v>0</v>
      </c>
      <c r="D3064" s="46">
        <f t="shared" si="95"/>
        <v>0</v>
      </c>
      <c r="E3064" s="160">
        <v>0</v>
      </c>
      <c r="F3064" s="161">
        <v>0</v>
      </c>
      <c r="G3064" s="162">
        <v>0</v>
      </c>
      <c r="H3064" s="162">
        <v>0</v>
      </c>
      <c r="I3064" s="162">
        <v>0</v>
      </c>
      <c r="J3064" s="162">
        <v>0</v>
      </c>
      <c r="K3064" s="163">
        <f>Лист4!E3062/1000</f>
        <v>0</v>
      </c>
      <c r="L3064" s="164"/>
      <c r="M3064" s="164"/>
    </row>
    <row r="3065" spans="1:13" s="165" customFormat="1" ht="18.75" customHeight="1" x14ac:dyDescent="0.25">
      <c r="A3065" s="45" t="str">
        <f>Лист4!A3063</f>
        <v xml:space="preserve">Циолковского ул. д.1 </v>
      </c>
      <c r="B3065" s="185" t="str">
        <f>Лист4!C3063</f>
        <v>Ахтубинский район, г. Ахтубинск</v>
      </c>
      <c r="C3065" s="46">
        <f t="shared" si="94"/>
        <v>201.48618000000002</v>
      </c>
      <c r="D3065" s="46">
        <f t="shared" si="95"/>
        <v>12.86082</v>
      </c>
      <c r="E3065" s="160">
        <v>0</v>
      </c>
      <c r="F3065" s="161">
        <v>12.86082</v>
      </c>
      <c r="G3065" s="162">
        <v>0</v>
      </c>
      <c r="H3065" s="162">
        <v>0</v>
      </c>
      <c r="I3065" s="162">
        <v>0</v>
      </c>
      <c r="J3065" s="162">
        <v>0</v>
      </c>
      <c r="K3065" s="163">
        <f>Лист4!E3063/1000</f>
        <v>214.34700000000001</v>
      </c>
      <c r="L3065" s="164"/>
      <c r="M3065" s="164"/>
    </row>
    <row r="3066" spans="1:13" s="165" customFormat="1" ht="18.75" customHeight="1" x14ac:dyDescent="0.25">
      <c r="A3066" s="45" t="str">
        <f>Лист4!A3064</f>
        <v xml:space="preserve">Циолковского ул. д.2 </v>
      </c>
      <c r="B3066" s="185" t="str">
        <f>Лист4!C3064</f>
        <v>Ахтубинский район, г. Ахтубинск</v>
      </c>
      <c r="C3066" s="46">
        <f t="shared" si="94"/>
        <v>140.60416600000002</v>
      </c>
      <c r="D3066" s="46">
        <f t="shared" si="95"/>
        <v>8.9747340000000015</v>
      </c>
      <c r="E3066" s="160">
        <v>0</v>
      </c>
      <c r="F3066" s="161">
        <v>8.9747340000000015</v>
      </c>
      <c r="G3066" s="162">
        <v>0</v>
      </c>
      <c r="H3066" s="162">
        <v>0</v>
      </c>
      <c r="I3066" s="162">
        <v>0</v>
      </c>
      <c r="J3066" s="162">
        <v>0</v>
      </c>
      <c r="K3066" s="163">
        <f>Лист4!E3064/1000-J3066</f>
        <v>149.57890000000003</v>
      </c>
      <c r="L3066" s="164"/>
      <c r="M3066" s="164"/>
    </row>
    <row r="3067" spans="1:13" s="165" customFormat="1" ht="18.75" customHeight="1" x14ac:dyDescent="0.25">
      <c r="A3067" s="45" t="str">
        <f>Лист4!A3065</f>
        <v xml:space="preserve">Циолковского ул. д.3 </v>
      </c>
      <c r="B3067" s="185" t="str">
        <f>Лист4!C3065</f>
        <v>Ахтубинский район, г. Ахтубинск</v>
      </c>
      <c r="C3067" s="46">
        <f t="shared" si="94"/>
        <v>128.86230639999999</v>
      </c>
      <c r="D3067" s="46">
        <f t="shared" si="95"/>
        <v>8.2252536000000003</v>
      </c>
      <c r="E3067" s="160">
        <v>0</v>
      </c>
      <c r="F3067" s="161">
        <v>8.2252536000000003</v>
      </c>
      <c r="G3067" s="162">
        <v>0</v>
      </c>
      <c r="H3067" s="162">
        <v>0</v>
      </c>
      <c r="I3067" s="162">
        <v>0</v>
      </c>
      <c r="J3067" s="162">
        <v>0</v>
      </c>
      <c r="K3067" s="163">
        <f>Лист4!E3065/1000</f>
        <v>137.08756</v>
      </c>
      <c r="L3067" s="164"/>
      <c r="M3067" s="164"/>
    </row>
    <row r="3068" spans="1:13" s="165" customFormat="1" ht="18.75" customHeight="1" x14ac:dyDescent="0.25">
      <c r="A3068" s="45" t="str">
        <f>Лист4!A3066</f>
        <v xml:space="preserve">Циолковского ул. д.5 </v>
      </c>
      <c r="B3068" s="185" t="str">
        <f>Лист4!C3066</f>
        <v>Ахтубинский район, г. Ахтубинск</v>
      </c>
      <c r="C3068" s="46">
        <f t="shared" si="94"/>
        <v>204.56702059999992</v>
      </c>
      <c r="D3068" s="46">
        <f t="shared" si="95"/>
        <v>13.057469399999997</v>
      </c>
      <c r="E3068" s="160">
        <v>0</v>
      </c>
      <c r="F3068" s="161">
        <v>13.057469399999997</v>
      </c>
      <c r="G3068" s="162">
        <v>0</v>
      </c>
      <c r="H3068" s="162">
        <v>0</v>
      </c>
      <c r="I3068" s="162">
        <v>0</v>
      </c>
      <c r="J3068" s="162">
        <v>509.98</v>
      </c>
      <c r="K3068" s="163">
        <f>Лист4!E3066/1000-J3068</f>
        <v>-292.35551000000009</v>
      </c>
      <c r="L3068" s="164"/>
      <c r="M3068" s="164"/>
    </row>
    <row r="3069" spans="1:13" s="165" customFormat="1" ht="18.75" customHeight="1" x14ac:dyDescent="0.25">
      <c r="A3069" s="45" t="str">
        <f>Лист4!A3067</f>
        <v xml:space="preserve">Циолковского ул. д.6 </v>
      </c>
      <c r="B3069" s="185" t="str">
        <f>Лист4!C3067</f>
        <v>Ахтубинский район, г. Ахтубинск</v>
      </c>
      <c r="C3069" s="46">
        <f t="shared" si="94"/>
        <v>334.72179879999993</v>
      </c>
      <c r="D3069" s="46">
        <f t="shared" si="95"/>
        <v>21.365221199999993</v>
      </c>
      <c r="E3069" s="160">
        <v>0</v>
      </c>
      <c r="F3069" s="161">
        <v>21.365221199999993</v>
      </c>
      <c r="G3069" s="162">
        <v>0</v>
      </c>
      <c r="H3069" s="162">
        <v>0</v>
      </c>
      <c r="I3069" s="162">
        <v>0</v>
      </c>
      <c r="J3069" s="162">
        <v>494.1</v>
      </c>
      <c r="K3069" s="163">
        <f>Лист4!E3067/1000-J3069</f>
        <v>-138.01298000000008</v>
      </c>
      <c r="L3069" s="164"/>
      <c r="M3069" s="164"/>
    </row>
    <row r="3070" spans="1:13" s="165" customFormat="1" ht="18.75" customHeight="1" x14ac:dyDescent="0.25">
      <c r="A3070" s="45" t="str">
        <f>Лист4!A3068</f>
        <v xml:space="preserve">Циолковского ул. д.8 </v>
      </c>
      <c r="B3070" s="185" t="str">
        <f>Лист4!C3068</f>
        <v>Ахтубинский район, г. Ахтубинск</v>
      </c>
      <c r="C3070" s="46">
        <f t="shared" ref="C3070:C3133" si="96">K3070+J3070-F3070</f>
        <v>305.45385539999995</v>
      </c>
      <c r="D3070" s="46">
        <f t="shared" ref="D3070:D3133" si="97">F3070</f>
        <v>19.497054599999998</v>
      </c>
      <c r="E3070" s="160">
        <v>0</v>
      </c>
      <c r="F3070" s="161">
        <v>19.497054599999998</v>
      </c>
      <c r="G3070" s="162">
        <v>0</v>
      </c>
      <c r="H3070" s="162">
        <v>0</v>
      </c>
      <c r="I3070" s="162">
        <v>0</v>
      </c>
      <c r="J3070" s="162">
        <v>0</v>
      </c>
      <c r="K3070" s="163">
        <f>Лист4!E3068/1000-J3070</f>
        <v>324.95090999999996</v>
      </c>
      <c r="L3070" s="164"/>
      <c r="M3070" s="164"/>
    </row>
    <row r="3071" spans="1:13" s="165" customFormat="1" ht="18.75" customHeight="1" x14ac:dyDescent="0.25">
      <c r="A3071" s="45" t="str">
        <f>Лист4!A3069</f>
        <v xml:space="preserve">Чаплыгина пер. д.1 </v>
      </c>
      <c r="B3071" s="185" t="str">
        <f>Лист4!C3069</f>
        <v>Ахтубинский район, г. Ахтубинск</v>
      </c>
      <c r="C3071" s="46">
        <f t="shared" si="96"/>
        <v>196.84676300000007</v>
      </c>
      <c r="D3071" s="46">
        <f t="shared" si="97"/>
        <v>12.564687000000005</v>
      </c>
      <c r="E3071" s="160">
        <v>0</v>
      </c>
      <c r="F3071" s="161">
        <v>12.564687000000005</v>
      </c>
      <c r="G3071" s="162">
        <v>0</v>
      </c>
      <c r="H3071" s="162">
        <v>0</v>
      </c>
      <c r="I3071" s="162">
        <v>0</v>
      </c>
      <c r="J3071" s="162">
        <v>0</v>
      </c>
      <c r="K3071" s="163">
        <f>Лист4!E3069/1000</f>
        <v>209.41145000000006</v>
      </c>
      <c r="L3071" s="164"/>
      <c r="M3071" s="164"/>
    </row>
    <row r="3072" spans="1:13" s="165" customFormat="1" ht="18.75" customHeight="1" x14ac:dyDescent="0.25">
      <c r="A3072" s="45" t="str">
        <f>Лист4!A3070</f>
        <v xml:space="preserve">Чаплыгина пер. д.2 </v>
      </c>
      <c r="B3072" s="185" t="str">
        <f>Лист4!C3070</f>
        <v>Ахтубинский район, г. Ахтубинск</v>
      </c>
      <c r="C3072" s="46">
        <f t="shared" si="96"/>
        <v>181.2706058</v>
      </c>
      <c r="D3072" s="46">
        <f t="shared" si="97"/>
        <v>11.5704642</v>
      </c>
      <c r="E3072" s="160">
        <v>0</v>
      </c>
      <c r="F3072" s="161">
        <v>11.5704642</v>
      </c>
      <c r="G3072" s="162">
        <v>0</v>
      </c>
      <c r="H3072" s="162">
        <v>0</v>
      </c>
      <c r="I3072" s="162">
        <v>0</v>
      </c>
      <c r="J3072" s="162">
        <v>0</v>
      </c>
      <c r="K3072" s="163">
        <f>Лист4!E3070/1000</f>
        <v>192.84107</v>
      </c>
      <c r="L3072" s="164"/>
      <c r="M3072" s="164"/>
    </row>
    <row r="3073" spans="1:13" s="165" customFormat="1" ht="18.75" customHeight="1" x14ac:dyDescent="0.25">
      <c r="A3073" s="45" t="str">
        <f>Лист4!A3071</f>
        <v xml:space="preserve">Чаплыгина пер. д.4 </v>
      </c>
      <c r="B3073" s="185" t="str">
        <f>Лист4!C3071</f>
        <v>Ахтубинский район, г. Ахтубинск</v>
      </c>
      <c r="C3073" s="46">
        <f t="shared" si="96"/>
        <v>261.99388600000003</v>
      </c>
      <c r="D3073" s="46">
        <f t="shared" si="97"/>
        <v>16.723013999999999</v>
      </c>
      <c r="E3073" s="160">
        <v>0</v>
      </c>
      <c r="F3073" s="161">
        <v>16.723013999999999</v>
      </c>
      <c r="G3073" s="162">
        <v>0</v>
      </c>
      <c r="H3073" s="162">
        <v>0</v>
      </c>
      <c r="I3073" s="162">
        <v>0</v>
      </c>
      <c r="J3073" s="162">
        <v>0</v>
      </c>
      <c r="K3073" s="163">
        <f>Лист4!E3071/1000-J3073</f>
        <v>278.71690000000001</v>
      </c>
      <c r="L3073" s="164"/>
      <c r="M3073" s="164"/>
    </row>
    <row r="3074" spans="1:13" s="165" customFormat="1" ht="18.75" customHeight="1" x14ac:dyDescent="0.25">
      <c r="A3074" s="45" t="str">
        <f>Лист4!A3072</f>
        <v xml:space="preserve">Чаплыгина ул. д.1 </v>
      </c>
      <c r="B3074" s="185" t="str">
        <f>Лист4!C3072</f>
        <v>Ахтубинский район, г. Ахтубинск</v>
      </c>
      <c r="C3074" s="46">
        <f t="shared" si="96"/>
        <v>0.56456400000000007</v>
      </c>
      <c r="D3074" s="46">
        <f t="shared" si="97"/>
        <v>3.6035999999999999E-2</v>
      </c>
      <c r="E3074" s="160">
        <v>0</v>
      </c>
      <c r="F3074" s="161">
        <v>3.6035999999999999E-2</v>
      </c>
      <c r="G3074" s="162">
        <v>0</v>
      </c>
      <c r="H3074" s="162">
        <v>0</v>
      </c>
      <c r="I3074" s="162">
        <v>0</v>
      </c>
      <c r="J3074" s="162">
        <v>0</v>
      </c>
      <c r="K3074" s="163">
        <f>Лист4!E3072/1000</f>
        <v>0.60060000000000002</v>
      </c>
      <c r="L3074" s="164"/>
      <c r="M3074" s="164"/>
    </row>
    <row r="3075" spans="1:13" s="165" customFormat="1" ht="18.75" customHeight="1" x14ac:dyDescent="0.25">
      <c r="A3075" s="45" t="str">
        <f>Лист4!A3073</f>
        <v xml:space="preserve">Чаплыгина ул. д.1А </v>
      </c>
      <c r="B3075" s="185" t="str">
        <f>Лист4!C3073</f>
        <v>Ахтубинский район, г. Ахтубинск</v>
      </c>
      <c r="C3075" s="46">
        <f t="shared" si="96"/>
        <v>68.595748000000015</v>
      </c>
      <c r="D3075" s="46">
        <f t="shared" si="97"/>
        <v>4.3784520000000011</v>
      </c>
      <c r="E3075" s="160">
        <v>0</v>
      </c>
      <c r="F3075" s="161">
        <v>4.3784520000000011</v>
      </c>
      <c r="G3075" s="162">
        <v>0</v>
      </c>
      <c r="H3075" s="162">
        <v>0</v>
      </c>
      <c r="I3075" s="162">
        <v>0</v>
      </c>
      <c r="J3075" s="162">
        <v>0</v>
      </c>
      <c r="K3075" s="163">
        <f>Лист4!E3073/1000-J3075</f>
        <v>72.97420000000001</v>
      </c>
      <c r="L3075" s="164"/>
      <c r="M3075" s="164"/>
    </row>
    <row r="3076" spans="1:13" s="165" customFormat="1" ht="18.75" customHeight="1" x14ac:dyDescent="0.25">
      <c r="A3076" s="45" t="str">
        <f>Лист4!A3074</f>
        <v xml:space="preserve">Челюскинцев ул. д.1 </v>
      </c>
      <c r="B3076" s="185" t="str">
        <f>Лист4!C3074</f>
        <v>Ахтубинский район, г. Ахтубинск</v>
      </c>
      <c r="C3076" s="46">
        <f t="shared" si="96"/>
        <v>119.98385599999995</v>
      </c>
      <c r="D3076" s="46">
        <f t="shared" si="97"/>
        <v>7.658544</v>
      </c>
      <c r="E3076" s="160">
        <v>0</v>
      </c>
      <c r="F3076" s="161">
        <v>7.658544</v>
      </c>
      <c r="G3076" s="162">
        <v>0</v>
      </c>
      <c r="H3076" s="162">
        <v>0</v>
      </c>
      <c r="I3076" s="162">
        <v>0</v>
      </c>
      <c r="J3076" s="162">
        <v>710.5</v>
      </c>
      <c r="K3076" s="163">
        <f>Лист4!E3074/1000-J3076</f>
        <v>-582.85760000000005</v>
      </c>
      <c r="L3076" s="164"/>
      <c r="M3076" s="164"/>
    </row>
    <row r="3077" spans="1:13" s="165" customFormat="1" ht="18.75" customHeight="1" x14ac:dyDescent="0.25">
      <c r="A3077" s="45" t="str">
        <f>Лист4!A3075</f>
        <v xml:space="preserve">Челюскинцев ул. д.2 </v>
      </c>
      <c r="B3077" s="185" t="str">
        <f>Лист4!C3075</f>
        <v>Ахтубинский район, г. Ахтубинск</v>
      </c>
      <c r="C3077" s="46">
        <f t="shared" si="96"/>
        <v>72.232702000000003</v>
      </c>
      <c r="D3077" s="46">
        <f t="shared" si="97"/>
        <v>4.6105980000000004</v>
      </c>
      <c r="E3077" s="160">
        <v>0</v>
      </c>
      <c r="F3077" s="161">
        <v>4.6105980000000004</v>
      </c>
      <c r="G3077" s="162">
        <v>0</v>
      </c>
      <c r="H3077" s="162">
        <v>0</v>
      </c>
      <c r="I3077" s="162">
        <v>0</v>
      </c>
      <c r="J3077" s="162">
        <v>0</v>
      </c>
      <c r="K3077" s="163">
        <f>Лист4!E3075/1000-J3077</f>
        <v>76.843299999999999</v>
      </c>
      <c r="L3077" s="164"/>
      <c r="M3077" s="164"/>
    </row>
    <row r="3078" spans="1:13" s="165" customFormat="1" ht="18.75" customHeight="1" x14ac:dyDescent="0.25">
      <c r="A3078" s="45" t="str">
        <f>Лист4!A3076</f>
        <v xml:space="preserve">Челюскинцев ул. д.6 </v>
      </c>
      <c r="B3078" s="185" t="str">
        <f>Лист4!C3076</f>
        <v>Ахтубинский район, г. Ахтубинск</v>
      </c>
      <c r="C3078" s="46">
        <f t="shared" si="96"/>
        <v>77.598409999999987</v>
      </c>
      <c r="D3078" s="46">
        <f t="shared" si="97"/>
        <v>4.9530899999999995</v>
      </c>
      <c r="E3078" s="160">
        <v>0</v>
      </c>
      <c r="F3078" s="161">
        <v>4.9530899999999995</v>
      </c>
      <c r="G3078" s="162">
        <v>0</v>
      </c>
      <c r="H3078" s="162">
        <v>0</v>
      </c>
      <c r="I3078" s="162">
        <v>0</v>
      </c>
      <c r="J3078" s="162">
        <v>0</v>
      </c>
      <c r="K3078" s="163">
        <f>Лист4!E3076/1000</f>
        <v>82.55149999999999</v>
      </c>
      <c r="L3078" s="164"/>
      <c r="M3078" s="164"/>
    </row>
    <row r="3079" spans="1:13" s="165" customFormat="1" ht="18.75" customHeight="1" x14ac:dyDescent="0.25">
      <c r="A3079" s="45" t="str">
        <f>Лист4!A3077</f>
        <v xml:space="preserve">Черно-Иванова ул. д.17 </v>
      </c>
      <c r="B3079" s="185" t="str">
        <f>Лист4!C3077</f>
        <v>Ахтубинский район, г. Ахтубинск</v>
      </c>
      <c r="C3079" s="46">
        <f t="shared" si="96"/>
        <v>400.7249139999999</v>
      </c>
      <c r="D3079" s="46">
        <f t="shared" si="97"/>
        <v>25.578185999999995</v>
      </c>
      <c r="E3079" s="160">
        <v>0</v>
      </c>
      <c r="F3079" s="161">
        <v>25.578185999999995</v>
      </c>
      <c r="G3079" s="162">
        <v>0</v>
      </c>
      <c r="H3079" s="162">
        <v>0</v>
      </c>
      <c r="I3079" s="162">
        <v>0</v>
      </c>
      <c r="J3079" s="162">
        <v>0</v>
      </c>
      <c r="K3079" s="163">
        <f>Лист4!E3077/1000</f>
        <v>426.30309999999992</v>
      </c>
      <c r="L3079" s="164"/>
      <c r="M3079" s="164"/>
    </row>
    <row r="3080" spans="1:13" s="165" customFormat="1" ht="25.5" customHeight="1" x14ac:dyDescent="0.25">
      <c r="A3080" s="45" t="str">
        <f>Лист4!A3078</f>
        <v xml:space="preserve">Черно-Иванова ул. д.3 </v>
      </c>
      <c r="B3080" s="185" t="str">
        <f>Лист4!C3078</f>
        <v>Ахтубинский район, г. Ахтубинск</v>
      </c>
      <c r="C3080" s="46">
        <f t="shared" si="96"/>
        <v>328.85957339999999</v>
      </c>
      <c r="D3080" s="46">
        <f t="shared" si="97"/>
        <v>20.991036599999997</v>
      </c>
      <c r="E3080" s="160">
        <v>0</v>
      </c>
      <c r="F3080" s="161">
        <v>20.991036599999997</v>
      </c>
      <c r="G3080" s="162">
        <v>0</v>
      </c>
      <c r="H3080" s="162">
        <v>0</v>
      </c>
      <c r="I3080" s="162">
        <v>0</v>
      </c>
      <c r="J3080" s="162">
        <v>0</v>
      </c>
      <c r="K3080" s="163">
        <f>Лист4!E3078/1000</f>
        <v>349.85060999999996</v>
      </c>
      <c r="L3080" s="164"/>
      <c r="M3080" s="164"/>
    </row>
    <row r="3081" spans="1:13" s="165" customFormat="1" ht="25.5" customHeight="1" x14ac:dyDescent="0.25">
      <c r="A3081" s="45" t="str">
        <f>Лист4!A3079</f>
        <v xml:space="preserve">Черно-Иванова ул. д.5 </v>
      </c>
      <c r="B3081" s="185" t="str">
        <f>Лист4!C3079</f>
        <v>Ахтубинский район, г. Ахтубинск</v>
      </c>
      <c r="C3081" s="46">
        <f t="shared" si="96"/>
        <v>273.51694179999998</v>
      </c>
      <c r="D3081" s="46">
        <f t="shared" si="97"/>
        <v>17.458528199999996</v>
      </c>
      <c r="E3081" s="160">
        <v>0</v>
      </c>
      <c r="F3081" s="161">
        <v>17.458528199999996</v>
      </c>
      <c r="G3081" s="162">
        <v>0</v>
      </c>
      <c r="H3081" s="162">
        <v>0</v>
      </c>
      <c r="I3081" s="162">
        <v>0</v>
      </c>
      <c r="J3081" s="162">
        <v>0</v>
      </c>
      <c r="K3081" s="163">
        <f>Лист4!E3079/1000-J3081</f>
        <v>290.97546999999997</v>
      </c>
      <c r="L3081" s="164"/>
      <c r="M3081" s="164"/>
    </row>
    <row r="3082" spans="1:13" s="165" customFormat="1" ht="18.75" customHeight="1" x14ac:dyDescent="0.25">
      <c r="A3082" s="45" t="str">
        <f>Лист4!A3080</f>
        <v xml:space="preserve">Черно-Иванова ул. д.7 </v>
      </c>
      <c r="B3082" s="185" t="str">
        <f>Лист4!C3080</f>
        <v>Ахтубинский район, г. Ахтубинск</v>
      </c>
      <c r="C3082" s="46">
        <f t="shared" si="96"/>
        <v>198.98277200000001</v>
      </c>
      <c r="D3082" s="46">
        <f t="shared" si="97"/>
        <v>12.701028000000001</v>
      </c>
      <c r="E3082" s="160">
        <v>0</v>
      </c>
      <c r="F3082" s="161">
        <v>12.701028000000001</v>
      </c>
      <c r="G3082" s="162">
        <v>0</v>
      </c>
      <c r="H3082" s="162">
        <v>0</v>
      </c>
      <c r="I3082" s="162">
        <v>0</v>
      </c>
      <c r="J3082" s="162">
        <f>179.22+845.97</f>
        <v>1025.19</v>
      </c>
      <c r="K3082" s="163">
        <f>Лист4!E3080/1000-J3082</f>
        <v>-813.50620000000004</v>
      </c>
      <c r="L3082" s="164"/>
      <c r="M3082" s="164"/>
    </row>
    <row r="3083" spans="1:13" s="165" customFormat="1" ht="18.75" customHeight="1" x14ac:dyDescent="0.25">
      <c r="A3083" s="45" t="str">
        <f>Лист4!A3081</f>
        <v xml:space="preserve">Черно-Иванова ул. д.9 </v>
      </c>
      <c r="B3083" s="185" t="str">
        <f>Лист4!C3081</f>
        <v>Ахтубинский район, г. Ахтубинск</v>
      </c>
      <c r="C3083" s="46">
        <f t="shared" si="96"/>
        <v>244.23634600000005</v>
      </c>
      <c r="D3083" s="46">
        <f t="shared" si="97"/>
        <v>15.589554000000003</v>
      </c>
      <c r="E3083" s="160">
        <v>0</v>
      </c>
      <c r="F3083" s="161">
        <v>15.589554000000003</v>
      </c>
      <c r="G3083" s="162">
        <v>0</v>
      </c>
      <c r="H3083" s="162">
        <v>0</v>
      </c>
      <c r="I3083" s="162">
        <v>0</v>
      </c>
      <c r="J3083" s="162">
        <v>0</v>
      </c>
      <c r="K3083" s="163">
        <f>Лист4!E3081/1000</f>
        <v>259.82590000000005</v>
      </c>
      <c r="L3083" s="164"/>
      <c r="M3083" s="164"/>
    </row>
    <row r="3084" spans="1:13" s="165" customFormat="1" ht="18.75" customHeight="1" x14ac:dyDescent="0.25">
      <c r="A3084" s="45" t="str">
        <f>Лист4!A3082</f>
        <v xml:space="preserve">Чкалова ул. д.18 </v>
      </c>
      <c r="B3084" s="185" t="str">
        <f>Лист4!C3082</f>
        <v>Ахтубинский район, г. Ахтубинск</v>
      </c>
      <c r="C3084" s="46">
        <f t="shared" si="96"/>
        <v>163.79189800000015</v>
      </c>
      <c r="D3084" s="46">
        <f t="shared" si="97"/>
        <v>10.454802000000001</v>
      </c>
      <c r="E3084" s="160">
        <v>0</v>
      </c>
      <c r="F3084" s="161">
        <v>10.454802000000001</v>
      </c>
      <c r="G3084" s="162">
        <v>0</v>
      </c>
      <c r="H3084" s="162">
        <v>0</v>
      </c>
      <c r="I3084" s="162">
        <v>0</v>
      </c>
      <c r="J3084" s="162">
        <v>2276.8000000000002</v>
      </c>
      <c r="K3084" s="163">
        <f>Лист4!E3082/1000-J3084</f>
        <v>-2102.5533</v>
      </c>
      <c r="L3084" s="164"/>
      <c r="M3084" s="164"/>
    </row>
    <row r="3085" spans="1:13" s="165" customFormat="1" ht="18.75" customHeight="1" x14ac:dyDescent="0.25">
      <c r="A3085" s="45" t="str">
        <f>Лист4!A3083</f>
        <v xml:space="preserve">Школьный пер. д.1 </v>
      </c>
      <c r="B3085" s="185" t="str">
        <f>Лист4!C3083</f>
        <v>Ахтубинский район, г. Ахтубинск</v>
      </c>
      <c r="C3085" s="46">
        <f t="shared" si="96"/>
        <v>158.90810919999998</v>
      </c>
      <c r="D3085" s="46">
        <f t="shared" si="97"/>
        <v>10.1430708</v>
      </c>
      <c r="E3085" s="160">
        <v>0</v>
      </c>
      <c r="F3085" s="161">
        <v>10.1430708</v>
      </c>
      <c r="G3085" s="162">
        <v>0</v>
      </c>
      <c r="H3085" s="162">
        <v>0</v>
      </c>
      <c r="I3085" s="162">
        <v>0</v>
      </c>
      <c r="J3085" s="162">
        <v>0</v>
      </c>
      <c r="K3085" s="163">
        <f>Лист4!E3083/1000</f>
        <v>169.05117999999999</v>
      </c>
      <c r="L3085" s="164"/>
      <c r="M3085" s="164"/>
    </row>
    <row r="3086" spans="1:13" s="165" customFormat="1" ht="18.75" customHeight="1" x14ac:dyDescent="0.25">
      <c r="A3086" s="45" t="str">
        <f>Лист4!A3084</f>
        <v xml:space="preserve">Школьный пер. д.15Г </v>
      </c>
      <c r="B3086" s="185" t="str">
        <f>Лист4!C3084</f>
        <v>Ахтубинский район, г. Ахтубинск</v>
      </c>
      <c r="C3086" s="46">
        <f t="shared" si="96"/>
        <v>0</v>
      </c>
      <c r="D3086" s="46">
        <f t="shared" si="97"/>
        <v>0</v>
      </c>
      <c r="E3086" s="160">
        <v>0</v>
      </c>
      <c r="F3086" s="161">
        <v>0</v>
      </c>
      <c r="G3086" s="162">
        <v>0</v>
      </c>
      <c r="H3086" s="162">
        <v>0</v>
      </c>
      <c r="I3086" s="162">
        <v>0</v>
      </c>
      <c r="J3086" s="162">
        <v>0</v>
      </c>
      <c r="K3086" s="163">
        <f>Лист4!E3084/1000</f>
        <v>0</v>
      </c>
      <c r="L3086" s="164"/>
      <c r="M3086" s="164"/>
    </row>
    <row r="3087" spans="1:13" s="165" customFormat="1" ht="18.75" customHeight="1" x14ac:dyDescent="0.25">
      <c r="A3087" s="45" t="str">
        <f>Лист4!A3085</f>
        <v xml:space="preserve">Школьный пер. д.16 </v>
      </c>
      <c r="B3087" s="185" t="str">
        <f>Лист4!C3085</f>
        <v>Ахтубинский район, г. Ахтубинск</v>
      </c>
      <c r="C3087" s="46">
        <f t="shared" si="96"/>
        <v>0</v>
      </c>
      <c r="D3087" s="46">
        <f t="shared" si="97"/>
        <v>0</v>
      </c>
      <c r="E3087" s="160">
        <v>0</v>
      </c>
      <c r="F3087" s="161">
        <v>0</v>
      </c>
      <c r="G3087" s="162">
        <v>0</v>
      </c>
      <c r="H3087" s="162">
        <v>0</v>
      </c>
      <c r="I3087" s="162">
        <v>0</v>
      </c>
      <c r="J3087" s="162">
        <v>0</v>
      </c>
      <c r="K3087" s="163">
        <f>Лист4!E3085/1000</f>
        <v>0</v>
      </c>
      <c r="L3087" s="164"/>
      <c r="M3087" s="164"/>
    </row>
    <row r="3088" spans="1:13" s="165" customFormat="1" ht="18.75" customHeight="1" x14ac:dyDescent="0.25">
      <c r="A3088" s="45" t="str">
        <f>Лист4!A3086</f>
        <v xml:space="preserve">Школьный пер. д.2 </v>
      </c>
      <c r="B3088" s="185" t="str">
        <f>Лист4!C3086</f>
        <v>Ахтубинский район, г. Ахтубинск</v>
      </c>
      <c r="C3088" s="46">
        <f t="shared" si="96"/>
        <v>172.7817196</v>
      </c>
      <c r="D3088" s="46">
        <f t="shared" si="97"/>
        <v>11.028620399999998</v>
      </c>
      <c r="E3088" s="160">
        <v>0</v>
      </c>
      <c r="F3088" s="161">
        <v>11.028620399999998</v>
      </c>
      <c r="G3088" s="162">
        <v>0</v>
      </c>
      <c r="H3088" s="162">
        <v>0</v>
      </c>
      <c r="I3088" s="162">
        <v>0</v>
      </c>
      <c r="J3088" s="162">
        <v>2734.76</v>
      </c>
      <c r="K3088" s="163">
        <f>Лист4!E3086/1000-J3088</f>
        <v>-2550.9496600000002</v>
      </c>
      <c r="L3088" s="164"/>
      <c r="M3088" s="164"/>
    </row>
    <row r="3089" spans="1:14" s="165" customFormat="1" ht="18.75" customHeight="1" x14ac:dyDescent="0.25">
      <c r="A3089" s="45" t="str">
        <f>Лист4!A3087</f>
        <v xml:space="preserve">Школьный пер. д.22 </v>
      </c>
      <c r="B3089" s="185" t="str">
        <f>Лист4!C3087</f>
        <v>Ахтубинский район, г. Ахтубинск</v>
      </c>
      <c r="C3089" s="46">
        <f t="shared" si="96"/>
        <v>0</v>
      </c>
      <c r="D3089" s="46">
        <f t="shared" si="97"/>
        <v>0</v>
      </c>
      <c r="E3089" s="160">
        <v>0</v>
      </c>
      <c r="F3089" s="161">
        <v>0</v>
      </c>
      <c r="G3089" s="162">
        <v>0</v>
      </c>
      <c r="H3089" s="162">
        <v>0</v>
      </c>
      <c r="I3089" s="162">
        <v>0</v>
      </c>
      <c r="J3089" s="162">
        <v>0</v>
      </c>
      <c r="K3089" s="163">
        <f>Лист4!E3087/1000</f>
        <v>0</v>
      </c>
      <c r="L3089" s="164"/>
      <c r="M3089" s="164"/>
    </row>
    <row r="3090" spans="1:14" s="165" customFormat="1" ht="18.75" customHeight="1" x14ac:dyDescent="0.25">
      <c r="A3090" s="45" t="str">
        <f>Лист4!A3088</f>
        <v xml:space="preserve">Школьный пер. д.3 </v>
      </c>
      <c r="B3090" s="185" t="str">
        <f>Лист4!C3088</f>
        <v>Ахтубинский район, г. Ахтубинск</v>
      </c>
      <c r="C3090" s="46">
        <f t="shared" si="96"/>
        <v>0</v>
      </c>
      <c r="D3090" s="46">
        <f t="shared" si="97"/>
        <v>0</v>
      </c>
      <c r="E3090" s="160">
        <v>0</v>
      </c>
      <c r="F3090" s="161">
        <v>0</v>
      </c>
      <c r="G3090" s="162">
        <v>0</v>
      </c>
      <c r="H3090" s="162">
        <v>0</v>
      </c>
      <c r="I3090" s="162">
        <v>0</v>
      </c>
      <c r="J3090" s="162">
        <v>0</v>
      </c>
      <c r="K3090" s="163">
        <f>Лист4!E3088/1000</f>
        <v>0</v>
      </c>
      <c r="L3090" s="164"/>
      <c r="M3090" s="164"/>
    </row>
    <row r="3091" spans="1:14" s="165" customFormat="1" ht="18.75" customHeight="1" x14ac:dyDescent="0.25">
      <c r="A3091" s="45" t="str">
        <f>Лист4!A3089</f>
        <v xml:space="preserve">Шубина ул. д.10 </v>
      </c>
      <c r="B3091" s="185" t="str">
        <f>Лист4!C3089</f>
        <v>Ахтубинский район, г. Ахтубинск</v>
      </c>
      <c r="C3091" s="46">
        <f t="shared" si="96"/>
        <v>57.143727999999889</v>
      </c>
      <c r="D3091" s="46">
        <f t="shared" si="97"/>
        <v>3.647472</v>
      </c>
      <c r="E3091" s="160">
        <v>0</v>
      </c>
      <c r="F3091" s="161">
        <v>3.647472</v>
      </c>
      <c r="G3091" s="162">
        <v>0</v>
      </c>
      <c r="H3091" s="162">
        <v>0</v>
      </c>
      <c r="I3091" s="162">
        <v>0</v>
      </c>
      <c r="J3091" s="162">
        <v>1136.57</v>
      </c>
      <c r="K3091" s="163">
        <f>Лист4!E3089/1000-J3091</f>
        <v>-1075.7788</v>
      </c>
      <c r="L3091" s="164"/>
      <c r="M3091" s="164"/>
    </row>
    <row r="3092" spans="1:14" s="165" customFormat="1" ht="18.75" customHeight="1" x14ac:dyDescent="0.25">
      <c r="A3092" s="45" t="str">
        <f>Лист4!A3090</f>
        <v xml:space="preserve">Шубина ул. д.12 </v>
      </c>
      <c r="B3092" s="185" t="str">
        <f>Лист4!C3090</f>
        <v>Ахтубинский район, г. Ахтубинск</v>
      </c>
      <c r="C3092" s="46">
        <f t="shared" si="96"/>
        <v>30.228708000000008</v>
      </c>
      <c r="D3092" s="46">
        <f t="shared" si="97"/>
        <v>1.9294920000000007</v>
      </c>
      <c r="E3092" s="160">
        <v>0</v>
      </c>
      <c r="F3092" s="161">
        <v>1.9294920000000007</v>
      </c>
      <c r="G3092" s="162">
        <v>0</v>
      </c>
      <c r="H3092" s="162">
        <v>0</v>
      </c>
      <c r="I3092" s="162">
        <v>0</v>
      </c>
      <c r="J3092" s="162">
        <v>0</v>
      </c>
      <c r="K3092" s="163">
        <f>Лист4!E3090/1000-J3092</f>
        <v>32.158200000000008</v>
      </c>
      <c r="L3092" s="164"/>
      <c r="M3092" s="164"/>
    </row>
    <row r="3093" spans="1:14" s="165" customFormat="1" ht="18.75" customHeight="1" x14ac:dyDescent="0.25">
      <c r="A3093" s="45" t="str">
        <f>Лист4!A3091</f>
        <v xml:space="preserve">Шубина ул. д.14 </v>
      </c>
      <c r="B3093" s="185" t="str">
        <f>Лист4!C3091</f>
        <v>Ахтубинский район, г. Ахтубинск</v>
      </c>
      <c r="C3093" s="46">
        <f t="shared" si="96"/>
        <v>24.251811999999997</v>
      </c>
      <c r="D3093" s="46">
        <f t="shared" si="97"/>
        <v>1.5479879999999997</v>
      </c>
      <c r="E3093" s="160">
        <v>0</v>
      </c>
      <c r="F3093" s="161">
        <v>1.5479879999999997</v>
      </c>
      <c r="G3093" s="162">
        <v>0</v>
      </c>
      <c r="H3093" s="162">
        <v>0</v>
      </c>
      <c r="I3093" s="162">
        <v>0</v>
      </c>
      <c r="J3093" s="162">
        <v>0</v>
      </c>
      <c r="K3093" s="163">
        <f>Лист4!E3091/1000</f>
        <v>25.799799999999998</v>
      </c>
      <c r="L3093" s="164"/>
      <c r="M3093" s="164"/>
    </row>
    <row r="3094" spans="1:14" s="165" customFormat="1" ht="18.75" customHeight="1" x14ac:dyDescent="0.25">
      <c r="A3094" s="45" t="str">
        <f>Лист4!A3092</f>
        <v xml:space="preserve">Шубина ул. д.16 </v>
      </c>
      <c r="B3094" s="185" t="str">
        <f>Лист4!C3092</f>
        <v>Ахтубинский район, г. Ахтубинск</v>
      </c>
      <c r="C3094" s="46">
        <f t="shared" si="96"/>
        <v>0</v>
      </c>
      <c r="D3094" s="46">
        <f t="shared" si="97"/>
        <v>0</v>
      </c>
      <c r="E3094" s="160">
        <v>0</v>
      </c>
      <c r="F3094" s="161">
        <v>0</v>
      </c>
      <c r="G3094" s="162">
        <v>0</v>
      </c>
      <c r="H3094" s="162">
        <v>0</v>
      </c>
      <c r="I3094" s="162">
        <v>0</v>
      </c>
      <c r="J3094" s="162">
        <v>0</v>
      </c>
      <c r="K3094" s="163">
        <f>Лист4!E3092/1000</f>
        <v>0</v>
      </c>
      <c r="L3094" s="164"/>
      <c r="M3094" s="164"/>
    </row>
    <row r="3095" spans="1:14" s="165" customFormat="1" ht="18.75" customHeight="1" x14ac:dyDescent="0.25">
      <c r="A3095" s="45" t="str">
        <f>Лист4!A3093</f>
        <v xml:space="preserve">Шубина ул. д.18 </v>
      </c>
      <c r="B3095" s="185" t="str">
        <f>Лист4!C3093</f>
        <v>Ахтубинский район, г. Ахтубинск</v>
      </c>
      <c r="C3095" s="46">
        <f t="shared" si="96"/>
        <v>28.617454000000002</v>
      </c>
      <c r="D3095" s="46">
        <f t="shared" si="97"/>
        <v>1.8266460000000002</v>
      </c>
      <c r="E3095" s="160">
        <v>0</v>
      </c>
      <c r="F3095" s="161">
        <v>1.8266460000000002</v>
      </c>
      <c r="G3095" s="162">
        <v>0</v>
      </c>
      <c r="H3095" s="162">
        <v>0</v>
      </c>
      <c r="I3095" s="162">
        <v>0</v>
      </c>
      <c r="J3095" s="162">
        <v>0</v>
      </c>
      <c r="K3095" s="163">
        <f>Лист4!E3093/1000</f>
        <v>30.444100000000002</v>
      </c>
      <c r="L3095" s="164"/>
      <c r="M3095" s="164"/>
    </row>
    <row r="3096" spans="1:14" s="165" customFormat="1" ht="18.75" customHeight="1" x14ac:dyDescent="0.25">
      <c r="A3096" s="45" t="str">
        <f>Лист4!A3094</f>
        <v xml:space="preserve">Шубина ул. д.8 </v>
      </c>
      <c r="B3096" s="185" t="str">
        <f>Лист4!C3094</f>
        <v>Ахтубинский район, г. Ахтубинск</v>
      </c>
      <c r="C3096" s="46">
        <f t="shared" si="96"/>
        <v>47.527715999999991</v>
      </c>
      <c r="D3096" s="46">
        <f t="shared" si="97"/>
        <v>3.0336839999999992</v>
      </c>
      <c r="E3096" s="160">
        <v>0</v>
      </c>
      <c r="F3096" s="161">
        <v>3.0336839999999992</v>
      </c>
      <c r="G3096" s="162">
        <v>0</v>
      </c>
      <c r="H3096" s="162">
        <v>0</v>
      </c>
      <c r="I3096" s="162">
        <v>0</v>
      </c>
      <c r="J3096" s="162">
        <v>0</v>
      </c>
      <c r="K3096" s="163">
        <f>Лист4!E3094/1000</f>
        <v>50.561399999999992</v>
      </c>
      <c r="L3096" s="164"/>
      <c r="M3096" s="164"/>
    </row>
    <row r="3097" spans="1:14" s="165" customFormat="1" ht="18.75" customHeight="1" x14ac:dyDescent="0.25">
      <c r="A3097" s="45" t="str">
        <f>Лист4!A3095</f>
        <v xml:space="preserve">Шубина ул. д.81 </v>
      </c>
      <c r="B3097" s="185" t="str">
        <f>Лист4!C3095</f>
        <v>Ахтубинский район, г. Ахтубинск</v>
      </c>
      <c r="C3097" s="46">
        <f t="shared" si="96"/>
        <v>590.3707412</v>
      </c>
      <c r="D3097" s="46">
        <f t="shared" si="97"/>
        <v>37.683238800000005</v>
      </c>
      <c r="E3097" s="160">
        <v>0</v>
      </c>
      <c r="F3097" s="161">
        <v>37.683238800000005</v>
      </c>
      <c r="G3097" s="162">
        <v>0</v>
      </c>
      <c r="H3097" s="162">
        <v>0</v>
      </c>
      <c r="I3097" s="162">
        <v>0</v>
      </c>
      <c r="J3097" s="162">
        <v>0</v>
      </c>
      <c r="K3097" s="163">
        <f>Лист4!E3095/1000</f>
        <v>628.05398000000002</v>
      </c>
      <c r="L3097" s="164"/>
      <c r="M3097" s="164"/>
    </row>
    <row r="3098" spans="1:14" s="165" customFormat="1" ht="18.75" customHeight="1" x14ac:dyDescent="0.25">
      <c r="A3098" s="45" t="str">
        <f>Лист4!A3096</f>
        <v xml:space="preserve">Щербакова ул. д.10 </v>
      </c>
      <c r="B3098" s="185" t="str">
        <f>Лист4!C3096</f>
        <v>Ахтубинский район, г. Ахтубинск</v>
      </c>
      <c r="C3098" s="46">
        <f t="shared" si="96"/>
        <v>331.99211400000007</v>
      </c>
      <c r="D3098" s="46">
        <f t="shared" si="97"/>
        <v>21.190986000000006</v>
      </c>
      <c r="E3098" s="160">
        <v>0</v>
      </c>
      <c r="F3098" s="161">
        <v>21.190986000000006</v>
      </c>
      <c r="G3098" s="162">
        <v>0</v>
      </c>
      <c r="H3098" s="162">
        <v>0</v>
      </c>
      <c r="I3098" s="162">
        <v>0</v>
      </c>
      <c r="J3098" s="162">
        <v>0</v>
      </c>
      <c r="K3098" s="163">
        <f>Лист4!E3096/1000</f>
        <v>353.18310000000008</v>
      </c>
      <c r="L3098" s="164"/>
      <c r="M3098" s="164"/>
    </row>
    <row r="3099" spans="1:14" s="165" customFormat="1" ht="18.75" customHeight="1" x14ac:dyDescent="0.25">
      <c r="A3099" s="45" t="str">
        <f>Лист4!A3097</f>
        <v xml:space="preserve">Щербакова ул. д.15 </v>
      </c>
      <c r="B3099" s="185" t="str">
        <f>Лист4!C3097</f>
        <v>Ахтубинский район, г. Ахтубинск</v>
      </c>
      <c r="C3099" s="46">
        <f t="shared" si="96"/>
        <v>510.51992199999995</v>
      </c>
      <c r="D3099" s="46">
        <f t="shared" si="97"/>
        <v>32.586377999999996</v>
      </c>
      <c r="E3099" s="160">
        <v>0</v>
      </c>
      <c r="F3099" s="161">
        <v>32.586377999999996</v>
      </c>
      <c r="G3099" s="162">
        <v>0</v>
      </c>
      <c r="H3099" s="162">
        <v>0</v>
      </c>
      <c r="I3099" s="162">
        <v>0</v>
      </c>
      <c r="J3099" s="162">
        <v>647.42999999999995</v>
      </c>
      <c r="K3099" s="163">
        <f>Лист4!E3097/1000-J3099</f>
        <v>-104.32370000000003</v>
      </c>
      <c r="L3099" s="164"/>
      <c r="M3099" s="164"/>
    </row>
    <row r="3100" spans="1:14" s="165" customFormat="1" ht="18.75" customHeight="1" x14ac:dyDescent="0.25">
      <c r="A3100" s="45" t="str">
        <f>Лист4!A3098</f>
        <v xml:space="preserve">Щербакова ул. д.15В </v>
      </c>
      <c r="B3100" s="185" t="str">
        <f>Лист4!C3098</f>
        <v>Ахтубинский район, г. Ахтубинск</v>
      </c>
      <c r="C3100" s="46">
        <f t="shared" si="96"/>
        <v>564.59229399999981</v>
      </c>
      <c r="D3100" s="46">
        <f t="shared" si="97"/>
        <v>36.037805999999989</v>
      </c>
      <c r="E3100" s="160">
        <v>0</v>
      </c>
      <c r="F3100" s="161">
        <v>36.037805999999989</v>
      </c>
      <c r="G3100" s="162">
        <v>0</v>
      </c>
      <c r="H3100" s="162">
        <v>0</v>
      </c>
      <c r="I3100" s="162">
        <v>0</v>
      </c>
      <c r="J3100" s="162">
        <v>0</v>
      </c>
      <c r="K3100" s="163">
        <f>Лист4!E3098/1000</f>
        <v>600.63009999999986</v>
      </c>
      <c r="L3100" s="164"/>
      <c r="M3100" s="164"/>
    </row>
    <row r="3101" spans="1:14" s="165" customFormat="1" ht="18.75" customHeight="1" x14ac:dyDescent="0.25">
      <c r="A3101" s="45" t="str">
        <f>Лист4!A3099</f>
        <v xml:space="preserve">Щербакова ул. д.20 </v>
      </c>
      <c r="B3101" s="185" t="str">
        <f>Лист4!C3099</f>
        <v>Ахтубинский район, г. Ахтубинск</v>
      </c>
      <c r="C3101" s="46">
        <f t="shared" si="96"/>
        <v>354.54666200000008</v>
      </c>
      <c r="D3101" s="46">
        <f t="shared" si="97"/>
        <v>22.630638000000008</v>
      </c>
      <c r="E3101" s="160">
        <v>0</v>
      </c>
      <c r="F3101" s="161">
        <v>22.630638000000008</v>
      </c>
      <c r="G3101" s="162">
        <v>0</v>
      </c>
      <c r="H3101" s="162">
        <v>0</v>
      </c>
      <c r="I3101" s="162">
        <v>0</v>
      </c>
      <c r="J3101" s="162">
        <v>0</v>
      </c>
      <c r="K3101" s="163">
        <f>Лист4!E3099/1000</f>
        <v>377.17730000000012</v>
      </c>
      <c r="L3101" s="164"/>
      <c r="M3101" s="164"/>
    </row>
    <row r="3102" spans="1:14" s="165" customFormat="1" ht="18.75" customHeight="1" x14ac:dyDescent="0.25">
      <c r="A3102" s="45" t="str">
        <f>Лист4!A3100</f>
        <v xml:space="preserve">Щербакова ул. д.6 </v>
      </c>
      <c r="B3102" s="185" t="str">
        <f>Лист4!C3100</f>
        <v>Ахтубинский район, г. Ахтубинск</v>
      </c>
      <c r="C3102" s="46">
        <f t="shared" si="96"/>
        <v>299.53288000000003</v>
      </c>
      <c r="D3102" s="46">
        <f t="shared" si="97"/>
        <v>19.119119999999995</v>
      </c>
      <c r="E3102" s="160">
        <v>0</v>
      </c>
      <c r="F3102" s="161">
        <v>19.119119999999995</v>
      </c>
      <c r="G3102" s="162">
        <v>0</v>
      </c>
      <c r="H3102" s="162">
        <v>0</v>
      </c>
      <c r="I3102" s="162">
        <v>0</v>
      </c>
      <c r="J3102" s="162">
        <v>1754.92</v>
      </c>
      <c r="K3102" s="163">
        <f>Лист4!E3100/1000-J3102</f>
        <v>-1436.268</v>
      </c>
      <c r="L3102" s="164"/>
      <c r="M3102" s="164"/>
    </row>
    <row r="3103" spans="1:14" s="165" customFormat="1" ht="18.75" customHeight="1" x14ac:dyDescent="0.25">
      <c r="A3103" s="45" t="str">
        <f>Лист4!A3101</f>
        <v xml:space="preserve">Щербакова ул. д.8 </v>
      </c>
      <c r="B3103" s="185" t="str">
        <f>Лист4!C3101</f>
        <v>Ахтубинский район, г. Ахтубинск</v>
      </c>
      <c r="C3103" s="46">
        <f t="shared" si="96"/>
        <v>297.04554599999989</v>
      </c>
      <c r="D3103" s="46">
        <f t="shared" si="97"/>
        <v>18.960353999999992</v>
      </c>
      <c r="E3103" s="160">
        <v>0</v>
      </c>
      <c r="F3103" s="161">
        <v>18.960353999999992</v>
      </c>
      <c r="G3103" s="162">
        <v>0</v>
      </c>
      <c r="H3103" s="162">
        <v>0</v>
      </c>
      <c r="I3103" s="162">
        <v>0</v>
      </c>
      <c r="J3103" s="162">
        <v>1608.54</v>
      </c>
      <c r="K3103" s="163">
        <f>Лист4!E3101/1000-J3103</f>
        <v>-1292.5341000000001</v>
      </c>
      <c r="L3103" s="164"/>
      <c r="M3103" s="164"/>
    </row>
    <row r="3104" spans="1:14" s="165" customFormat="1" ht="18.75" customHeight="1" x14ac:dyDescent="0.25">
      <c r="A3104" s="45" t="str">
        <f>Лист4!A3102</f>
        <v xml:space="preserve">Абая ул. д.34 </v>
      </c>
      <c r="B3104" s="185" t="str">
        <f>Лист4!C3102</f>
        <v>Ахтубинский район, п. Верхний Баскунчак</v>
      </c>
      <c r="C3104" s="46">
        <f t="shared" si="96"/>
        <v>8.2156000000000002</v>
      </c>
      <c r="D3104" s="46">
        <f t="shared" si="97"/>
        <v>0.52439999999999998</v>
      </c>
      <c r="E3104" s="160">
        <v>0</v>
      </c>
      <c r="F3104" s="161">
        <v>0.52439999999999998</v>
      </c>
      <c r="G3104" s="162">
        <v>0</v>
      </c>
      <c r="H3104" s="162">
        <v>0</v>
      </c>
      <c r="I3104" s="162">
        <v>0</v>
      </c>
      <c r="J3104" s="162">
        <v>0</v>
      </c>
      <c r="K3104" s="163">
        <f>Лист4!E3102/1000</f>
        <v>8.74</v>
      </c>
      <c r="L3104" s="164"/>
      <c r="M3104" s="164"/>
      <c r="N3104" s="164"/>
    </row>
    <row r="3105" spans="1:13" s="165" customFormat="1" ht="18.75" customHeight="1" x14ac:dyDescent="0.25">
      <c r="A3105" s="45" t="str">
        <f>Лист4!A3103</f>
        <v xml:space="preserve">Абая ул. д.36 </v>
      </c>
      <c r="B3105" s="185" t="str">
        <f>Лист4!C3103</f>
        <v>Ахтубинский район, п. Верхний Баскунчак</v>
      </c>
      <c r="C3105" s="46">
        <f t="shared" si="96"/>
        <v>7.976934</v>
      </c>
      <c r="D3105" s="46">
        <f t="shared" si="97"/>
        <v>0.50916600000000001</v>
      </c>
      <c r="E3105" s="160">
        <v>0</v>
      </c>
      <c r="F3105" s="161">
        <v>0.50916600000000001</v>
      </c>
      <c r="G3105" s="162">
        <v>0</v>
      </c>
      <c r="H3105" s="162">
        <v>0</v>
      </c>
      <c r="I3105" s="162">
        <v>0</v>
      </c>
      <c r="J3105" s="162">
        <v>0</v>
      </c>
      <c r="K3105" s="163">
        <f>Лист4!E3103/1000</f>
        <v>8.4861000000000004</v>
      </c>
      <c r="L3105" s="164"/>
      <c r="M3105" s="164"/>
    </row>
    <row r="3106" spans="1:13" s="165" customFormat="1" ht="25.5" customHeight="1" x14ac:dyDescent="0.25">
      <c r="A3106" s="45" t="str">
        <f>Лист4!A3104</f>
        <v xml:space="preserve">Абая ул. д.38 </v>
      </c>
      <c r="B3106" s="185" t="str">
        <f>Лист4!C3104</f>
        <v>Ахтубинский район, п. Верхний Баскунчак</v>
      </c>
      <c r="C3106" s="46">
        <f t="shared" si="96"/>
        <v>13.243471999999999</v>
      </c>
      <c r="D3106" s="46">
        <f t="shared" si="97"/>
        <v>0.84532799999999986</v>
      </c>
      <c r="E3106" s="160">
        <v>0</v>
      </c>
      <c r="F3106" s="161">
        <v>0.84532799999999986</v>
      </c>
      <c r="G3106" s="162">
        <v>0</v>
      </c>
      <c r="H3106" s="162">
        <v>0</v>
      </c>
      <c r="I3106" s="162">
        <v>0</v>
      </c>
      <c r="J3106" s="162">
        <v>0</v>
      </c>
      <c r="K3106" s="163">
        <f>Лист4!E3104/1000</f>
        <v>14.088799999999999</v>
      </c>
      <c r="L3106" s="164"/>
      <c r="M3106" s="164"/>
    </row>
    <row r="3107" spans="1:13" s="165" customFormat="1" ht="18.75" customHeight="1" x14ac:dyDescent="0.25">
      <c r="A3107" s="45" t="str">
        <f>Лист4!A3105</f>
        <v xml:space="preserve">Астраханская ул. д.13 </v>
      </c>
      <c r="B3107" s="185" t="str">
        <f>Лист4!C3105</f>
        <v>Ахтубинский район, п. Верхний Баскунчак</v>
      </c>
      <c r="C3107" s="46">
        <f t="shared" si="96"/>
        <v>86.089054000000004</v>
      </c>
      <c r="D3107" s="46">
        <f t="shared" si="97"/>
        <v>5.4950460000000003</v>
      </c>
      <c r="E3107" s="160">
        <v>0</v>
      </c>
      <c r="F3107" s="161">
        <v>5.4950460000000003</v>
      </c>
      <c r="G3107" s="162">
        <v>0</v>
      </c>
      <c r="H3107" s="162">
        <v>0</v>
      </c>
      <c r="I3107" s="162">
        <v>0</v>
      </c>
      <c r="J3107" s="162">
        <v>0</v>
      </c>
      <c r="K3107" s="163">
        <f>Лист4!E3105/1000</f>
        <v>91.584100000000007</v>
      </c>
      <c r="L3107" s="164"/>
      <c r="M3107" s="164"/>
    </row>
    <row r="3108" spans="1:13" s="165" customFormat="1" ht="18.75" customHeight="1" x14ac:dyDescent="0.25">
      <c r="A3108" s="45" t="str">
        <f>Лист4!A3106</f>
        <v xml:space="preserve">Джамбула ул. д.12 </v>
      </c>
      <c r="B3108" s="185" t="str">
        <f>Лист4!C3106</f>
        <v>Ахтубинский район, п. Верхний Баскунчак</v>
      </c>
      <c r="C3108" s="46">
        <f t="shared" si="96"/>
        <v>132.61717400000001</v>
      </c>
      <c r="D3108" s="46">
        <f t="shared" si="97"/>
        <v>8.4649259999999984</v>
      </c>
      <c r="E3108" s="160">
        <v>0</v>
      </c>
      <c r="F3108" s="161">
        <v>8.4649259999999984</v>
      </c>
      <c r="G3108" s="162">
        <v>0</v>
      </c>
      <c r="H3108" s="162">
        <v>0</v>
      </c>
      <c r="I3108" s="162">
        <v>0</v>
      </c>
      <c r="J3108" s="162">
        <v>0</v>
      </c>
      <c r="K3108" s="163">
        <f>Лист4!E3106/1000</f>
        <v>141.0821</v>
      </c>
      <c r="L3108" s="164"/>
      <c r="M3108" s="164"/>
    </row>
    <row r="3109" spans="1:13" s="165" customFormat="1" ht="18.75" customHeight="1" x14ac:dyDescent="0.25">
      <c r="A3109" s="45" t="str">
        <f>Лист4!A3107</f>
        <v xml:space="preserve">Джамбула ул. д.124 </v>
      </c>
      <c r="B3109" s="185" t="str">
        <f>Лист4!C3107</f>
        <v>Ахтубинский район, п. Верхний Баскунчак</v>
      </c>
      <c r="C3109" s="46">
        <f t="shared" si="96"/>
        <v>0</v>
      </c>
      <c r="D3109" s="46">
        <f t="shared" si="97"/>
        <v>0</v>
      </c>
      <c r="E3109" s="160"/>
      <c r="F3109" s="161">
        <v>0</v>
      </c>
      <c r="G3109" s="162"/>
      <c r="H3109" s="162"/>
      <c r="I3109" s="162"/>
      <c r="J3109" s="162">
        <v>0</v>
      </c>
      <c r="K3109" s="163">
        <f>Лист4!E3107/1000</f>
        <v>0</v>
      </c>
      <c r="L3109" s="164"/>
      <c r="M3109" s="164"/>
    </row>
    <row r="3110" spans="1:13" s="165" customFormat="1" ht="18.75" customHeight="1" x14ac:dyDescent="0.25">
      <c r="A3110" s="45" t="str">
        <f>Лист4!A3108</f>
        <v xml:space="preserve">Джамбула ул. д.14 </v>
      </c>
      <c r="B3110" s="185" t="str">
        <f>Лист4!C3108</f>
        <v>Ахтубинский район, п. Верхний Баскунчак</v>
      </c>
      <c r="C3110" s="46">
        <f t="shared" si="96"/>
        <v>177.71875</v>
      </c>
      <c r="D3110" s="46">
        <f t="shared" si="97"/>
        <v>11.34375</v>
      </c>
      <c r="E3110" s="160">
        <v>0</v>
      </c>
      <c r="F3110" s="161">
        <v>11.34375</v>
      </c>
      <c r="G3110" s="162">
        <v>0</v>
      </c>
      <c r="H3110" s="162">
        <v>0</v>
      </c>
      <c r="I3110" s="162">
        <v>0</v>
      </c>
      <c r="J3110" s="162">
        <v>0</v>
      </c>
      <c r="K3110" s="163">
        <f>Лист4!E3108/1000</f>
        <v>189.0625</v>
      </c>
      <c r="L3110" s="164"/>
      <c r="M3110" s="164"/>
    </row>
    <row r="3111" spans="1:13" s="165" customFormat="1" ht="18.75" customHeight="1" x14ac:dyDescent="0.25">
      <c r="A3111" s="45" t="str">
        <f>Лист4!A3109</f>
        <v xml:space="preserve">Джамбула ул. д.16 </v>
      </c>
      <c r="B3111" s="185" t="str">
        <f>Лист4!C3109</f>
        <v>Ахтубинский район, п. Верхний Баскунчак</v>
      </c>
      <c r="C3111" s="46">
        <f t="shared" si="96"/>
        <v>90.161040000000014</v>
      </c>
      <c r="D3111" s="46">
        <f t="shared" si="97"/>
        <v>5.7549600000000005</v>
      </c>
      <c r="E3111" s="160">
        <v>0</v>
      </c>
      <c r="F3111" s="161">
        <v>5.7549600000000005</v>
      </c>
      <c r="G3111" s="162">
        <v>0</v>
      </c>
      <c r="H3111" s="162">
        <v>0</v>
      </c>
      <c r="I3111" s="162">
        <v>0</v>
      </c>
      <c r="J3111" s="162">
        <v>0</v>
      </c>
      <c r="K3111" s="163">
        <f>Лист4!E3109/1000</f>
        <v>95.916000000000011</v>
      </c>
      <c r="L3111" s="164"/>
      <c r="M3111" s="164"/>
    </row>
    <row r="3112" spans="1:13" s="165" customFormat="1" ht="18.75" customHeight="1" x14ac:dyDescent="0.25">
      <c r="A3112" s="45" t="str">
        <f>Лист4!A3110</f>
        <v xml:space="preserve">Джамбула ул. д.22 </v>
      </c>
      <c r="B3112" s="185" t="str">
        <f>Лист4!C3110</f>
        <v>Ахтубинский район, п. Верхний Баскунчак</v>
      </c>
      <c r="C3112" s="46">
        <f t="shared" si="96"/>
        <v>41.505700000000004</v>
      </c>
      <c r="D3112" s="46">
        <f t="shared" si="97"/>
        <v>2.6493000000000002</v>
      </c>
      <c r="E3112" s="160">
        <v>0</v>
      </c>
      <c r="F3112" s="161">
        <v>2.6493000000000002</v>
      </c>
      <c r="G3112" s="162">
        <v>0</v>
      </c>
      <c r="H3112" s="162">
        <v>0</v>
      </c>
      <c r="I3112" s="162">
        <v>0</v>
      </c>
      <c r="J3112" s="162">
        <v>0</v>
      </c>
      <c r="K3112" s="163">
        <f>Лист4!E3110/1000</f>
        <v>44.155000000000001</v>
      </c>
      <c r="L3112" s="164"/>
      <c r="M3112" s="164"/>
    </row>
    <row r="3113" spans="1:13" s="165" customFormat="1" ht="18.75" customHeight="1" x14ac:dyDescent="0.25">
      <c r="A3113" s="45" t="str">
        <f>Лист4!A3111</f>
        <v xml:space="preserve">Джамбула ул. д.24 </v>
      </c>
      <c r="B3113" s="185" t="str">
        <f>Лист4!C3111</f>
        <v>Ахтубинский район, п. Верхний Баскунчак</v>
      </c>
      <c r="C3113" s="46">
        <f t="shared" si="96"/>
        <v>18.765126000000002</v>
      </c>
      <c r="D3113" s="46">
        <f t="shared" si="97"/>
        <v>1.1977739999999999</v>
      </c>
      <c r="E3113" s="160">
        <v>0</v>
      </c>
      <c r="F3113" s="161">
        <v>1.1977739999999999</v>
      </c>
      <c r="G3113" s="162">
        <v>0</v>
      </c>
      <c r="H3113" s="162">
        <v>0</v>
      </c>
      <c r="I3113" s="162">
        <v>0</v>
      </c>
      <c r="J3113" s="162">
        <v>0</v>
      </c>
      <c r="K3113" s="163">
        <f>Лист4!E3111/1000</f>
        <v>19.962900000000001</v>
      </c>
      <c r="L3113" s="164"/>
      <c r="M3113" s="164"/>
    </row>
    <row r="3114" spans="1:13" s="165" customFormat="1" ht="18.75" customHeight="1" x14ac:dyDescent="0.25">
      <c r="A3114" s="45" t="str">
        <f>Лист4!A3112</f>
        <v xml:space="preserve">Джамбула ул. д.26 </v>
      </c>
      <c r="B3114" s="185" t="str">
        <f>Лист4!C3112</f>
        <v>Ахтубинский район, п. Верхний Баскунчак</v>
      </c>
      <c r="C3114" s="46">
        <f t="shared" si="96"/>
        <v>42.793687999999996</v>
      </c>
      <c r="D3114" s="46">
        <f t="shared" si="97"/>
        <v>2.7315119999999999</v>
      </c>
      <c r="E3114" s="160">
        <v>0</v>
      </c>
      <c r="F3114" s="161">
        <v>2.7315119999999999</v>
      </c>
      <c r="G3114" s="162">
        <v>0</v>
      </c>
      <c r="H3114" s="162">
        <v>0</v>
      </c>
      <c r="I3114" s="162">
        <v>0</v>
      </c>
      <c r="J3114" s="162">
        <v>0</v>
      </c>
      <c r="K3114" s="163">
        <f>Лист4!E3112/1000</f>
        <v>45.525199999999998</v>
      </c>
      <c r="L3114" s="164"/>
      <c r="M3114" s="164"/>
    </row>
    <row r="3115" spans="1:13" s="165" customFormat="1" ht="18.75" customHeight="1" x14ac:dyDescent="0.25">
      <c r="A3115" s="45" t="str">
        <f>Лист4!A3113</f>
        <v xml:space="preserve">Джамбула ул. д.28 </v>
      </c>
      <c r="B3115" s="185" t="str">
        <f>Лист4!C3113</f>
        <v>Ахтубинский район, п. Верхний Баскунчак</v>
      </c>
      <c r="C3115" s="46">
        <f t="shared" si="96"/>
        <v>33.400456000000005</v>
      </c>
      <c r="D3115" s="46">
        <f t="shared" si="97"/>
        <v>2.1319440000000003</v>
      </c>
      <c r="E3115" s="160">
        <v>0</v>
      </c>
      <c r="F3115" s="161">
        <v>2.1319440000000003</v>
      </c>
      <c r="G3115" s="162">
        <v>0</v>
      </c>
      <c r="H3115" s="162">
        <v>0</v>
      </c>
      <c r="I3115" s="162">
        <v>0</v>
      </c>
      <c r="J3115" s="162">
        <v>0</v>
      </c>
      <c r="K3115" s="163">
        <f>Лист4!E3113/1000</f>
        <v>35.532400000000003</v>
      </c>
      <c r="L3115" s="164"/>
      <c r="M3115" s="164"/>
    </row>
    <row r="3116" spans="1:13" s="165" customFormat="1" ht="25.5" customHeight="1" x14ac:dyDescent="0.25">
      <c r="A3116" s="45" t="str">
        <f>Лист4!A3114</f>
        <v xml:space="preserve">Джамбула ул. д.30 </v>
      </c>
      <c r="B3116" s="185" t="str">
        <f>Лист4!C3114</f>
        <v>Ахтубинский район, п. Верхний Баскунчак</v>
      </c>
      <c r="C3116" s="46">
        <f t="shared" si="96"/>
        <v>6.4953059999999994</v>
      </c>
      <c r="D3116" s="46">
        <f t="shared" si="97"/>
        <v>0.41459399999999996</v>
      </c>
      <c r="E3116" s="160">
        <v>0</v>
      </c>
      <c r="F3116" s="161">
        <v>0.41459399999999996</v>
      </c>
      <c r="G3116" s="162">
        <v>0</v>
      </c>
      <c r="H3116" s="162">
        <v>0</v>
      </c>
      <c r="I3116" s="162">
        <v>0</v>
      </c>
      <c r="J3116" s="162">
        <v>0</v>
      </c>
      <c r="K3116" s="163">
        <f>Лист4!E3114/1000-J3116</f>
        <v>6.9098999999999995</v>
      </c>
      <c r="L3116" s="164"/>
      <c r="M3116" s="164"/>
    </row>
    <row r="3117" spans="1:13" s="165" customFormat="1" ht="18.75" customHeight="1" x14ac:dyDescent="0.25">
      <c r="A3117" s="45" t="str">
        <f>Лист4!A3115</f>
        <v xml:space="preserve">Джамбула ул. д.39 </v>
      </c>
      <c r="B3117" s="185" t="str">
        <f>Лист4!C3115</f>
        <v>Ахтубинский район, п. Верхний Баскунчак</v>
      </c>
      <c r="C3117" s="46">
        <f t="shared" si="96"/>
        <v>10.881627999999999</v>
      </c>
      <c r="D3117" s="46">
        <f t="shared" si="97"/>
        <v>0.69457199999999997</v>
      </c>
      <c r="E3117" s="160">
        <v>0</v>
      </c>
      <c r="F3117" s="161">
        <v>0.69457199999999997</v>
      </c>
      <c r="G3117" s="162">
        <v>0</v>
      </c>
      <c r="H3117" s="162">
        <v>0</v>
      </c>
      <c r="I3117" s="162">
        <v>0</v>
      </c>
      <c r="J3117" s="162">
        <v>0</v>
      </c>
      <c r="K3117" s="163">
        <f>Лист4!E3115/1000</f>
        <v>11.5762</v>
      </c>
      <c r="L3117" s="164"/>
      <c r="M3117" s="164"/>
    </row>
    <row r="3118" spans="1:13" s="165" customFormat="1" ht="18.75" customHeight="1" x14ac:dyDescent="0.25">
      <c r="A3118" s="45" t="str">
        <f>Лист4!A3116</f>
        <v xml:space="preserve">Джамбула ул. д.41 </v>
      </c>
      <c r="B3118" s="185" t="str">
        <f>Лист4!C3116</f>
        <v>Ахтубинский район, п. Верхний Баскунчак</v>
      </c>
      <c r="C3118" s="46">
        <f t="shared" si="96"/>
        <v>12.750912</v>
      </c>
      <c r="D3118" s="46">
        <f t="shared" si="97"/>
        <v>0.81388799999999994</v>
      </c>
      <c r="E3118" s="160">
        <v>0</v>
      </c>
      <c r="F3118" s="161">
        <v>0.81388799999999994</v>
      </c>
      <c r="G3118" s="162">
        <v>0</v>
      </c>
      <c r="H3118" s="162">
        <v>0</v>
      </c>
      <c r="I3118" s="162">
        <v>0</v>
      </c>
      <c r="J3118" s="162">
        <v>0</v>
      </c>
      <c r="K3118" s="163">
        <f>Лист4!E3116/1000-J3118</f>
        <v>13.5648</v>
      </c>
      <c r="L3118" s="164"/>
      <c r="M3118" s="164"/>
    </row>
    <row r="3119" spans="1:13" s="165" customFormat="1" ht="18.75" customHeight="1" x14ac:dyDescent="0.25">
      <c r="A3119" s="45" t="str">
        <f>Лист4!A3117</f>
        <v xml:space="preserve">Карла Маркса ул. д.1 </v>
      </c>
      <c r="B3119" s="185" t="str">
        <f>Лист4!C3117</f>
        <v>Ахтубинский район, п. Верхний Баскунчак</v>
      </c>
      <c r="C3119" s="46">
        <f t="shared" si="96"/>
        <v>56.364373999999998</v>
      </c>
      <c r="D3119" s="46">
        <f t="shared" si="97"/>
        <v>3.5977259999999998</v>
      </c>
      <c r="E3119" s="160">
        <v>0</v>
      </c>
      <c r="F3119" s="161">
        <v>3.5977259999999998</v>
      </c>
      <c r="G3119" s="162">
        <v>0</v>
      </c>
      <c r="H3119" s="162">
        <v>0</v>
      </c>
      <c r="I3119" s="162">
        <v>0</v>
      </c>
      <c r="J3119" s="162">
        <v>0</v>
      </c>
      <c r="K3119" s="163">
        <f>Лист4!E3117/1000</f>
        <v>59.9621</v>
      </c>
      <c r="L3119" s="164"/>
      <c r="M3119" s="164"/>
    </row>
    <row r="3120" spans="1:13" s="165" customFormat="1" ht="18.75" customHeight="1" x14ac:dyDescent="0.25">
      <c r="A3120" s="45" t="str">
        <f>Лист4!A3118</f>
        <v xml:space="preserve">Карла Маркса ул. д.11 </v>
      </c>
      <c r="B3120" s="185" t="str">
        <f>Лист4!C3118</f>
        <v>Ахтубинский район, п. Верхний Баскунчак</v>
      </c>
      <c r="C3120" s="46">
        <f t="shared" si="96"/>
        <v>41.625455999999993</v>
      </c>
      <c r="D3120" s="46">
        <f t="shared" si="97"/>
        <v>2.6569439999999998</v>
      </c>
      <c r="E3120" s="160">
        <v>0</v>
      </c>
      <c r="F3120" s="161">
        <v>2.6569439999999998</v>
      </c>
      <c r="G3120" s="162">
        <v>0</v>
      </c>
      <c r="H3120" s="162">
        <v>0</v>
      </c>
      <c r="I3120" s="162">
        <v>0</v>
      </c>
      <c r="J3120" s="162">
        <v>0</v>
      </c>
      <c r="K3120" s="163">
        <f>Лист4!E3118/1000</f>
        <v>44.282399999999996</v>
      </c>
      <c r="L3120" s="164"/>
      <c r="M3120" s="164"/>
    </row>
    <row r="3121" spans="1:13" s="165" customFormat="1" ht="18.75" customHeight="1" x14ac:dyDescent="0.25">
      <c r="A3121" s="45" t="str">
        <f>Лист4!A3119</f>
        <v xml:space="preserve">Карла Маркса ул. д.13 </v>
      </c>
      <c r="B3121" s="185" t="str">
        <f>Лист4!C3119</f>
        <v>Ахтубинский район, п. Верхний Баскунчак</v>
      </c>
      <c r="C3121" s="46">
        <f t="shared" si="96"/>
        <v>49.82564</v>
      </c>
      <c r="D3121" s="46">
        <f t="shared" si="97"/>
        <v>3.1803599999999999</v>
      </c>
      <c r="E3121" s="160">
        <v>0</v>
      </c>
      <c r="F3121" s="161">
        <v>3.1803599999999999</v>
      </c>
      <c r="G3121" s="162">
        <v>0</v>
      </c>
      <c r="H3121" s="162">
        <v>0</v>
      </c>
      <c r="I3121" s="162">
        <v>0</v>
      </c>
      <c r="J3121" s="162">
        <v>0</v>
      </c>
      <c r="K3121" s="163">
        <f>Лист4!E3119/1000</f>
        <v>53.006</v>
      </c>
      <c r="L3121" s="164"/>
      <c r="M3121" s="164"/>
    </row>
    <row r="3122" spans="1:13" s="165" customFormat="1" ht="18.75" customHeight="1" x14ac:dyDescent="0.25">
      <c r="A3122" s="45" t="str">
        <f>Лист4!A3120</f>
        <v xml:space="preserve">Карла Маркса ул. д.15 </v>
      </c>
      <c r="B3122" s="185" t="str">
        <f>Лист4!C3120</f>
        <v>Ахтубинский район, п. Верхний Баскунчак</v>
      </c>
      <c r="C3122" s="46">
        <f t="shared" si="96"/>
        <v>41.638522000000002</v>
      </c>
      <c r="D3122" s="46">
        <f t="shared" si="97"/>
        <v>2.657778</v>
      </c>
      <c r="E3122" s="160">
        <v>0</v>
      </c>
      <c r="F3122" s="161">
        <v>2.657778</v>
      </c>
      <c r="G3122" s="162">
        <v>0</v>
      </c>
      <c r="H3122" s="162">
        <v>0</v>
      </c>
      <c r="I3122" s="162">
        <v>0</v>
      </c>
      <c r="J3122" s="162">
        <v>0</v>
      </c>
      <c r="K3122" s="163">
        <f>Лист4!E3120/1000</f>
        <v>44.296300000000002</v>
      </c>
      <c r="L3122" s="164"/>
      <c r="M3122" s="164"/>
    </row>
    <row r="3123" spans="1:13" s="165" customFormat="1" ht="18.75" customHeight="1" x14ac:dyDescent="0.25">
      <c r="A3123" s="45" t="str">
        <f>Лист4!A3121</f>
        <v xml:space="preserve">Карла Маркса ул. д.2 </v>
      </c>
      <c r="B3123" s="185" t="str">
        <f>Лист4!C3121</f>
        <v>Ахтубинский район, п. Верхний Баскунчак</v>
      </c>
      <c r="C3123" s="46">
        <f t="shared" si="96"/>
        <v>59.683138</v>
      </c>
      <c r="D3123" s="46">
        <f t="shared" si="97"/>
        <v>3.8095620000000001</v>
      </c>
      <c r="E3123" s="160">
        <v>0</v>
      </c>
      <c r="F3123" s="161">
        <v>3.8095620000000001</v>
      </c>
      <c r="G3123" s="162">
        <v>0</v>
      </c>
      <c r="H3123" s="162">
        <v>0</v>
      </c>
      <c r="I3123" s="162">
        <v>0</v>
      </c>
      <c r="J3123" s="162">
        <v>0</v>
      </c>
      <c r="K3123" s="163">
        <f>Лист4!E3121/1000</f>
        <v>63.492699999999999</v>
      </c>
      <c r="L3123" s="164"/>
      <c r="M3123" s="164"/>
    </row>
    <row r="3124" spans="1:13" s="165" customFormat="1" ht="18.75" customHeight="1" x14ac:dyDescent="0.25">
      <c r="A3124" s="45" t="str">
        <f>Лист4!A3122</f>
        <v xml:space="preserve">Карла Маркса ул. д.3 </v>
      </c>
      <c r="B3124" s="185" t="str">
        <f>Лист4!C3122</f>
        <v>Ахтубинский район, п. Верхний Баскунчак</v>
      </c>
      <c r="C3124" s="46">
        <f t="shared" si="96"/>
        <v>16.417100000000001</v>
      </c>
      <c r="D3124" s="46">
        <f t="shared" si="97"/>
        <v>1.0479000000000001</v>
      </c>
      <c r="E3124" s="160">
        <v>0</v>
      </c>
      <c r="F3124" s="161">
        <v>1.0479000000000001</v>
      </c>
      <c r="G3124" s="162">
        <v>0</v>
      </c>
      <c r="H3124" s="162">
        <v>0</v>
      </c>
      <c r="I3124" s="162">
        <v>0</v>
      </c>
      <c r="J3124" s="162">
        <v>0</v>
      </c>
      <c r="K3124" s="163">
        <f>Лист4!E3122/1000</f>
        <v>17.465</v>
      </c>
      <c r="L3124" s="164"/>
      <c r="M3124" s="164"/>
    </row>
    <row r="3125" spans="1:13" s="165" customFormat="1" ht="18.75" customHeight="1" x14ac:dyDescent="0.25">
      <c r="A3125" s="45" t="str">
        <f>Лист4!A3123</f>
        <v xml:space="preserve">Карла Маркса ул. д.4 </v>
      </c>
      <c r="B3125" s="185" t="str">
        <f>Лист4!C3123</f>
        <v>Ахтубинский район, п. Верхний Баскунчак</v>
      </c>
      <c r="C3125" s="46">
        <f t="shared" si="96"/>
        <v>175.56323599999999</v>
      </c>
      <c r="D3125" s="46">
        <f t="shared" si="97"/>
        <v>11.206163999999999</v>
      </c>
      <c r="E3125" s="160">
        <v>0</v>
      </c>
      <c r="F3125" s="161">
        <v>11.206163999999999</v>
      </c>
      <c r="G3125" s="162">
        <v>0</v>
      </c>
      <c r="H3125" s="162">
        <v>0</v>
      </c>
      <c r="I3125" s="162">
        <v>0</v>
      </c>
      <c r="J3125" s="162">
        <v>0</v>
      </c>
      <c r="K3125" s="163">
        <f>Лист4!E3123/1000</f>
        <v>186.76939999999999</v>
      </c>
      <c r="L3125" s="164"/>
      <c r="M3125" s="164"/>
    </row>
    <row r="3126" spans="1:13" s="165" customFormat="1" ht="18.75" customHeight="1" x14ac:dyDescent="0.25">
      <c r="A3126" s="45" t="str">
        <f>Лист4!A3124</f>
        <v xml:space="preserve">Карла Маркса ул. д.5 </v>
      </c>
      <c r="B3126" s="185" t="str">
        <f>Лист4!C3124</f>
        <v>Ахтубинский район, п. Верхний Баскунчак</v>
      </c>
      <c r="C3126" s="46">
        <f t="shared" si="96"/>
        <v>55.676482</v>
      </c>
      <c r="D3126" s="46">
        <f t="shared" si="97"/>
        <v>3.5538180000000001</v>
      </c>
      <c r="E3126" s="160">
        <v>0</v>
      </c>
      <c r="F3126" s="161">
        <v>3.5538180000000001</v>
      </c>
      <c r="G3126" s="162">
        <v>0</v>
      </c>
      <c r="H3126" s="162">
        <v>0</v>
      </c>
      <c r="I3126" s="162">
        <v>0</v>
      </c>
      <c r="J3126" s="162">
        <v>0</v>
      </c>
      <c r="K3126" s="163">
        <f>Лист4!E3124/1000</f>
        <v>59.2303</v>
      </c>
      <c r="L3126" s="164"/>
      <c r="M3126" s="164"/>
    </row>
    <row r="3127" spans="1:13" s="165" customFormat="1" ht="18.75" customHeight="1" x14ac:dyDescent="0.25">
      <c r="A3127" s="45" t="str">
        <f>Лист4!A3125</f>
        <v xml:space="preserve">Карла Маркса ул. д.6 </v>
      </c>
      <c r="B3127" s="185" t="str">
        <f>Лист4!C3125</f>
        <v>Ахтубинский район, п. Верхний Баскунчак</v>
      </c>
      <c r="C3127" s="46">
        <f t="shared" si="96"/>
        <v>46.273004000000007</v>
      </c>
      <c r="D3127" s="46">
        <f t="shared" si="97"/>
        <v>2.9535960000000001</v>
      </c>
      <c r="E3127" s="160">
        <v>0</v>
      </c>
      <c r="F3127" s="161">
        <v>2.9535960000000001</v>
      </c>
      <c r="G3127" s="162">
        <v>0</v>
      </c>
      <c r="H3127" s="162">
        <v>0</v>
      </c>
      <c r="I3127" s="162">
        <v>0</v>
      </c>
      <c r="J3127" s="162">
        <v>0</v>
      </c>
      <c r="K3127" s="163">
        <f>Лист4!E3125/1000</f>
        <v>49.226600000000005</v>
      </c>
      <c r="L3127" s="164"/>
      <c r="M3127" s="164"/>
    </row>
    <row r="3128" spans="1:13" s="165" customFormat="1" ht="18.75" customHeight="1" x14ac:dyDescent="0.25">
      <c r="A3128" s="45" t="str">
        <f>Лист4!A3126</f>
        <v xml:space="preserve">Карла Маркса ул. д.9 </v>
      </c>
      <c r="B3128" s="185" t="str">
        <f>Лист4!C3126</f>
        <v>Ахтубинский район, п. Верхний Баскунчак</v>
      </c>
      <c r="C3128" s="46">
        <f t="shared" si="96"/>
        <v>50.967646000000009</v>
      </c>
      <c r="D3128" s="46">
        <f t="shared" si="97"/>
        <v>3.2532540000000001</v>
      </c>
      <c r="E3128" s="160">
        <v>0</v>
      </c>
      <c r="F3128" s="161">
        <v>3.2532540000000001</v>
      </c>
      <c r="G3128" s="162">
        <v>0</v>
      </c>
      <c r="H3128" s="162">
        <v>0</v>
      </c>
      <c r="I3128" s="162">
        <v>0</v>
      </c>
      <c r="J3128" s="162">
        <v>0</v>
      </c>
      <c r="K3128" s="163">
        <f>Лист4!E3126/1000</f>
        <v>54.220900000000007</v>
      </c>
      <c r="L3128" s="164"/>
      <c r="M3128" s="164"/>
    </row>
    <row r="3129" spans="1:13" s="165" customFormat="1" ht="18.75" customHeight="1" x14ac:dyDescent="0.25">
      <c r="A3129" s="45" t="str">
        <f>Лист4!A3127</f>
        <v xml:space="preserve">Красная Набережная ул. д.9 </v>
      </c>
      <c r="B3129" s="185" t="str">
        <f>Лист4!C3127</f>
        <v>Ахтубинский район, п. Верхний Баскунчак</v>
      </c>
      <c r="C3129" s="46">
        <f t="shared" si="96"/>
        <v>0</v>
      </c>
      <c r="D3129" s="46">
        <f t="shared" si="97"/>
        <v>0</v>
      </c>
      <c r="E3129" s="160">
        <v>0</v>
      </c>
      <c r="F3129" s="161">
        <v>0</v>
      </c>
      <c r="G3129" s="162">
        <v>0</v>
      </c>
      <c r="H3129" s="162">
        <v>0</v>
      </c>
      <c r="I3129" s="162">
        <v>0</v>
      </c>
      <c r="J3129" s="162">
        <v>0</v>
      </c>
      <c r="K3129" s="163">
        <f>Лист4!E3127/1000</f>
        <v>0</v>
      </c>
      <c r="L3129" s="164"/>
      <c r="M3129" s="164"/>
    </row>
    <row r="3130" spans="1:13" s="165" customFormat="1" ht="18.75" customHeight="1" x14ac:dyDescent="0.25">
      <c r="A3130" s="45" t="str">
        <f>Лист4!A3128</f>
        <v xml:space="preserve">Мира ул. д.17 </v>
      </c>
      <c r="B3130" s="185" t="str">
        <f>Лист4!C3128</f>
        <v>Ахтубинский район, п. Верхний Баскунчак</v>
      </c>
      <c r="C3130" s="46">
        <f t="shared" si="96"/>
        <v>20.587128</v>
      </c>
      <c r="D3130" s="46">
        <f t="shared" si="97"/>
        <v>1.3140719999999999</v>
      </c>
      <c r="E3130" s="160">
        <v>0</v>
      </c>
      <c r="F3130" s="161">
        <v>1.3140719999999999</v>
      </c>
      <c r="G3130" s="162">
        <v>0</v>
      </c>
      <c r="H3130" s="162">
        <v>0</v>
      </c>
      <c r="I3130" s="162">
        <v>0</v>
      </c>
      <c r="J3130" s="162">
        <v>0</v>
      </c>
      <c r="K3130" s="163">
        <f>Лист4!E3128/1000</f>
        <v>21.901199999999999</v>
      </c>
      <c r="L3130" s="164"/>
      <c r="M3130" s="164"/>
    </row>
    <row r="3131" spans="1:13" s="165" customFormat="1" ht="18.75" customHeight="1" x14ac:dyDescent="0.25">
      <c r="A3131" s="45" t="str">
        <f>Лист4!A3129</f>
        <v xml:space="preserve">Мира ул. д.19 </v>
      </c>
      <c r="B3131" s="185" t="str">
        <f>Лист4!C3129</f>
        <v>Ахтубинский район, п. Верхний Баскунчак</v>
      </c>
      <c r="C3131" s="46">
        <f t="shared" si="96"/>
        <v>0</v>
      </c>
      <c r="D3131" s="46">
        <f t="shared" si="97"/>
        <v>0</v>
      </c>
      <c r="E3131" s="160">
        <v>0</v>
      </c>
      <c r="F3131" s="161">
        <v>0</v>
      </c>
      <c r="G3131" s="162">
        <v>0</v>
      </c>
      <c r="H3131" s="162">
        <v>0</v>
      </c>
      <c r="I3131" s="162">
        <v>0</v>
      </c>
      <c r="J3131" s="162">
        <v>0</v>
      </c>
      <c r="K3131" s="163">
        <f>Лист4!E3129/1000</f>
        <v>0</v>
      </c>
      <c r="L3131" s="164"/>
      <c r="M3131" s="164"/>
    </row>
    <row r="3132" spans="1:13" s="165" customFormat="1" ht="18.75" customHeight="1" x14ac:dyDescent="0.25">
      <c r="A3132" s="45" t="str">
        <f>Лист4!A3130</f>
        <v xml:space="preserve">Молодежный пер. д.4 </v>
      </c>
      <c r="B3132" s="185" t="str">
        <f>Лист4!C3130</f>
        <v>Ахтубинский район, п. Верхний Баскунчак</v>
      </c>
      <c r="C3132" s="46">
        <f t="shared" si="96"/>
        <v>8.4884819999999994</v>
      </c>
      <c r="D3132" s="46">
        <f t="shared" si="97"/>
        <v>0.54181799999999991</v>
      </c>
      <c r="E3132" s="160">
        <v>0</v>
      </c>
      <c r="F3132" s="161">
        <v>0.54181799999999991</v>
      </c>
      <c r="G3132" s="162">
        <v>0</v>
      </c>
      <c r="H3132" s="162">
        <v>0</v>
      </c>
      <c r="I3132" s="162">
        <v>0</v>
      </c>
      <c r="J3132" s="162">
        <v>0</v>
      </c>
      <c r="K3132" s="163">
        <f>Лист4!E3130/1000</f>
        <v>9.0302999999999987</v>
      </c>
      <c r="L3132" s="164"/>
      <c r="M3132" s="164"/>
    </row>
    <row r="3133" spans="1:13" s="165" customFormat="1" ht="18.75" customHeight="1" x14ac:dyDescent="0.25">
      <c r="A3133" s="45" t="str">
        <f>Лист4!A3131</f>
        <v xml:space="preserve">Молодежный пер. д.6 </v>
      </c>
      <c r="B3133" s="185" t="str">
        <f>Лист4!C3131</f>
        <v>Ахтубинский район, п. Верхний Баскунчак</v>
      </c>
      <c r="C3133" s="46">
        <f t="shared" si="96"/>
        <v>2.957992</v>
      </c>
      <c r="D3133" s="46">
        <f t="shared" si="97"/>
        <v>0.18880799999999998</v>
      </c>
      <c r="E3133" s="160">
        <v>0</v>
      </c>
      <c r="F3133" s="161">
        <v>0.18880799999999998</v>
      </c>
      <c r="G3133" s="162">
        <v>0</v>
      </c>
      <c r="H3133" s="162">
        <v>0</v>
      </c>
      <c r="I3133" s="162">
        <v>0</v>
      </c>
      <c r="J3133" s="162">
        <v>0</v>
      </c>
      <c r="K3133" s="163">
        <f>Лист4!E3131/1000</f>
        <v>3.1467999999999998</v>
      </c>
      <c r="L3133" s="164"/>
      <c r="M3133" s="164"/>
    </row>
    <row r="3134" spans="1:13" s="165" customFormat="1" ht="18.75" customHeight="1" x14ac:dyDescent="0.25">
      <c r="A3134" s="45" t="str">
        <f>Лист4!A3132</f>
        <v xml:space="preserve">Молодежный пер. д.8 </v>
      </c>
      <c r="B3134" s="185" t="str">
        <f>Лист4!C3132</f>
        <v>Ахтубинский район, п. Верхний Баскунчак</v>
      </c>
      <c r="C3134" s="46">
        <f t="shared" ref="C3134:C3197" si="98">K3134+J3134-F3134</f>
        <v>52.557374000000003</v>
      </c>
      <c r="D3134" s="46">
        <f t="shared" ref="D3134:D3197" si="99">F3134</f>
        <v>3.3547259999999999</v>
      </c>
      <c r="E3134" s="160">
        <v>0</v>
      </c>
      <c r="F3134" s="161">
        <v>3.3547259999999999</v>
      </c>
      <c r="G3134" s="162">
        <v>0</v>
      </c>
      <c r="H3134" s="162">
        <v>0</v>
      </c>
      <c r="I3134" s="162">
        <v>0</v>
      </c>
      <c r="J3134" s="162">
        <v>0</v>
      </c>
      <c r="K3134" s="163">
        <f>Лист4!E3132/1000</f>
        <v>55.912100000000002</v>
      </c>
      <c r="L3134" s="164"/>
      <c r="M3134" s="164"/>
    </row>
    <row r="3135" spans="1:13" s="165" customFormat="1" ht="18.75" customHeight="1" x14ac:dyDescent="0.25">
      <c r="A3135" s="45" t="str">
        <f>Лист4!A3133</f>
        <v xml:space="preserve">Октябрьский пер. д.11 </v>
      </c>
      <c r="B3135" s="185" t="str">
        <f>Лист4!C3133</f>
        <v>Ахтубинский район, п. Верхний Баскунчак</v>
      </c>
      <c r="C3135" s="46">
        <f t="shared" si="98"/>
        <v>65.68719999999999</v>
      </c>
      <c r="D3135" s="46">
        <f t="shared" si="99"/>
        <v>4.1928000000000001</v>
      </c>
      <c r="E3135" s="160">
        <v>0</v>
      </c>
      <c r="F3135" s="161">
        <v>4.1928000000000001</v>
      </c>
      <c r="G3135" s="162">
        <v>0</v>
      </c>
      <c r="H3135" s="162">
        <v>0</v>
      </c>
      <c r="I3135" s="162">
        <v>0</v>
      </c>
      <c r="J3135" s="162">
        <v>0</v>
      </c>
      <c r="K3135" s="163">
        <f>Лист4!E3133/1000</f>
        <v>69.88</v>
      </c>
      <c r="L3135" s="164"/>
      <c r="M3135" s="164"/>
    </row>
    <row r="3136" spans="1:13" s="165" customFormat="1" ht="18.75" customHeight="1" x14ac:dyDescent="0.25">
      <c r="A3136" s="45" t="str">
        <f>Лист4!A3134</f>
        <v xml:space="preserve">Октябрьский пер. д.2 </v>
      </c>
      <c r="B3136" s="185" t="str">
        <f>Лист4!C3134</f>
        <v>Ахтубинский район, п. Верхний Баскунчак</v>
      </c>
      <c r="C3136" s="46">
        <f t="shared" si="98"/>
        <v>19.780514000000004</v>
      </c>
      <c r="D3136" s="46">
        <f t="shared" si="99"/>
        <v>1.2625860000000002</v>
      </c>
      <c r="E3136" s="160">
        <v>0</v>
      </c>
      <c r="F3136" s="161">
        <v>1.2625860000000002</v>
      </c>
      <c r="G3136" s="162">
        <v>0</v>
      </c>
      <c r="H3136" s="162">
        <v>0</v>
      </c>
      <c r="I3136" s="162">
        <v>0</v>
      </c>
      <c r="J3136" s="162">
        <v>0</v>
      </c>
      <c r="K3136" s="163">
        <f>Лист4!E3134/1000</f>
        <v>21.043100000000003</v>
      </c>
      <c r="L3136" s="164"/>
      <c r="M3136" s="164"/>
    </row>
    <row r="3137" spans="1:13" s="165" customFormat="1" ht="18.75" customHeight="1" x14ac:dyDescent="0.25">
      <c r="A3137" s="45" t="str">
        <f>Лист4!A3135</f>
        <v xml:space="preserve">Октябрьский пер. д.4 </v>
      </c>
      <c r="B3137" s="185" t="str">
        <f>Лист4!C3135</f>
        <v>Ахтубинский район, п. Верхний Баскунчак</v>
      </c>
      <c r="C3137" s="46">
        <f t="shared" si="98"/>
        <v>31.786287999999999</v>
      </c>
      <c r="D3137" s="46">
        <f t="shared" si="99"/>
        <v>2.0289119999999996</v>
      </c>
      <c r="E3137" s="160">
        <v>0</v>
      </c>
      <c r="F3137" s="161">
        <v>2.0289119999999996</v>
      </c>
      <c r="G3137" s="162">
        <v>0</v>
      </c>
      <c r="H3137" s="162">
        <v>0</v>
      </c>
      <c r="I3137" s="162">
        <v>0</v>
      </c>
      <c r="J3137" s="162">
        <v>0</v>
      </c>
      <c r="K3137" s="163">
        <f>Лист4!E3135/1000</f>
        <v>33.815199999999997</v>
      </c>
      <c r="L3137" s="164"/>
      <c r="M3137" s="164"/>
    </row>
    <row r="3138" spans="1:13" s="165" customFormat="1" ht="18.75" customHeight="1" x14ac:dyDescent="0.25">
      <c r="A3138" s="45" t="str">
        <f>Лист4!A3136</f>
        <v xml:space="preserve">Октябрьский пер. д.6 </v>
      </c>
      <c r="B3138" s="185" t="str">
        <f>Лист4!C3136</f>
        <v>Ахтубинский район, п. Верхний Баскунчак</v>
      </c>
      <c r="C3138" s="46">
        <f t="shared" si="98"/>
        <v>44.073498000000001</v>
      </c>
      <c r="D3138" s="46">
        <f t="shared" si="99"/>
        <v>2.8132020000000004</v>
      </c>
      <c r="E3138" s="160">
        <v>0</v>
      </c>
      <c r="F3138" s="161">
        <v>2.8132020000000004</v>
      </c>
      <c r="G3138" s="162">
        <v>0</v>
      </c>
      <c r="H3138" s="162">
        <v>0</v>
      </c>
      <c r="I3138" s="162">
        <v>0</v>
      </c>
      <c r="J3138" s="162">
        <v>0</v>
      </c>
      <c r="K3138" s="163">
        <f>Лист4!E3136/1000</f>
        <v>46.886700000000005</v>
      </c>
      <c r="L3138" s="164"/>
      <c r="M3138" s="164"/>
    </row>
    <row r="3139" spans="1:13" s="165" customFormat="1" ht="25.5" customHeight="1" x14ac:dyDescent="0.25">
      <c r="A3139" s="45" t="str">
        <f>Лист4!A3137</f>
        <v xml:space="preserve">Октябрьский пер. д.7 </v>
      </c>
      <c r="B3139" s="185" t="str">
        <f>Лист4!C3137</f>
        <v>Ахтубинский район, п. Верхний Баскунчак</v>
      </c>
      <c r="C3139" s="46">
        <f t="shared" si="98"/>
        <v>96.390514000000024</v>
      </c>
      <c r="D3139" s="46">
        <f t="shared" si="99"/>
        <v>6.1525860000000012</v>
      </c>
      <c r="E3139" s="160">
        <v>0</v>
      </c>
      <c r="F3139" s="161">
        <v>6.1525860000000012</v>
      </c>
      <c r="G3139" s="162">
        <v>0</v>
      </c>
      <c r="H3139" s="162">
        <v>0</v>
      </c>
      <c r="I3139" s="162">
        <v>0</v>
      </c>
      <c r="J3139" s="162">
        <v>0</v>
      </c>
      <c r="K3139" s="163">
        <f>Лист4!E3137/1000</f>
        <v>102.54310000000002</v>
      </c>
      <c r="L3139" s="164"/>
      <c r="M3139" s="164"/>
    </row>
    <row r="3140" spans="1:13" s="165" customFormat="1" ht="18.75" customHeight="1" x14ac:dyDescent="0.25">
      <c r="A3140" s="45" t="str">
        <f>Лист4!A3138</f>
        <v xml:space="preserve">Октябрьский пер. д.8 </v>
      </c>
      <c r="B3140" s="185" t="str">
        <f>Лист4!C3138</f>
        <v>Ахтубинский район, п. Верхний Баскунчак</v>
      </c>
      <c r="C3140" s="46">
        <f t="shared" si="98"/>
        <v>0</v>
      </c>
      <c r="D3140" s="46">
        <f t="shared" si="99"/>
        <v>0</v>
      </c>
      <c r="E3140" s="160">
        <v>0</v>
      </c>
      <c r="F3140" s="161">
        <v>0</v>
      </c>
      <c r="G3140" s="162">
        <v>0</v>
      </c>
      <c r="H3140" s="162">
        <v>0</v>
      </c>
      <c r="I3140" s="162">
        <v>0</v>
      </c>
      <c r="J3140" s="162">
        <v>0</v>
      </c>
      <c r="K3140" s="163">
        <f>Лист4!E3138/1000-J3140</f>
        <v>0</v>
      </c>
      <c r="L3140" s="164"/>
      <c r="M3140" s="164"/>
    </row>
    <row r="3141" spans="1:13" s="165" customFormat="1" ht="18.75" customHeight="1" x14ac:dyDescent="0.25">
      <c r="A3141" s="45" t="str">
        <f>Лист4!A3139</f>
        <v xml:space="preserve">Октябрьский пер. д.9 </v>
      </c>
      <c r="B3141" s="185" t="str">
        <f>Лист4!C3139</f>
        <v>Ахтубинский район, п. Верхний Баскунчак</v>
      </c>
      <c r="C3141" s="46">
        <f t="shared" si="98"/>
        <v>69.274991999999997</v>
      </c>
      <c r="D3141" s="46">
        <f t="shared" si="99"/>
        <v>4.4218079999999995</v>
      </c>
      <c r="E3141" s="160">
        <v>0</v>
      </c>
      <c r="F3141" s="161">
        <v>4.4218079999999995</v>
      </c>
      <c r="G3141" s="162">
        <v>0</v>
      </c>
      <c r="H3141" s="162">
        <v>0</v>
      </c>
      <c r="I3141" s="162">
        <v>0</v>
      </c>
      <c r="J3141" s="162">
        <v>0</v>
      </c>
      <c r="K3141" s="163">
        <f>Лист4!E3139/1000</f>
        <v>73.696799999999996</v>
      </c>
      <c r="L3141" s="164"/>
      <c r="M3141" s="164"/>
    </row>
    <row r="3142" spans="1:13" s="165" customFormat="1" ht="25.5" customHeight="1" x14ac:dyDescent="0.25">
      <c r="A3142" s="45" t="str">
        <f>Лист4!A3140</f>
        <v xml:space="preserve">Пионерский пер. д.13 </v>
      </c>
      <c r="B3142" s="185" t="str">
        <f>Лист4!C3140</f>
        <v>Ахтубинский район, п. Верхний Баскунчак</v>
      </c>
      <c r="C3142" s="46">
        <f t="shared" si="98"/>
        <v>33.050212000000002</v>
      </c>
      <c r="D3142" s="46">
        <f t="shared" si="99"/>
        <v>2.109588</v>
      </c>
      <c r="E3142" s="160">
        <v>0</v>
      </c>
      <c r="F3142" s="161">
        <v>2.109588</v>
      </c>
      <c r="G3142" s="162">
        <v>0</v>
      </c>
      <c r="H3142" s="162">
        <v>0</v>
      </c>
      <c r="I3142" s="162">
        <v>0</v>
      </c>
      <c r="J3142" s="162">
        <v>0</v>
      </c>
      <c r="K3142" s="163">
        <f>Лист4!E3140/1000</f>
        <v>35.159800000000004</v>
      </c>
      <c r="L3142" s="164"/>
      <c r="M3142" s="164"/>
    </row>
    <row r="3143" spans="1:13" s="165" customFormat="1" ht="25.5" customHeight="1" x14ac:dyDescent="0.25">
      <c r="A3143" s="45" t="str">
        <f>Лист4!A3141</f>
        <v xml:space="preserve">Пролетарская ул. д.123 </v>
      </c>
      <c r="B3143" s="185" t="str">
        <f>Лист4!C3141</f>
        <v>Ахтубинский район, п. Верхний Баскунчак</v>
      </c>
      <c r="C3143" s="46">
        <f t="shared" si="98"/>
        <v>20.603860000000001</v>
      </c>
      <c r="D3143" s="46">
        <f t="shared" si="99"/>
        <v>1.31514</v>
      </c>
      <c r="E3143" s="160">
        <v>0</v>
      </c>
      <c r="F3143" s="161">
        <v>1.31514</v>
      </c>
      <c r="G3143" s="162">
        <v>0</v>
      </c>
      <c r="H3143" s="162">
        <v>0</v>
      </c>
      <c r="I3143" s="162">
        <v>0</v>
      </c>
      <c r="J3143" s="162">
        <v>0</v>
      </c>
      <c r="K3143" s="163">
        <f>Лист4!E3141/1000</f>
        <v>21.919</v>
      </c>
      <c r="L3143" s="164"/>
      <c r="M3143" s="164"/>
    </row>
    <row r="3144" spans="1:13" s="165" customFormat="1" ht="18.75" customHeight="1" x14ac:dyDescent="0.25">
      <c r="A3144" s="45" t="str">
        <f>Лист4!A3142</f>
        <v xml:space="preserve">Пролетарская ул. д.125 </v>
      </c>
      <c r="B3144" s="185" t="str">
        <f>Лист4!C3142</f>
        <v>Ахтубинский район, п. Верхний Баскунчак</v>
      </c>
      <c r="C3144" s="46">
        <f t="shared" si="98"/>
        <v>0</v>
      </c>
      <c r="D3144" s="46">
        <f t="shared" si="99"/>
        <v>0</v>
      </c>
      <c r="E3144" s="160">
        <v>0</v>
      </c>
      <c r="F3144" s="161">
        <v>0</v>
      </c>
      <c r="G3144" s="162">
        <v>0</v>
      </c>
      <c r="H3144" s="162">
        <v>0</v>
      </c>
      <c r="I3144" s="162">
        <v>0</v>
      </c>
      <c r="J3144" s="162">
        <v>0</v>
      </c>
      <c r="K3144" s="163">
        <f>Лист4!E3142/1000</f>
        <v>0</v>
      </c>
      <c r="L3144" s="164"/>
      <c r="M3144" s="164"/>
    </row>
    <row r="3145" spans="1:13" s="165" customFormat="1" ht="18.75" customHeight="1" x14ac:dyDescent="0.25">
      <c r="A3145" s="45" t="str">
        <f>Лист4!A3143</f>
        <v xml:space="preserve">Пролетарская ул. д.127 </v>
      </c>
      <c r="B3145" s="185" t="str">
        <f>Лист4!C3143</f>
        <v>Ахтубинский район, п. Верхний Баскунчак</v>
      </c>
      <c r="C3145" s="46">
        <f t="shared" si="98"/>
        <v>44.425809999999998</v>
      </c>
      <c r="D3145" s="46">
        <f t="shared" si="99"/>
        <v>2.83569</v>
      </c>
      <c r="E3145" s="160">
        <v>0</v>
      </c>
      <c r="F3145" s="161">
        <v>2.83569</v>
      </c>
      <c r="G3145" s="162">
        <v>0</v>
      </c>
      <c r="H3145" s="162">
        <v>0</v>
      </c>
      <c r="I3145" s="162">
        <v>0</v>
      </c>
      <c r="J3145" s="162">
        <v>0</v>
      </c>
      <c r="K3145" s="163">
        <f>Лист4!E3143/1000</f>
        <v>47.261499999999998</v>
      </c>
      <c r="L3145" s="164"/>
      <c r="M3145" s="164"/>
    </row>
    <row r="3146" spans="1:13" s="165" customFormat="1" ht="18.75" customHeight="1" x14ac:dyDescent="0.25">
      <c r="A3146" s="45" t="str">
        <f>Лист4!A3144</f>
        <v xml:space="preserve">Пролетарская ул. д.131 </v>
      </c>
      <c r="B3146" s="185" t="str">
        <f>Лист4!C3144</f>
        <v>Ахтубинский район, п. Верхний Баскунчак</v>
      </c>
      <c r="C3146" s="46">
        <f t="shared" si="98"/>
        <v>41.850397999999998</v>
      </c>
      <c r="D3146" s="46">
        <f t="shared" si="99"/>
        <v>2.6713019999999998</v>
      </c>
      <c r="E3146" s="160">
        <v>0</v>
      </c>
      <c r="F3146" s="161">
        <v>2.6713019999999998</v>
      </c>
      <c r="G3146" s="162">
        <v>0</v>
      </c>
      <c r="H3146" s="162">
        <v>0</v>
      </c>
      <c r="I3146" s="162">
        <v>0</v>
      </c>
      <c r="J3146" s="162">
        <v>0</v>
      </c>
      <c r="K3146" s="163">
        <f>Лист4!E3144/1000</f>
        <v>44.521699999999996</v>
      </c>
      <c r="L3146" s="164"/>
      <c r="M3146" s="164"/>
    </row>
    <row r="3147" spans="1:13" s="165" customFormat="1" ht="18.75" customHeight="1" x14ac:dyDescent="0.25">
      <c r="A3147" s="45" t="str">
        <f>Лист4!A3145</f>
        <v xml:space="preserve">Советская ул. д.14 </v>
      </c>
      <c r="B3147" s="185" t="str">
        <f>Лист4!C3145</f>
        <v>Ахтубинский район, п. Верхний Баскунчак</v>
      </c>
      <c r="C3147" s="46">
        <f t="shared" si="98"/>
        <v>0</v>
      </c>
      <c r="D3147" s="46">
        <f t="shared" si="99"/>
        <v>0</v>
      </c>
      <c r="E3147" s="160">
        <v>0</v>
      </c>
      <c r="F3147" s="161">
        <v>0</v>
      </c>
      <c r="G3147" s="162">
        <v>0</v>
      </c>
      <c r="H3147" s="162">
        <v>0</v>
      </c>
      <c r="I3147" s="162">
        <v>0</v>
      </c>
      <c r="J3147" s="162">
        <v>0</v>
      </c>
      <c r="K3147" s="163">
        <f>Лист4!E3145/1000</f>
        <v>0</v>
      </c>
      <c r="L3147" s="164"/>
      <c r="M3147" s="164"/>
    </row>
    <row r="3148" spans="1:13" s="165" customFormat="1" ht="18.75" customHeight="1" x14ac:dyDescent="0.25">
      <c r="A3148" s="45" t="str">
        <f>Лист4!A3146</f>
        <v xml:space="preserve">Советская ул. д.16 </v>
      </c>
      <c r="B3148" s="185" t="str">
        <f>Лист4!C3146</f>
        <v>Ахтубинский район, п. Верхний Баскунчак</v>
      </c>
      <c r="C3148" s="46">
        <f t="shared" si="98"/>
        <v>7.6694600000000008</v>
      </c>
      <c r="D3148" s="46">
        <f t="shared" si="99"/>
        <v>0.48954000000000009</v>
      </c>
      <c r="E3148" s="160">
        <v>0</v>
      </c>
      <c r="F3148" s="161">
        <v>0.48954000000000009</v>
      </c>
      <c r="G3148" s="162">
        <v>0</v>
      </c>
      <c r="H3148" s="162">
        <v>0</v>
      </c>
      <c r="I3148" s="162">
        <v>0</v>
      </c>
      <c r="J3148" s="162">
        <v>0</v>
      </c>
      <c r="K3148" s="163">
        <f>Лист4!E3146/1000</f>
        <v>8.1590000000000007</v>
      </c>
      <c r="L3148" s="164"/>
      <c r="M3148" s="164"/>
    </row>
    <row r="3149" spans="1:13" s="165" customFormat="1" ht="18.75" customHeight="1" x14ac:dyDescent="0.25">
      <c r="A3149" s="45" t="str">
        <f>Лист4!A3147</f>
        <v xml:space="preserve">Советская ул. д.18 </v>
      </c>
      <c r="B3149" s="185" t="str">
        <f>Лист4!C3147</f>
        <v>Ахтубинский район, п. Верхний Баскунчак</v>
      </c>
      <c r="C3149" s="46">
        <f t="shared" si="98"/>
        <v>0</v>
      </c>
      <c r="D3149" s="46">
        <f t="shared" si="99"/>
        <v>0</v>
      </c>
      <c r="E3149" s="160">
        <v>0</v>
      </c>
      <c r="F3149" s="161">
        <v>0</v>
      </c>
      <c r="G3149" s="162">
        <v>0</v>
      </c>
      <c r="H3149" s="162">
        <v>0</v>
      </c>
      <c r="I3149" s="162">
        <v>0</v>
      </c>
      <c r="J3149" s="162">
        <v>0</v>
      </c>
      <c r="K3149" s="163">
        <f>Лист4!E3147/1000</f>
        <v>0</v>
      </c>
      <c r="L3149" s="164"/>
      <c r="M3149" s="164"/>
    </row>
    <row r="3150" spans="1:13" s="165" customFormat="1" ht="18.75" customHeight="1" x14ac:dyDescent="0.25">
      <c r="A3150" s="45" t="str">
        <f>Лист4!A3148</f>
        <v xml:space="preserve">Советская ул. д.24 </v>
      </c>
      <c r="B3150" s="185" t="str">
        <f>Лист4!C3148</f>
        <v>Ахтубинский район, п. Верхний Баскунчак</v>
      </c>
      <c r="C3150" s="46">
        <f t="shared" si="98"/>
        <v>22.59008</v>
      </c>
      <c r="D3150" s="46">
        <f t="shared" si="99"/>
        <v>1.4419200000000001</v>
      </c>
      <c r="E3150" s="160">
        <v>0</v>
      </c>
      <c r="F3150" s="161">
        <v>1.4419200000000001</v>
      </c>
      <c r="G3150" s="162">
        <v>0</v>
      </c>
      <c r="H3150" s="162">
        <v>0</v>
      </c>
      <c r="I3150" s="162">
        <v>0</v>
      </c>
      <c r="J3150" s="162">
        <v>0</v>
      </c>
      <c r="K3150" s="163">
        <f>Лист4!E3148/1000</f>
        <v>24.032</v>
      </c>
      <c r="L3150" s="164"/>
      <c r="M3150" s="164"/>
    </row>
    <row r="3151" spans="1:13" s="165" customFormat="1" ht="18.75" customHeight="1" x14ac:dyDescent="0.25">
      <c r="A3151" s="45" t="str">
        <f>Лист4!A3149</f>
        <v xml:space="preserve">Советская ул. д.26 </v>
      </c>
      <c r="B3151" s="185" t="str">
        <f>Лист4!C3149</f>
        <v>Ахтубинский район, п. Верхний Баскунчак</v>
      </c>
      <c r="C3151" s="46">
        <f t="shared" si="98"/>
        <v>17.315270000000002</v>
      </c>
      <c r="D3151" s="46">
        <f t="shared" si="99"/>
        <v>1.1052300000000002</v>
      </c>
      <c r="E3151" s="160">
        <v>0</v>
      </c>
      <c r="F3151" s="161">
        <v>1.1052300000000002</v>
      </c>
      <c r="G3151" s="162">
        <v>0</v>
      </c>
      <c r="H3151" s="162">
        <v>0</v>
      </c>
      <c r="I3151" s="162">
        <v>0</v>
      </c>
      <c r="J3151" s="162">
        <v>0</v>
      </c>
      <c r="K3151" s="163">
        <f>Лист4!E3149/1000</f>
        <v>18.420500000000001</v>
      </c>
      <c r="L3151" s="164"/>
      <c r="M3151" s="164"/>
    </row>
    <row r="3152" spans="1:13" s="165" customFormat="1" ht="18.75" customHeight="1" x14ac:dyDescent="0.25">
      <c r="A3152" s="45" t="str">
        <f>Лист4!A3150</f>
        <v xml:space="preserve">Советская ул. д.28 </v>
      </c>
      <c r="B3152" s="185" t="str">
        <f>Лист4!C3150</f>
        <v>Ахтубинский район, п. Верхний Баскунчак</v>
      </c>
      <c r="C3152" s="46">
        <f t="shared" si="98"/>
        <v>0</v>
      </c>
      <c r="D3152" s="46">
        <f t="shared" si="99"/>
        <v>0</v>
      </c>
      <c r="E3152" s="160">
        <v>0</v>
      </c>
      <c r="F3152" s="161">
        <v>0</v>
      </c>
      <c r="G3152" s="162">
        <v>0</v>
      </c>
      <c r="H3152" s="162">
        <v>0</v>
      </c>
      <c r="I3152" s="162">
        <v>0</v>
      </c>
      <c r="J3152" s="162">
        <v>0</v>
      </c>
      <c r="K3152" s="163">
        <f>Лист4!E3150/1000</f>
        <v>0</v>
      </c>
      <c r="L3152" s="164"/>
      <c r="M3152" s="164"/>
    </row>
    <row r="3153" spans="1:13" s="165" customFormat="1" ht="18.75" customHeight="1" x14ac:dyDescent="0.25">
      <c r="A3153" s="45" t="str">
        <f>Лист4!A3151</f>
        <v xml:space="preserve">Школьный пер. д.1 </v>
      </c>
      <c r="B3153" s="185" t="str">
        <f>Лист4!C3151</f>
        <v>Ахтубинский район, п. Верхний Баскунчак</v>
      </c>
      <c r="C3153" s="46">
        <f t="shared" si="98"/>
        <v>16.490796000000003</v>
      </c>
      <c r="D3153" s="46">
        <f t="shared" si="99"/>
        <v>1.0526040000000001</v>
      </c>
      <c r="E3153" s="160"/>
      <c r="F3153" s="161">
        <v>1.0526040000000001</v>
      </c>
      <c r="G3153" s="162"/>
      <c r="H3153" s="162"/>
      <c r="I3153" s="162"/>
      <c r="J3153" s="162">
        <v>0</v>
      </c>
      <c r="K3153" s="163">
        <f>Лист4!E3151/1000</f>
        <v>17.543400000000002</v>
      </c>
      <c r="L3153" s="164"/>
      <c r="M3153" s="164"/>
    </row>
    <row r="3154" spans="1:13" s="165" customFormat="1" ht="15" customHeight="1" x14ac:dyDescent="0.25">
      <c r="A3154" s="45" t="str">
        <f>Лист4!A3152</f>
        <v xml:space="preserve">Школьный пер. д.3 </v>
      </c>
      <c r="B3154" s="185" t="str">
        <f>Лист4!C3152</f>
        <v>Ахтубинский район, п. Верхний Баскунчак</v>
      </c>
      <c r="C3154" s="46">
        <f t="shared" si="98"/>
        <v>17.832833999999998</v>
      </c>
      <c r="D3154" s="46">
        <f t="shared" si="99"/>
        <v>1.138266</v>
      </c>
      <c r="E3154" s="160">
        <v>0</v>
      </c>
      <c r="F3154" s="161">
        <v>1.138266</v>
      </c>
      <c r="G3154" s="162">
        <v>0</v>
      </c>
      <c r="H3154" s="162">
        <v>0</v>
      </c>
      <c r="I3154" s="162">
        <v>0</v>
      </c>
      <c r="J3154" s="162">
        <v>0</v>
      </c>
      <c r="K3154" s="163">
        <f>Лист4!E3152/1000</f>
        <v>18.9711</v>
      </c>
      <c r="L3154" s="164"/>
      <c r="M3154" s="164"/>
    </row>
    <row r="3155" spans="1:13" s="165" customFormat="1" ht="18.75" customHeight="1" x14ac:dyDescent="0.25">
      <c r="A3155" s="45" t="str">
        <f>Лист4!A3153</f>
        <v xml:space="preserve">Школьный пер. д.5 </v>
      </c>
      <c r="B3155" s="185" t="str">
        <f>Лист4!C3153</f>
        <v>Ахтубинский район, п. Верхний Баскунчак</v>
      </c>
      <c r="C3155" s="46">
        <f t="shared" si="98"/>
        <v>18.485099999999999</v>
      </c>
      <c r="D3155" s="46">
        <f t="shared" si="99"/>
        <v>1.1798999999999999</v>
      </c>
      <c r="E3155" s="160">
        <v>0</v>
      </c>
      <c r="F3155" s="161">
        <v>1.1798999999999999</v>
      </c>
      <c r="G3155" s="162">
        <v>0</v>
      </c>
      <c r="H3155" s="162">
        <v>0</v>
      </c>
      <c r="I3155" s="162">
        <v>0</v>
      </c>
      <c r="J3155" s="162">
        <v>0</v>
      </c>
      <c r="K3155" s="163">
        <f>Лист4!E3153/1000</f>
        <v>19.664999999999999</v>
      </c>
      <c r="L3155" s="164"/>
      <c r="M3155" s="164"/>
    </row>
    <row r="3156" spans="1:13" s="165" customFormat="1" ht="25.5" customHeight="1" x14ac:dyDescent="0.25">
      <c r="A3156" s="45" t="str">
        <f>Лист4!A3154</f>
        <v xml:space="preserve">Школьный пер. д.7 </v>
      </c>
      <c r="B3156" s="185" t="str">
        <f>Лист4!C3154</f>
        <v>Ахтубинский район, п. Верхний Баскунчак</v>
      </c>
      <c r="C3156" s="46">
        <f t="shared" si="98"/>
        <v>50.942265999999989</v>
      </c>
      <c r="D3156" s="46">
        <f t="shared" si="99"/>
        <v>3.2516339999999997</v>
      </c>
      <c r="E3156" s="160">
        <v>0</v>
      </c>
      <c r="F3156" s="161">
        <v>3.2516339999999997</v>
      </c>
      <c r="G3156" s="162">
        <v>0</v>
      </c>
      <c r="H3156" s="162">
        <v>0</v>
      </c>
      <c r="I3156" s="162">
        <v>0</v>
      </c>
      <c r="J3156" s="162">
        <v>0</v>
      </c>
      <c r="K3156" s="163">
        <f>Лист4!E3154/1000</f>
        <v>54.193899999999992</v>
      </c>
      <c r="L3156" s="164"/>
      <c r="M3156" s="164"/>
    </row>
    <row r="3157" spans="1:13" s="165" customFormat="1" ht="25.5" customHeight="1" x14ac:dyDescent="0.25">
      <c r="A3157" s="45" t="str">
        <f>Лист4!A3155</f>
        <v xml:space="preserve">Щетинкина ул. д.63 </v>
      </c>
      <c r="B3157" s="185" t="str">
        <f>Лист4!C3155</f>
        <v>Ахтубинский район, п. Верхний Баскунчак</v>
      </c>
      <c r="C3157" s="46">
        <f t="shared" si="98"/>
        <v>38.270032</v>
      </c>
      <c r="D3157" s="46">
        <f t="shared" si="99"/>
        <v>2.4427680000000001</v>
      </c>
      <c r="E3157" s="160">
        <v>0</v>
      </c>
      <c r="F3157" s="161">
        <v>2.4427680000000001</v>
      </c>
      <c r="G3157" s="162">
        <v>0</v>
      </c>
      <c r="H3157" s="162">
        <v>0</v>
      </c>
      <c r="I3157" s="162">
        <v>0</v>
      </c>
      <c r="J3157" s="162">
        <v>0</v>
      </c>
      <c r="K3157" s="163">
        <f>Лист4!E3155/1000</f>
        <v>40.712800000000001</v>
      </c>
      <c r="L3157" s="164"/>
      <c r="M3157" s="164"/>
    </row>
    <row r="3158" spans="1:13" s="165" customFormat="1" ht="18.75" customHeight="1" x14ac:dyDescent="0.25">
      <c r="A3158" s="45" t="str">
        <f>Лист4!A3156</f>
        <v xml:space="preserve">100-летие Солепромысла ул. д.14 </v>
      </c>
      <c r="B3158" s="185" t="str">
        <f>Лист4!C3156</f>
        <v>Ахтубинский район, рп. Нижний Баскунчак</v>
      </c>
      <c r="C3158" s="46">
        <f t="shared" si="98"/>
        <v>49.868786</v>
      </c>
      <c r="D3158" s="46">
        <f t="shared" si="99"/>
        <v>3.1831140000000007</v>
      </c>
      <c r="E3158" s="160">
        <v>0</v>
      </c>
      <c r="F3158" s="161">
        <v>3.1831140000000007</v>
      </c>
      <c r="G3158" s="162">
        <v>0</v>
      </c>
      <c r="H3158" s="162">
        <v>0</v>
      </c>
      <c r="I3158" s="162">
        <v>0</v>
      </c>
      <c r="J3158" s="162">
        <v>0</v>
      </c>
      <c r="K3158" s="163">
        <f>Лист4!E3156/1000</f>
        <v>53.051900000000003</v>
      </c>
      <c r="L3158" s="164"/>
      <c r="M3158" s="164"/>
    </row>
    <row r="3159" spans="1:13" s="165" customFormat="1" ht="18.75" customHeight="1" x14ac:dyDescent="0.25">
      <c r="A3159" s="45" t="str">
        <f>Лист4!A3157</f>
        <v xml:space="preserve">100-летие Солепромысла ул. д.16 </v>
      </c>
      <c r="B3159" s="185" t="str">
        <f>Лист4!C3157</f>
        <v>Ахтубинский район, рп. Нижний Баскунчак</v>
      </c>
      <c r="C3159" s="46">
        <f t="shared" si="98"/>
        <v>18.494218</v>
      </c>
      <c r="D3159" s="46">
        <f t="shared" si="99"/>
        <v>1.180482</v>
      </c>
      <c r="E3159" s="160">
        <v>0</v>
      </c>
      <c r="F3159" s="161">
        <v>1.180482</v>
      </c>
      <c r="G3159" s="162">
        <v>0</v>
      </c>
      <c r="H3159" s="162">
        <v>0</v>
      </c>
      <c r="I3159" s="162">
        <v>0</v>
      </c>
      <c r="J3159" s="162">
        <v>0</v>
      </c>
      <c r="K3159" s="163">
        <f>Лист4!E3157/1000</f>
        <v>19.674700000000001</v>
      </c>
      <c r="L3159" s="164"/>
      <c r="M3159" s="164"/>
    </row>
    <row r="3160" spans="1:13" s="165" customFormat="1" ht="18.75" customHeight="1" x14ac:dyDescent="0.25">
      <c r="A3160" s="45" t="str">
        <f>Лист4!A3158</f>
        <v xml:space="preserve">Джамбула ул. д.26А </v>
      </c>
      <c r="B3160" s="185" t="str">
        <f>Лист4!C3158</f>
        <v>Ахтубинский район, рп. Нижний Баскунчак</v>
      </c>
      <c r="C3160" s="46">
        <f t="shared" si="98"/>
        <v>41.738914000000008</v>
      </c>
      <c r="D3160" s="46">
        <f t="shared" si="99"/>
        <v>2.6641860000000004</v>
      </c>
      <c r="E3160" s="160">
        <v>0</v>
      </c>
      <c r="F3160" s="161">
        <v>2.6641860000000004</v>
      </c>
      <c r="G3160" s="162">
        <v>0</v>
      </c>
      <c r="H3160" s="162">
        <v>0</v>
      </c>
      <c r="I3160" s="162">
        <v>0</v>
      </c>
      <c r="J3160" s="162">
        <v>0</v>
      </c>
      <c r="K3160" s="163">
        <f>Лист4!E3158/1000</f>
        <v>44.403100000000009</v>
      </c>
      <c r="L3160" s="164"/>
      <c r="M3160" s="164"/>
    </row>
    <row r="3161" spans="1:13" s="165" customFormat="1" ht="18.75" customHeight="1" x14ac:dyDescent="0.25">
      <c r="A3161" s="45" t="str">
        <f>Лист4!A3159</f>
        <v xml:space="preserve">Кирова ул. д.1 </v>
      </c>
      <c r="B3161" s="185" t="str">
        <f>Лист4!C3159</f>
        <v>Ахтубинский район, рп. Нижний Баскунчак</v>
      </c>
      <c r="C3161" s="46">
        <f t="shared" si="98"/>
        <v>17.045866</v>
      </c>
      <c r="D3161" s="46">
        <f t="shared" si="99"/>
        <v>1.0880339999999999</v>
      </c>
      <c r="E3161" s="160">
        <v>0</v>
      </c>
      <c r="F3161" s="161">
        <v>1.0880339999999999</v>
      </c>
      <c r="G3161" s="162">
        <v>0</v>
      </c>
      <c r="H3161" s="162">
        <v>0</v>
      </c>
      <c r="I3161" s="162">
        <v>0</v>
      </c>
      <c r="J3161" s="162">
        <v>0</v>
      </c>
      <c r="K3161" s="163">
        <f>Лист4!E3159/1000</f>
        <v>18.133900000000001</v>
      </c>
      <c r="L3161" s="164"/>
      <c r="M3161" s="164"/>
    </row>
    <row r="3162" spans="1:13" s="165" customFormat="1" ht="25.5" customHeight="1" x14ac:dyDescent="0.25">
      <c r="A3162" s="45" t="str">
        <f>Лист4!A3160</f>
        <v xml:space="preserve">Кирова ул. д.2 </v>
      </c>
      <c r="B3162" s="185" t="str">
        <f>Лист4!C3160</f>
        <v>Ахтубинский район, рп. Нижний Баскунчак</v>
      </c>
      <c r="C3162" s="46">
        <f t="shared" si="98"/>
        <v>15.485277999999997</v>
      </c>
      <c r="D3162" s="46">
        <f t="shared" si="99"/>
        <v>0.9884219999999998</v>
      </c>
      <c r="E3162" s="160">
        <v>0</v>
      </c>
      <c r="F3162" s="161">
        <v>0.9884219999999998</v>
      </c>
      <c r="G3162" s="162">
        <v>0</v>
      </c>
      <c r="H3162" s="162">
        <v>0</v>
      </c>
      <c r="I3162" s="162">
        <v>0</v>
      </c>
      <c r="J3162" s="162">
        <v>0</v>
      </c>
      <c r="K3162" s="163">
        <f>Лист4!E3160/1000</f>
        <v>16.473699999999997</v>
      </c>
      <c r="L3162" s="164"/>
      <c r="M3162" s="164"/>
    </row>
    <row r="3163" spans="1:13" s="165" customFormat="1" ht="18.75" customHeight="1" x14ac:dyDescent="0.25">
      <c r="A3163" s="45" t="str">
        <f>Лист4!A3161</f>
        <v xml:space="preserve">Кирова ул. д.3 </v>
      </c>
      <c r="B3163" s="185" t="str">
        <f>Лист4!C3161</f>
        <v>Ахтубинский район, рп. Нижний Баскунчак</v>
      </c>
      <c r="C3163" s="46">
        <f t="shared" si="98"/>
        <v>0</v>
      </c>
      <c r="D3163" s="46">
        <f t="shared" si="99"/>
        <v>0</v>
      </c>
      <c r="E3163" s="160">
        <v>0</v>
      </c>
      <c r="F3163" s="161">
        <v>0</v>
      </c>
      <c r="G3163" s="162">
        <v>0</v>
      </c>
      <c r="H3163" s="162">
        <v>0</v>
      </c>
      <c r="I3163" s="162">
        <v>0</v>
      </c>
      <c r="J3163" s="162">
        <v>0</v>
      </c>
      <c r="K3163" s="163">
        <f>Лист4!E3161/1000</f>
        <v>0</v>
      </c>
      <c r="L3163" s="164"/>
      <c r="M3163" s="164"/>
    </row>
    <row r="3164" spans="1:13" s="165" customFormat="1" ht="18.75" customHeight="1" x14ac:dyDescent="0.25">
      <c r="A3164" s="45" t="str">
        <f>Лист4!A3162</f>
        <v xml:space="preserve">Кирова ул. д.4 </v>
      </c>
      <c r="B3164" s="185" t="str">
        <f>Лист4!C3162</f>
        <v>Ахтубинский район, рп. Нижний Баскунчак</v>
      </c>
      <c r="C3164" s="46">
        <f t="shared" si="98"/>
        <v>0</v>
      </c>
      <c r="D3164" s="46">
        <f t="shared" si="99"/>
        <v>0</v>
      </c>
      <c r="E3164" s="160">
        <v>0</v>
      </c>
      <c r="F3164" s="161">
        <v>0</v>
      </c>
      <c r="G3164" s="162">
        <v>0</v>
      </c>
      <c r="H3164" s="162">
        <v>0</v>
      </c>
      <c r="I3164" s="162">
        <v>0</v>
      </c>
      <c r="J3164" s="162">
        <v>0</v>
      </c>
      <c r="K3164" s="163">
        <f>Лист4!E3162/1000</f>
        <v>0</v>
      </c>
      <c r="L3164" s="164"/>
      <c r="M3164" s="164"/>
    </row>
    <row r="3165" spans="1:13" s="165" customFormat="1" ht="18.75" customHeight="1" x14ac:dyDescent="0.25">
      <c r="A3165" s="45" t="str">
        <f>Лист4!A3163</f>
        <v xml:space="preserve">Кирова ул. д.5 </v>
      </c>
      <c r="B3165" s="185" t="str">
        <f>Лист4!C3163</f>
        <v>Ахтубинский район, рп. Нижний Баскунчак</v>
      </c>
      <c r="C3165" s="46">
        <f t="shared" si="98"/>
        <v>8.5524959999999997</v>
      </c>
      <c r="D3165" s="46">
        <f t="shared" si="99"/>
        <v>0.54590399999999994</v>
      </c>
      <c r="E3165" s="160">
        <v>0</v>
      </c>
      <c r="F3165" s="161">
        <v>0.54590399999999994</v>
      </c>
      <c r="G3165" s="162">
        <v>0</v>
      </c>
      <c r="H3165" s="162">
        <v>0</v>
      </c>
      <c r="I3165" s="162">
        <v>0</v>
      </c>
      <c r="J3165" s="162">
        <v>0</v>
      </c>
      <c r="K3165" s="163">
        <f>Лист4!E3163/1000</f>
        <v>9.0983999999999998</v>
      </c>
      <c r="L3165" s="164"/>
      <c r="M3165" s="164"/>
    </row>
    <row r="3166" spans="1:13" s="165" customFormat="1" ht="18.75" customHeight="1" x14ac:dyDescent="0.25">
      <c r="A3166" s="45" t="str">
        <f>Лист4!A3164</f>
        <v xml:space="preserve">Кирова ул. д.6 </v>
      </c>
      <c r="B3166" s="185" t="str">
        <f>Лист4!C3164</f>
        <v>Ахтубинский район, рп. Нижний Баскунчак</v>
      </c>
      <c r="C3166" s="46">
        <f t="shared" si="98"/>
        <v>0</v>
      </c>
      <c r="D3166" s="46">
        <f t="shared" si="99"/>
        <v>0</v>
      </c>
      <c r="E3166" s="160">
        <v>0</v>
      </c>
      <c r="F3166" s="161">
        <v>0</v>
      </c>
      <c r="G3166" s="162">
        <v>0</v>
      </c>
      <c r="H3166" s="162">
        <v>0</v>
      </c>
      <c r="I3166" s="162">
        <v>0</v>
      </c>
      <c r="J3166" s="162">
        <v>0</v>
      </c>
      <c r="K3166" s="163">
        <f>Лист4!E3164/1000</f>
        <v>0</v>
      </c>
      <c r="L3166" s="164"/>
      <c r="M3166" s="164"/>
    </row>
    <row r="3167" spans="1:13" s="165" customFormat="1" ht="18.75" customHeight="1" x14ac:dyDescent="0.25">
      <c r="A3167" s="45" t="str">
        <f>Лист4!A3165</f>
        <v xml:space="preserve">Кирова ул. д.7 </v>
      </c>
      <c r="B3167" s="185" t="str">
        <f>Лист4!C3165</f>
        <v>Ахтубинский район, рп. Нижний Баскунчак</v>
      </c>
      <c r="C3167" s="46">
        <f t="shared" si="98"/>
        <v>1.3263400000000001</v>
      </c>
      <c r="D3167" s="46">
        <f t="shared" si="99"/>
        <v>8.4660000000000013E-2</v>
      </c>
      <c r="E3167" s="160">
        <v>0</v>
      </c>
      <c r="F3167" s="161">
        <v>8.4660000000000013E-2</v>
      </c>
      <c r="G3167" s="162">
        <v>0</v>
      </c>
      <c r="H3167" s="162">
        <v>0</v>
      </c>
      <c r="I3167" s="162">
        <v>0</v>
      </c>
      <c r="J3167" s="162">
        <v>0</v>
      </c>
      <c r="K3167" s="163">
        <f>Лист4!E3165/1000</f>
        <v>1.411</v>
      </c>
      <c r="L3167" s="164"/>
      <c r="M3167" s="164"/>
    </row>
    <row r="3168" spans="1:13" s="165" customFormat="1" ht="18.75" customHeight="1" x14ac:dyDescent="0.25">
      <c r="A3168" s="45" t="str">
        <f>Лист4!A3166</f>
        <v xml:space="preserve">Кирова ул. д.8 </v>
      </c>
      <c r="B3168" s="185" t="str">
        <f>Лист4!C3166</f>
        <v>Ахтубинский район, рп. Нижний Баскунчак</v>
      </c>
      <c r="C3168" s="46">
        <f t="shared" si="98"/>
        <v>0</v>
      </c>
      <c r="D3168" s="46">
        <f t="shared" si="99"/>
        <v>0</v>
      </c>
      <c r="E3168" s="160">
        <v>0</v>
      </c>
      <c r="F3168" s="161">
        <v>0</v>
      </c>
      <c r="G3168" s="162">
        <v>0</v>
      </c>
      <c r="H3168" s="162">
        <v>0</v>
      </c>
      <c r="I3168" s="162">
        <v>0</v>
      </c>
      <c r="J3168" s="162">
        <v>0</v>
      </c>
      <c r="K3168" s="163">
        <f>Лист4!E3166/1000</f>
        <v>0</v>
      </c>
      <c r="L3168" s="164"/>
      <c r="M3168" s="164"/>
    </row>
    <row r="3169" spans="1:13" s="165" customFormat="1" ht="18.75" customHeight="1" x14ac:dyDescent="0.25">
      <c r="A3169" s="45" t="str">
        <f>Лист4!A3167</f>
        <v xml:space="preserve">Максима Горького ул. д.25 </v>
      </c>
      <c r="B3169" s="185" t="str">
        <f>Лист4!C3167</f>
        <v>Ахтубинский район, рп. Нижний Баскунчак</v>
      </c>
      <c r="C3169" s="46">
        <f t="shared" si="98"/>
        <v>24.79861</v>
      </c>
      <c r="D3169" s="46">
        <f t="shared" si="99"/>
        <v>1.5828899999999999</v>
      </c>
      <c r="E3169" s="160">
        <v>0</v>
      </c>
      <c r="F3169" s="161">
        <v>1.5828899999999999</v>
      </c>
      <c r="G3169" s="162">
        <v>0</v>
      </c>
      <c r="H3169" s="162">
        <v>0</v>
      </c>
      <c r="I3169" s="162">
        <v>0</v>
      </c>
      <c r="J3169" s="162">
        <v>0</v>
      </c>
      <c r="K3169" s="163">
        <f>Лист4!E3167/1000</f>
        <v>26.381499999999999</v>
      </c>
      <c r="L3169" s="164"/>
      <c r="M3169" s="164"/>
    </row>
    <row r="3170" spans="1:13" s="165" customFormat="1" ht="18.75" customHeight="1" x14ac:dyDescent="0.25">
      <c r="A3170" s="45" t="str">
        <f>Лист4!A3168</f>
        <v xml:space="preserve">Максима Горького ул. д.29 </v>
      </c>
      <c r="B3170" s="185" t="str">
        <f>Лист4!C3168</f>
        <v>Ахтубинский район, рп. Нижний Баскунчак</v>
      </c>
      <c r="C3170" s="46">
        <f t="shared" si="98"/>
        <v>7.4636940000000003</v>
      </c>
      <c r="D3170" s="46">
        <f t="shared" si="99"/>
        <v>0.476406</v>
      </c>
      <c r="E3170" s="160">
        <v>0</v>
      </c>
      <c r="F3170" s="161">
        <v>0.476406</v>
      </c>
      <c r="G3170" s="162">
        <v>0</v>
      </c>
      <c r="H3170" s="162">
        <v>0</v>
      </c>
      <c r="I3170" s="162">
        <v>0</v>
      </c>
      <c r="J3170" s="162">
        <v>0</v>
      </c>
      <c r="K3170" s="163">
        <f>Лист4!E3168/1000</f>
        <v>7.9401000000000002</v>
      </c>
      <c r="L3170" s="164"/>
      <c r="M3170" s="164"/>
    </row>
    <row r="3171" spans="1:13" s="165" customFormat="1" ht="18.75" customHeight="1" x14ac:dyDescent="0.25">
      <c r="A3171" s="45" t="str">
        <f>Лист4!A3169</f>
        <v xml:space="preserve">Микрорайон мкн. д.1 </v>
      </c>
      <c r="B3171" s="185" t="str">
        <f>Лист4!C3169</f>
        <v>Ахтубинский район, рп. Нижний Баскунчак</v>
      </c>
      <c r="C3171" s="46">
        <f t="shared" si="98"/>
        <v>168.79852600000004</v>
      </c>
      <c r="D3171" s="46">
        <f t="shared" si="99"/>
        <v>10.774374000000002</v>
      </c>
      <c r="E3171" s="160">
        <v>0</v>
      </c>
      <c r="F3171" s="161">
        <v>10.774374000000002</v>
      </c>
      <c r="G3171" s="162">
        <v>0</v>
      </c>
      <c r="H3171" s="162">
        <v>0</v>
      </c>
      <c r="I3171" s="162">
        <v>0</v>
      </c>
      <c r="J3171" s="162">
        <v>0</v>
      </c>
      <c r="K3171" s="163">
        <f>Лист4!E3169/1000</f>
        <v>179.57290000000003</v>
      </c>
      <c r="L3171" s="164"/>
      <c r="M3171" s="164"/>
    </row>
    <row r="3172" spans="1:13" s="165" customFormat="1" ht="18.75" customHeight="1" x14ac:dyDescent="0.25">
      <c r="A3172" s="45" t="str">
        <f>Лист4!A3170</f>
        <v xml:space="preserve">Микрорайон мкн. д.2 </v>
      </c>
      <c r="B3172" s="185" t="str">
        <f>Лист4!C3170</f>
        <v>Ахтубинский район, рп. Нижний Баскунчак</v>
      </c>
      <c r="C3172" s="46">
        <f t="shared" si="98"/>
        <v>151.42065200000002</v>
      </c>
      <c r="D3172" s="46">
        <f t="shared" si="99"/>
        <v>9.6651480000000003</v>
      </c>
      <c r="E3172" s="160">
        <v>0</v>
      </c>
      <c r="F3172" s="161">
        <v>9.6651480000000003</v>
      </c>
      <c r="G3172" s="162">
        <v>0</v>
      </c>
      <c r="H3172" s="162">
        <v>0</v>
      </c>
      <c r="I3172" s="162">
        <v>0</v>
      </c>
      <c r="J3172" s="162">
        <v>0</v>
      </c>
      <c r="K3172" s="163">
        <f>Лист4!E3170/1000</f>
        <v>161.08580000000001</v>
      </c>
      <c r="L3172" s="164"/>
      <c r="M3172" s="164"/>
    </row>
    <row r="3173" spans="1:13" s="165" customFormat="1" ht="18.75" customHeight="1" x14ac:dyDescent="0.25">
      <c r="A3173" s="45" t="str">
        <f>Лист4!A3171</f>
        <v xml:space="preserve">Микрорайон мкн. д.3 </v>
      </c>
      <c r="B3173" s="185" t="str">
        <f>Лист4!C3171</f>
        <v>Ахтубинский район, рп. Нижний Баскунчак</v>
      </c>
      <c r="C3173" s="46">
        <f t="shared" si="98"/>
        <v>203.46657200000004</v>
      </c>
      <c r="D3173" s="46">
        <f t="shared" si="99"/>
        <v>12.987228000000005</v>
      </c>
      <c r="E3173" s="160">
        <v>0</v>
      </c>
      <c r="F3173" s="161">
        <v>12.987228000000005</v>
      </c>
      <c r="G3173" s="162">
        <v>0</v>
      </c>
      <c r="H3173" s="162">
        <v>0</v>
      </c>
      <c r="I3173" s="162">
        <v>0</v>
      </c>
      <c r="J3173" s="162">
        <v>0</v>
      </c>
      <c r="K3173" s="163">
        <f>Лист4!E3171/1000</f>
        <v>216.45380000000006</v>
      </c>
      <c r="L3173" s="164"/>
      <c r="M3173" s="164"/>
    </row>
    <row r="3174" spans="1:13" s="165" customFormat="1" ht="18.75" customHeight="1" x14ac:dyDescent="0.25">
      <c r="A3174" s="45" t="str">
        <f>Лист4!A3172</f>
        <v xml:space="preserve">Микрорайон мкн. д.4 </v>
      </c>
      <c r="B3174" s="185" t="str">
        <f>Лист4!C3172</f>
        <v>Ахтубинский район, рп. Нижний Баскунчак</v>
      </c>
      <c r="C3174" s="46">
        <f t="shared" si="98"/>
        <v>153.30309600000001</v>
      </c>
      <c r="D3174" s="46">
        <f t="shared" si="99"/>
        <v>9.785304</v>
      </c>
      <c r="E3174" s="160">
        <v>0</v>
      </c>
      <c r="F3174" s="161">
        <v>9.785304</v>
      </c>
      <c r="G3174" s="162">
        <v>0</v>
      </c>
      <c r="H3174" s="162">
        <v>0</v>
      </c>
      <c r="I3174" s="162">
        <v>0</v>
      </c>
      <c r="J3174" s="162">
        <v>0</v>
      </c>
      <c r="K3174" s="163">
        <f>Лист4!E3172/1000</f>
        <v>163.08840000000001</v>
      </c>
      <c r="L3174" s="164"/>
      <c r="M3174" s="164"/>
    </row>
    <row r="3175" spans="1:13" s="165" customFormat="1" ht="18.75" customHeight="1" x14ac:dyDescent="0.25">
      <c r="A3175" s="45" t="str">
        <f>Лист4!A3173</f>
        <v xml:space="preserve">Микрорайон мкн. д.5 </v>
      </c>
      <c r="B3175" s="185" t="str">
        <f>Лист4!C3173</f>
        <v>Ахтубинский район, рп. Нижний Баскунчак</v>
      </c>
      <c r="C3175" s="46">
        <f t="shared" si="98"/>
        <v>197.64947599999996</v>
      </c>
      <c r="D3175" s="46">
        <f t="shared" si="99"/>
        <v>12.615924</v>
      </c>
      <c r="E3175" s="160">
        <v>0</v>
      </c>
      <c r="F3175" s="161">
        <v>12.615924</v>
      </c>
      <c r="G3175" s="162">
        <v>0</v>
      </c>
      <c r="H3175" s="162">
        <v>0</v>
      </c>
      <c r="I3175" s="162">
        <v>0</v>
      </c>
      <c r="J3175" s="162">
        <v>0</v>
      </c>
      <c r="K3175" s="163">
        <f>Лист4!E3173/1000</f>
        <v>210.26539999999997</v>
      </c>
      <c r="L3175" s="164"/>
      <c r="M3175" s="164"/>
    </row>
    <row r="3176" spans="1:13" s="165" customFormat="1" ht="18.75" customHeight="1" x14ac:dyDescent="0.25">
      <c r="A3176" s="45" t="str">
        <f>Лист4!A3174</f>
        <v xml:space="preserve">Микрорайон мкн. д.6 </v>
      </c>
      <c r="B3176" s="185" t="str">
        <f>Лист4!C3174</f>
        <v>Ахтубинский район, рп. Нижний Баскунчак</v>
      </c>
      <c r="C3176" s="46">
        <f t="shared" si="98"/>
        <v>190.35291399999997</v>
      </c>
      <c r="D3176" s="46">
        <f t="shared" si="99"/>
        <v>12.150185999999998</v>
      </c>
      <c r="E3176" s="160">
        <v>0</v>
      </c>
      <c r="F3176" s="161">
        <v>12.150185999999998</v>
      </c>
      <c r="G3176" s="162">
        <v>0</v>
      </c>
      <c r="H3176" s="162">
        <v>0</v>
      </c>
      <c r="I3176" s="162">
        <v>0</v>
      </c>
      <c r="J3176" s="162">
        <v>0</v>
      </c>
      <c r="K3176" s="163">
        <f>Лист4!E3174/1000</f>
        <v>202.50309999999996</v>
      </c>
      <c r="L3176" s="164"/>
      <c r="M3176" s="164"/>
    </row>
    <row r="3177" spans="1:13" s="165" customFormat="1" ht="18.75" customHeight="1" x14ac:dyDescent="0.25">
      <c r="A3177" s="45" t="str">
        <f>Лист4!A3175</f>
        <v xml:space="preserve">Микрорайон мкн. д.7 </v>
      </c>
      <c r="B3177" s="185" t="str">
        <f>Лист4!C3175</f>
        <v>Ахтубинский район, рп. Нижний Баскунчак</v>
      </c>
      <c r="C3177" s="46">
        <f t="shared" si="98"/>
        <v>186.31110200000001</v>
      </c>
      <c r="D3177" s="46">
        <f t="shared" si="99"/>
        <v>11.892198</v>
      </c>
      <c r="E3177" s="160">
        <v>0</v>
      </c>
      <c r="F3177" s="161">
        <v>11.892198</v>
      </c>
      <c r="G3177" s="162">
        <v>0</v>
      </c>
      <c r="H3177" s="162">
        <v>0</v>
      </c>
      <c r="I3177" s="162">
        <v>0</v>
      </c>
      <c r="J3177" s="162">
        <v>0</v>
      </c>
      <c r="K3177" s="163">
        <f>Лист4!E3175/1000</f>
        <v>198.20330000000001</v>
      </c>
      <c r="L3177" s="164"/>
      <c r="M3177" s="164"/>
    </row>
    <row r="3178" spans="1:13" s="165" customFormat="1" ht="18.75" customHeight="1" x14ac:dyDescent="0.25">
      <c r="A3178" s="45" t="str">
        <f>Лист4!A3176</f>
        <v xml:space="preserve">Микрорайон мкн. д.8 </v>
      </c>
      <c r="B3178" s="185" t="str">
        <f>Лист4!C3176</f>
        <v>Ахтубинский район, рп. Нижний Баскунчак</v>
      </c>
      <c r="C3178" s="46">
        <f t="shared" si="98"/>
        <v>176.12441600000002</v>
      </c>
      <c r="D3178" s="46">
        <f t="shared" si="99"/>
        <v>11.241984000000002</v>
      </c>
      <c r="E3178" s="160">
        <v>0</v>
      </c>
      <c r="F3178" s="161">
        <v>11.241984000000002</v>
      </c>
      <c r="G3178" s="162">
        <v>0</v>
      </c>
      <c r="H3178" s="162">
        <v>0</v>
      </c>
      <c r="I3178" s="162">
        <v>0</v>
      </c>
      <c r="J3178" s="162">
        <v>0</v>
      </c>
      <c r="K3178" s="163">
        <f>Лист4!E3176/1000</f>
        <v>187.36640000000003</v>
      </c>
      <c r="L3178" s="164"/>
      <c r="M3178" s="164"/>
    </row>
    <row r="3179" spans="1:13" s="165" customFormat="1" ht="18.75" customHeight="1" x14ac:dyDescent="0.25">
      <c r="A3179" s="45" t="str">
        <f>Лист4!A3177</f>
        <v xml:space="preserve">Микрорайон мкн. д.9 </v>
      </c>
      <c r="B3179" s="185" t="str">
        <f>Лист4!C3177</f>
        <v>Ахтубинский район, рп. Нижний Баскунчак</v>
      </c>
      <c r="C3179" s="46">
        <f t="shared" si="98"/>
        <v>40.554984000000005</v>
      </c>
      <c r="D3179" s="46">
        <f t="shared" si="99"/>
        <v>2.588616</v>
      </c>
      <c r="E3179" s="160">
        <v>0</v>
      </c>
      <c r="F3179" s="161">
        <v>2.588616</v>
      </c>
      <c r="G3179" s="162">
        <v>0</v>
      </c>
      <c r="H3179" s="162">
        <v>0</v>
      </c>
      <c r="I3179" s="162">
        <v>0</v>
      </c>
      <c r="J3179" s="162">
        <v>0</v>
      </c>
      <c r="K3179" s="163">
        <f>Лист4!E3177/1000</f>
        <v>43.143600000000006</v>
      </c>
      <c r="L3179" s="164"/>
      <c r="M3179" s="164"/>
    </row>
    <row r="3180" spans="1:13" s="165" customFormat="1" ht="18.75" customHeight="1" x14ac:dyDescent="0.25">
      <c r="A3180" s="45" t="str">
        <f>Лист4!A3178</f>
        <v xml:space="preserve">Озерная ул. д.1 </v>
      </c>
      <c r="B3180" s="185" t="str">
        <f>Лист4!C3178</f>
        <v>Ахтубинский район, рп. Нижний Баскунчак</v>
      </c>
      <c r="C3180" s="46">
        <f t="shared" si="98"/>
        <v>9.0702479999999994</v>
      </c>
      <c r="D3180" s="46">
        <f t="shared" si="99"/>
        <v>0.57895199999999991</v>
      </c>
      <c r="E3180" s="160">
        <v>0</v>
      </c>
      <c r="F3180" s="161">
        <v>0.57895199999999991</v>
      </c>
      <c r="G3180" s="162">
        <v>0</v>
      </c>
      <c r="H3180" s="162">
        <v>0</v>
      </c>
      <c r="I3180" s="162">
        <v>0</v>
      </c>
      <c r="J3180" s="162">
        <v>0</v>
      </c>
      <c r="K3180" s="163">
        <f>Лист4!E3178/1000</f>
        <v>9.6491999999999987</v>
      </c>
      <c r="L3180" s="164"/>
      <c r="M3180" s="164"/>
    </row>
    <row r="3181" spans="1:13" s="165" customFormat="1" ht="18.75" customHeight="1" x14ac:dyDescent="0.25">
      <c r="A3181" s="45" t="str">
        <f>Лист4!A3179</f>
        <v xml:space="preserve">Озерная ул. д.8 </v>
      </c>
      <c r="B3181" s="185" t="str">
        <f>Лист4!C3179</f>
        <v>Ахтубинский район, рп. Нижний Баскунчак</v>
      </c>
      <c r="C3181" s="46">
        <f t="shared" si="98"/>
        <v>24.597355999999998</v>
      </c>
      <c r="D3181" s="46">
        <f t="shared" si="99"/>
        <v>1.5700439999999998</v>
      </c>
      <c r="E3181" s="160">
        <v>0</v>
      </c>
      <c r="F3181" s="161">
        <v>1.5700439999999998</v>
      </c>
      <c r="G3181" s="162">
        <v>0</v>
      </c>
      <c r="H3181" s="162">
        <v>0</v>
      </c>
      <c r="I3181" s="162">
        <v>0</v>
      </c>
      <c r="J3181" s="162">
        <v>0</v>
      </c>
      <c r="K3181" s="163">
        <f>Лист4!E3179/1000</f>
        <v>26.167399999999997</v>
      </c>
      <c r="L3181" s="164"/>
      <c r="M3181" s="164"/>
    </row>
    <row r="3182" spans="1:13" s="165" customFormat="1" ht="18.75" customHeight="1" x14ac:dyDescent="0.25">
      <c r="A3182" s="45" t="str">
        <f>Лист4!A3180</f>
        <v xml:space="preserve">Колхозная ул. д.38 </v>
      </c>
      <c r="B3182" s="185" t="str">
        <f>Лист4!C3180</f>
        <v>Ахтубинский район, с. Золотуха</v>
      </c>
      <c r="C3182" s="46">
        <f t="shared" si="98"/>
        <v>26.978940000000001</v>
      </c>
      <c r="D3182" s="46">
        <f t="shared" si="99"/>
        <v>1.7220599999999999</v>
      </c>
      <c r="E3182" s="160">
        <v>0</v>
      </c>
      <c r="F3182" s="161">
        <v>1.7220599999999999</v>
      </c>
      <c r="G3182" s="162">
        <v>0</v>
      </c>
      <c r="H3182" s="162">
        <v>0</v>
      </c>
      <c r="I3182" s="162">
        <v>0</v>
      </c>
      <c r="J3182" s="162">
        <v>0</v>
      </c>
      <c r="K3182" s="163">
        <f>Лист4!E3180/1000</f>
        <v>28.701000000000001</v>
      </c>
      <c r="L3182" s="164"/>
      <c r="M3182" s="164"/>
    </row>
    <row r="3183" spans="1:13" s="165" customFormat="1" ht="18.75" customHeight="1" x14ac:dyDescent="0.25">
      <c r="A3183" s="45" t="str">
        <f>Лист4!A3181</f>
        <v xml:space="preserve">Микрорайон ул. д.10 </v>
      </c>
      <c r="B3183" s="185" t="str">
        <f>Лист4!C3181</f>
        <v>Ахтубинский район, с. Успенка</v>
      </c>
      <c r="C3183" s="46">
        <f t="shared" si="98"/>
        <v>21.494980000000002</v>
      </c>
      <c r="D3183" s="46">
        <f t="shared" si="99"/>
        <v>1.37202</v>
      </c>
      <c r="E3183" s="160">
        <v>0</v>
      </c>
      <c r="F3183" s="161">
        <v>1.37202</v>
      </c>
      <c r="G3183" s="162">
        <v>0</v>
      </c>
      <c r="H3183" s="162">
        <v>0</v>
      </c>
      <c r="I3183" s="162">
        <v>0</v>
      </c>
      <c r="J3183" s="162">
        <v>0</v>
      </c>
      <c r="K3183" s="163">
        <f>Лист4!E3181/1000</f>
        <v>22.867000000000001</v>
      </c>
      <c r="L3183" s="164"/>
      <c r="M3183" s="164"/>
    </row>
    <row r="3184" spans="1:13" s="165" customFormat="1" ht="18.75" customHeight="1" x14ac:dyDescent="0.25">
      <c r="A3184" s="45" t="str">
        <f>Лист4!A3182</f>
        <v xml:space="preserve">Микрорайон ул. д.14 </v>
      </c>
      <c r="B3184" s="185" t="str">
        <f>Лист4!C3182</f>
        <v>Ахтубинский район, с. Успенка</v>
      </c>
      <c r="C3184" s="46">
        <f t="shared" si="98"/>
        <v>47.071628000000004</v>
      </c>
      <c r="D3184" s="46">
        <f t="shared" si="99"/>
        <v>3.0045720000000005</v>
      </c>
      <c r="E3184" s="160">
        <v>0</v>
      </c>
      <c r="F3184" s="161">
        <v>3.0045720000000005</v>
      </c>
      <c r="G3184" s="162">
        <v>0</v>
      </c>
      <c r="H3184" s="162">
        <v>0</v>
      </c>
      <c r="I3184" s="162">
        <v>0</v>
      </c>
      <c r="J3184" s="162">
        <v>0</v>
      </c>
      <c r="K3184" s="163">
        <f>Лист4!E3182/1000</f>
        <v>50.076200000000007</v>
      </c>
      <c r="L3184" s="164"/>
      <c r="M3184" s="164"/>
    </row>
    <row r="3185" spans="1:13" s="165" customFormat="1" ht="18.75" customHeight="1" x14ac:dyDescent="0.25">
      <c r="A3185" s="45" t="str">
        <f>Лист4!A3183</f>
        <v xml:space="preserve">Микрорайон ул. д.15 </v>
      </c>
      <c r="B3185" s="185" t="str">
        <f>Лист4!C3183</f>
        <v>Ахтубинский район, с. Успенка</v>
      </c>
      <c r="C3185" s="46">
        <f t="shared" si="98"/>
        <v>27.057712000000002</v>
      </c>
      <c r="D3185" s="46">
        <f t="shared" si="99"/>
        <v>1.7270880000000002</v>
      </c>
      <c r="E3185" s="160">
        <v>0</v>
      </c>
      <c r="F3185" s="161">
        <v>1.7270880000000002</v>
      </c>
      <c r="G3185" s="162">
        <v>0</v>
      </c>
      <c r="H3185" s="162">
        <v>0</v>
      </c>
      <c r="I3185" s="162">
        <v>0</v>
      </c>
      <c r="J3185" s="162">
        <v>0</v>
      </c>
      <c r="K3185" s="163">
        <f>Лист4!E3183/1000</f>
        <v>28.784800000000004</v>
      </c>
      <c r="L3185" s="164"/>
      <c r="M3185" s="164"/>
    </row>
    <row r="3186" spans="1:13" s="165" customFormat="1" ht="18.75" customHeight="1" x14ac:dyDescent="0.25">
      <c r="A3186" s="45" t="str">
        <f>Лист4!A3184</f>
        <v xml:space="preserve">Микрорайон ул. д.16 </v>
      </c>
      <c r="B3186" s="185" t="str">
        <f>Лист4!C3184</f>
        <v>Ахтубинский район, с. Успенка</v>
      </c>
      <c r="C3186" s="46">
        <f t="shared" si="98"/>
        <v>53.974047999999996</v>
      </c>
      <c r="D3186" s="46">
        <f t="shared" si="99"/>
        <v>3.4451519999999993</v>
      </c>
      <c r="E3186" s="160">
        <v>0</v>
      </c>
      <c r="F3186" s="161">
        <v>3.4451519999999993</v>
      </c>
      <c r="G3186" s="162">
        <v>0</v>
      </c>
      <c r="H3186" s="162">
        <v>0</v>
      </c>
      <c r="I3186" s="162">
        <v>0</v>
      </c>
      <c r="J3186" s="162">
        <v>0</v>
      </c>
      <c r="K3186" s="163">
        <f>Лист4!E3184/1000</f>
        <v>57.419199999999996</v>
      </c>
      <c r="L3186" s="164"/>
      <c r="M3186" s="164"/>
    </row>
    <row r="3187" spans="1:13" s="165" customFormat="1" ht="18.75" customHeight="1" x14ac:dyDescent="0.25">
      <c r="A3187" s="45" t="str">
        <f>Лист4!A3185</f>
        <v xml:space="preserve">Микрорайон ул. д.17 </v>
      </c>
      <c r="B3187" s="185" t="str">
        <f>Лист4!C3185</f>
        <v>Ахтубинский район, с. Успенка</v>
      </c>
      <c r="C3187" s="46">
        <f t="shared" si="98"/>
        <v>33.426118000000002</v>
      </c>
      <c r="D3187" s="46">
        <f t="shared" si="99"/>
        <v>2.1335820000000001</v>
      </c>
      <c r="E3187" s="160">
        <v>0</v>
      </c>
      <c r="F3187" s="161">
        <v>2.1335820000000001</v>
      </c>
      <c r="G3187" s="162">
        <v>0</v>
      </c>
      <c r="H3187" s="162">
        <v>0</v>
      </c>
      <c r="I3187" s="162">
        <v>0</v>
      </c>
      <c r="J3187" s="162">
        <v>0</v>
      </c>
      <c r="K3187" s="163">
        <f>Лист4!E3185/1000</f>
        <v>35.559699999999999</v>
      </c>
      <c r="L3187" s="164"/>
      <c r="M3187" s="164"/>
    </row>
    <row r="3188" spans="1:13" s="165" customFormat="1" ht="18.75" customHeight="1" x14ac:dyDescent="0.25">
      <c r="A3188" s="45" t="str">
        <f>Лист4!A3186</f>
        <v xml:space="preserve">Микрорайон ул. д.18 </v>
      </c>
      <c r="B3188" s="185" t="str">
        <f>Лист4!C3186</f>
        <v>Ахтубинский район, с. Успенка</v>
      </c>
      <c r="C3188" s="46">
        <f t="shared" si="98"/>
        <v>49.03171600000001</v>
      </c>
      <c r="D3188" s="46">
        <f t="shared" si="99"/>
        <v>3.1296840000000001</v>
      </c>
      <c r="E3188" s="160">
        <v>0</v>
      </c>
      <c r="F3188" s="161">
        <v>3.1296840000000001</v>
      </c>
      <c r="G3188" s="162">
        <v>0</v>
      </c>
      <c r="H3188" s="162">
        <v>0</v>
      </c>
      <c r="I3188" s="162">
        <v>0</v>
      </c>
      <c r="J3188" s="162">
        <v>0</v>
      </c>
      <c r="K3188" s="163">
        <f>Лист4!E3186/1000</f>
        <v>52.161400000000008</v>
      </c>
      <c r="L3188" s="164"/>
      <c r="M3188" s="164"/>
    </row>
    <row r="3189" spans="1:13" s="165" customFormat="1" ht="18.75" customHeight="1" x14ac:dyDescent="0.25">
      <c r="A3189" s="45" t="str">
        <f>Лист4!A3187</f>
        <v xml:space="preserve">Микрорайон ул. д.19 </v>
      </c>
      <c r="B3189" s="185" t="str">
        <f>Лист4!C3187</f>
        <v>Ахтубинский район, с. Успенка</v>
      </c>
      <c r="C3189" s="46">
        <f t="shared" si="98"/>
        <v>70.120521999999994</v>
      </c>
      <c r="D3189" s="46">
        <f t="shared" si="99"/>
        <v>4.475778</v>
      </c>
      <c r="E3189" s="160">
        <v>0</v>
      </c>
      <c r="F3189" s="161">
        <v>4.475778</v>
      </c>
      <c r="G3189" s="162">
        <v>0</v>
      </c>
      <c r="H3189" s="162">
        <v>0</v>
      </c>
      <c r="I3189" s="162">
        <v>0</v>
      </c>
      <c r="J3189" s="162">
        <v>0</v>
      </c>
      <c r="K3189" s="163">
        <f>Лист4!E3187/1000</f>
        <v>74.596299999999999</v>
      </c>
      <c r="L3189" s="164"/>
      <c r="M3189" s="164"/>
    </row>
    <row r="3190" spans="1:13" s="165" customFormat="1" ht="18.75" customHeight="1" x14ac:dyDescent="0.25">
      <c r="A3190" s="45" t="str">
        <f>Лист4!A3188</f>
        <v xml:space="preserve">Микрорайон ул. д.20 </v>
      </c>
      <c r="B3190" s="185" t="str">
        <f>Лист4!C3188</f>
        <v>Ахтубинский район, с. Успенка</v>
      </c>
      <c r="C3190" s="46">
        <f t="shared" si="98"/>
        <v>23.055004</v>
      </c>
      <c r="D3190" s="46">
        <f t="shared" si="99"/>
        <v>1.4715960000000001</v>
      </c>
      <c r="E3190" s="160">
        <v>0</v>
      </c>
      <c r="F3190" s="161">
        <v>1.4715960000000001</v>
      </c>
      <c r="G3190" s="162">
        <v>0</v>
      </c>
      <c r="H3190" s="162">
        <v>0</v>
      </c>
      <c r="I3190" s="162">
        <v>0</v>
      </c>
      <c r="J3190" s="162">
        <v>0</v>
      </c>
      <c r="K3190" s="163">
        <f>Лист4!E3188/1000</f>
        <v>24.526600000000002</v>
      </c>
      <c r="L3190" s="164"/>
      <c r="M3190" s="164"/>
    </row>
    <row r="3191" spans="1:13" s="165" customFormat="1" ht="18.75" customHeight="1" x14ac:dyDescent="0.25">
      <c r="A3191" s="45" t="str">
        <f>Лист4!A3189</f>
        <v xml:space="preserve">Микрорайон ул. д.21 </v>
      </c>
      <c r="B3191" s="185" t="str">
        <f>Лист4!C3189</f>
        <v>Ахтубинский район, с. Успенка</v>
      </c>
      <c r="C3191" s="46">
        <f t="shared" si="98"/>
        <v>36.93683</v>
      </c>
      <c r="D3191" s="46">
        <f t="shared" si="99"/>
        <v>2.3576699999999997</v>
      </c>
      <c r="E3191" s="160">
        <v>0</v>
      </c>
      <c r="F3191" s="161">
        <v>2.3576699999999997</v>
      </c>
      <c r="G3191" s="162">
        <v>0</v>
      </c>
      <c r="H3191" s="162">
        <v>0</v>
      </c>
      <c r="I3191" s="162">
        <v>0</v>
      </c>
      <c r="J3191" s="162">
        <v>0</v>
      </c>
      <c r="K3191" s="163">
        <f>Лист4!E3189/1000</f>
        <v>39.294499999999999</v>
      </c>
      <c r="L3191" s="164"/>
      <c r="M3191" s="164"/>
    </row>
    <row r="3192" spans="1:13" s="165" customFormat="1" ht="18.75" customHeight="1" x14ac:dyDescent="0.25">
      <c r="A3192" s="45" t="str">
        <f>Лист4!A3190</f>
        <v xml:space="preserve">Микрорайон ул. д.7 </v>
      </c>
      <c r="B3192" s="185" t="str">
        <f>Лист4!C3190</f>
        <v>Ахтубинский район, с. Успенка</v>
      </c>
      <c r="C3192" s="46">
        <f t="shared" si="98"/>
        <v>26.638848000000003</v>
      </c>
      <c r="D3192" s="46">
        <f t="shared" si="99"/>
        <v>1.7003520000000001</v>
      </c>
      <c r="E3192" s="160">
        <v>0</v>
      </c>
      <c r="F3192" s="161">
        <v>1.7003520000000001</v>
      </c>
      <c r="G3192" s="162">
        <v>0</v>
      </c>
      <c r="H3192" s="162">
        <v>0</v>
      </c>
      <c r="I3192" s="162">
        <v>0</v>
      </c>
      <c r="J3192" s="162">
        <v>0</v>
      </c>
      <c r="K3192" s="163">
        <f>Лист4!E3190/1000</f>
        <v>28.339200000000002</v>
      </c>
      <c r="L3192" s="164"/>
      <c r="M3192" s="164"/>
    </row>
    <row r="3193" spans="1:13" s="165" customFormat="1" ht="18.75" customHeight="1" x14ac:dyDescent="0.25">
      <c r="A3193" s="45" t="str">
        <f>Лист4!A3191</f>
        <v xml:space="preserve">Микрорайон ул. д.8 </v>
      </c>
      <c r="B3193" s="185" t="str">
        <f>Лист4!C3191</f>
        <v>Ахтубинский район, с. Успенка</v>
      </c>
      <c r="C3193" s="46">
        <f t="shared" si="98"/>
        <v>30.333047999999998</v>
      </c>
      <c r="D3193" s="46">
        <f t="shared" si="99"/>
        <v>1.9361519999999999</v>
      </c>
      <c r="E3193" s="160">
        <v>0</v>
      </c>
      <c r="F3193" s="161">
        <v>1.9361519999999999</v>
      </c>
      <c r="G3193" s="162">
        <v>0</v>
      </c>
      <c r="H3193" s="162">
        <v>0</v>
      </c>
      <c r="I3193" s="162">
        <v>0</v>
      </c>
      <c r="J3193" s="162">
        <v>0</v>
      </c>
      <c r="K3193" s="163">
        <f>Лист4!E3191/1000</f>
        <v>32.269199999999998</v>
      </c>
      <c r="L3193" s="164"/>
      <c r="M3193" s="164"/>
    </row>
    <row r="3194" spans="1:13" s="165" customFormat="1" ht="18.75" customHeight="1" x14ac:dyDescent="0.25">
      <c r="A3194" s="45" t="str">
        <f>Лист4!A3192</f>
        <v xml:space="preserve">Микрорайон ул. д.9 </v>
      </c>
      <c r="B3194" s="185" t="str">
        <f>Лист4!C3192</f>
        <v>Ахтубинский район, с. Успенка</v>
      </c>
      <c r="C3194" s="46">
        <f t="shared" si="98"/>
        <v>45.274065999999998</v>
      </c>
      <c r="D3194" s="46">
        <f t="shared" si="99"/>
        <v>2.889834</v>
      </c>
      <c r="E3194" s="160">
        <v>0</v>
      </c>
      <c r="F3194" s="161">
        <v>2.889834</v>
      </c>
      <c r="G3194" s="162">
        <v>0</v>
      </c>
      <c r="H3194" s="162">
        <v>0</v>
      </c>
      <c r="I3194" s="162">
        <v>0</v>
      </c>
      <c r="J3194" s="162">
        <v>0</v>
      </c>
      <c r="K3194" s="163">
        <f>Лист4!E3192/1000</f>
        <v>48.163899999999998</v>
      </c>
      <c r="L3194" s="164"/>
      <c r="M3194" s="164"/>
    </row>
    <row r="3195" spans="1:13" s="165" customFormat="1" ht="18.75" customHeight="1" x14ac:dyDescent="0.25">
      <c r="A3195" s="45" t="str">
        <f>Лист4!A3193</f>
        <v xml:space="preserve">Володарского ул. д.1 </v>
      </c>
      <c r="B3195" s="185" t="str">
        <f>Лист4!C3193</f>
        <v>Володарский район, п. Володарский</v>
      </c>
      <c r="C3195" s="46">
        <f t="shared" si="98"/>
        <v>73.666201999999998</v>
      </c>
      <c r="D3195" s="46">
        <f t="shared" si="99"/>
        <v>4.7020979999999994</v>
      </c>
      <c r="E3195" s="160">
        <v>0</v>
      </c>
      <c r="F3195" s="161">
        <v>4.7020979999999994</v>
      </c>
      <c r="G3195" s="162">
        <v>0</v>
      </c>
      <c r="H3195" s="162">
        <v>0</v>
      </c>
      <c r="I3195" s="162">
        <v>0</v>
      </c>
      <c r="J3195" s="162">
        <v>0</v>
      </c>
      <c r="K3195" s="163">
        <f>Лист4!E3193/1000</f>
        <v>78.368299999999991</v>
      </c>
      <c r="L3195" s="164"/>
      <c r="M3195" s="164"/>
    </row>
    <row r="3196" spans="1:13" s="165" customFormat="1" ht="18.75" customHeight="1" x14ac:dyDescent="0.25">
      <c r="A3196" s="45" t="str">
        <f>Лист4!A3194</f>
        <v xml:space="preserve">Володарского ул. д.2 </v>
      </c>
      <c r="B3196" s="185" t="str">
        <f>Лист4!C3194</f>
        <v>Володарский район, п. Володарский</v>
      </c>
      <c r="C3196" s="46">
        <f t="shared" si="98"/>
        <v>635.26797999999985</v>
      </c>
      <c r="D3196" s="46">
        <f t="shared" si="99"/>
        <v>40.549019999999985</v>
      </c>
      <c r="E3196" s="160">
        <v>0</v>
      </c>
      <c r="F3196" s="161">
        <v>40.549019999999985</v>
      </c>
      <c r="G3196" s="162">
        <v>0</v>
      </c>
      <c r="H3196" s="162">
        <v>0</v>
      </c>
      <c r="I3196" s="162">
        <v>0</v>
      </c>
      <c r="J3196" s="162">
        <v>0</v>
      </c>
      <c r="K3196" s="163">
        <f>Лист4!E3194/1000</f>
        <v>675.81699999999978</v>
      </c>
      <c r="L3196" s="164"/>
      <c r="M3196" s="164"/>
    </row>
    <row r="3197" spans="1:13" s="165" customFormat="1" ht="18.75" customHeight="1" x14ac:dyDescent="0.25">
      <c r="A3197" s="45" t="str">
        <f>Лист4!A3195</f>
        <v xml:space="preserve">Комсомольская ул. д.1 </v>
      </c>
      <c r="B3197" s="185" t="str">
        <f>Лист4!C3195</f>
        <v>Володарский район, п. Володарский</v>
      </c>
      <c r="C3197" s="46">
        <f t="shared" si="98"/>
        <v>592.89099400000009</v>
      </c>
      <c r="D3197" s="46">
        <f t="shared" si="99"/>
        <v>37.844106000000004</v>
      </c>
      <c r="E3197" s="160">
        <v>0</v>
      </c>
      <c r="F3197" s="161">
        <v>37.844106000000004</v>
      </c>
      <c r="G3197" s="162">
        <v>0</v>
      </c>
      <c r="H3197" s="162">
        <v>0</v>
      </c>
      <c r="I3197" s="162">
        <v>0</v>
      </c>
      <c r="J3197" s="162">
        <v>2534.5300000000002</v>
      </c>
      <c r="K3197" s="163">
        <f>Лист4!E3195/1000-J3197</f>
        <v>-1903.7949000000001</v>
      </c>
      <c r="L3197" s="164"/>
      <c r="M3197" s="164"/>
    </row>
    <row r="3198" spans="1:13" s="165" customFormat="1" ht="18.75" customHeight="1" x14ac:dyDescent="0.25">
      <c r="A3198" s="45" t="str">
        <f>Лист4!A3196</f>
        <v xml:space="preserve">Комсомольская ул. д.2 </v>
      </c>
      <c r="B3198" s="185" t="str">
        <f>Лист4!C3196</f>
        <v>Володарский район, п. Володарский</v>
      </c>
      <c r="C3198" s="46">
        <f t="shared" ref="C3198:C3261" si="100">K3198+J3198-F3198</f>
        <v>2.1141540000000001</v>
      </c>
      <c r="D3198" s="46">
        <f t="shared" ref="D3198:D3261" si="101">F3198</f>
        <v>0.13494599999999998</v>
      </c>
      <c r="E3198" s="160">
        <v>0</v>
      </c>
      <c r="F3198" s="161">
        <v>0.13494599999999998</v>
      </c>
      <c r="G3198" s="162">
        <v>0</v>
      </c>
      <c r="H3198" s="162">
        <v>0</v>
      </c>
      <c r="I3198" s="162">
        <v>0</v>
      </c>
      <c r="J3198" s="162">
        <v>0</v>
      </c>
      <c r="K3198" s="163">
        <f>Лист4!E3196/1000</f>
        <v>2.2490999999999999</v>
      </c>
      <c r="L3198" s="164"/>
      <c r="M3198" s="164"/>
    </row>
    <row r="3199" spans="1:13" s="165" customFormat="1" ht="18.75" customHeight="1" x14ac:dyDescent="0.25">
      <c r="A3199" s="45" t="str">
        <f>Лист4!A3197</f>
        <v xml:space="preserve">Мичурина ул. д.10 </v>
      </c>
      <c r="B3199" s="185" t="str">
        <f>Лист4!C3197</f>
        <v>Володарский район, п. Володарский</v>
      </c>
      <c r="C3199" s="46">
        <f t="shared" si="100"/>
        <v>99.144243999999986</v>
      </c>
      <c r="D3199" s="46">
        <f t="shared" si="101"/>
        <v>6.3283559999999994</v>
      </c>
      <c r="E3199" s="160">
        <v>0</v>
      </c>
      <c r="F3199" s="161">
        <v>6.3283559999999994</v>
      </c>
      <c r="G3199" s="162">
        <v>0</v>
      </c>
      <c r="H3199" s="162">
        <v>0</v>
      </c>
      <c r="I3199" s="162">
        <v>0</v>
      </c>
      <c r="J3199" s="162">
        <v>0</v>
      </c>
      <c r="K3199" s="163">
        <f>Лист4!E3197/1000</f>
        <v>105.47259999999999</v>
      </c>
      <c r="L3199" s="164"/>
      <c r="M3199" s="164"/>
    </row>
    <row r="3200" spans="1:13" s="165" customFormat="1" ht="18.75" customHeight="1" x14ac:dyDescent="0.25">
      <c r="A3200" s="45" t="str">
        <f>Лист4!A3198</f>
        <v xml:space="preserve">Мичурина ул. д.12 </v>
      </c>
      <c r="B3200" s="185" t="str">
        <f>Лист4!C3198</f>
        <v>Володарский район, п. Володарский</v>
      </c>
      <c r="C3200" s="46">
        <f t="shared" si="100"/>
        <v>80.266787999999991</v>
      </c>
      <c r="D3200" s="46">
        <f t="shared" si="101"/>
        <v>5.1234120000000001</v>
      </c>
      <c r="E3200" s="160">
        <v>0</v>
      </c>
      <c r="F3200" s="161">
        <v>5.1234120000000001</v>
      </c>
      <c r="G3200" s="162">
        <v>0</v>
      </c>
      <c r="H3200" s="162">
        <v>0</v>
      </c>
      <c r="I3200" s="162">
        <v>0</v>
      </c>
      <c r="J3200" s="162">
        <v>0</v>
      </c>
      <c r="K3200" s="163">
        <f>Лист4!E3198/1000</f>
        <v>85.390199999999993</v>
      </c>
      <c r="L3200" s="164"/>
      <c r="M3200" s="164"/>
    </row>
    <row r="3201" spans="1:13" s="165" customFormat="1" ht="18.75" customHeight="1" x14ac:dyDescent="0.25">
      <c r="A3201" s="45" t="str">
        <f>Лист4!A3199</f>
        <v xml:space="preserve">Мичурина ул. д.19А </v>
      </c>
      <c r="B3201" s="185" t="str">
        <f>Лист4!C3199</f>
        <v>Володарский район, п. Володарский</v>
      </c>
      <c r="C3201" s="46">
        <f t="shared" si="100"/>
        <v>283.80583399999995</v>
      </c>
      <c r="D3201" s="46">
        <f t="shared" si="101"/>
        <v>18.115265999999998</v>
      </c>
      <c r="E3201" s="160">
        <v>0</v>
      </c>
      <c r="F3201" s="161">
        <v>18.115265999999998</v>
      </c>
      <c r="G3201" s="162">
        <v>0</v>
      </c>
      <c r="H3201" s="162">
        <v>0</v>
      </c>
      <c r="I3201" s="162">
        <v>0</v>
      </c>
      <c r="J3201" s="162">
        <v>0</v>
      </c>
      <c r="K3201" s="163">
        <f>Лист4!E3199/1000</f>
        <v>301.92109999999997</v>
      </c>
      <c r="L3201" s="164"/>
      <c r="M3201" s="164"/>
    </row>
    <row r="3202" spans="1:13" s="165" customFormat="1" ht="25.5" customHeight="1" x14ac:dyDescent="0.25">
      <c r="A3202" s="45" t="str">
        <f>Лист4!A3200</f>
        <v xml:space="preserve">Мичурина ул. д.2 </v>
      </c>
      <c r="B3202" s="185" t="str">
        <f>Лист4!C3200</f>
        <v>Володарский район, п. Володарский</v>
      </c>
      <c r="C3202" s="46">
        <f t="shared" si="100"/>
        <v>53.66634839999999</v>
      </c>
      <c r="D3202" s="46">
        <f t="shared" si="101"/>
        <v>3.4255115999999997</v>
      </c>
      <c r="E3202" s="160">
        <v>0</v>
      </c>
      <c r="F3202" s="161">
        <v>3.4255115999999997</v>
      </c>
      <c r="G3202" s="162">
        <v>0</v>
      </c>
      <c r="H3202" s="162">
        <v>0</v>
      </c>
      <c r="I3202" s="162">
        <v>0</v>
      </c>
      <c r="J3202" s="162">
        <v>0</v>
      </c>
      <c r="K3202" s="163">
        <f>Лист4!E3200/1000</f>
        <v>57.09185999999999</v>
      </c>
      <c r="L3202" s="164"/>
      <c r="M3202" s="164"/>
    </row>
    <row r="3203" spans="1:13" s="165" customFormat="1" ht="25.5" customHeight="1" x14ac:dyDescent="0.25">
      <c r="A3203" s="45" t="str">
        <f>Лист4!A3201</f>
        <v xml:space="preserve">Мичурина ул. д.25 </v>
      </c>
      <c r="B3203" s="185" t="str">
        <f>Лист4!C3201</f>
        <v>Володарский район, п. Володарский</v>
      </c>
      <c r="C3203" s="46">
        <f t="shared" si="100"/>
        <v>89.379054000000039</v>
      </c>
      <c r="D3203" s="46">
        <f t="shared" si="101"/>
        <v>5.7050460000000003</v>
      </c>
      <c r="E3203" s="160">
        <v>0</v>
      </c>
      <c r="F3203" s="161">
        <v>5.7050460000000003</v>
      </c>
      <c r="G3203" s="162">
        <v>0</v>
      </c>
      <c r="H3203" s="162">
        <v>0</v>
      </c>
      <c r="I3203" s="162">
        <v>0</v>
      </c>
      <c r="J3203" s="162">
        <v>1932.37</v>
      </c>
      <c r="K3203" s="163">
        <f>Лист4!E3201/1000-J3203</f>
        <v>-1837.2858999999999</v>
      </c>
      <c r="L3203" s="164"/>
      <c r="M3203" s="164"/>
    </row>
    <row r="3204" spans="1:13" s="165" customFormat="1" ht="25.5" customHeight="1" x14ac:dyDescent="0.25">
      <c r="A3204" s="45" t="str">
        <f>Лист4!A3202</f>
        <v xml:space="preserve">Мичурина ул. д.27 </v>
      </c>
      <c r="B3204" s="185" t="str">
        <f>Лист4!C3202</f>
        <v>Володарский район, п. Володарский</v>
      </c>
      <c r="C3204" s="46">
        <f t="shared" si="100"/>
        <v>46.957794000000007</v>
      </c>
      <c r="D3204" s="46">
        <f t="shared" si="101"/>
        <v>2.9973060000000005</v>
      </c>
      <c r="E3204" s="160">
        <v>0</v>
      </c>
      <c r="F3204" s="161">
        <v>2.9973060000000005</v>
      </c>
      <c r="G3204" s="162">
        <v>0</v>
      </c>
      <c r="H3204" s="162">
        <v>0</v>
      </c>
      <c r="I3204" s="162">
        <v>0</v>
      </c>
      <c r="J3204" s="162">
        <v>0</v>
      </c>
      <c r="K3204" s="163">
        <f>Лист4!E3202/1000</f>
        <v>49.955100000000009</v>
      </c>
      <c r="L3204" s="164"/>
      <c r="M3204" s="164"/>
    </row>
    <row r="3205" spans="1:13" s="165" customFormat="1" ht="25.5" customHeight="1" x14ac:dyDescent="0.25">
      <c r="A3205" s="45" t="str">
        <f>Лист4!A3203</f>
        <v xml:space="preserve">Мичурина ул. д.29 </v>
      </c>
      <c r="B3205" s="185" t="str">
        <f>Лист4!C3203</f>
        <v>Володарский район, п. Володарский</v>
      </c>
      <c r="C3205" s="46">
        <f t="shared" si="100"/>
        <v>117.998294</v>
      </c>
      <c r="D3205" s="46">
        <f t="shared" si="101"/>
        <v>7.5318059999999996</v>
      </c>
      <c r="E3205" s="160">
        <v>0</v>
      </c>
      <c r="F3205" s="161">
        <v>7.5318059999999996</v>
      </c>
      <c r="G3205" s="162">
        <v>0</v>
      </c>
      <c r="H3205" s="162">
        <v>0</v>
      </c>
      <c r="I3205" s="162">
        <v>0</v>
      </c>
      <c r="J3205" s="162">
        <v>0</v>
      </c>
      <c r="K3205" s="163">
        <f>Лист4!E3203/1000</f>
        <v>125.5301</v>
      </c>
      <c r="L3205" s="164"/>
      <c r="M3205" s="164"/>
    </row>
    <row r="3206" spans="1:13" s="165" customFormat="1" ht="25.5" customHeight="1" x14ac:dyDescent="0.25">
      <c r="A3206" s="45" t="str">
        <f>Лист4!A3204</f>
        <v xml:space="preserve">Мичурина ул. д.33 </v>
      </c>
      <c r="B3206" s="185" t="str">
        <f>Лист4!C3204</f>
        <v>Володарский район, п. Володарский</v>
      </c>
      <c r="C3206" s="46">
        <f t="shared" si="100"/>
        <v>85.713524000000007</v>
      </c>
      <c r="D3206" s="46">
        <f t="shared" si="101"/>
        <v>5.4710760000000001</v>
      </c>
      <c r="E3206" s="160">
        <v>0</v>
      </c>
      <c r="F3206" s="161">
        <v>5.4710760000000001</v>
      </c>
      <c r="G3206" s="162">
        <v>0</v>
      </c>
      <c r="H3206" s="162">
        <v>0</v>
      </c>
      <c r="I3206" s="162">
        <v>0</v>
      </c>
      <c r="J3206" s="162">
        <v>0</v>
      </c>
      <c r="K3206" s="163">
        <f>Лист4!E3204/1000</f>
        <v>91.184600000000003</v>
      </c>
      <c r="L3206" s="164"/>
      <c r="M3206" s="164"/>
    </row>
    <row r="3207" spans="1:13" s="165" customFormat="1" ht="25.5" customHeight="1" x14ac:dyDescent="0.25">
      <c r="A3207" s="45" t="str">
        <f>Лист4!A3205</f>
        <v xml:space="preserve">Мичурина ул. д.35А </v>
      </c>
      <c r="B3207" s="185" t="str">
        <f>Лист4!C3205</f>
        <v>Володарский район, п. Володарский</v>
      </c>
      <c r="C3207" s="46">
        <f t="shared" si="100"/>
        <v>51.367710000000002</v>
      </c>
      <c r="D3207" s="46">
        <f t="shared" si="101"/>
        <v>3.2787899999999999</v>
      </c>
      <c r="E3207" s="160">
        <v>0</v>
      </c>
      <c r="F3207" s="161">
        <v>3.2787899999999999</v>
      </c>
      <c r="G3207" s="162">
        <v>0</v>
      </c>
      <c r="H3207" s="162">
        <v>0</v>
      </c>
      <c r="I3207" s="162">
        <v>0</v>
      </c>
      <c r="J3207" s="162">
        <v>0</v>
      </c>
      <c r="K3207" s="163">
        <f>Лист4!E3205/1000</f>
        <v>54.646500000000003</v>
      </c>
      <c r="L3207" s="164"/>
      <c r="M3207" s="164"/>
    </row>
    <row r="3208" spans="1:13" s="165" customFormat="1" ht="25.5" customHeight="1" x14ac:dyDescent="0.25">
      <c r="A3208" s="45" t="str">
        <f>Лист4!A3206</f>
        <v xml:space="preserve">Мичурина ул. д.8 </v>
      </c>
      <c r="B3208" s="185" t="str">
        <f>Лист4!C3206</f>
        <v>Володарский район, п. Володарский</v>
      </c>
      <c r="C3208" s="46">
        <f t="shared" si="100"/>
        <v>302.19864479999995</v>
      </c>
      <c r="D3208" s="46">
        <f t="shared" si="101"/>
        <v>19.289275199999999</v>
      </c>
      <c r="E3208" s="160">
        <v>0</v>
      </c>
      <c r="F3208" s="161">
        <v>19.289275199999999</v>
      </c>
      <c r="G3208" s="162">
        <v>0</v>
      </c>
      <c r="H3208" s="162">
        <v>0</v>
      </c>
      <c r="I3208" s="162">
        <v>0</v>
      </c>
      <c r="J3208" s="162">
        <v>0</v>
      </c>
      <c r="K3208" s="163">
        <f>Лист4!E3206/1000</f>
        <v>321.48791999999997</v>
      </c>
      <c r="L3208" s="164"/>
      <c r="M3208" s="164"/>
    </row>
    <row r="3209" spans="1:13" s="165" customFormat="1" ht="25.5" customHeight="1" x14ac:dyDescent="0.25">
      <c r="A3209" s="45" t="str">
        <f>Лист4!A3207</f>
        <v xml:space="preserve">Пирогова пер. д.18А </v>
      </c>
      <c r="B3209" s="185" t="str">
        <f>Лист4!C3207</f>
        <v>Володарский район, п. Володарский</v>
      </c>
      <c r="C3209" s="46">
        <f t="shared" si="100"/>
        <v>0</v>
      </c>
      <c r="D3209" s="46">
        <f t="shared" si="101"/>
        <v>0</v>
      </c>
      <c r="E3209" s="160">
        <v>0</v>
      </c>
      <c r="F3209" s="161">
        <v>0</v>
      </c>
      <c r="G3209" s="162">
        <v>0</v>
      </c>
      <c r="H3209" s="162">
        <v>0</v>
      </c>
      <c r="I3209" s="162">
        <v>0</v>
      </c>
      <c r="J3209" s="162">
        <v>0</v>
      </c>
      <c r="K3209" s="163">
        <f>Лист4!E3207/1000</f>
        <v>0</v>
      </c>
      <c r="L3209" s="164"/>
      <c r="M3209" s="164"/>
    </row>
    <row r="3210" spans="1:13" s="165" customFormat="1" ht="25.5" customHeight="1" x14ac:dyDescent="0.25">
      <c r="A3210" s="45" t="str">
        <f>Лист4!A3208</f>
        <v xml:space="preserve">Пирогова ул. д.16 </v>
      </c>
      <c r="B3210" s="185" t="str">
        <f>Лист4!C3208</f>
        <v>Володарский район, п. Володарский</v>
      </c>
      <c r="C3210" s="46">
        <f t="shared" si="100"/>
        <v>83.445397999999997</v>
      </c>
      <c r="D3210" s="46">
        <f t="shared" si="101"/>
        <v>5.3263020000000001</v>
      </c>
      <c r="E3210" s="160">
        <v>0</v>
      </c>
      <c r="F3210" s="161">
        <v>5.3263020000000001</v>
      </c>
      <c r="G3210" s="162">
        <v>0</v>
      </c>
      <c r="H3210" s="162">
        <v>0</v>
      </c>
      <c r="I3210" s="162">
        <v>0</v>
      </c>
      <c r="J3210" s="162">
        <v>0</v>
      </c>
      <c r="K3210" s="163">
        <f>Лист4!E3208/1000</f>
        <v>88.771699999999996</v>
      </c>
      <c r="L3210" s="164"/>
      <c r="M3210" s="164"/>
    </row>
    <row r="3211" spans="1:13" s="165" customFormat="1" ht="25.5" customHeight="1" x14ac:dyDescent="0.25">
      <c r="A3211" s="45" t="str">
        <f>Лист4!A3209</f>
        <v xml:space="preserve">Пирогова ул. д.18 </v>
      </c>
      <c r="B3211" s="185" t="str">
        <f>Лист4!C3209</f>
        <v>Володарский район, п. Володарский</v>
      </c>
      <c r="C3211" s="46">
        <f t="shared" si="100"/>
        <v>83.149260400000003</v>
      </c>
      <c r="D3211" s="46">
        <f t="shared" si="101"/>
        <v>5.3073996000000001</v>
      </c>
      <c r="E3211" s="160">
        <v>0</v>
      </c>
      <c r="F3211" s="161">
        <v>5.3073996000000001</v>
      </c>
      <c r="G3211" s="162">
        <v>0</v>
      </c>
      <c r="H3211" s="162">
        <v>0</v>
      </c>
      <c r="I3211" s="162">
        <v>0</v>
      </c>
      <c r="J3211" s="162">
        <v>0</v>
      </c>
      <c r="K3211" s="163">
        <f>Лист4!E3209/1000</f>
        <v>88.456659999999999</v>
      </c>
      <c r="L3211" s="164"/>
      <c r="M3211" s="164"/>
    </row>
    <row r="3212" spans="1:13" s="165" customFormat="1" ht="25.5" customHeight="1" x14ac:dyDescent="0.25">
      <c r="A3212" s="45" t="str">
        <f>Лист4!A3210</f>
        <v xml:space="preserve">Пирогова ул. д.18А </v>
      </c>
      <c r="B3212" s="185" t="str">
        <f>Лист4!C3210</f>
        <v>Володарский район, п. Володарский</v>
      </c>
      <c r="C3212" s="46">
        <f t="shared" si="100"/>
        <v>15.86908</v>
      </c>
      <c r="D3212" s="46">
        <f t="shared" si="101"/>
        <v>1.0129200000000003</v>
      </c>
      <c r="E3212" s="160">
        <v>0</v>
      </c>
      <c r="F3212" s="161">
        <v>1.0129200000000003</v>
      </c>
      <c r="G3212" s="162">
        <v>0</v>
      </c>
      <c r="H3212" s="162">
        <v>0</v>
      </c>
      <c r="I3212" s="162">
        <v>0</v>
      </c>
      <c r="J3212" s="162">
        <v>0</v>
      </c>
      <c r="K3212" s="163">
        <f>Лист4!E3210/1000</f>
        <v>16.882000000000001</v>
      </c>
      <c r="L3212" s="164"/>
      <c r="M3212" s="164"/>
    </row>
    <row r="3213" spans="1:13" s="165" customFormat="1" ht="25.5" customHeight="1" x14ac:dyDescent="0.25">
      <c r="A3213" s="45" t="str">
        <f>Лист4!A3211</f>
        <v xml:space="preserve">Пирогова ул. д.19 </v>
      </c>
      <c r="B3213" s="185" t="str">
        <f>Лист4!C3211</f>
        <v>Володарский район, п. Володарский</v>
      </c>
      <c r="C3213" s="46">
        <f t="shared" si="100"/>
        <v>68.958587999999992</v>
      </c>
      <c r="D3213" s="46">
        <f t="shared" si="101"/>
        <v>4.4016119999999992</v>
      </c>
      <c r="E3213" s="160">
        <v>0</v>
      </c>
      <c r="F3213" s="161">
        <v>4.4016119999999992</v>
      </c>
      <c r="G3213" s="162">
        <v>0</v>
      </c>
      <c r="H3213" s="162">
        <v>0</v>
      </c>
      <c r="I3213" s="162">
        <v>0</v>
      </c>
      <c r="J3213" s="162">
        <v>0</v>
      </c>
      <c r="K3213" s="163">
        <f>Лист4!E3211/1000-J3213</f>
        <v>73.360199999999992</v>
      </c>
      <c r="L3213" s="164"/>
      <c r="M3213" s="164"/>
    </row>
    <row r="3214" spans="1:13" s="165" customFormat="1" ht="25.5" customHeight="1" x14ac:dyDescent="0.25">
      <c r="A3214" s="45" t="str">
        <f>Лист4!A3212</f>
        <v xml:space="preserve">Пирогова ул. д.20 </v>
      </c>
      <c r="B3214" s="185" t="str">
        <f>Лист4!C3212</f>
        <v>Володарский район, п. Володарский</v>
      </c>
      <c r="C3214" s="46">
        <f t="shared" si="100"/>
        <v>81.441130000000001</v>
      </c>
      <c r="D3214" s="46">
        <f t="shared" si="101"/>
        <v>5.1983700000000006</v>
      </c>
      <c r="E3214" s="160">
        <v>0</v>
      </c>
      <c r="F3214" s="161">
        <v>5.1983700000000006</v>
      </c>
      <c r="G3214" s="162">
        <v>0</v>
      </c>
      <c r="H3214" s="162">
        <v>0</v>
      </c>
      <c r="I3214" s="162">
        <v>0</v>
      </c>
      <c r="J3214" s="162">
        <v>0</v>
      </c>
      <c r="K3214" s="163">
        <f>Лист4!E3212/1000</f>
        <v>86.639499999999998</v>
      </c>
      <c r="L3214" s="164"/>
      <c r="M3214" s="164"/>
    </row>
    <row r="3215" spans="1:13" s="165" customFormat="1" ht="25.5" customHeight="1" x14ac:dyDescent="0.25">
      <c r="A3215" s="45" t="str">
        <f>Лист4!A3213</f>
        <v xml:space="preserve">Пирогова ул. д.20А </v>
      </c>
      <c r="B3215" s="185" t="str">
        <f>Лист4!C3213</f>
        <v>Володарский район, п. Володарский</v>
      </c>
      <c r="C3215" s="46">
        <f t="shared" si="100"/>
        <v>13.736877999999999</v>
      </c>
      <c r="D3215" s="46">
        <f t="shared" si="101"/>
        <v>0.87682199999999999</v>
      </c>
      <c r="E3215" s="160">
        <v>0</v>
      </c>
      <c r="F3215" s="161">
        <v>0.87682199999999999</v>
      </c>
      <c r="G3215" s="162">
        <v>0</v>
      </c>
      <c r="H3215" s="162">
        <v>0</v>
      </c>
      <c r="I3215" s="162">
        <v>0</v>
      </c>
      <c r="J3215" s="162">
        <v>0</v>
      </c>
      <c r="K3215" s="163">
        <f>Лист4!E3213/1000</f>
        <v>14.6137</v>
      </c>
      <c r="L3215" s="164"/>
      <c r="M3215" s="164"/>
    </row>
    <row r="3216" spans="1:13" s="165" customFormat="1" ht="25.5" customHeight="1" x14ac:dyDescent="0.25">
      <c r="A3216" s="45" t="str">
        <f>Лист4!A3214</f>
        <v xml:space="preserve">Победы ул. д.6 </v>
      </c>
      <c r="B3216" s="185" t="str">
        <f>Лист4!C3214</f>
        <v>Володарский район, п. Володарский</v>
      </c>
      <c r="C3216" s="46">
        <f t="shared" si="100"/>
        <v>112.20328800000001</v>
      </c>
      <c r="D3216" s="46">
        <f t="shared" si="101"/>
        <v>7.1619120000000009</v>
      </c>
      <c r="E3216" s="160">
        <v>0</v>
      </c>
      <c r="F3216" s="161">
        <v>7.1619120000000009</v>
      </c>
      <c r="G3216" s="162">
        <v>0</v>
      </c>
      <c r="H3216" s="162">
        <v>0</v>
      </c>
      <c r="I3216" s="162">
        <v>0</v>
      </c>
      <c r="J3216" s="162">
        <v>0</v>
      </c>
      <c r="K3216" s="163">
        <f>Лист4!E3214/1000</f>
        <v>119.36520000000002</v>
      </c>
      <c r="L3216" s="164"/>
      <c r="M3216" s="164"/>
    </row>
    <row r="3217" spans="1:13" s="165" customFormat="1" ht="25.5" customHeight="1" x14ac:dyDescent="0.25">
      <c r="A3217" s="45" t="str">
        <f>Лист4!A3215</f>
        <v xml:space="preserve">Садовая ул. д.20 </v>
      </c>
      <c r="B3217" s="185" t="str">
        <f>Лист4!C3215</f>
        <v>Володарский район, п. Володарский</v>
      </c>
      <c r="C3217" s="46">
        <f t="shared" si="100"/>
        <v>463.57154679999996</v>
      </c>
      <c r="D3217" s="46">
        <f t="shared" si="101"/>
        <v>29.5896732</v>
      </c>
      <c r="E3217" s="160">
        <v>0</v>
      </c>
      <c r="F3217" s="161">
        <v>29.5896732</v>
      </c>
      <c r="G3217" s="162">
        <v>0</v>
      </c>
      <c r="H3217" s="162">
        <v>0</v>
      </c>
      <c r="I3217" s="162">
        <v>0</v>
      </c>
      <c r="J3217" s="162">
        <v>1818.4</v>
      </c>
      <c r="K3217" s="163">
        <f>Лист4!E3215/1000-J3217</f>
        <v>-1325.2387800000001</v>
      </c>
      <c r="L3217" s="164"/>
      <c r="M3217" s="164"/>
    </row>
    <row r="3218" spans="1:13" s="165" customFormat="1" ht="25.5" customHeight="1" x14ac:dyDescent="0.25">
      <c r="A3218" s="45" t="str">
        <f>Лист4!A3216</f>
        <v xml:space="preserve">Свердлова ул. д.33 </v>
      </c>
      <c r="B3218" s="185" t="str">
        <f>Лист4!C3216</f>
        <v>Володарский район, п. Володарский</v>
      </c>
      <c r="C3218" s="46">
        <f t="shared" si="100"/>
        <v>81.491889999999998</v>
      </c>
      <c r="D3218" s="46">
        <f t="shared" si="101"/>
        <v>5.2016100000000005</v>
      </c>
      <c r="E3218" s="160">
        <v>0</v>
      </c>
      <c r="F3218" s="161">
        <v>5.2016100000000005</v>
      </c>
      <c r="G3218" s="162">
        <v>0</v>
      </c>
      <c r="H3218" s="162">
        <v>0</v>
      </c>
      <c r="I3218" s="162">
        <v>0</v>
      </c>
      <c r="J3218" s="162">
        <v>0</v>
      </c>
      <c r="K3218" s="163">
        <f>Лист4!E3216/1000</f>
        <v>86.6935</v>
      </c>
      <c r="L3218" s="164"/>
      <c r="M3218" s="164"/>
    </row>
    <row r="3219" spans="1:13" s="165" customFormat="1" ht="25.5" customHeight="1" x14ac:dyDescent="0.25">
      <c r="A3219" s="45" t="str">
        <f>Лист4!A3217</f>
        <v xml:space="preserve">Свердлова ул. д.35 </v>
      </c>
      <c r="B3219" s="185" t="str">
        <f>Лист4!C3217</f>
        <v>Володарский район, п. Володарский</v>
      </c>
      <c r="C3219" s="46">
        <f t="shared" si="100"/>
        <v>105.21185</v>
      </c>
      <c r="D3219" s="46">
        <f t="shared" si="101"/>
        <v>6.7156500000000001</v>
      </c>
      <c r="E3219" s="160">
        <v>0</v>
      </c>
      <c r="F3219" s="161">
        <v>6.7156500000000001</v>
      </c>
      <c r="G3219" s="162">
        <v>0</v>
      </c>
      <c r="H3219" s="162">
        <v>0</v>
      </c>
      <c r="I3219" s="162">
        <v>0</v>
      </c>
      <c r="J3219" s="162">
        <v>0</v>
      </c>
      <c r="K3219" s="163">
        <f>Лист4!E3217/1000-J3219</f>
        <v>111.92749999999999</v>
      </c>
      <c r="L3219" s="164"/>
      <c r="M3219" s="164"/>
    </row>
    <row r="3220" spans="1:13" s="165" customFormat="1" ht="25.5" customHeight="1" x14ac:dyDescent="0.25">
      <c r="A3220" s="45" t="str">
        <f>Лист4!A3218</f>
        <v xml:space="preserve">Свердлова ул. д.37 </v>
      </c>
      <c r="B3220" s="185" t="str">
        <f>Лист4!C3218</f>
        <v>Володарский район, п. Володарский</v>
      </c>
      <c r="C3220" s="46">
        <f t="shared" si="100"/>
        <v>89.142926000000102</v>
      </c>
      <c r="D3220" s="46">
        <f t="shared" si="101"/>
        <v>5.6899739999999994</v>
      </c>
      <c r="E3220" s="160">
        <v>0</v>
      </c>
      <c r="F3220" s="161">
        <v>5.6899739999999994</v>
      </c>
      <c r="G3220" s="162">
        <v>0</v>
      </c>
      <c r="H3220" s="162">
        <v>0</v>
      </c>
      <c r="I3220" s="162">
        <v>0</v>
      </c>
      <c r="J3220" s="162">
        <v>1333.39</v>
      </c>
      <c r="K3220" s="163">
        <f>Лист4!E3218/1000-J3220</f>
        <v>-1238.5571</v>
      </c>
      <c r="L3220" s="164"/>
      <c r="M3220" s="164"/>
    </row>
    <row r="3221" spans="1:13" s="165" customFormat="1" ht="18.75" customHeight="1" x14ac:dyDescent="0.25">
      <c r="A3221" s="45" t="str">
        <f>Лист4!A3219</f>
        <v xml:space="preserve">Свердлова ул. д.39 </v>
      </c>
      <c r="B3221" s="185" t="str">
        <f>Лист4!C3219</f>
        <v>Володарский район, п. Володарский</v>
      </c>
      <c r="C3221" s="46">
        <f t="shared" si="100"/>
        <v>100.28328900000002</v>
      </c>
      <c r="D3221" s="46">
        <f t="shared" si="101"/>
        <v>6.4010610000000021</v>
      </c>
      <c r="E3221" s="160">
        <v>0</v>
      </c>
      <c r="F3221" s="161">
        <v>6.4010610000000021</v>
      </c>
      <c r="G3221" s="162">
        <v>0</v>
      </c>
      <c r="H3221" s="162">
        <v>0</v>
      </c>
      <c r="I3221" s="162">
        <v>0</v>
      </c>
      <c r="J3221" s="162">
        <v>0</v>
      </c>
      <c r="K3221" s="163">
        <f>Лист4!E3219/1000</f>
        <v>106.68435000000002</v>
      </c>
      <c r="L3221" s="164"/>
      <c r="M3221" s="164"/>
    </row>
    <row r="3222" spans="1:13" s="165" customFormat="1" ht="18.75" customHeight="1" x14ac:dyDescent="0.25">
      <c r="A3222" s="45" t="str">
        <f>Лист4!A3220</f>
        <v xml:space="preserve">Спортивная ул. д.1 </v>
      </c>
      <c r="B3222" s="185" t="str">
        <f>Лист4!C3220</f>
        <v>Володарский район, п. Володарский</v>
      </c>
      <c r="C3222" s="46">
        <f t="shared" si="100"/>
        <v>96.04779000000002</v>
      </c>
      <c r="D3222" s="46">
        <f t="shared" si="101"/>
        <v>6.1307100000000005</v>
      </c>
      <c r="E3222" s="160">
        <v>0</v>
      </c>
      <c r="F3222" s="161">
        <v>6.1307100000000005</v>
      </c>
      <c r="G3222" s="162">
        <v>0</v>
      </c>
      <c r="H3222" s="162">
        <v>0</v>
      </c>
      <c r="I3222" s="162">
        <v>0</v>
      </c>
      <c r="J3222" s="162">
        <v>0</v>
      </c>
      <c r="K3222" s="163">
        <f>Лист4!E3220/1000</f>
        <v>102.17850000000001</v>
      </c>
      <c r="L3222" s="164"/>
      <c r="M3222" s="164"/>
    </row>
    <row r="3223" spans="1:13" s="165" customFormat="1" ht="18.75" customHeight="1" x14ac:dyDescent="0.25">
      <c r="A3223" s="45" t="str">
        <f>Лист4!A3221</f>
        <v xml:space="preserve">Спортивная ул. д.3 </v>
      </c>
      <c r="B3223" s="185" t="str">
        <f>Лист4!C3221</f>
        <v>Володарский район, п. Володарский</v>
      </c>
      <c r="C3223" s="46">
        <f t="shared" si="100"/>
        <v>80.445011999999977</v>
      </c>
      <c r="D3223" s="46">
        <f t="shared" si="101"/>
        <v>5.1347880000000004</v>
      </c>
      <c r="E3223" s="160">
        <v>0</v>
      </c>
      <c r="F3223" s="161">
        <v>5.1347880000000004</v>
      </c>
      <c r="G3223" s="162">
        <v>0</v>
      </c>
      <c r="H3223" s="162">
        <v>0</v>
      </c>
      <c r="I3223" s="162">
        <v>0</v>
      </c>
      <c r="J3223" s="162">
        <v>961.19</v>
      </c>
      <c r="K3223" s="163">
        <f>Лист4!E3221/1000-J3223</f>
        <v>-875.61020000000008</v>
      </c>
      <c r="L3223" s="164"/>
      <c r="M3223" s="164"/>
    </row>
    <row r="3224" spans="1:13" s="165" customFormat="1" ht="18.75" customHeight="1" x14ac:dyDescent="0.25">
      <c r="A3224" s="45" t="str">
        <f>Лист4!A3222</f>
        <v xml:space="preserve">Фрунзе ул. д.14 </v>
      </c>
      <c r="B3224" s="185" t="str">
        <f>Лист4!C3222</f>
        <v>Володарский район, п. Володарский</v>
      </c>
      <c r="C3224" s="46">
        <f t="shared" si="100"/>
        <v>67.721547999999999</v>
      </c>
      <c r="D3224" s="46">
        <f t="shared" si="101"/>
        <v>4.3226519999999997</v>
      </c>
      <c r="E3224" s="160">
        <v>0</v>
      </c>
      <c r="F3224" s="161">
        <v>4.3226519999999997</v>
      </c>
      <c r="G3224" s="162">
        <v>0</v>
      </c>
      <c r="H3224" s="162">
        <v>0</v>
      </c>
      <c r="I3224" s="162">
        <v>0</v>
      </c>
      <c r="J3224" s="162">
        <v>0</v>
      </c>
      <c r="K3224" s="163">
        <f>Лист4!E3222/1000</f>
        <v>72.044200000000004</v>
      </c>
      <c r="L3224" s="164"/>
      <c r="M3224" s="164"/>
    </row>
    <row r="3225" spans="1:13" s="165" customFormat="1" ht="18.75" customHeight="1" x14ac:dyDescent="0.25">
      <c r="A3225" s="45" t="str">
        <f>Лист4!A3223</f>
        <v xml:space="preserve">Фрунзе ул. д.16 </v>
      </c>
      <c r="B3225" s="185" t="str">
        <f>Лист4!C3223</f>
        <v>Володарский район, п. Володарский</v>
      </c>
      <c r="C3225" s="46">
        <f t="shared" si="100"/>
        <v>24.50909</v>
      </c>
      <c r="D3225" s="46">
        <f t="shared" si="101"/>
        <v>1.5644100000000001</v>
      </c>
      <c r="E3225" s="160">
        <v>0</v>
      </c>
      <c r="F3225" s="161">
        <v>1.5644100000000001</v>
      </c>
      <c r="G3225" s="162">
        <v>0</v>
      </c>
      <c r="H3225" s="162">
        <v>0</v>
      </c>
      <c r="I3225" s="162">
        <v>0</v>
      </c>
      <c r="J3225" s="162">
        <v>0</v>
      </c>
      <c r="K3225" s="163">
        <f>Лист4!E3223/1000</f>
        <v>26.073499999999999</v>
      </c>
      <c r="L3225" s="164"/>
      <c r="M3225" s="164"/>
    </row>
    <row r="3226" spans="1:13" s="165" customFormat="1" ht="18.75" customHeight="1" x14ac:dyDescent="0.25">
      <c r="A3226" s="45" t="str">
        <f>Лист4!A3224</f>
        <v xml:space="preserve">Фрунзе ул. д.18 </v>
      </c>
      <c r="B3226" s="185" t="str">
        <f>Лист4!C3224</f>
        <v>Володарский район, п. Володарский</v>
      </c>
      <c r="C3226" s="46">
        <f t="shared" si="100"/>
        <v>136.58237600000007</v>
      </c>
      <c r="D3226" s="46">
        <f t="shared" si="101"/>
        <v>8.7180239999999998</v>
      </c>
      <c r="E3226" s="160">
        <v>0</v>
      </c>
      <c r="F3226" s="161">
        <v>8.7180239999999998</v>
      </c>
      <c r="G3226" s="162">
        <v>0</v>
      </c>
      <c r="H3226" s="162">
        <v>0</v>
      </c>
      <c r="I3226" s="162">
        <v>0</v>
      </c>
      <c r="J3226" s="162">
        <v>1875.59</v>
      </c>
      <c r="K3226" s="163">
        <f>Лист4!E3224/1000-J3226</f>
        <v>-1730.2895999999998</v>
      </c>
      <c r="L3226" s="164"/>
      <c r="M3226" s="164"/>
    </row>
    <row r="3227" spans="1:13" s="165" customFormat="1" ht="18.75" customHeight="1" x14ac:dyDescent="0.25">
      <c r="A3227" s="45" t="str">
        <f>Лист4!A3225</f>
        <v xml:space="preserve">Фрунзе ул. д.24 </v>
      </c>
      <c r="B3227" s="185" t="str">
        <f>Лист4!C3225</f>
        <v>Володарский район, п. Володарский</v>
      </c>
      <c r="C3227" s="46">
        <f t="shared" si="100"/>
        <v>117.866882</v>
      </c>
      <c r="D3227" s="46">
        <f t="shared" si="101"/>
        <v>7.5234179999999995</v>
      </c>
      <c r="E3227" s="160">
        <v>0</v>
      </c>
      <c r="F3227" s="161">
        <v>7.5234179999999995</v>
      </c>
      <c r="G3227" s="162">
        <v>0</v>
      </c>
      <c r="H3227" s="162">
        <v>0</v>
      </c>
      <c r="I3227" s="162">
        <v>0</v>
      </c>
      <c r="J3227" s="162">
        <v>0</v>
      </c>
      <c r="K3227" s="163">
        <f>Лист4!E3225/1000</f>
        <v>125.3903</v>
      </c>
      <c r="L3227" s="164"/>
      <c r="M3227" s="164"/>
    </row>
    <row r="3228" spans="1:13" s="165" customFormat="1" ht="18.75" customHeight="1" x14ac:dyDescent="0.25">
      <c r="A3228" s="45" t="str">
        <f>Лист4!A3226</f>
        <v xml:space="preserve">Фрунзе ул. д.26 </v>
      </c>
      <c r="B3228" s="185" t="str">
        <f>Лист4!C3226</f>
        <v>Володарский район, п. Володарский</v>
      </c>
      <c r="C3228" s="46">
        <f t="shared" si="100"/>
        <v>113.92517999999988</v>
      </c>
      <c r="D3228" s="46">
        <f t="shared" si="101"/>
        <v>7.27182</v>
      </c>
      <c r="E3228" s="160">
        <v>0</v>
      </c>
      <c r="F3228" s="161">
        <v>7.27182</v>
      </c>
      <c r="G3228" s="162">
        <v>0</v>
      </c>
      <c r="H3228" s="162">
        <v>0</v>
      </c>
      <c r="I3228" s="162">
        <v>0</v>
      </c>
      <c r="J3228" s="162">
        <v>2137.96</v>
      </c>
      <c r="K3228" s="163">
        <f>Лист4!E3226/1000-J3228</f>
        <v>-2016.7630000000001</v>
      </c>
      <c r="L3228" s="164"/>
      <c r="M3228" s="164"/>
    </row>
    <row r="3229" spans="1:13" s="165" customFormat="1" ht="18.75" customHeight="1" x14ac:dyDescent="0.25">
      <c r="A3229" s="45" t="str">
        <f>Лист4!A3227</f>
        <v xml:space="preserve">Школьная ул. д.1 </v>
      </c>
      <c r="B3229" s="185" t="str">
        <f>Лист4!C3227</f>
        <v>Володарский район, пос. Козлово</v>
      </c>
      <c r="C3229" s="46">
        <f t="shared" si="100"/>
        <v>48.846630000000005</v>
      </c>
      <c r="D3229" s="46">
        <f t="shared" si="101"/>
        <v>3.1178699999999999</v>
      </c>
      <c r="E3229" s="160">
        <v>0</v>
      </c>
      <c r="F3229" s="161">
        <v>3.1178699999999999</v>
      </c>
      <c r="G3229" s="162">
        <v>0</v>
      </c>
      <c r="H3229" s="162">
        <v>0</v>
      </c>
      <c r="I3229" s="162">
        <v>0</v>
      </c>
      <c r="J3229" s="162">
        <v>0</v>
      </c>
      <c r="K3229" s="163">
        <f>Лист4!E3227/1000</f>
        <v>51.964500000000001</v>
      </c>
      <c r="L3229" s="164"/>
      <c r="M3229" s="164"/>
    </row>
    <row r="3230" spans="1:13" s="165" customFormat="1" ht="18.75" customHeight="1" x14ac:dyDescent="0.25">
      <c r="A3230" s="45" t="str">
        <f>Лист4!A3228</f>
        <v xml:space="preserve">Школьная ул. д.2 </v>
      </c>
      <c r="B3230" s="185" t="str">
        <f>Лист4!C3228</f>
        <v>Володарский район, пос. Козлово</v>
      </c>
      <c r="C3230" s="46">
        <f t="shared" si="100"/>
        <v>36.281179999999999</v>
      </c>
      <c r="D3230" s="46">
        <f t="shared" si="101"/>
        <v>2.3158200000000004</v>
      </c>
      <c r="E3230" s="160">
        <v>0</v>
      </c>
      <c r="F3230" s="161">
        <v>2.3158200000000004</v>
      </c>
      <c r="G3230" s="162">
        <v>0</v>
      </c>
      <c r="H3230" s="162">
        <v>0</v>
      </c>
      <c r="I3230" s="162">
        <v>0</v>
      </c>
      <c r="J3230" s="162">
        <v>0</v>
      </c>
      <c r="K3230" s="163">
        <f>Лист4!E3228/1000</f>
        <v>38.597000000000001</v>
      </c>
      <c r="L3230" s="164"/>
      <c r="M3230" s="164"/>
    </row>
    <row r="3231" spans="1:13" s="165" customFormat="1" ht="18.75" customHeight="1" x14ac:dyDescent="0.25">
      <c r="A3231" s="45" t="str">
        <f>Лист4!A3229</f>
        <v xml:space="preserve">Школьная ул. д.3Б </v>
      </c>
      <c r="B3231" s="185" t="str">
        <f>Лист4!C3229</f>
        <v>Володарский район, пос. Козлово</v>
      </c>
      <c r="C3231" s="46">
        <f t="shared" si="100"/>
        <v>0</v>
      </c>
      <c r="D3231" s="46">
        <f t="shared" si="101"/>
        <v>0</v>
      </c>
      <c r="E3231" s="160">
        <v>0</v>
      </c>
      <c r="F3231" s="161">
        <v>0</v>
      </c>
      <c r="G3231" s="162">
        <v>0</v>
      </c>
      <c r="H3231" s="162">
        <v>0</v>
      </c>
      <c r="I3231" s="162">
        <v>0</v>
      </c>
      <c r="J3231" s="162">
        <v>0</v>
      </c>
      <c r="K3231" s="163">
        <f>Лист4!E3229/1000</f>
        <v>0</v>
      </c>
      <c r="L3231" s="164"/>
      <c r="M3231" s="164"/>
    </row>
    <row r="3232" spans="1:13" s="165" customFormat="1" ht="18.75" customHeight="1" x14ac:dyDescent="0.25">
      <c r="A3232" s="45" t="str">
        <f>Лист4!A3230</f>
        <v xml:space="preserve">Школьная ул. д.4Б </v>
      </c>
      <c r="B3232" s="185" t="str">
        <f>Лист4!C3230</f>
        <v>Володарский район, пос. Козлово</v>
      </c>
      <c r="C3232" s="46">
        <f t="shared" si="100"/>
        <v>11.017834000000001</v>
      </c>
      <c r="D3232" s="46">
        <f t="shared" si="101"/>
        <v>0.70326599999999995</v>
      </c>
      <c r="E3232" s="160">
        <v>0</v>
      </c>
      <c r="F3232" s="161">
        <v>0.70326599999999995</v>
      </c>
      <c r="G3232" s="162">
        <v>0</v>
      </c>
      <c r="H3232" s="162">
        <v>0</v>
      </c>
      <c r="I3232" s="162">
        <v>0</v>
      </c>
      <c r="J3232" s="162">
        <v>0</v>
      </c>
      <c r="K3232" s="163">
        <f>Лист4!E3230/1000</f>
        <v>11.7211</v>
      </c>
      <c r="L3232" s="164"/>
      <c r="M3232" s="164"/>
    </row>
    <row r="3233" spans="1:13" s="165" customFormat="1" ht="18.75" customHeight="1" x14ac:dyDescent="0.25">
      <c r="A3233" s="45" t="str">
        <f>Лист4!A3231</f>
        <v xml:space="preserve">Школьная ул. д.6Б </v>
      </c>
      <c r="B3233" s="185" t="str">
        <f>Лист4!C3231</f>
        <v>Володарский район, пос. Козлово</v>
      </c>
      <c r="C3233" s="46">
        <f t="shared" si="100"/>
        <v>14.968465999999999</v>
      </c>
      <c r="D3233" s="46">
        <f t="shared" si="101"/>
        <v>0.95543399999999989</v>
      </c>
      <c r="E3233" s="160">
        <v>0</v>
      </c>
      <c r="F3233" s="161">
        <v>0.95543399999999989</v>
      </c>
      <c r="G3233" s="162">
        <v>0</v>
      </c>
      <c r="H3233" s="162">
        <v>0</v>
      </c>
      <c r="I3233" s="162">
        <v>0</v>
      </c>
      <c r="J3233" s="162">
        <v>0</v>
      </c>
      <c r="K3233" s="163">
        <f>Лист4!E3231/1000</f>
        <v>15.9239</v>
      </c>
      <c r="L3233" s="164"/>
      <c r="M3233" s="164"/>
    </row>
    <row r="3234" spans="1:13" s="165" customFormat="1" ht="18.75" customHeight="1" x14ac:dyDescent="0.25">
      <c r="A3234" s="45" t="str">
        <f>Лист4!A3232</f>
        <v xml:space="preserve">Школьная ул. д.7Б </v>
      </c>
      <c r="B3234" s="185" t="str">
        <f>Лист4!C3232</f>
        <v>Володарский район, пос. Козлово</v>
      </c>
      <c r="C3234" s="46">
        <f t="shared" si="100"/>
        <v>0</v>
      </c>
      <c r="D3234" s="46">
        <f t="shared" si="101"/>
        <v>0</v>
      </c>
      <c r="E3234" s="160">
        <v>0</v>
      </c>
      <c r="F3234" s="161">
        <v>0</v>
      </c>
      <c r="G3234" s="162">
        <v>0</v>
      </c>
      <c r="H3234" s="162">
        <v>0</v>
      </c>
      <c r="I3234" s="162">
        <v>0</v>
      </c>
      <c r="J3234" s="162">
        <v>0</v>
      </c>
      <c r="K3234" s="163">
        <f>Лист4!E3232/1000</f>
        <v>0</v>
      </c>
      <c r="L3234" s="164"/>
      <c r="M3234" s="164"/>
    </row>
    <row r="3235" spans="1:13" s="165" customFormat="1" ht="18.75" customHeight="1" x14ac:dyDescent="0.25">
      <c r="A3235" s="45" t="str">
        <f>Лист4!A3233</f>
        <v xml:space="preserve">Школьная ул. д.9Б </v>
      </c>
      <c r="B3235" s="185" t="str">
        <f>Лист4!C3233</f>
        <v>Володарский район, пос. Козлово</v>
      </c>
      <c r="C3235" s="46">
        <f t="shared" si="100"/>
        <v>0</v>
      </c>
      <c r="D3235" s="46">
        <f t="shared" si="101"/>
        <v>0</v>
      </c>
      <c r="E3235" s="160">
        <v>0</v>
      </c>
      <c r="F3235" s="161">
        <v>0</v>
      </c>
      <c r="G3235" s="162">
        <v>0</v>
      </c>
      <c r="H3235" s="162">
        <v>0</v>
      </c>
      <c r="I3235" s="162">
        <v>0</v>
      </c>
      <c r="J3235" s="162">
        <v>0</v>
      </c>
      <c r="K3235" s="163">
        <f>Лист4!E3233/1000</f>
        <v>0</v>
      </c>
      <c r="L3235" s="164"/>
      <c r="M3235" s="164"/>
    </row>
    <row r="3236" spans="1:13" s="165" customFormat="1" ht="18.75" customHeight="1" x14ac:dyDescent="0.25">
      <c r="A3236" s="45" t="str">
        <f>Лист4!A3234</f>
        <v xml:space="preserve">Октябрьская ул. д.1 </v>
      </c>
      <c r="B3236" s="185" t="str">
        <f>Лист4!C3234</f>
        <v>Володарский район, с. Винный</v>
      </c>
      <c r="C3236" s="46">
        <f t="shared" si="100"/>
        <v>0</v>
      </c>
      <c r="D3236" s="46">
        <f t="shared" si="101"/>
        <v>0</v>
      </c>
      <c r="E3236" s="160">
        <v>0</v>
      </c>
      <c r="F3236" s="161">
        <v>0</v>
      </c>
      <c r="G3236" s="162">
        <v>0</v>
      </c>
      <c r="H3236" s="162">
        <v>0</v>
      </c>
      <c r="I3236" s="162">
        <v>0</v>
      </c>
      <c r="J3236" s="162">
        <v>730.29</v>
      </c>
      <c r="K3236" s="163">
        <f>Лист4!E3234/1000-J3236</f>
        <v>-730.29</v>
      </c>
      <c r="L3236" s="164"/>
      <c r="M3236" s="164"/>
    </row>
    <row r="3237" spans="1:13" s="165" customFormat="1" ht="18.75" customHeight="1" x14ac:dyDescent="0.25">
      <c r="A3237" s="45" t="str">
        <f>Лист4!A3235</f>
        <v xml:space="preserve">Октябрьская ул. д.2 </v>
      </c>
      <c r="B3237" s="185" t="str">
        <f>Лист4!C3235</f>
        <v>Володарский район, с. Винный</v>
      </c>
      <c r="C3237" s="46">
        <f t="shared" si="100"/>
        <v>0</v>
      </c>
      <c r="D3237" s="46">
        <f t="shared" si="101"/>
        <v>0</v>
      </c>
      <c r="E3237" s="160">
        <v>0</v>
      </c>
      <c r="F3237" s="161">
        <v>0</v>
      </c>
      <c r="G3237" s="162">
        <v>0</v>
      </c>
      <c r="H3237" s="162">
        <v>0</v>
      </c>
      <c r="I3237" s="162">
        <v>0</v>
      </c>
      <c r="J3237" s="162">
        <v>0</v>
      </c>
      <c r="K3237" s="163">
        <f>Лист4!E3235/1000</f>
        <v>0</v>
      </c>
      <c r="L3237" s="164"/>
      <c r="M3237" s="164"/>
    </row>
    <row r="3238" spans="1:13" s="165" customFormat="1" ht="18.75" customHeight="1" x14ac:dyDescent="0.25">
      <c r="A3238" s="45" t="str">
        <f>Лист4!A3236</f>
        <v xml:space="preserve">Клубная ул. д.54 </v>
      </c>
      <c r="B3238" s="185" t="str">
        <f>Лист4!C3236</f>
        <v>Володарский район, с. Зеленга</v>
      </c>
      <c r="C3238" s="46">
        <f t="shared" si="100"/>
        <v>6.7715719999999999</v>
      </c>
      <c r="D3238" s="46">
        <f t="shared" si="101"/>
        <v>0.43222800000000006</v>
      </c>
      <c r="E3238" s="160">
        <v>0</v>
      </c>
      <c r="F3238" s="161">
        <v>0.43222800000000006</v>
      </c>
      <c r="G3238" s="162">
        <v>0</v>
      </c>
      <c r="H3238" s="162">
        <v>0</v>
      </c>
      <c r="I3238" s="162">
        <v>0</v>
      </c>
      <c r="J3238" s="162">
        <v>0</v>
      </c>
      <c r="K3238" s="163">
        <f>Лист4!E3236/1000</f>
        <v>7.2038000000000002</v>
      </c>
      <c r="L3238" s="164"/>
      <c r="M3238" s="164"/>
    </row>
    <row r="3239" spans="1:13" s="165" customFormat="1" ht="18.75" customHeight="1" x14ac:dyDescent="0.25">
      <c r="A3239" s="45" t="str">
        <f>Лист4!A3237</f>
        <v xml:space="preserve">Клубная ул. д.89 </v>
      </c>
      <c r="B3239" s="185" t="str">
        <f>Лист4!C3237</f>
        <v>Володарский район, с. Зеленга</v>
      </c>
      <c r="C3239" s="46">
        <f t="shared" si="100"/>
        <v>39.685201999999997</v>
      </c>
      <c r="D3239" s="46">
        <f t="shared" si="101"/>
        <v>2.5330980000000007</v>
      </c>
      <c r="E3239" s="160">
        <v>0</v>
      </c>
      <c r="F3239" s="161">
        <v>2.5330980000000007</v>
      </c>
      <c r="G3239" s="162">
        <v>0</v>
      </c>
      <c r="H3239" s="162">
        <v>0</v>
      </c>
      <c r="I3239" s="162">
        <v>0</v>
      </c>
      <c r="J3239" s="162">
        <v>833.8</v>
      </c>
      <c r="K3239" s="163">
        <f>Лист4!E3237/1000-J3239</f>
        <v>-791.58169999999996</v>
      </c>
      <c r="L3239" s="164"/>
      <c r="M3239" s="164"/>
    </row>
    <row r="3240" spans="1:13" s="165" customFormat="1" ht="18.75" customHeight="1" x14ac:dyDescent="0.25">
      <c r="A3240" s="45" t="str">
        <f>Лист4!A3238</f>
        <v xml:space="preserve">Советская ул. д.101 </v>
      </c>
      <c r="B3240" s="185" t="str">
        <f>Лист4!C3238</f>
        <v>Володарский район, с. Зеленга</v>
      </c>
      <c r="C3240" s="46">
        <f t="shared" si="100"/>
        <v>0.51182999999997092</v>
      </c>
      <c r="D3240" s="46">
        <f t="shared" si="101"/>
        <v>3.2670000000000005E-2</v>
      </c>
      <c r="E3240" s="160">
        <v>0</v>
      </c>
      <c r="F3240" s="161">
        <v>3.2670000000000005E-2</v>
      </c>
      <c r="G3240" s="162">
        <v>0</v>
      </c>
      <c r="H3240" s="162">
        <v>0</v>
      </c>
      <c r="I3240" s="162">
        <v>0</v>
      </c>
      <c r="J3240" s="162">
        <v>842.74</v>
      </c>
      <c r="K3240" s="163">
        <f>Лист4!E3238/1000-J3240</f>
        <v>-842.19550000000004</v>
      </c>
      <c r="L3240" s="164"/>
      <c r="M3240" s="164"/>
    </row>
    <row r="3241" spans="1:13" s="165" customFormat="1" ht="18.75" customHeight="1" x14ac:dyDescent="0.25">
      <c r="A3241" s="45" t="str">
        <f>Лист4!A3239</f>
        <v xml:space="preserve">Советская ул. д.95 </v>
      </c>
      <c r="B3241" s="185" t="str">
        <f>Лист4!C3239</f>
        <v>Володарский район, с. Зеленга</v>
      </c>
      <c r="C3241" s="46">
        <f t="shared" si="100"/>
        <v>42.453407999999961</v>
      </c>
      <c r="D3241" s="46">
        <f t="shared" si="101"/>
        <v>2.7097919999999998</v>
      </c>
      <c r="E3241" s="160">
        <v>0</v>
      </c>
      <c r="F3241" s="161">
        <v>2.7097919999999998</v>
      </c>
      <c r="G3241" s="162">
        <v>0</v>
      </c>
      <c r="H3241" s="162">
        <v>0</v>
      </c>
      <c r="I3241" s="162">
        <v>0</v>
      </c>
      <c r="J3241" s="162">
        <v>933.3</v>
      </c>
      <c r="K3241" s="163">
        <f>Лист4!E3239/1000-J3241</f>
        <v>-888.13679999999999</v>
      </c>
      <c r="L3241" s="164"/>
      <c r="M3241" s="164"/>
    </row>
    <row r="3242" spans="1:13" s="165" customFormat="1" ht="18.75" customHeight="1" x14ac:dyDescent="0.25">
      <c r="A3242" s="45" t="str">
        <f>Лист4!A3240</f>
        <v xml:space="preserve">Гагарина ул. д.1 </v>
      </c>
      <c r="B3242" s="185" t="str">
        <f>Лист4!C3240</f>
        <v>Володарский район, с. Марфино</v>
      </c>
      <c r="C3242" s="46">
        <f t="shared" si="100"/>
        <v>3.2759000000000138</v>
      </c>
      <c r="D3242" s="46">
        <f t="shared" si="101"/>
        <v>0.20910000000000001</v>
      </c>
      <c r="E3242" s="160">
        <v>0</v>
      </c>
      <c r="F3242" s="161">
        <v>0.20910000000000001</v>
      </c>
      <c r="G3242" s="162">
        <v>0</v>
      </c>
      <c r="H3242" s="162">
        <v>0</v>
      </c>
      <c r="I3242" s="162">
        <v>0</v>
      </c>
      <c r="J3242" s="162">
        <v>729.51</v>
      </c>
      <c r="K3242" s="163">
        <f>Лист4!E3240/1000-J3242</f>
        <v>-726.02499999999998</v>
      </c>
      <c r="L3242" s="164"/>
      <c r="M3242" s="164"/>
    </row>
    <row r="3243" spans="1:13" s="165" customFormat="1" ht="18.75" customHeight="1" x14ac:dyDescent="0.25">
      <c r="A3243" s="45" t="str">
        <f>Лист4!A3241</f>
        <v xml:space="preserve">Гагарина ул. д.2 </v>
      </c>
      <c r="B3243" s="185" t="str">
        <f>Лист4!C3241</f>
        <v>Володарский район, с. Марфино</v>
      </c>
      <c r="C3243" s="46">
        <f t="shared" si="100"/>
        <v>35.320405999999956</v>
      </c>
      <c r="D3243" s="46">
        <f t="shared" si="101"/>
        <v>2.2544940000000002</v>
      </c>
      <c r="E3243" s="160">
        <v>0</v>
      </c>
      <c r="F3243" s="161">
        <v>2.2544940000000002</v>
      </c>
      <c r="G3243" s="162">
        <v>0</v>
      </c>
      <c r="H3243" s="162">
        <v>0</v>
      </c>
      <c r="I3243" s="162">
        <v>0</v>
      </c>
      <c r="J3243" s="162">
        <v>682.66</v>
      </c>
      <c r="K3243" s="163">
        <f>Лист4!E3241/1000-J3243</f>
        <v>-645.08510000000001</v>
      </c>
      <c r="L3243" s="164"/>
      <c r="M3243" s="164"/>
    </row>
    <row r="3244" spans="1:13" s="165" customFormat="1" ht="18.75" customHeight="1" x14ac:dyDescent="0.25">
      <c r="A3244" s="45" t="str">
        <f>Лист4!A3242</f>
        <v xml:space="preserve">Гагарина ул. д.3 </v>
      </c>
      <c r="B3244" s="185" t="str">
        <f>Лист4!C3242</f>
        <v>Володарский район, с. Марфино</v>
      </c>
      <c r="C3244" s="46">
        <f t="shared" si="100"/>
        <v>22.425768000000033</v>
      </c>
      <c r="D3244" s="46">
        <f t="shared" si="101"/>
        <v>1.4314319999999998</v>
      </c>
      <c r="E3244" s="160">
        <v>0</v>
      </c>
      <c r="F3244" s="161">
        <v>1.4314319999999998</v>
      </c>
      <c r="G3244" s="162">
        <v>0</v>
      </c>
      <c r="H3244" s="162">
        <v>0</v>
      </c>
      <c r="I3244" s="162">
        <v>0</v>
      </c>
      <c r="J3244" s="162">
        <v>682.66</v>
      </c>
      <c r="K3244" s="163">
        <f>Лист4!E3242/1000-J3244</f>
        <v>-658.80279999999993</v>
      </c>
      <c r="L3244" s="164"/>
      <c r="M3244" s="164"/>
    </row>
    <row r="3245" spans="1:13" s="165" customFormat="1" ht="18.75" customHeight="1" x14ac:dyDescent="0.25">
      <c r="A3245" s="45" t="str">
        <f>Лист4!A3243</f>
        <v xml:space="preserve">Гагарина ул. д.4 </v>
      </c>
      <c r="B3245" s="185" t="str">
        <f>Лист4!C3243</f>
        <v>Володарский район, с. Марфино</v>
      </c>
      <c r="C3245" s="46">
        <f t="shared" si="100"/>
        <v>48.057312000000053</v>
      </c>
      <c r="D3245" s="46">
        <f t="shared" si="101"/>
        <v>3.0674879999999995</v>
      </c>
      <c r="E3245" s="160">
        <v>0</v>
      </c>
      <c r="F3245" s="161">
        <v>3.0674879999999995</v>
      </c>
      <c r="G3245" s="162">
        <v>0</v>
      </c>
      <c r="H3245" s="162">
        <v>0</v>
      </c>
      <c r="I3245" s="162">
        <v>0</v>
      </c>
      <c r="J3245" s="162">
        <v>729.51</v>
      </c>
      <c r="K3245" s="163">
        <f>Лист4!E3243/1000-J3245</f>
        <v>-678.38519999999994</v>
      </c>
      <c r="L3245" s="164"/>
      <c r="M3245" s="164"/>
    </row>
    <row r="3246" spans="1:13" s="165" customFormat="1" ht="18.75" customHeight="1" x14ac:dyDescent="0.25">
      <c r="A3246" s="45" t="str">
        <f>Лист4!A3244</f>
        <v xml:space="preserve">Гагарина ул. д.6 </v>
      </c>
      <c r="B3246" s="185" t="str">
        <f>Лист4!C3244</f>
        <v>Володарский район, с. Марфино</v>
      </c>
      <c r="C3246" s="46">
        <f t="shared" si="100"/>
        <v>6.7341599999999868</v>
      </c>
      <c r="D3246" s="46">
        <f t="shared" si="101"/>
        <v>0.42984</v>
      </c>
      <c r="E3246" s="160">
        <v>0</v>
      </c>
      <c r="F3246" s="161">
        <v>0.42984</v>
      </c>
      <c r="G3246" s="162">
        <v>0</v>
      </c>
      <c r="H3246" s="162">
        <v>0</v>
      </c>
      <c r="I3246" s="162">
        <v>0</v>
      </c>
      <c r="J3246" s="162">
        <v>722.27</v>
      </c>
      <c r="K3246" s="163">
        <f>Лист4!E3244/1000-J3246</f>
        <v>-715.10599999999999</v>
      </c>
      <c r="L3246" s="164"/>
      <c r="M3246" s="164"/>
    </row>
    <row r="3247" spans="1:13" s="165" customFormat="1" ht="18.75" customHeight="1" x14ac:dyDescent="0.25">
      <c r="A3247" s="45" t="str">
        <f>Лист4!A3245</f>
        <v xml:space="preserve">Гагарина ул. д.7 </v>
      </c>
      <c r="B3247" s="185" t="str">
        <f>Лист4!C3245</f>
        <v>Володарский район, с. Марфино</v>
      </c>
      <c r="C3247" s="46">
        <f t="shared" si="100"/>
        <v>15.694334000000001</v>
      </c>
      <c r="D3247" s="46">
        <f t="shared" si="101"/>
        <v>1.0017659999999999</v>
      </c>
      <c r="E3247" s="160">
        <v>0</v>
      </c>
      <c r="F3247" s="161">
        <v>1.0017659999999999</v>
      </c>
      <c r="G3247" s="162">
        <v>0</v>
      </c>
      <c r="H3247" s="162">
        <v>0</v>
      </c>
      <c r="I3247" s="162">
        <v>0</v>
      </c>
      <c r="J3247" s="162">
        <v>733.22</v>
      </c>
      <c r="K3247" s="163">
        <f>Лист4!E3245/1000-J3247</f>
        <v>-716.52390000000003</v>
      </c>
      <c r="L3247" s="164"/>
      <c r="M3247" s="164"/>
    </row>
    <row r="3248" spans="1:13" s="165" customFormat="1" ht="18.75" customHeight="1" x14ac:dyDescent="0.25">
      <c r="A3248" s="45" t="str">
        <f>Лист4!A3246</f>
        <v xml:space="preserve">Нариманова ул. д.68 </v>
      </c>
      <c r="B3248" s="185" t="str">
        <f>Лист4!C3246</f>
        <v>Володарский район, с. Сизый Бугор</v>
      </c>
      <c r="C3248" s="46">
        <f t="shared" si="100"/>
        <v>0</v>
      </c>
      <c r="D3248" s="46">
        <f t="shared" si="101"/>
        <v>0</v>
      </c>
      <c r="E3248" s="160">
        <v>0</v>
      </c>
      <c r="F3248" s="161">
        <v>0</v>
      </c>
      <c r="G3248" s="162">
        <v>0</v>
      </c>
      <c r="H3248" s="162">
        <v>0</v>
      </c>
      <c r="I3248" s="162">
        <v>0</v>
      </c>
      <c r="J3248" s="162">
        <v>0</v>
      </c>
      <c r="K3248" s="163">
        <f>Лист4!E3246/1000</f>
        <v>0</v>
      </c>
      <c r="L3248" s="164"/>
      <c r="M3248" s="164"/>
    </row>
    <row r="3249" spans="1:13" s="165" customFormat="1" ht="18.75" customHeight="1" x14ac:dyDescent="0.25">
      <c r="A3249" s="45" t="str">
        <f>Лист4!A3247</f>
        <v xml:space="preserve">Полевая ул. д.6 </v>
      </c>
      <c r="B3249" s="185" t="str">
        <f>Лист4!C3247</f>
        <v>Володарский район, с. Тишково</v>
      </c>
      <c r="C3249" s="46">
        <f t="shared" si="100"/>
        <v>80.525851999999986</v>
      </c>
      <c r="D3249" s="46">
        <f t="shared" si="101"/>
        <v>5.1399479999999995</v>
      </c>
      <c r="E3249" s="160">
        <v>0</v>
      </c>
      <c r="F3249" s="161">
        <v>5.1399479999999995</v>
      </c>
      <c r="G3249" s="162">
        <v>0</v>
      </c>
      <c r="H3249" s="162">
        <v>0</v>
      </c>
      <c r="I3249" s="162">
        <v>0</v>
      </c>
      <c r="J3249" s="162">
        <v>0</v>
      </c>
      <c r="K3249" s="163">
        <f>Лист4!E3247/1000</f>
        <v>85.66579999999999</v>
      </c>
      <c r="L3249" s="164"/>
      <c r="M3249" s="164"/>
    </row>
    <row r="3250" spans="1:13" s="165" customFormat="1" ht="18.75" customHeight="1" x14ac:dyDescent="0.25">
      <c r="A3250" s="45" t="str">
        <f>Лист4!A3248</f>
        <v xml:space="preserve">Пионерская ул. д.16 </v>
      </c>
      <c r="B3250" s="185" t="str">
        <f>Лист4!C3248</f>
        <v>Володарский район, с. Тумак</v>
      </c>
      <c r="C3250" s="46">
        <f t="shared" si="100"/>
        <v>9.7002360000000003</v>
      </c>
      <c r="D3250" s="46">
        <f t="shared" si="101"/>
        <v>0.61916399999999994</v>
      </c>
      <c r="E3250" s="160">
        <v>0</v>
      </c>
      <c r="F3250" s="161">
        <v>0.61916399999999994</v>
      </c>
      <c r="G3250" s="162">
        <v>0</v>
      </c>
      <c r="H3250" s="162">
        <v>0</v>
      </c>
      <c r="I3250" s="162">
        <v>0</v>
      </c>
      <c r="J3250" s="162">
        <v>0</v>
      </c>
      <c r="K3250" s="163">
        <f>Лист4!E3248/1000</f>
        <v>10.3194</v>
      </c>
      <c r="L3250" s="164"/>
      <c r="M3250" s="164"/>
    </row>
    <row r="3251" spans="1:13" s="165" customFormat="1" ht="18.75" customHeight="1" x14ac:dyDescent="0.25">
      <c r="A3251" s="45" t="str">
        <f>Лист4!A3249</f>
        <v xml:space="preserve">Школьная ул. д.10А </v>
      </c>
      <c r="B3251" s="185" t="str">
        <f>Лист4!C3249</f>
        <v>Володарский район, с. Тумак</v>
      </c>
      <c r="C3251" s="46">
        <f t="shared" si="100"/>
        <v>81.171537999999998</v>
      </c>
      <c r="D3251" s="46">
        <f t="shared" si="101"/>
        <v>5.1811619999999996</v>
      </c>
      <c r="E3251" s="160">
        <v>0</v>
      </c>
      <c r="F3251" s="161">
        <v>5.1811619999999996</v>
      </c>
      <c r="G3251" s="162">
        <v>0</v>
      </c>
      <c r="H3251" s="162">
        <v>0</v>
      </c>
      <c r="I3251" s="162">
        <v>0</v>
      </c>
      <c r="J3251" s="162">
        <v>0</v>
      </c>
      <c r="K3251" s="163">
        <f>Лист4!E3249/1000</f>
        <v>86.352699999999999</v>
      </c>
      <c r="L3251" s="164"/>
      <c r="M3251" s="164"/>
    </row>
    <row r="3252" spans="1:13" s="165" customFormat="1" ht="18.75" customHeight="1" x14ac:dyDescent="0.25">
      <c r="A3252" s="45" t="str">
        <f>Лист4!A3250</f>
        <v xml:space="preserve">Школьная ул. д.4 </v>
      </c>
      <c r="B3252" s="185" t="str">
        <f>Лист4!C3250</f>
        <v>Володарский район, с. Тумак</v>
      </c>
      <c r="C3252" s="46">
        <f t="shared" si="100"/>
        <v>62.669048000000018</v>
      </c>
      <c r="D3252" s="46">
        <f t="shared" si="101"/>
        <v>4.0001520000000008</v>
      </c>
      <c r="E3252" s="160">
        <v>0</v>
      </c>
      <c r="F3252" s="161">
        <v>4.0001520000000008</v>
      </c>
      <c r="G3252" s="162">
        <v>0</v>
      </c>
      <c r="H3252" s="162">
        <v>0</v>
      </c>
      <c r="I3252" s="162">
        <v>0</v>
      </c>
      <c r="J3252" s="162">
        <v>0</v>
      </c>
      <c r="K3252" s="163">
        <f>Лист4!E3250/1000-J3252</f>
        <v>66.669200000000018</v>
      </c>
      <c r="L3252" s="164"/>
      <c r="M3252" s="164"/>
    </row>
    <row r="3253" spans="1:13" s="165" customFormat="1" ht="18.75" customHeight="1" x14ac:dyDescent="0.25">
      <c r="A3253" s="45" t="str">
        <f>Лист4!A3251</f>
        <v xml:space="preserve">Школьная ул. д.6 </v>
      </c>
      <c r="B3253" s="185" t="str">
        <f>Лист4!C3251</f>
        <v>Володарский район, с. Тумак</v>
      </c>
      <c r="C3253" s="46">
        <f t="shared" si="100"/>
        <v>89.155615999999995</v>
      </c>
      <c r="D3253" s="46">
        <f t="shared" si="101"/>
        <v>5.690783999999999</v>
      </c>
      <c r="E3253" s="160">
        <v>0</v>
      </c>
      <c r="F3253" s="161">
        <v>5.690783999999999</v>
      </c>
      <c r="G3253" s="162">
        <v>0</v>
      </c>
      <c r="H3253" s="162">
        <v>0</v>
      </c>
      <c r="I3253" s="162">
        <v>0</v>
      </c>
      <c r="J3253" s="162">
        <v>0</v>
      </c>
      <c r="K3253" s="163">
        <f>Лист4!E3251/1000</f>
        <v>94.846399999999988</v>
      </c>
      <c r="L3253" s="164"/>
      <c r="M3253" s="164"/>
    </row>
    <row r="3254" spans="1:13" s="165" customFormat="1" ht="18.75" customHeight="1" x14ac:dyDescent="0.25">
      <c r="A3254" s="45" t="str">
        <f>Лист4!A3252</f>
        <v xml:space="preserve">Школьная ул. д.7 </v>
      </c>
      <c r="B3254" s="185" t="str">
        <f>Лист4!C3252</f>
        <v>Володарский район, с. Тумак</v>
      </c>
      <c r="C3254" s="46">
        <f t="shared" si="100"/>
        <v>40.855595999999998</v>
      </c>
      <c r="D3254" s="46">
        <f t="shared" si="101"/>
        <v>2.6078040000000002</v>
      </c>
      <c r="E3254" s="160">
        <v>0</v>
      </c>
      <c r="F3254" s="161">
        <v>2.6078040000000002</v>
      </c>
      <c r="G3254" s="162">
        <v>0</v>
      </c>
      <c r="H3254" s="162">
        <v>0</v>
      </c>
      <c r="I3254" s="162">
        <v>0</v>
      </c>
      <c r="J3254" s="162">
        <v>0</v>
      </c>
      <c r="K3254" s="163">
        <f>Лист4!E3252/1000</f>
        <v>43.4634</v>
      </c>
      <c r="L3254" s="164"/>
      <c r="M3254" s="164"/>
    </row>
    <row r="3255" spans="1:13" s="165" customFormat="1" ht="18.75" customHeight="1" x14ac:dyDescent="0.25">
      <c r="A3255" s="45" t="str">
        <f>Лист4!A3253</f>
        <v xml:space="preserve">Школьная ул. д.9 </v>
      </c>
      <c r="B3255" s="185" t="str">
        <f>Лист4!C3253</f>
        <v>Володарский район, с. Тумак</v>
      </c>
      <c r="C3255" s="46">
        <f t="shared" si="100"/>
        <v>129.54262200000002</v>
      </c>
      <c r="D3255" s="46">
        <f t="shared" si="101"/>
        <v>8.2686780000000013</v>
      </c>
      <c r="E3255" s="160">
        <v>0</v>
      </c>
      <c r="F3255" s="161">
        <v>8.2686780000000013</v>
      </c>
      <c r="G3255" s="162">
        <v>0</v>
      </c>
      <c r="H3255" s="162">
        <v>0</v>
      </c>
      <c r="I3255" s="162">
        <v>0</v>
      </c>
      <c r="J3255" s="162">
        <v>0</v>
      </c>
      <c r="K3255" s="163">
        <f>Лист4!E3253/1000-J3255</f>
        <v>137.81130000000002</v>
      </c>
      <c r="L3255" s="164"/>
      <c r="M3255" s="164"/>
    </row>
    <row r="3256" spans="1:13" s="165" customFormat="1" ht="18.75" customHeight="1" x14ac:dyDescent="0.25">
      <c r="A3256" s="45" t="str">
        <f>Лист4!A3254</f>
        <v xml:space="preserve">Горького ул. д.2 </v>
      </c>
      <c r="B3256" s="185" t="str">
        <f>Лист4!C3254</f>
        <v>Енотаевский район, п. Волжский</v>
      </c>
      <c r="C3256" s="46">
        <f t="shared" si="100"/>
        <v>17.979004</v>
      </c>
      <c r="D3256" s="46">
        <f t="shared" si="101"/>
        <v>1.1475960000000001</v>
      </c>
      <c r="E3256" s="160">
        <v>0</v>
      </c>
      <c r="F3256" s="161">
        <v>1.1475960000000001</v>
      </c>
      <c r="G3256" s="162">
        <v>0</v>
      </c>
      <c r="H3256" s="162">
        <v>0</v>
      </c>
      <c r="I3256" s="162">
        <v>0</v>
      </c>
      <c r="J3256" s="162">
        <v>0</v>
      </c>
      <c r="K3256" s="163">
        <f>Лист4!E3254/1000-J3256</f>
        <v>19.1266</v>
      </c>
      <c r="L3256" s="164"/>
      <c r="M3256" s="164"/>
    </row>
    <row r="3257" spans="1:13" s="165" customFormat="1" ht="18.75" customHeight="1" x14ac:dyDescent="0.25">
      <c r="A3257" s="45" t="str">
        <f>Лист4!A3255</f>
        <v xml:space="preserve">Горького ул. д.4 </v>
      </c>
      <c r="B3257" s="185" t="str">
        <f>Лист4!C3255</f>
        <v>Енотаевский район, п. Волжский</v>
      </c>
      <c r="C3257" s="46">
        <f t="shared" si="100"/>
        <v>38.530318000000001</v>
      </c>
      <c r="D3257" s="46">
        <f t="shared" si="101"/>
        <v>2.4593820000000002</v>
      </c>
      <c r="E3257" s="160">
        <v>0</v>
      </c>
      <c r="F3257" s="161">
        <v>2.4593820000000002</v>
      </c>
      <c r="G3257" s="162">
        <v>0</v>
      </c>
      <c r="H3257" s="162">
        <v>0</v>
      </c>
      <c r="I3257" s="162">
        <v>0</v>
      </c>
      <c r="J3257" s="162">
        <v>0</v>
      </c>
      <c r="K3257" s="163">
        <f>Лист4!E3255/1000-J3257</f>
        <v>40.989699999999999</v>
      </c>
      <c r="L3257" s="164"/>
      <c r="M3257" s="164"/>
    </row>
    <row r="3258" spans="1:13" s="165" customFormat="1" ht="18.75" customHeight="1" x14ac:dyDescent="0.25">
      <c r="A3258" s="45" t="str">
        <f>Лист4!A3256</f>
        <v xml:space="preserve">Горького ул. д.6 </v>
      </c>
      <c r="B3258" s="185" t="str">
        <f>Лист4!C3256</f>
        <v>Енотаевский район, п. Волжский</v>
      </c>
      <c r="C3258" s="46">
        <f t="shared" si="100"/>
        <v>13.414157200000002</v>
      </c>
      <c r="D3258" s="46">
        <f t="shared" si="101"/>
        <v>0.85622280000000006</v>
      </c>
      <c r="E3258" s="160">
        <v>0</v>
      </c>
      <c r="F3258" s="161">
        <v>0.85622280000000006</v>
      </c>
      <c r="G3258" s="162">
        <v>0</v>
      </c>
      <c r="H3258" s="162">
        <v>0</v>
      </c>
      <c r="I3258" s="162">
        <v>0</v>
      </c>
      <c r="J3258" s="162">
        <v>0</v>
      </c>
      <c r="K3258" s="163">
        <f>Лист4!E3256/1000-J3258</f>
        <v>14.270380000000001</v>
      </c>
      <c r="L3258" s="164"/>
      <c r="M3258" s="164"/>
    </row>
    <row r="3259" spans="1:13" s="165" customFormat="1" ht="18.75" customHeight="1" x14ac:dyDescent="0.25">
      <c r="A3259" s="45" t="str">
        <f>Лист4!A3257</f>
        <v xml:space="preserve">Почтовая ул. д.16 </v>
      </c>
      <c r="B3259" s="185" t="str">
        <f>Лист4!C3257</f>
        <v>Енотаевский район, п. Волжский</v>
      </c>
      <c r="C3259" s="46">
        <f t="shared" si="100"/>
        <v>42.149693999999997</v>
      </c>
      <c r="D3259" s="46">
        <f t="shared" si="101"/>
        <v>2.6904059999999999</v>
      </c>
      <c r="E3259" s="160">
        <v>0</v>
      </c>
      <c r="F3259" s="161">
        <v>2.6904059999999999</v>
      </c>
      <c r="G3259" s="162">
        <v>0</v>
      </c>
      <c r="H3259" s="162">
        <v>0</v>
      </c>
      <c r="I3259" s="162">
        <v>0</v>
      </c>
      <c r="J3259" s="162">
        <v>0</v>
      </c>
      <c r="K3259" s="163">
        <f>Лист4!E3257/1000-J3259</f>
        <v>44.8401</v>
      </c>
      <c r="L3259" s="164"/>
      <c r="M3259" s="164"/>
    </row>
    <row r="3260" spans="1:13" s="165" customFormat="1" ht="18.75" customHeight="1" x14ac:dyDescent="0.25">
      <c r="A3260" s="45" t="str">
        <f>Лист4!A3258</f>
        <v xml:space="preserve">Почтовая ул. д.26 </v>
      </c>
      <c r="B3260" s="185" t="str">
        <f>Лист4!C3258</f>
        <v>Енотаевский район, п. Волжский</v>
      </c>
      <c r="C3260" s="46">
        <f t="shared" si="100"/>
        <v>16.944816000000003</v>
      </c>
      <c r="D3260" s="46">
        <f t="shared" si="101"/>
        <v>1.0815840000000003</v>
      </c>
      <c r="E3260" s="160">
        <v>0</v>
      </c>
      <c r="F3260" s="161">
        <v>1.0815840000000003</v>
      </c>
      <c r="G3260" s="162">
        <v>0</v>
      </c>
      <c r="H3260" s="162">
        <v>0</v>
      </c>
      <c r="I3260" s="162">
        <v>0</v>
      </c>
      <c r="J3260" s="162">
        <v>0</v>
      </c>
      <c r="K3260" s="163">
        <f>Лист4!E3258/1000-J3260</f>
        <v>18.026400000000002</v>
      </c>
      <c r="L3260" s="164"/>
      <c r="M3260" s="164"/>
    </row>
    <row r="3261" spans="1:13" s="165" customFormat="1" ht="18.75" customHeight="1" x14ac:dyDescent="0.25">
      <c r="A3261" s="45" t="str">
        <f>Лист4!A3259</f>
        <v xml:space="preserve">Почтовая ул. д.28 </v>
      </c>
      <c r="B3261" s="185" t="str">
        <f>Лист4!C3259</f>
        <v>Енотаевский район, п. Волжский</v>
      </c>
      <c r="C3261" s="46">
        <f t="shared" si="100"/>
        <v>18.555675200000003</v>
      </c>
      <c r="D3261" s="46">
        <f t="shared" si="101"/>
        <v>1.1844048</v>
      </c>
      <c r="E3261" s="160">
        <v>0</v>
      </c>
      <c r="F3261" s="161">
        <v>1.1844048</v>
      </c>
      <c r="G3261" s="162">
        <v>0</v>
      </c>
      <c r="H3261" s="162">
        <v>0</v>
      </c>
      <c r="I3261" s="162">
        <v>0</v>
      </c>
      <c r="J3261" s="162">
        <v>0</v>
      </c>
      <c r="K3261" s="163">
        <f>Лист4!E3259/1000-J3261</f>
        <v>19.740080000000003</v>
      </c>
      <c r="L3261" s="164"/>
      <c r="M3261" s="164"/>
    </row>
    <row r="3262" spans="1:13" s="165" customFormat="1" ht="18.75" customHeight="1" x14ac:dyDescent="0.25">
      <c r="A3262" s="45" t="str">
        <f>Лист4!A3260</f>
        <v xml:space="preserve">Почтовая ул. д.33 </v>
      </c>
      <c r="B3262" s="185" t="str">
        <f>Лист4!C3260</f>
        <v>Енотаевский район, п. Волжский</v>
      </c>
      <c r="C3262" s="46">
        <f t="shared" ref="C3262:C3325" si="102">K3262+J3262-F3262</f>
        <v>37.374493999999999</v>
      </c>
      <c r="D3262" s="46">
        <f t="shared" ref="D3262:D3325" si="103">F3262</f>
        <v>2.3856060000000001</v>
      </c>
      <c r="E3262" s="160">
        <v>0</v>
      </c>
      <c r="F3262" s="161">
        <v>2.3856060000000001</v>
      </c>
      <c r="G3262" s="162">
        <v>0</v>
      </c>
      <c r="H3262" s="162">
        <v>0</v>
      </c>
      <c r="I3262" s="162">
        <v>0</v>
      </c>
      <c r="J3262" s="162">
        <v>0</v>
      </c>
      <c r="K3262" s="163">
        <f>Лист4!E3260/1000-J3262</f>
        <v>39.760100000000001</v>
      </c>
      <c r="L3262" s="164"/>
      <c r="M3262" s="164"/>
    </row>
    <row r="3263" spans="1:13" s="165" customFormat="1" ht="18.75" customHeight="1" x14ac:dyDescent="0.25">
      <c r="A3263" s="45" t="str">
        <f>Лист4!A3261</f>
        <v xml:space="preserve">Почтовая ул. д.35 </v>
      </c>
      <c r="B3263" s="185" t="str">
        <f>Лист4!C3261</f>
        <v>Енотаевский район, п. Волжский</v>
      </c>
      <c r="C3263" s="46">
        <f t="shared" si="102"/>
        <v>38.324739999999998</v>
      </c>
      <c r="D3263" s="46">
        <f t="shared" si="103"/>
        <v>2.4462600000000001</v>
      </c>
      <c r="E3263" s="160">
        <v>0</v>
      </c>
      <c r="F3263" s="161">
        <v>2.4462600000000001</v>
      </c>
      <c r="G3263" s="162">
        <v>0</v>
      </c>
      <c r="H3263" s="162">
        <v>0</v>
      </c>
      <c r="I3263" s="162">
        <v>0</v>
      </c>
      <c r="J3263" s="162">
        <v>0</v>
      </c>
      <c r="K3263" s="163">
        <f>Лист4!E3261/1000-J3263</f>
        <v>40.771000000000001</v>
      </c>
      <c r="L3263" s="164"/>
      <c r="M3263" s="164"/>
    </row>
    <row r="3264" spans="1:13" s="165" customFormat="1" ht="18.75" customHeight="1" x14ac:dyDescent="0.25">
      <c r="A3264" s="45" t="str">
        <f>Лист4!A3262</f>
        <v xml:space="preserve">Почтовая ул. д.37 </v>
      </c>
      <c r="B3264" s="185" t="str">
        <f>Лист4!C3262</f>
        <v>Енотаевский район, п. Волжский</v>
      </c>
      <c r="C3264" s="46">
        <f t="shared" si="102"/>
        <v>33.618160000000003</v>
      </c>
      <c r="D3264" s="46">
        <f t="shared" si="103"/>
        <v>2.1458400000000002</v>
      </c>
      <c r="E3264" s="160">
        <v>0</v>
      </c>
      <c r="F3264" s="161">
        <v>2.1458400000000002</v>
      </c>
      <c r="G3264" s="162">
        <v>0</v>
      </c>
      <c r="H3264" s="162">
        <v>0</v>
      </c>
      <c r="I3264" s="162">
        <v>0</v>
      </c>
      <c r="J3264" s="162">
        <v>0</v>
      </c>
      <c r="K3264" s="163">
        <f>Лист4!E3262/1000</f>
        <v>35.764000000000003</v>
      </c>
      <c r="L3264" s="164"/>
      <c r="M3264" s="164"/>
    </row>
    <row r="3265" spans="1:13" s="165" customFormat="1" ht="18.75" customHeight="1" x14ac:dyDescent="0.25">
      <c r="A3265" s="45" t="str">
        <f>Лист4!A3263</f>
        <v xml:space="preserve">Почтовая ул. д.39 </v>
      </c>
      <c r="B3265" s="185" t="str">
        <f>Лист4!C3263</f>
        <v>Енотаевский район, п. Волжский</v>
      </c>
      <c r="C3265" s="46">
        <f t="shared" si="102"/>
        <v>11.667280000000002</v>
      </c>
      <c r="D3265" s="46">
        <f t="shared" si="103"/>
        <v>0.74472000000000005</v>
      </c>
      <c r="E3265" s="160">
        <v>0</v>
      </c>
      <c r="F3265" s="161">
        <v>0.74472000000000005</v>
      </c>
      <c r="G3265" s="162">
        <v>0</v>
      </c>
      <c r="H3265" s="162">
        <v>0</v>
      </c>
      <c r="I3265" s="162">
        <v>0</v>
      </c>
      <c r="J3265" s="162">
        <v>0</v>
      </c>
      <c r="K3265" s="163">
        <f>Лист4!E3263/1000</f>
        <v>12.412000000000001</v>
      </c>
      <c r="L3265" s="164"/>
      <c r="M3265" s="164"/>
    </row>
    <row r="3266" spans="1:13" s="165" customFormat="1" ht="18.75" customHeight="1" x14ac:dyDescent="0.25">
      <c r="A3266" s="45" t="str">
        <f>Лист4!A3264</f>
        <v xml:space="preserve">Почтовая ул. д.41 </v>
      </c>
      <c r="B3266" s="185" t="str">
        <f>Лист4!C3264</f>
        <v>Енотаевский район, п. Волжский</v>
      </c>
      <c r="C3266" s="46">
        <f t="shared" si="102"/>
        <v>55.26363400000001</v>
      </c>
      <c r="D3266" s="46">
        <f t="shared" si="103"/>
        <v>3.5274660000000004</v>
      </c>
      <c r="E3266" s="160">
        <v>0</v>
      </c>
      <c r="F3266" s="161">
        <v>3.5274660000000004</v>
      </c>
      <c r="G3266" s="162">
        <v>0</v>
      </c>
      <c r="H3266" s="162">
        <v>0</v>
      </c>
      <c r="I3266" s="162">
        <v>0</v>
      </c>
      <c r="J3266" s="162">
        <v>0</v>
      </c>
      <c r="K3266" s="163">
        <f>Лист4!E3264/1000</f>
        <v>58.791100000000007</v>
      </c>
      <c r="L3266" s="164"/>
      <c r="M3266" s="164"/>
    </row>
    <row r="3267" spans="1:13" s="165" customFormat="1" ht="18.75" customHeight="1" x14ac:dyDescent="0.25">
      <c r="A3267" s="45" t="str">
        <f>Лист4!A3265</f>
        <v xml:space="preserve">Октябрьская ул. д.1 </v>
      </c>
      <c r="B3267" s="185" t="str">
        <f>Лист4!C3265</f>
        <v>Енотаевский район, с. Восток</v>
      </c>
      <c r="C3267" s="46">
        <f t="shared" si="102"/>
        <v>14.273223199999999</v>
      </c>
      <c r="D3267" s="46">
        <f t="shared" si="103"/>
        <v>0.9110568</v>
      </c>
      <c r="E3267" s="160">
        <v>0</v>
      </c>
      <c r="F3267" s="161">
        <v>0.9110568</v>
      </c>
      <c r="G3267" s="162">
        <v>0</v>
      </c>
      <c r="H3267" s="162">
        <v>0</v>
      </c>
      <c r="I3267" s="162">
        <v>0</v>
      </c>
      <c r="J3267" s="162">
        <v>0</v>
      </c>
      <c r="K3267" s="163">
        <f>Лист4!E3265/1000</f>
        <v>15.184279999999999</v>
      </c>
      <c r="L3267" s="164"/>
      <c r="M3267" s="164"/>
    </row>
    <row r="3268" spans="1:13" s="165" customFormat="1" ht="18.75" customHeight="1" x14ac:dyDescent="0.25">
      <c r="A3268" s="45" t="str">
        <f>Лист4!A3266</f>
        <v xml:space="preserve">Октябрьская ул. д.2 </v>
      </c>
      <c r="B3268" s="185" t="str">
        <f>Лист4!C3266</f>
        <v>Енотаевский район, с. Восток</v>
      </c>
      <c r="C3268" s="46">
        <f t="shared" si="102"/>
        <v>0.91791</v>
      </c>
      <c r="D3268" s="46">
        <f t="shared" si="103"/>
        <v>5.8590000000000003E-2</v>
      </c>
      <c r="E3268" s="160">
        <v>0</v>
      </c>
      <c r="F3268" s="161">
        <v>5.8590000000000003E-2</v>
      </c>
      <c r="G3268" s="162">
        <v>0</v>
      </c>
      <c r="H3268" s="162">
        <v>0</v>
      </c>
      <c r="I3268" s="162">
        <v>0</v>
      </c>
      <c r="J3268" s="162">
        <v>0</v>
      </c>
      <c r="K3268" s="163">
        <f>Лист4!E3266/1000</f>
        <v>0.97650000000000003</v>
      </c>
      <c r="L3268" s="164"/>
      <c r="M3268" s="164"/>
    </row>
    <row r="3269" spans="1:13" s="165" customFormat="1" ht="18.75" customHeight="1" x14ac:dyDescent="0.25">
      <c r="A3269" s="45" t="str">
        <f>Лист4!A3267</f>
        <v xml:space="preserve">Октябрьская ул. д.3 </v>
      </c>
      <c r="B3269" s="185" t="str">
        <f>Лист4!C3267</f>
        <v>Енотаевский район, с. Восток</v>
      </c>
      <c r="C3269" s="46">
        <f t="shared" si="102"/>
        <v>9.4057152000000013</v>
      </c>
      <c r="D3269" s="46">
        <f t="shared" si="103"/>
        <v>0.60036480000000003</v>
      </c>
      <c r="E3269" s="160">
        <v>0</v>
      </c>
      <c r="F3269" s="161">
        <v>0.60036480000000003</v>
      </c>
      <c r="G3269" s="162">
        <v>0</v>
      </c>
      <c r="H3269" s="162">
        <v>0</v>
      </c>
      <c r="I3269" s="162">
        <v>0</v>
      </c>
      <c r="J3269" s="162">
        <v>0</v>
      </c>
      <c r="K3269" s="163">
        <f>Лист4!E3267/1000</f>
        <v>10.006080000000001</v>
      </c>
      <c r="L3269" s="164"/>
      <c r="M3269" s="164"/>
    </row>
    <row r="3270" spans="1:13" s="165" customFormat="1" ht="18.75" customHeight="1" x14ac:dyDescent="0.25">
      <c r="A3270" s="45" t="str">
        <f>Лист4!A3268</f>
        <v xml:space="preserve">Октябрьская ул. д.4 </v>
      </c>
      <c r="B3270" s="185" t="str">
        <f>Лист4!C3268</f>
        <v>Енотаевский район, с. Восток</v>
      </c>
      <c r="C3270" s="46">
        <f t="shared" si="102"/>
        <v>8.6933267999999995</v>
      </c>
      <c r="D3270" s="46">
        <f t="shared" si="103"/>
        <v>0.55489319999999998</v>
      </c>
      <c r="E3270" s="160">
        <v>0</v>
      </c>
      <c r="F3270" s="161">
        <v>0.55489319999999998</v>
      </c>
      <c r="G3270" s="162">
        <v>0</v>
      </c>
      <c r="H3270" s="162">
        <v>0</v>
      </c>
      <c r="I3270" s="162">
        <v>0</v>
      </c>
      <c r="J3270" s="162">
        <v>0</v>
      </c>
      <c r="K3270" s="163">
        <f>Лист4!E3268/1000</f>
        <v>9.2482199999999999</v>
      </c>
      <c r="L3270" s="164"/>
      <c r="M3270" s="164"/>
    </row>
    <row r="3271" spans="1:13" s="165" customFormat="1" ht="18.75" customHeight="1" x14ac:dyDescent="0.25">
      <c r="A3271" s="45" t="str">
        <f>Лист4!A3269</f>
        <v xml:space="preserve">Октябрьская ул. д.5 </v>
      </c>
      <c r="B3271" s="185" t="str">
        <f>Лист4!C3269</f>
        <v>Енотаевский район, с. Восток</v>
      </c>
      <c r="C3271" s="46">
        <f t="shared" si="102"/>
        <v>0</v>
      </c>
      <c r="D3271" s="46">
        <f t="shared" si="103"/>
        <v>0</v>
      </c>
      <c r="E3271" s="160">
        <v>0</v>
      </c>
      <c r="F3271" s="161">
        <v>0</v>
      </c>
      <c r="G3271" s="162">
        <v>0</v>
      </c>
      <c r="H3271" s="162">
        <v>0</v>
      </c>
      <c r="I3271" s="162">
        <v>0</v>
      </c>
      <c r="J3271" s="162">
        <v>0</v>
      </c>
      <c r="K3271" s="163">
        <f>Лист4!E3269/1000</f>
        <v>0</v>
      </c>
      <c r="L3271" s="164"/>
      <c r="M3271" s="164"/>
    </row>
    <row r="3272" spans="1:13" s="165" customFormat="1" ht="18.75" customHeight="1" x14ac:dyDescent="0.25">
      <c r="A3272" s="45" t="str">
        <f>Лист4!A3270</f>
        <v xml:space="preserve">Октябрьская ул. д.6 </v>
      </c>
      <c r="B3272" s="185" t="str">
        <f>Лист4!C3270</f>
        <v>Енотаевский район, с. Восток</v>
      </c>
      <c r="C3272" s="46">
        <f t="shared" si="102"/>
        <v>17.933978</v>
      </c>
      <c r="D3272" s="46">
        <f t="shared" si="103"/>
        <v>1.144722</v>
      </c>
      <c r="E3272" s="160">
        <v>0</v>
      </c>
      <c r="F3272" s="161">
        <v>1.144722</v>
      </c>
      <c r="G3272" s="162">
        <v>0</v>
      </c>
      <c r="H3272" s="162">
        <v>0</v>
      </c>
      <c r="I3272" s="162">
        <v>0</v>
      </c>
      <c r="J3272" s="162">
        <v>0</v>
      </c>
      <c r="K3272" s="163">
        <f>Лист4!E3270/1000</f>
        <v>19.078700000000001</v>
      </c>
      <c r="L3272" s="164"/>
      <c r="M3272" s="164"/>
    </row>
    <row r="3273" spans="1:13" s="165" customFormat="1" ht="18.75" customHeight="1" x14ac:dyDescent="0.25">
      <c r="A3273" s="45" t="str">
        <f>Лист4!A3271</f>
        <v xml:space="preserve">Октябрьская ул. д.7 </v>
      </c>
      <c r="B3273" s="185" t="str">
        <f>Лист4!C3271</f>
        <v>Енотаевский район, с. Восток</v>
      </c>
      <c r="C3273" s="46">
        <f t="shared" si="102"/>
        <v>8.4047280000000004</v>
      </c>
      <c r="D3273" s="46">
        <f t="shared" si="103"/>
        <v>0.53647200000000006</v>
      </c>
      <c r="E3273" s="160">
        <v>0</v>
      </c>
      <c r="F3273" s="161">
        <v>0.53647200000000006</v>
      </c>
      <c r="G3273" s="162">
        <v>0</v>
      </c>
      <c r="H3273" s="162">
        <v>0</v>
      </c>
      <c r="I3273" s="162">
        <v>0</v>
      </c>
      <c r="J3273" s="162">
        <v>0</v>
      </c>
      <c r="K3273" s="163">
        <f>Лист4!E3271/1000</f>
        <v>8.9412000000000003</v>
      </c>
      <c r="L3273" s="164"/>
      <c r="M3273" s="164"/>
    </row>
    <row r="3274" spans="1:13" s="165" customFormat="1" ht="18.75" customHeight="1" x14ac:dyDescent="0.25">
      <c r="A3274" s="45" t="str">
        <f>Лист4!A3272</f>
        <v xml:space="preserve">Октябрьская ул. д.8 </v>
      </c>
      <c r="B3274" s="185" t="str">
        <f>Лист4!C3272</f>
        <v>Енотаевский район, с. Восток</v>
      </c>
      <c r="C3274" s="46">
        <f t="shared" si="102"/>
        <v>0</v>
      </c>
      <c r="D3274" s="46">
        <f t="shared" si="103"/>
        <v>0</v>
      </c>
      <c r="E3274" s="160">
        <v>0</v>
      </c>
      <c r="F3274" s="161">
        <v>0</v>
      </c>
      <c r="G3274" s="162">
        <v>0</v>
      </c>
      <c r="H3274" s="162">
        <v>0</v>
      </c>
      <c r="I3274" s="162">
        <v>0</v>
      </c>
      <c r="J3274" s="162">
        <v>0</v>
      </c>
      <c r="K3274" s="163">
        <f>Лист4!E3272/1000</f>
        <v>0</v>
      </c>
      <c r="L3274" s="164"/>
      <c r="M3274" s="164"/>
    </row>
    <row r="3275" spans="1:13" s="165" customFormat="1" ht="18.75" customHeight="1" x14ac:dyDescent="0.25">
      <c r="A3275" s="45" t="str">
        <f>Лист4!A3273</f>
        <v xml:space="preserve">Волжская ул. д.1 </v>
      </c>
      <c r="B3275" s="185" t="str">
        <f>Лист4!C3273</f>
        <v>Енотаевский район, с. Енотаевка</v>
      </c>
      <c r="C3275" s="46">
        <f t="shared" si="102"/>
        <v>109.066226</v>
      </c>
      <c r="D3275" s="46">
        <f t="shared" si="103"/>
        <v>6.9616740000000004</v>
      </c>
      <c r="E3275" s="160">
        <v>0</v>
      </c>
      <c r="F3275" s="161">
        <v>6.9616740000000004</v>
      </c>
      <c r="G3275" s="162">
        <v>0</v>
      </c>
      <c r="H3275" s="162">
        <v>0</v>
      </c>
      <c r="I3275" s="162">
        <v>0</v>
      </c>
      <c r="J3275" s="162">
        <v>0</v>
      </c>
      <c r="K3275" s="163">
        <f>Лист4!E3273/1000</f>
        <v>116.0279</v>
      </c>
      <c r="L3275" s="164"/>
      <c r="M3275" s="164"/>
    </row>
    <row r="3276" spans="1:13" s="165" customFormat="1" ht="18.75" customHeight="1" x14ac:dyDescent="0.25">
      <c r="A3276" s="45" t="str">
        <f>Лист4!A3274</f>
        <v xml:space="preserve">Губкина ул. д.44 </v>
      </c>
      <c r="B3276" s="185" t="str">
        <f>Лист4!C3274</f>
        <v>Енотаевский район, с. Енотаевка</v>
      </c>
      <c r="C3276" s="46">
        <f t="shared" si="102"/>
        <v>0</v>
      </c>
      <c r="D3276" s="46">
        <f t="shared" si="103"/>
        <v>0</v>
      </c>
      <c r="E3276" s="160">
        <v>0</v>
      </c>
      <c r="F3276" s="161">
        <v>0</v>
      </c>
      <c r="G3276" s="162">
        <v>0</v>
      </c>
      <c r="H3276" s="162">
        <v>0</v>
      </c>
      <c r="I3276" s="162">
        <v>0</v>
      </c>
      <c r="J3276" s="162">
        <v>0</v>
      </c>
      <c r="K3276" s="163">
        <f>Лист4!E3274/1000</f>
        <v>0</v>
      </c>
      <c r="L3276" s="164"/>
      <c r="M3276" s="164"/>
    </row>
    <row r="3277" spans="1:13" s="165" customFormat="1" ht="18.75" customHeight="1" x14ac:dyDescent="0.25">
      <c r="A3277" s="45" t="str">
        <f>Лист4!A3275</f>
        <v xml:space="preserve">Донская ул. д.12 </v>
      </c>
      <c r="B3277" s="185" t="str">
        <f>Лист4!C3275</f>
        <v>Енотаевский район, с. Енотаевка</v>
      </c>
      <c r="C3277" s="46">
        <f t="shared" si="102"/>
        <v>73.492865999999992</v>
      </c>
      <c r="D3277" s="46">
        <f t="shared" si="103"/>
        <v>4.6910340000000001</v>
      </c>
      <c r="E3277" s="160">
        <v>0</v>
      </c>
      <c r="F3277" s="161">
        <v>4.6910340000000001</v>
      </c>
      <c r="G3277" s="162">
        <v>0</v>
      </c>
      <c r="H3277" s="162">
        <v>0</v>
      </c>
      <c r="I3277" s="162">
        <v>0</v>
      </c>
      <c r="J3277" s="162">
        <v>0</v>
      </c>
      <c r="K3277" s="163">
        <f>Лист4!E3275/1000</f>
        <v>78.183899999999994</v>
      </c>
      <c r="L3277" s="164"/>
      <c r="M3277" s="164"/>
    </row>
    <row r="3278" spans="1:13" s="165" customFormat="1" ht="18.75" customHeight="1" x14ac:dyDescent="0.25">
      <c r="A3278" s="45" t="str">
        <f>Лист4!A3276</f>
        <v xml:space="preserve">Заречная ул. д.1 </v>
      </c>
      <c r="B3278" s="185" t="str">
        <f>Лист4!C3276</f>
        <v>Енотаевский район, с. Енотаевка</v>
      </c>
      <c r="C3278" s="46">
        <f t="shared" si="102"/>
        <v>188.952878</v>
      </c>
      <c r="D3278" s="46">
        <f t="shared" si="103"/>
        <v>12.060821999999998</v>
      </c>
      <c r="E3278" s="160">
        <v>0</v>
      </c>
      <c r="F3278" s="161">
        <v>12.060821999999998</v>
      </c>
      <c r="G3278" s="162">
        <v>0</v>
      </c>
      <c r="H3278" s="162">
        <v>0</v>
      </c>
      <c r="I3278" s="162">
        <v>0</v>
      </c>
      <c r="J3278" s="162">
        <v>0</v>
      </c>
      <c r="K3278" s="163">
        <f>Лист4!E3276/1000</f>
        <v>201.0137</v>
      </c>
      <c r="L3278" s="164"/>
      <c r="M3278" s="164"/>
    </row>
    <row r="3279" spans="1:13" s="165" customFormat="1" ht="18.75" customHeight="1" x14ac:dyDescent="0.25">
      <c r="A3279" s="45" t="str">
        <f>Лист4!A3277</f>
        <v xml:space="preserve">Заречная ул. д.3 </v>
      </c>
      <c r="B3279" s="185" t="str">
        <f>Лист4!C3277</f>
        <v>Енотаевский район, с. Енотаевка</v>
      </c>
      <c r="C3279" s="46">
        <f t="shared" si="102"/>
        <v>209.65487399999998</v>
      </c>
      <c r="D3279" s="46">
        <f t="shared" si="103"/>
        <v>13.382225999999999</v>
      </c>
      <c r="E3279" s="160">
        <v>0</v>
      </c>
      <c r="F3279" s="161">
        <v>13.382225999999999</v>
      </c>
      <c r="G3279" s="162">
        <v>0</v>
      </c>
      <c r="H3279" s="162">
        <v>0</v>
      </c>
      <c r="I3279" s="162">
        <v>0</v>
      </c>
      <c r="J3279" s="162">
        <v>126.6</v>
      </c>
      <c r="K3279" s="163">
        <f>Лист4!E3277/1000-J3279</f>
        <v>96.437099999999987</v>
      </c>
      <c r="L3279" s="164"/>
      <c r="M3279" s="164"/>
    </row>
    <row r="3280" spans="1:13" s="165" customFormat="1" ht="18.75" customHeight="1" x14ac:dyDescent="0.25">
      <c r="A3280" s="45" t="str">
        <f>Лист4!A3278</f>
        <v xml:space="preserve">Заречная ул. д.5 </v>
      </c>
      <c r="B3280" s="185" t="str">
        <f>Лист4!C3278</f>
        <v>Енотаевский район, с. Енотаевка</v>
      </c>
      <c r="C3280" s="46">
        <f t="shared" si="102"/>
        <v>101.14625599999999</v>
      </c>
      <c r="D3280" s="46">
        <f t="shared" si="103"/>
        <v>6.4561439999999992</v>
      </c>
      <c r="E3280" s="160">
        <v>0</v>
      </c>
      <c r="F3280" s="161">
        <v>6.4561439999999992</v>
      </c>
      <c r="G3280" s="162">
        <v>0</v>
      </c>
      <c r="H3280" s="162">
        <v>0</v>
      </c>
      <c r="I3280" s="162">
        <v>0</v>
      </c>
      <c r="J3280" s="162">
        <v>286.45</v>
      </c>
      <c r="K3280" s="163">
        <f>Лист4!E3278/1000-J3280</f>
        <v>-178.8476</v>
      </c>
      <c r="L3280" s="164"/>
      <c r="M3280" s="164"/>
    </row>
    <row r="3281" spans="1:13" s="165" customFormat="1" ht="18.75" customHeight="1" x14ac:dyDescent="0.25">
      <c r="A3281" s="45" t="str">
        <f>Лист4!A3279</f>
        <v xml:space="preserve">Коммунистическая ул. д.11 </v>
      </c>
      <c r="B3281" s="185" t="str">
        <f>Лист4!C3279</f>
        <v>Енотаевский район, с. Енотаевка</v>
      </c>
      <c r="C3281" s="46">
        <f t="shared" si="102"/>
        <v>19.935144000000001</v>
      </c>
      <c r="D3281" s="46">
        <f t="shared" si="103"/>
        <v>1.272456</v>
      </c>
      <c r="E3281" s="160">
        <v>0</v>
      </c>
      <c r="F3281" s="161">
        <v>1.272456</v>
      </c>
      <c r="G3281" s="162">
        <v>0</v>
      </c>
      <c r="H3281" s="162">
        <v>0</v>
      </c>
      <c r="I3281" s="162">
        <v>0</v>
      </c>
      <c r="J3281" s="162">
        <v>0</v>
      </c>
      <c r="K3281" s="163">
        <f>Лист4!E3279/1000</f>
        <v>21.207599999999999</v>
      </c>
      <c r="L3281" s="164"/>
      <c r="M3281" s="164"/>
    </row>
    <row r="3282" spans="1:13" s="165" customFormat="1" ht="18.75" customHeight="1" x14ac:dyDescent="0.25">
      <c r="A3282" s="45" t="str">
        <f>Лист4!A3280</f>
        <v xml:space="preserve">Мира ул. д.15 </v>
      </c>
      <c r="B3282" s="185" t="str">
        <f>Лист4!C3280</f>
        <v>Енотаевский район, с. Енотаевка</v>
      </c>
      <c r="C3282" s="46">
        <f t="shared" si="102"/>
        <v>38.439889999999998</v>
      </c>
      <c r="D3282" s="46">
        <f t="shared" si="103"/>
        <v>2.4536099999999994</v>
      </c>
      <c r="E3282" s="160">
        <v>0</v>
      </c>
      <c r="F3282" s="161">
        <v>2.4536099999999994</v>
      </c>
      <c r="G3282" s="162">
        <v>0</v>
      </c>
      <c r="H3282" s="162">
        <v>0</v>
      </c>
      <c r="I3282" s="162">
        <v>0</v>
      </c>
      <c r="J3282" s="162">
        <v>0</v>
      </c>
      <c r="K3282" s="163">
        <f>Лист4!E3280/1000-J3282</f>
        <v>40.893499999999996</v>
      </c>
      <c r="L3282" s="164"/>
      <c r="M3282" s="164"/>
    </row>
    <row r="3283" spans="1:13" s="165" customFormat="1" ht="18.75" customHeight="1" x14ac:dyDescent="0.25">
      <c r="A3283" s="45" t="str">
        <f>Лист4!A3281</f>
        <v xml:space="preserve">Московская ул. д.22 </v>
      </c>
      <c r="B3283" s="185" t="str">
        <f>Лист4!C3281</f>
        <v>Енотаевский район, с. Енотаевка</v>
      </c>
      <c r="C3283" s="46">
        <f t="shared" si="102"/>
        <v>62.813713999999997</v>
      </c>
      <c r="D3283" s="46">
        <f t="shared" si="103"/>
        <v>4.0093860000000001</v>
      </c>
      <c r="E3283" s="160">
        <v>0</v>
      </c>
      <c r="F3283" s="161">
        <v>4.0093860000000001</v>
      </c>
      <c r="G3283" s="162">
        <v>0</v>
      </c>
      <c r="H3283" s="162">
        <v>0</v>
      </c>
      <c r="I3283" s="162">
        <v>0</v>
      </c>
      <c r="J3283" s="162">
        <v>0</v>
      </c>
      <c r="K3283" s="163">
        <f>Лист4!E3281/1000</f>
        <v>66.823099999999997</v>
      </c>
      <c r="L3283" s="164"/>
      <c r="M3283" s="164"/>
    </row>
    <row r="3284" spans="1:13" s="165" customFormat="1" ht="18.75" customHeight="1" x14ac:dyDescent="0.25">
      <c r="A3284" s="45" t="str">
        <f>Лист4!A3282</f>
        <v xml:space="preserve">Московская ул. д.24 </v>
      </c>
      <c r="B3284" s="185" t="str">
        <f>Лист4!C3282</f>
        <v>Енотаевский район, с. Енотаевка</v>
      </c>
      <c r="C3284" s="46">
        <f t="shared" si="102"/>
        <v>56.256292800000004</v>
      </c>
      <c r="D3284" s="46">
        <f t="shared" si="103"/>
        <v>3.5908272000000006</v>
      </c>
      <c r="E3284" s="160">
        <v>0</v>
      </c>
      <c r="F3284" s="161">
        <v>3.5908272000000006</v>
      </c>
      <c r="G3284" s="162">
        <v>0</v>
      </c>
      <c r="H3284" s="162">
        <v>0</v>
      </c>
      <c r="I3284" s="162">
        <v>0</v>
      </c>
      <c r="J3284" s="162">
        <v>0</v>
      </c>
      <c r="K3284" s="163">
        <f>Лист4!E3282/1000</f>
        <v>59.847120000000004</v>
      </c>
      <c r="L3284" s="164"/>
      <c r="M3284" s="164"/>
    </row>
    <row r="3285" spans="1:13" s="165" customFormat="1" ht="18.75" customHeight="1" x14ac:dyDescent="0.25">
      <c r="A3285" s="45" t="str">
        <f>Лист4!A3283</f>
        <v xml:space="preserve">Мусаева ул. д.37 </v>
      </c>
      <c r="B3285" s="185" t="str">
        <f>Лист4!C3283</f>
        <v>Енотаевский район, с. Енотаевка</v>
      </c>
      <c r="C3285" s="46">
        <f t="shared" si="102"/>
        <v>0</v>
      </c>
      <c r="D3285" s="46">
        <f t="shared" si="103"/>
        <v>0</v>
      </c>
      <c r="E3285" s="160">
        <v>0</v>
      </c>
      <c r="F3285" s="161">
        <v>0</v>
      </c>
      <c r="G3285" s="162">
        <v>0</v>
      </c>
      <c r="H3285" s="162">
        <v>0</v>
      </c>
      <c r="I3285" s="162">
        <v>0</v>
      </c>
      <c r="J3285" s="162">
        <v>0</v>
      </c>
      <c r="K3285" s="163">
        <f>Лист4!E3283/1000</f>
        <v>0</v>
      </c>
      <c r="L3285" s="164"/>
      <c r="M3285" s="164"/>
    </row>
    <row r="3286" spans="1:13" s="165" customFormat="1" ht="25.5" customHeight="1" x14ac:dyDescent="0.25">
      <c r="A3286" s="45" t="str">
        <f>Лист4!A3284</f>
        <v xml:space="preserve">Мусаева ул. д.38 </v>
      </c>
      <c r="B3286" s="185" t="str">
        <f>Лист4!C3284</f>
        <v>Енотаевский район, с. Енотаевка</v>
      </c>
      <c r="C3286" s="46">
        <f t="shared" si="102"/>
        <v>35.457363999999998</v>
      </c>
      <c r="D3286" s="46">
        <f t="shared" si="103"/>
        <v>2.263236</v>
      </c>
      <c r="E3286" s="160">
        <v>0</v>
      </c>
      <c r="F3286" s="161">
        <v>2.263236</v>
      </c>
      <c r="G3286" s="162">
        <v>0</v>
      </c>
      <c r="H3286" s="162">
        <v>0</v>
      </c>
      <c r="I3286" s="162">
        <v>0</v>
      </c>
      <c r="J3286" s="162">
        <v>0</v>
      </c>
      <c r="K3286" s="163">
        <f>Лист4!E3284/1000</f>
        <v>37.720599999999997</v>
      </c>
      <c r="L3286" s="164"/>
      <c r="M3286" s="164"/>
    </row>
    <row r="3287" spans="1:13" s="165" customFormat="1" ht="18.75" customHeight="1" x14ac:dyDescent="0.25">
      <c r="A3287" s="45" t="str">
        <f>Лист4!A3285</f>
        <v xml:space="preserve">Мусаева ул. д.40 </v>
      </c>
      <c r="B3287" s="185" t="str">
        <f>Лист4!C3285</f>
        <v>Енотаевский район, с. Енотаевка</v>
      </c>
      <c r="C3287" s="46">
        <f t="shared" si="102"/>
        <v>36.130686000000004</v>
      </c>
      <c r="D3287" s="46">
        <f t="shared" si="103"/>
        <v>2.3062140000000002</v>
      </c>
      <c r="E3287" s="160">
        <v>0</v>
      </c>
      <c r="F3287" s="161">
        <v>2.3062140000000002</v>
      </c>
      <c r="G3287" s="162">
        <v>0</v>
      </c>
      <c r="H3287" s="162">
        <v>0</v>
      </c>
      <c r="I3287" s="162">
        <v>0</v>
      </c>
      <c r="J3287" s="162">
        <v>0</v>
      </c>
      <c r="K3287" s="163">
        <f>Лист4!E3285/1000</f>
        <v>38.436900000000001</v>
      </c>
      <c r="L3287" s="164"/>
      <c r="M3287" s="164"/>
    </row>
    <row r="3288" spans="1:13" s="165" customFormat="1" ht="18.75" customHeight="1" x14ac:dyDescent="0.25">
      <c r="A3288" s="45" t="str">
        <f>Лист4!A3286</f>
        <v xml:space="preserve">Мусаева ул. д.42 </v>
      </c>
      <c r="B3288" s="185" t="str">
        <f>Лист4!C3286</f>
        <v>Енотаевский район, с. Енотаевка</v>
      </c>
      <c r="C3288" s="46">
        <f t="shared" si="102"/>
        <v>14.288751999999999</v>
      </c>
      <c r="D3288" s="46">
        <f t="shared" si="103"/>
        <v>0.91204799999999997</v>
      </c>
      <c r="E3288" s="160">
        <v>0</v>
      </c>
      <c r="F3288" s="161">
        <v>0.91204799999999997</v>
      </c>
      <c r="G3288" s="162">
        <v>0</v>
      </c>
      <c r="H3288" s="162">
        <v>0</v>
      </c>
      <c r="I3288" s="162">
        <v>0</v>
      </c>
      <c r="J3288" s="162">
        <v>0</v>
      </c>
      <c r="K3288" s="163">
        <f>Лист4!E3286/1000</f>
        <v>15.200799999999999</v>
      </c>
      <c r="L3288" s="164"/>
      <c r="M3288" s="164"/>
    </row>
    <row r="3289" spans="1:13" s="165" customFormat="1" ht="18.75" customHeight="1" x14ac:dyDescent="0.25">
      <c r="A3289" s="45" t="str">
        <f>Лист4!A3287</f>
        <v xml:space="preserve">Мусаева ул. д.44 </v>
      </c>
      <c r="B3289" s="185" t="str">
        <f>Лист4!C3287</f>
        <v>Енотаевский район, с. Енотаевка</v>
      </c>
      <c r="C3289" s="46">
        <f t="shared" si="102"/>
        <v>24.35211</v>
      </c>
      <c r="D3289" s="46">
        <f t="shared" si="103"/>
        <v>1.5543899999999999</v>
      </c>
      <c r="E3289" s="160">
        <v>0</v>
      </c>
      <c r="F3289" s="161">
        <v>1.5543899999999999</v>
      </c>
      <c r="G3289" s="162">
        <v>0</v>
      </c>
      <c r="H3289" s="162">
        <v>0</v>
      </c>
      <c r="I3289" s="162">
        <v>0</v>
      </c>
      <c r="J3289" s="162">
        <v>0</v>
      </c>
      <c r="K3289" s="163">
        <f>Лист4!E3287/1000</f>
        <v>25.906500000000001</v>
      </c>
      <c r="L3289" s="164"/>
      <c r="M3289" s="164"/>
    </row>
    <row r="3290" spans="1:13" s="165" customFormat="1" ht="18.75" customHeight="1" x14ac:dyDescent="0.25">
      <c r="A3290" s="45" t="str">
        <f>Лист4!A3288</f>
        <v xml:space="preserve">Мусаева ул. д.46 </v>
      </c>
      <c r="B3290" s="185" t="str">
        <f>Лист4!C3288</f>
        <v>Енотаевский район, с. Енотаевка</v>
      </c>
      <c r="C3290" s="46">
        <f t="shared" si="102"/>
        <v>43.272805999999996</v>
      </c>
      <c r="D3290" s="46">
        <f t="shared" si="103"/>
        <v>2.7620939999999998</v>
      </c>
      <c r="E3290" s="160">
        <v>0</v>
      </c>
      <c r="F3290" s="161">
        <v>2.7620939999999998</v>
      </c>
      <c r="G3290" s="162">
        <v>0</v>
      </c>
      <c r="H3290" s="162">
        <v>0</v>
      </c>
      <c r="I3290" s="162">
        <v>0</v>
      </c>
      <c r="J3290" s="162">
        <v>0</v>
      </c>
      <c r="K3290" s="163">
        <f>Лист4!E3288/1000</f>
        <v>46.034899999999993</v>
      </c>
      <c r="L3290" s="164"/>
      <c r="M3290" s="164"/>
    </row>
    <row r="3291" spans="1:13" s="165" customFormat="1" ht="18.75" customHeight="1" x14ac:dyDescent="0.25">
      <c r="A3291" s="45" t="str">
        <f>Лист4!A3289</f>
        <v xml:space="preserve">Мусаева ул. д.48 </v>
      </c>
      <c r="B3291" s="185" t="str">
        <f>Лист4!C3289</f>
        <v>Енотаевский район, с. Енотаевка</v>
      </c>
      <c r="C3291" s="46">
        <f t="shared" si="102"/>
        <v>21.496108000000003</v>
      </c>
      <c r="D3291" s="46">
        <f t="shared" si="103"/>
        <v>1.3720920000000001</v>
      </c>
      <c r="E3291" s="160">
        <v>0</v>
      </c>
      <c r="F3291" s="161">
        <v>1.3720920000000001</v>
      </c>
      <c r="G3291" s="162">
        <v>0</v>
      </c>
      <c r="H3291" s="162">
        <v>0</v>
      </c>
      <c r="I3291" s="162">
        <v>0</v>
      </c>
      <c r="J3291" s="162">
        <v>0</v>
      </c>
      <c r="K3291" s="163">
        <f>Лист4!E3289/1000</f>
        <v>22.868200000000002</v>
      </c>
      <c r="L3291" s="164"/>
      <c r="M3291" s="164"/>
    </row>
    <row r="3292" spans="1:13" s="165" customFormat="1" ht="18.75" customHeight="1" x14ac:dyDescent="0.25">
      <c r="A3292" s="45" t="str">
        <f>Лист4!A3290</f>
        <v xml:space="preserve">Мусаева ул. д.50 </v>
      </c>
      <c r="B3292" s="185" t="str">
        <f>Лист4!C3290</f>
        <v>Енотаевский район, с. Енотаевка</v>
      </c>
      <c r="C3292" s="46">
        <f t="shared" si="102"/>
        <v>43.227310000000003</v>
      </c>
      <c r="D3292" s="46">
        <f t="shared" si="103"/>
        <v>2.7591899999999998</v>
      </c>
      <c r="E3292" s="160">
        <v>0</v>
      </c>
      <c r="F3292" s="161">
        <v>2.7591899999999998</v>
      </c>
      <c r="G3292" s="162">
        <v>0</v>
      </c>
      <c r="H3292" s="162">
        <v>0</v>
      </c>
      <c r="I3292" s="162">
        <v>0</v>
      </c>
      <c r="J3292" s="162">
        <v>0</v>
      </c>
      <c r="K3292" s="163">
        <f>Лист4!E3290/1000</f>
        <v>45.986499999999999</v>
      </c>
      <c r="L3292" s="164"/>
      <c r="M3292" s="164"/>
    </row>
    <row r="3293" spans="1:13" s="165" customFormat="1" ht="18.75" customHeight="1" x14ac:dyDescent="0.25">
      <c r="A3293" s="45" t="str">
        <f>Лист4!A3291</f>
        <v xml:space="preserve">Мусаева ул. д.52 </v>
      </c>
      <c r="B3293" s="185" t="str">
        <f>Лист4!C3291</f>
        <v>Енотаевский район, с. Енотаевка</v>
      </c>
      <c r="C3293" s="46">
        <f t="shared" si="102"/>
        <v>14.562715000000001</v>
      </c>
      <c r="D3293" s="46">
        <f t="shared" si="103"/>
        <v>0.929535</v>
      </c>
      <c r="E3293" s="160">
        <v>0</v>
      </c>
      <c r="F3293" s="161">
        <v>0.929535</v>
      </c>
      <c r="G3293" s="162">
        <v>0</v>
      </c>
      <c r="H3293" s="162">
        <v>0</v>
      </c>
      <c r="I3293" s="162">
        <v>0</v>
      </c>
      <c r="J3293" s="162">
        <v>0</v>
      </c>
      <c r="K3293" s="163">
        <f>Лист4!E3291/1000</f>
        <v>15.49225</v>
      </c>
      <c r="L3293" s="164"/>
      <c r="M3293" s="164"/>
    </row>
    <row r="3294" spans="1:13" s="165" customFormat="1" ht="18.75" customHeight="1" x14ac:dyDescent="0.25">
      <c r="A3294" s="45" t="str">
        <f>Лист4!A3292</f>
        <v xml:space="preserve">Мусаева ул. д.54 </v>
      </c>
      <c r="B3294" s="185" t="str">
        <f>Лист4!C3292</f>
        <v>Енотаевский район, с. Енотаевка</v>
      </c>
      <c r="C3294" s="46">
        <f t="shared" si="102"/>
        <v>21.330480000000001</v>
      </c>
      <c r="D3294" s="46">
        <f t="shared" si="103"/>
        <v>1.3615200000000001</v>
      </c>
      <c r="E3294" s="160">
        <v>0</v>
      </c>
      <c r="F3294" s="161">
        <v>1.3615200000000001</v>
      </c>
      <c r="G3294" s="162">
        <v>0</v>
      </c>
      <c r="H3294" s="162">
        <v>0</v>
      </c>
      <c r="I3294" s="162">
        <v>0</v>
      </c>
      <c r="J3294" s="162">
        <v>0</v>
      </c>
      <c r="K3294" s="163">
        <f>Лист4!E3292/1000</f>
        <v>22.692</v>
      </c>
      <c r="L3294" s="164"/>
      <c r="M3294" s="164"/>
    </row>
    <row r="3295" spans="1:13" s="165" customFormat="1" ht="18.75" customHeight="1" x14ac:dyDescent="0.25">
      <c r="A3295" s="45" t="str">
        <f>Лист4!A3293</f>
        <v xml:space="preserve">Мусаева ул. д.62 </v>
      </c>
      <c r="B3295" s="185" t="str">
        <f>Лист4!C3293</f>
        <v>Енотаевский район, с. Енотаевка</v>
      </c>
      <c r="C3295" s="46">
        <f t="shared" si="102"/>
        <v>88.418543199999988</v>
      </c>
      <c r="D3295" s="46">
        <f t="shared" si="103"/>
        <v>5.6437367999999992</v>
      </c>
      <c r="E3295" s="160">
        <v>0</v>
      </c>
      <c r="F3295" s="161">
        <v>5.6437367999999992</v>
      </c>
      <c r="G3295" s="162">
        <v>0</v>
      </c>
      <c r="H3295" s="162">
        <v>0</v>
      </c>
      <c r="I3295" s="162">
        <v>0</v>
      </c>
      <c r="J3295" s="162">
        <v>0</v>
      </c>
      <c r="K3295" s="163">
        <f>Лист4!E3293/1000-J3295</f>
        <v>94.062279999999987</v>
      </c>
      <c r="L3295" s="164"/>
      <c r="M3295" s="164"/>
    </row>
    <row r="3296" spans="1:13" s="165" customFormat="1" ht="18.75" customHeight="1" x14ac:dyDescent="0.25">
      <c r="A3296" s="45" t="str">
        <f>Лист4!A3294</f>
        <v xml:space="preserve">Мусаева ул. д.64 </v>
      </c>
      <c r="B3296" s="185" t="str">
        <f>Лист4!C3294</f>
        <v>Енотаевский район, с. Енотаевка</v>
      </c>
      <c r="C3296" s="46">
        <f t="shared" si="102"/>
        <v>24.583678999999997</v>
      </c>
      <c r="D3296" s="46">
        <f t="shared" si="103"/>
        <v>1.5691709999999999</v>
      </c>
      <c r="E3296" s="160">
        <v>0</v>
      </c>
      <c r="F3296" s="161">
        <v>1.5691709999999999</v>
      </c>
      <c r="G3296" s="162">
        <v>0</v>
      </c>
      <c r="H3296" s="162">
        <v>0</v>
      </c>
      <c r="I3296" s="162">
        <v>0</v>
      </c>
      <c r="J3296" s="162">
        <v>0</v>
      </c>
      <c r="K3296" s="163">
        <f>Лист4!E3294/1000-J3296</f>
        <v>26.152849999999997</v>
      </c>
      <c r="L3296" s="164"/>
      <c r="M3296" s="164"/>
    </row>
    <row r="3297" spans="1:13" s="165" customFormat="1" ht="25.5" customHeight="1" x14ac:dyDescent="0.25">
      <c r="A3297" s="45" t="str">
        <f>Лист4!A3295</f>
        <v xml:space="preserve">Октябрьская ул. д.60 </v>
      </c>
      <c r="B3297" s="185" t="str">
        <f>Лист4!C3295</f>
        <v>Енотаевский район, с. Енотаевка</v>
      </c>
      <c r="C3297" s="46">
        <f t="shared" si="102"/>
        <v>57.482504000000006</v>
      </c>
      <c r="D3297" s="46">
        <f t="shared" si="103"/>
        <v>3.6690960000000006</v>
      </c>
      <c r="E3297" s="160">
        <v>0</v>
      </c>
      <c r="F3297" s="161">
        <v>3.6690960000000006</v>
      </c>
      <c r="G3297" s="162">
        <v>0</v>
      </c>
      <c r="H3297" s="162">
        <v>0</v>
      </c>
      <c r="I3297" s="162">
        <v>0</v>
      </c>
      <c r="J3297" s="162">
        <v>0</v>
      </c>
      <c r="K3297" s="163">
        <f>Лист4!E3295/1000</f>
        <v>61.151600000000009</v>
      </c>
      <c r="L3297" s="164"/>
      <c r="M3297" s="164"/>
    </row>
    <row r="3298" spans="1:13" s="165" customFormat="1" ht="18.75" customHeight="1" x14ac:dyDescent="0.25">
      <c r="A3298" s="45" t="str">
        <f>Лист4!A3296</f>
        <v xml:space="preserve">Пушкина ул. д.1 </v>
      </c>
      <c r="B3298" s="185" t="str">
        <f>Лист4!C3296</f>
        <v>Енотаевский район, с. Енотаевка</v>
      </c>
      <c r="C3298" s="46">
        <f t="shared" si="102"/>
        <v>0</v>
      </c>
      <c r="D3298" s="46">
        <f t="shared" si="103"/>
        <v>0</v>
      </c>
      <c r="E3298" s="160">
        <v>0</v>
      </c>
      <c r="F3298" s="161">
        <v>0</v>
      </c>
      <c r="G3298" s="162">
        <v>0</v>
      </c>
      <c r="H3298" s="162">
        <v>0</v>
      </c>
      <c r="I3298" s="162">
        <v>0</v>
      </c>
      <c r="J3298" s="162">
        <v>0</v>
      </c>
      <c r="K3298" s="163">
        <f>Лист4!E3296/1000</f>
        <v>0</v>
      </c>
      <c r="L3298" s="164"/>
      <c r="M3298" s="164"/>
    </row>
    <row r="3299" spans="1:13" s="165" customFormat="1" ht="18.75" customHeight="1" x14ac:dyDescent="0.25">
      <c r="A3299" s="45" t="str">
        <f>Лист4!A3297</f>
        <v xml:space="preserve">Пушкина ул. д.48 </v>
      </c>
      <c r="B3299" s="185" t="str">
        <f>Лист4!C3297</f>
        <v>Енотаевский район, с. Енотаевка</v>
      </c>
      <c r="C3299" s="46">
        <f t="shared" si="102"/>
        <v>77.938689999999994</v>
      </c>
      <c r="D3299" s="46">
        <f t="shared" si="103"/>
        <v>4.9748099999999997</v>
      </c>
      <c r="E3299" s="160">
        <v>0</v>
      </c>
      <c r="F3299" s="161">
        <v>4.9748099999999997</v>
      </c>
      <c r="G3299" s="162">
        <v>0</v>
      </c>
      <c r="H3299" s="162">
        <v>0</v>
      </c>
      <c r="I3299" s="162">
        <v>0</v>
      </c>
      <c r="J3299" s="162">
        <v>0</v>
      </c>
      <c r="K3299" s="163">
        <f>Лист4!E3297/1000-J3299</f>
        <v>82.913499999999999</v>
      </c>
      <c r="L3299" s="164"/>
      <c r="M3299" s="164"/>
    </row>
    <row r="3300" spans="1:13" s="165" customFormat="1" ht="18.75" customHeight="1" x14ac:dyDescent="0.25">
      <c r="A3300" s="45" t="str">
        <f>Лист4!A3298</f>
        <v xml:space="preserve">Пушкина ул. д.50 </v>
      </c>
      <c r="B3300" s="185" t="str">
        <f>Лист4!C3298</f>
        <v>Енотаевский район, с. Енотаевка</v>
      </c>
      <c r="C3300" s="46">
        <f t="shared" si="102"/>
        <v>47.719287999999999</v>
      </c>
      <c r="D3300" s="46">
        <f t="shared" si="103"/>
        <v>3.045912</v>
      </c>
      <c r="E3300" s="160">
        <v>0</v>
      </c>
      <c r="F3300" s="161">
        <v>3.045912</v>
      </c>
      <c r="G3300" s="162">
        <v>0</v>
      </c>
      <c r="H3300" s="162">
        <v>0</v>
      </c>
      <c r="I3300" s="162">
        <v>0</v>
      </c>
      <c r="J3300" s="162">
        <v>0</v>
      </c>
      <c r="K3300" s="163">
        <f>Лист4!E3298/1000-J3300</f>
        <v>50.7652</v>
      </c>
      <c r="L3300" s="164"/>
      <c r="M3300" s="164"/>
    </row>
    <row r="3301" spans="1:13" s="165" customFormat="1" ht="18.75" customHeight="1" x14ac:dyDescent="0.25">
      <c r="A3301" s="45" t="str">
        <f>Лист4!A3299</f>
        <v xml:space="preserve">Пушкина ул. д.52 </v>
      </c>
      <c r="B3301" s="185" t="str">
        <f>Лист4!C3299</f>
        <v>Енотаевский район, с. Енотаевка</v>
      </c>
      <c r="C3301" s="46">
        <f t="shared" si="102"/>
        <v>29.960902000000004</v>
      </c>
      <c r="D3301" s="46">
        <f t="shared" si="103"/>
        <v>1.9123980000000003</v>
      </c>
      <c r="E3301" s="160">
        <v>0</v>
      </c>
      <c r="F3301" s="161">
        <v>1.9123980000000003</v>
      </c>
      <c r="G3301" s="162">
        <v>0</v>
      </c>
      <c r="H3301" s="162">
        <v>0</v>
      </c>
      <c r="I3301" s="162">
        <v>0</v>
      </c>
      <c r="J3301" s="162">
        <v>0</v>
      </c>
      <c r="K3301" s="163">
        <f>Лист4!E3299/1000</f>
        <v>31.873300000000004</v>
      </c>
      <c r="L3301" s="164"/>
      <c r="M3301" s="164"/>
    </row>
    <row r="3302" spans="1:13" s="165" customFormat="1" ht="18.75" customHeight="1" x14ac:dyDescent="0.25">
      <c r="A3302" s="45" t="str">
        <f>Лист4!A3300</f>
        <v xml:space="preserve">Пушкина ул. д.54/46 </v>
      </c>
      <c r="B3302" s="185" t="str">
        <f>Лист4!C3300</f>
        <v>Енотаевский район, с. Енотаевка</v>
      </c>
      <c r="C3302" s="46">
        <f t="shared" si="102"/>
        <v>0</v>
      </c>
      <c r="D3302" s="46">
        <f t="shared" si="103"/>
        <v>0</v>
      </c>
      <c r="E3302" s="160">
        <v>0</v>
      </c>
      <c r="F3302" s="161">
        <v>0</v>
      </c>
      <c r="G3302" s="162">
        <v>0</v>
      </c>
      <c r="H3302" s="162">
        <v>0</v>
      </c>
      <c r="I3302" s="162">
        <v>0</v>
      </c>
      <c r="J3302" s="162">
        <v>0</v>
      </c>
      <c r="K3302" s="163">
        <f>Лист4!E3300/1000</f>
        <v>0</v>
      </c>
      <c r="L3302" s="164"/>
      <c r="M3302" s="164"/>
    </row>
    <row r="3303" spans="1:13" s="165" customFormat="1" ht="18.75" customHeight="1" x14ac:dyDescent="0.25">
      <c r="A3303" s="45" t="str">
        <f>Лист4!A3301</f>
        <v xml:space="preserve">Советская ул. д.129 </v>
      </c>
      <c r="B3303" s="185" t="str">
        <f>Лист4!C3301</f>
        <v>Енотаевский район, с. Енотаевка</v>
      </c>
      <c r="C3303" s="46">
        <f t="shared" si="102"/>
        <v>10.313304</v>
      </c>
      <c r="D3303" s="46">
        <f t="shared" si="103"/>
        <v>0.65829599999999999</v>
      </c>
      <c r="E3303" s="160">
        <v>0</v>
      </c>
      <c r="F3303" s="161">
        <v>0.65829599999999999</v>
      </c>
      <c r="G3303" s="162">
        <v>0</v>
      </c>
      <c r="H3303" s="162">
        <v>0</v>
      </c>
      <c r="I3303" s="162">
        <v>0</v>
      </c>
      <c r="J3303" s="162">
        <v>0</v>
      </c>
      <c r="K3303" s="163">
        <f>Лист4!E3301/1000-J3303</f>
        <v>10.9716</v>
      </c>
      <c r="L3303" s="164"/>
      <c r="M3303" s="164"/>
    </row>
    <row r="3304" spans="1:13" s="165" customFormat="1" ht="25.5" customHeight="1" x14ac:dyDescent="0.25">
      <c r="A3304" s="45" t="str">
        <f>Лист4!A3302</f>
        <v xml:space="preserve">Степная ул. д.10 </v>
      </c>
      <c r="B3304" s="185" t="str">
        <f>Лист4!C3302</f>
        <v>Енотаевский район, с. Енотаевка</v>
      </c>
      <c r="C3304" s="46">
        <f t="shared" si="102"/>
        <v>0</v>
      </c>
      <c r="D3304" s="46">
        <f t="shared" si="103"/>
        <v>0</v>
      </c>
      <c r="E3304" s="160">
        <v>0</v>
      </c>
      <c r="F3304" s="161">
        <v>0</v>
      </c>
      <c r="G3304" s="162">
        <v>0</v>
      </c>
      <c r="H3304" s="162">
        <v>0</v>
      </c>
      <c r="I3304" s="162">
        <v>0</v>
      </c>
      <c r="J3304" s="162">
        <v>0</v>
      </c>
      <c r="K3304" s="163">
        <f>Лист4!E3302/1000-J3304</f>
        <v>0</v>
      </c>
      <c r="L3304" s="164"/>
      <c r="M3304" s="164"/>
    </row>
    <row r="3305" spans="1:13" s="165" customFormat="1" ht="18.75" customHeight="1" x14ac:dyDescent="0.25">
      <c r="A3305" s="45" t="str">
        <f>Лист4!A3303</f>
        <v xml:space="preserve">Татищева ул. д.16б </v>
      </c>
      <c r="B3305" s="185" t="str">
        <f>Лист4!C3303</f>
        <v>Енотаевский район, с. Енотаевка</v>
      </c>
      <c r="C3305" s="46">
        <f t="shared" si="102"/>
        <v>17.605072</v>
      </c>
      <c r="D3305" s="46">
        <f t="shared" si="103"/>
        <v>1.1237280000000001</v>
      </c>
      <c r="E3305" s="160">
        <v>0</v>
      </c>
      <c r="F3305" s="161">
        <v>1.1237280000000001</v>
      </c>
      <c r="G3305" s="162">
        <v>0</v>
      </c>
      <c r="H3305" s="162">
        <v>0</v>
      </c>
      <c r="I3305" s="162">
        <v>0</v>
      </c>
      <c r="J3305" s="162">
        <v>0</v>
      </c>
      <c r="K3305" s="163">
        <f>Лист4!E3303/1000</f>
        <v>18.7288</v>
      </c>
      <c r="L3305" s="164"/>
      <c r="M3305" s="164"/>
    </row>
    <row r="3306" spans="1:13" s="165" customFormat="1" ht="18.75" customHeight="1" x14ac:dyDescent="0.25">
      <c r="A3306" s="45" t="str">
        <f>Лист4!A3304</f>
        <v xml:space="preserve">Татищева ул. д.42 </v>
      </c>
      <c r="B3306" s="185" t="str">
        <f>Лист4!C3304</f>
        <v>Енотаевский район, с. Енотаевка</v>
      </c>
      <c r="C3306" s="46">
        <f t="shared" si="102"/>
        <v>53.528863999999999</v>
      </c>
      <c r="D3306" s="46">
        <f t="shared" si="103"/>
        <v>3.4167359999999998</v>
      </c>
      <c r="E3306" s="160">
        <v>0</v>
      </c>
      <c r="F3306" s="161">
        <v>3.4167359999999998</v>
      </c>
      <c r="G3306" s="162">
        <v>0</v>
      </c>
      <c r="H3306" s="162">
        <v>0</v>
      </c>
      <c r="I3306" s="162">
        <v>0</v>
      </c>
      <c r="J3306" s="162">
        <v>0</v>
      </c>
      <c r="K3306" s="163">
        <f>Лист4!E3304/1000</f>
        <v>56.945599999999999</v>
      </c>
      <c r="L3306" s="164"/>
      <c r="M3306" s="164"/>
    </row>
    <row r="3307" spans="1:13" s="165" customFormat="1" ht="18.75" customHeight="1" x14ac:dyDescent="0.25">
      <c r="A3307" s="45" t="str">
        <f>Лист4!A3305</f>
        <v xml:space="preserve">Татищева ул. д.44 </v>
      </c>
      <c r="B3307" s="185" t="str">
        <f>Лист4!C3305</f>
        <v>Енотаевский район, с. Енотаевка</v>
      </c>
      <c r="C3307" s="46">
        <f t="shared" si="102"/>
        <v>113.079932</v>
      </c>
      <c r="D3307" s="46">
        <f t="shared" si="103"/>
        <v>7.2178679999999993</v>
      </c>
      <c r="E3307" s="160">
        <v>0</v>
      </c>
      <c r="F3307" s="161">
        <v>7.2178679999999993</v>
      </c>
      <c r="G3307" s="162">
        <v>0</v>
      </c>
      <c r="H3307" s="162">
        <v>0</v>
      </c>
      <c r="I3307" s="162">
        <v>0</v>
      </c>
      <c r="J3307" s="162">
        <v>0</v>
      </c>
      <c r="K3307" s="163">
        <f>Лист4!E3305/1000-J3307</f>
        <v>120.2978</v>
      </c>
      <c r="L3307" s="164"/>
      <c r="M3307" s="164"/>
    </row>
    <row r="3308" spans="1:13" s="165" customFormat="1" ht="18.75" customHeight="1" x14ac:dyDescent="0.25">
      <c r="A3308" s="45" t="str">
        <f>Лист4!A3306</f>
        <v xml:space="preserve">Татищева ул. д.46 </v>
      </c>
      <c r="B3308" s="185" t="str">
        <f>Лист4!C3306</f>
        <v>Енотаевский район, с. Енотаевка</v>
      </c>
      <c r="C3308" s="46">
        <f t="shared" si="102"/>
        <v>44.752459999999999</v>
      </c>
      <c r="D3308" s="46">
        <f t="shared" si="103"/>
        <v>2.8565399999999999</v>
      </c>
      <c r="E3308" s="160">
        <v>0</v>
      </c>
      <c r="F3308" s="161">
        <v>2.8565399999999999</v>
      </c>
      <c r="G3308" s="162">
        <v>0</v>
      </c>
      <c r="H3308" s="162">
        <v>0</v>
      </c>
      <c r="I3308" s="162">
        <v>0</v>
      </c>
      <c r="J3308" s="162">
        <v>0</v>
      </c>
      <c r="K3308" s="163">
        <f>Лист4!E3306/1000</f>
        <v>47.609000000000002</v>
      </c>
      <c r="L3308" s="164"/>
      <c r="M3308" s="164"/>
    </row>
    <row r="3309" spans="1:13" s="165" customFormat="1" ht="18.75" customHeight="1" x14ac:dyDescent="0.25">
      <c r="A3309" s="45" t="str">
        <f>Лист4!A3307</f>
        <v xml:space="preserve">Татищева ул. д.48 </v>
      </c>
      <c r="B3309" s="185" t="str">
        <f>Лист4!C3307</f>
        <v>Енотаевский район, с. Енотаевка</v>
      </c>
      <c r="C3309" s="46">
        <f t="shared" si="102"/>
        <v>53.606508000000005</v>
      </c>
      <c r="D3309" s="46">
        <f t="shared" si="103"/>
        <v>3.4216920000000002</v>
      </c>
      <c r="E3309" s="160">
        <v>0</v>
      </c>
      <c r="F3309" s="161">
        <v>3.4216920000000002</v>
      </c>
      <c r="G3309" s="162">
        <v>0</v>
      </c>
      <c r="H3309" s="162">
        <v>0</v>
      </c>
      <c r="I3309" s="162">
        <v>0</v>
      </c>
      <c r="J3309" s="162">
        <v>0</v>
      </c>
      <c r="K3309" s="163">
        <f>Лист4!E3307/1000</f>
        <v>57.028200000000005</v>
      </c>
      <c r="L3309" s="164"/>
      <c r="M3309" s="164"/>
    </row>
    <row r="3310" spans="1:13" s="165" customFormat="1" ht="18.75" customHeight="1" x14ac:dyDescent="0.25">
      <c r="A3310" s="45" t="str">
        <f>Лист4!A3308</f>
        <v xml:space="preserve">Татищева ул. д.48А </v>
      </c>
      <c r="B3310" s="185" t="str">
        <f>Лист4!C3308</f>
        <v>Енотаевский район, с. Енотаевка</v>
      </c>
      <c r="C3310" s="46">
        <f t="shared" si="102"/>
        <v>97.695045999999991</v>
      </c>
      <c r="D3310" s="46">
        <f t="shared" si="103"/>
        <v>6.2358539999999998</v>
      </c>
      <c r="E3310" s="160">
        <v>0</v>
      </c>
      <c r="F3310" s="161">
        <v>6.2358539999999998</v>
      </c>
      <c r="G3310" s="162">
        <v>0</v>
      </c>
      <c r="H3310" s="162">
        <v>0</v>
      </c>
      <c r="I3310" s="162">
        <v>0</v>
      </c>
      <c r="J3310" s="162">
        <v>0</v>
      </c>
      <c r="K3310" s="163">
        <f>Лист4!E3308/1000</f>
        <v>103.93089999999999</v>
      </c>
      <c r="L3310" s="164"/>
      <c r="M3310" s="164"/>
    </row>
    <row r="3311" spans="1:13" s="165" customFormat="1" ht="18.75" customHeight="1" x14ac:dyDescent="0.25">
      <c r="A3311" s="45" t="str">
        <f>Лист4!A3309</f>
        <v xml:space="preserve">Татищева ул. д.65 </v>
      </c>
      <c r="B3311" s="185" t="str">
        <f>Лист4!C3309</f>
        <v>Енотаевский район, с. Енотаевка</v>
      </c>
      <c r="C3311" s="46">
        <f t="shared" si="102"/>
        <v>111.68892</v>
      </c>
      <c r="D3311" s="46">
        <f t="shared" si="103"/>
        <v>7.1290800000000001</v>
      </c>
      <c r="E3311" s="160">
        <v>0</v>
      </c>
      <c r="F3311" s="161">
        <v>7.1290800000000001</v>
      </c>
      <c r="G3311" s="162">
        <v>0</v>
      </c>
      <c r="H3311" s="162">
        <v>0</v>
      </c>
      <c r="I3311" s="162">
        <v>0</v>
      </c>
      <c r="J3311" s="162">
        <v>0</v>
      </c>
      <c r="K3311" s="163">
        <f>Лист4!E3309/1000</f>
        <v>118.818</v>
      </c>
      <c r="L3311" s="164"/>
      <c r="M3311" s="164"/>
    </row>
    <row r="3312" spans="1:13" s="165" customFormat="1" ht="25.5" customHeight="1" x14ac:dyDescent="0.25">
      <c r="A3312" s="45" t="str">
        <f>Лист4!A3310</f>
        <v xml:space="preserve">Татищева ул. д.67 </v>
      </c>
      <c r="B3312" s="185" t="str">
        <f>Лист4!C3310</f>
        <v>Енотаевский район, с. Енотаевка</v>
      </c>
      <c r="C3312" s="46">
        <f t="shared" si="102"/>
        <v>86.175440000000009</v>
      </c>
      <c r="D3312" s="46">
        <f t="shared" si="103"/>
        <v>5.5005600000000001</v>
      </c>
      <c r="E3312" s="160">
        <v>0</v>
      </c>
      <c r="F3312" s="161">
        <v>5.5005600000000001</v>
      </c>
      <c r="G3312" s="162">
        <v>0</v>
      </c>
      <c r="H3312" s="162">
        <v>0</v>
      </c>
      <c r="I3312" s="162">
        <v>0</v>
      </c>
      <c r="J3312" s="162">
        <v>0</v>
      </c>
      <c r="K3312" s="163">
        <f>Лист4!E3310/1000</f>
        <v>91.676000000000002</v>
      </c>
      <c r="L3312" s="164"/>
      <c r="M3312" s="164"/>
    </row>
    <row r="3313" spans="1:13" s="165" customFormat="1" ht="18.75" customHeight="1" x14ac:dyDescent="0.25">
      <c r="A3313" s="45" t="str">
        <f>Лист4!A3311</f>
        <v xml:space="preserve">Татищева ул. д.69 </v>
      </c>
      <c r="B3313" s="185" t="str">
        <f>Лист4!C3311</f>
        <v>Енотаевский район, с. Енотаевка</v>
      </c>
      <c r="C3313" s="46">
        <f t="shared" si="102"/>
        <v>138.99159600000002</v>
      </c>
      <c r="D3313" s="46">
        <f t="shared" si="103"/>
        <v>8.8718040000000009</v>
      </c>
      <c r="E3313" s="160">
        <v>0</v>
      </c>
      <c r="F3313" s="161">
        <v>8.8718040000000009</v>
      </c>
      <c r="G3313" s="162">
        <v>0</v>
      </c>
      <c r="H3313" s="162">
        <v>0</v>
      </c>
      <c r="I3313" s="162">
        <v>0</v>
      </c>
      <c r="J3313" s="162">
        <v>0</v>
      </c>
      <c r="K3313" s="163">
        <f>Лист4!E3311/1000</f>
        <v>147.86340000000001</v>
      </c>
      <c r="L3313" s="164"/>
      <c r="M3313" s="164"/>
    </row>
    <row r="3314" spans="1:13" s="165" customFormat="1" ht="18.75" customHeight="1" x14ac:dyDescent="0.25">
      <c r="A3314" s="45" t="str">
        <f>Лист4!A3312</f>
        <v xml:space="preserve">Татищева ул. д.71 </v>
      </c>
      <c r="B3314" s="185" t="str">
        <f>Лист4!C3312</f>
        <v>Енотаевский район, с. Енотаевка</v>
      </c>
      <c r="C3314" s="46">
        <f t="shared" si="102"/>
        <v>86.003608000000014</v>
      </c>
      <c r="D3314" s="46">
        <f t="shared" si="103"/>
        <v>5.4895920000000009</v>
      </c>
      <c r="E3314" s="160">
        <v>0</v>
      </c>
      <c r="F3314" s="161">
        <v>5.4895920000000009</v>
      </c>
      <c r="G3314" s="162">
        <v>0</v>
      </c>
      <c r="H3314" s="162">
        <v>0</v>
      </c>
      <c r="I3314" s="162">
        <v>0</v>
      </c>
      <c r="J3314" s="162">
        <v>0</v>
      </c>
      <c r="K3314" s="163">
        <f>Лист4!E3312/1000</f>
        <v>91.493200000000016</v>
      </c>
      <c r="L3314" s="164"/>
      <c r="M3314" s="164"/>
    </row>
    <row r="3315" spans="1:13" s="165" customFormat="1" ht="18.75" customHeight="1" x14ac:dyDescent="0.25">
      <c r="A3315" s="45" t="str">
        <f>Лист4!A3313</f>
        <v xml:space="preserve">Татищева ул. д.73 </v>
      </c>
      <c r="B3315" s="185" t="str">
        <f>Лист4!C3313</f>
        <v>Енотаевский район, с. Енотаевка</v>
      </c>
      <c r="C3315" s="46">
        <f t="shared" si="102"/>
        <v>148.92429400000003</v>
      </c>
      <c r="D3315" s="46">
        <f t="shared" si="103"/>
        <v>9.5058060000000033</v>
      </c>
      <c r="E3315" s="160">
        <v>0</v>
      </c>
      <c r="F3315" s="161">
        <v>9.5058060000000033</v>
      </c>
      <c r="G3315" s="162">
        <v>0</v>
      </c>
      <c r="H3315" s="162">
        <v>0</v>
      </c>
      <c r="I3315" s="162">
        <v>0</v>
      </c>
      <c r="J3315" s="162">
        <v>0</v>
      </c>
      <c r="K3315" s="163">
        <f>Лист4!E3313/1000</f>
        <v>158.43010000000004</v>
      </c>
      <c r="L3315" s="164"/>
      <c r="M3315" s="164"/>
    </row>
    <row r="3316" spans="1:13" s="165" customFormat="1" ht="18.75" customHeight="1" x14ac:dyDescent="0.25">
      <c r="A3316" s="45" t="str">
        <f>Лист4!A3314</f>
        <v xml:space="preserve">Татищева ул. д.75 </v>
      </c>
      <c r="B3316" s="185" t="str">
        <f>Лист4!C3314</f>
        <v>Енотаевский район, с. Енотаевка</v>
      </c>
      <c r="C3316" s="46">
        <f t="shared" si="102"/>
        <v>23.906268000000001</v>
      </c>
      <c r="D3316" s="46">
        <f t="shared" si="103"/>
        <v>1.5259320000000001</v>
      </c>
      <c r="E3316" s="160">
        <v>0</v>
      </c>
      <c r="F3316" s="161">
        <v>1.5259320000000001</v>
      </c>
      <c r="G3316" s="162">
        <v>0</v>
      </c>
      <c r="H3316" s="162">
        <v>0</v>
      </c>
      <c r="I3316" s="162">
        <v>0</v>
      </c>
      <c r="J3316" s="162">
        <v>0</v>
      </c>
      <c r="K3316" s="163">
        <f>Лист4!E3314/1000-J3316</f>
        <v>25.432200000000002</v>
      </c>
      <c r="L3316" s="164"/>
      <c r="M3316" s="164"/>
    </row>
    <row r="3317" spans="1:13" s="165" customFormat="1" ht="18.75" customHeight="1" x14ac:dyDescent="0.25">
      <c r="A3317" s="45" t="str">
        <f>Лист4!A3315</f>
        <v xml:space="preserve">Чичерина ул. д.19 </v>
      </c>
      <c r="B3317" s="185" t="str">
        <f>Лист4!C3315</f>
        <v>Енотаевский район, с. Енотаевка</v>
      </c>
      <c r="C3317" s="46">
        <f t="shared" si="102"/>
        <v>117.474526</v>
      </c>
      <c r="D3317" s="46">
        <f t="shared" si="103"/>
        <v>7.4983739999999992</v>
      </c>
      <c r="E3317" s="160">
        <v>0</v>
      </c>
      <c r="F3317" s="161">
        <v>7.4983739999999992</v>
      </c>
      <c r="G3317" s="162">
        <v>0</v>
      </c>
      <c r="H3317" s="162">
        <v>0</v>
      </c>
      <c r="I3317" s="162">
        <v>0</v>
      </c>
      <c r="J3317" s="162">
        <v>0</v>
      </c>
      <c r="K3317" s="163">
        <f>Лист4!E3315/1000</f>
        <v>124.9729</v>
      </c>
      <c r="L3317" s="164"/>
      <c r="M3317" s="164"/>
    </row>
    <row r="3318" spans="1:13" s="165" customFormat="1" ht="18.75" customHeight="1" x14ac:dyDescent="0.25">
      <c r="A3318" s="45" t="str">
        <f>Лист4!A3316</f>
        <v xml:space="preserve">Чичерина ул. д.19А </v>
      </c>
      <c r="B3318" s="185" t="str">
        <f>Лист4!C3316</f>
        <v>Енотаевский район, с. Енотаевка</v>
      </c>
      <c r="C3318" s="46">
        <f t="shared" si="102"/>
        <v>112.398432</v>
      </c>
      <c r="D3318" s="46">
        <f t="shared" si="103"/>
        <v>7.1743679999999994</v>
      </c>
      <c r="E3318" s="160">
        <v>0</v>
      </c>
      <c r="F3318" s="161">
        <v>7.1743679999999994</v>
      </c>
      <c r="G3318" s="162">
        <v>0</v>
      </c>
      <c r="H3318" s="162">
        <v>0</v>
      </c>
      <c r="I3318" s="162">
        <v>0</v>
      </c>
      <c r="J3318" s="162">
        <v>0</v>
      </c>
      <c r="K3318" s="163">
        <f>Лист4!E3316/1000</f>
        <v>119.5728</v>
      </c>
      <c r="L3318" s="164"/>
      <c r="M3318" s="164"/>
    </row>
    <row r="3319" spans="1:13" s="165" customFormat="1" ht="18.75" customHeight="1" x14ac:dyDescent="0.25">
      <c r="A3319" s="45" t="str">
        <f>Лист4!A3317</f>
        <v xml:space="preserve">Чичерина ул. д.21 </v>
      </c>
      <c r="B3319" s="185" t="str">
        <f>Лист4!C3317</f>
        <v>Енотаевский район, с. Енотаевка</v>
      </c>
      <c r="C3319" s="46">
        <f t="shared" si="102"/>
        <v>76.028327999999988</v>
      </c>
      <c r="D3319" s="46">
        <f t="shared" si="103"/>
        <v>4.8528719999999996</v>
      </c>
      <c r="E3319" s="160">
        <v>0</v>
      </c>
      <c r="F3319" s="161">
        <v>4.8528719999999996</v>
      </c>
      <c r="G3319" s="162">
        <v>0</v>
      </c>
      <c r="H3319" s="162">
        <v>0</v>
      </c>
      <c r="I3319" s="162">
        <v>0</v>
      </c>
      <c r="J3319" s="162">
        <v>0</v>
      </c>
      <c r="K3319" s="163">
        <f>Лист4!E3317/1000-J3319</f>
        <v>80.881199999999993</v>
      </c>
      <c r="L3319" s="164"/>
      <c r="M3319" s="164"/>
    </row>
    <row r="3320" spans="1:13" s="165" customFormat="1" ht="18.75" customHeight="1" x14ac:dyDescent="0.25">
      <c r="A3320" s="45" t="str">
        <f>Лист4!A3318</f>
        <v xml:space="preserve">Чичерина ул. д.23 </v>
      </c>
      <c r="B3320" s="185" t="str">
        <f>Лист4!C3318</f>
        <v>Енотаевский район, с. Енотаевка</v>
      </c>
      <c r="C3320" s="46">
        <f t="shared" si="102"/>
        <v>78.282541999999992</v>
      </c>
      <c r="D3320" s="46">
        <f t="shared" si="103"/>
        <v>4.9967579999999998</v>
      </c>
      <c r="E3320" s="160">
        <v>0</v>
      </c>
      <c r="F3320" s="161">
        <v>4.9967579999999998</v>
      </c>
      <c r="G3320" s="162">
        <v>0</v>
      </c>
      <c r="H3320" s="162">
        <v>0</v>
      </c>
      <c r="I3320" s="162">
        <v>0</v>
      </c>
      <c r="J3320" s="162">
        <v>0</v>
      </c>
      <c r="K3320" s="163">
        <f>Лист4!E3318/1000-J3320</f>
        <v>83.279299999999992</v>
      </c>
      <c r="L3320" s="164"/>
      <c r="M3320" s="164"/>
    </row>
    <row r="3321" spans="1:13" s="165" customFormat="1" ht="18.75" customHeight="1" x14ac:dyDescent="0.25">
      <c r="A3321" s="45" t="str">
        <f>Лист4!A3319</f>
        <v xml:space="preserve">Чичерина ул. д.62/17Б </v>
      </c>
      <c r="B3321" s="185" t="str">
        <f>Лист4!C3319</f>
        <v>Енотаевский район, с. Енотаевка</v>
      </c>
      <c r="C3321" s="46">
        <f t="shared" si="102"/>
        <v>0</v>
      </c>
      <c r="D3321" s="46">
        <f t="shared" si="103"/>
        <v>0</v>
      </c>
      <c r="E3321" s="160">
        <v>0</v>
      </c>
      <c r="F3321" s="161">
        <v>0</v>
      </c>
      <c r="G3321" s="162">
        <v>0</v>
      </c>
      <c r="H3321" s="162">
        <v>0</v>
      </c>
      <c r="I3321" s="162">
        <v>0</v>
      </c>
      <c r="J3321" s="162">
        <v>0</v>
      </c>
      <c r="K3321" s="163">
        <f>Лист4!E3319/1000-J3321</f>
        <v>0</v>
      </c>
      <c r="L3321" s="164"/>
      <c r="M3321" s="164"/>
    </row>
    <row r="3322" spans="1:13" s="165" customFormat="1" ht="18.75" customHeight="1" x14ac:dyDescent="0.25">
      <c r="A3322" s="45" t="str">
        <f>Лист4!A3320</f>
        <v xml:space="preserve">1 Мая ул. д.50 </v>
      </c>
      <c r="B3322" s="185" t="str">
        <f>Лист4!C3320</f>
        <v>Енотаевский район, с. Никольское</v>
      </c>
      <c r="C3322" s="46">
        <f t="shared" si="102"/>
        <v>26.618449999999999</v>
      </c>
      <c r="D3322" s="46">
        <f t="shared" si="103"/>
        <v>1.6990500000000002</v>
      </c>
      <c r="E3322" s="160">
        <v>0</v>
      </c>
      <c r="F3322" s="161">
        <v>1.6990500000000002</v>
      </c>
      <c r="G3322" s="162">
        <v>0</v>
      </c>
      <c r="H3322" s="162">
        <v>0</v>
      </c>
      <c r="I3322" s="162">
        <v>0</v>
      </c>
      <c r="J3322" s="162">
        <v>0</v>
      </c>
      <c r="K3322" s="163">
        <f>Лист4!E3320/1000-J3322</f>
        <v>28.317499999999999</v>
      </c>
      <c r="L3322" s="164"/>
      <c r="M3322" s="164"/>
    </row>
    <row r="3323" spans="1:13" s="165" customFormat="1" ht="25.5" customHeight="1" x14ac:dyDescent="0.25">
      <c r="A3323" s="45" t="str">
        <f>Лист4!A3321</f>
        <v xml:space="preserve">1 Мая ул. д.54 </v>
      </c>
      <c r="B3323" s="185" t="str">
        <f>Лист4!C3321</f>
        <v>Енотаевский район, с. Никольское</v>
      </c>
      <c r="C3323" s="46">
        <f t="shared" si="102"/>
        <v>0</v>
      </c>
      <c r="D3323" s="46">
        <f t="shared" si="103"/>
        <v>0</v>
      </c>
      <c r="E3323" s="160">
        <v>0</v>
      </c>
      <c r="F3323" s="161">
        <v>0</v>
      </c>
      <c r="G3323" s="162">
        <v>0</v>
      </c>
      <c r="H3323" s="162">
        <v>0</v>
      </c>
      <c r="I3323" s="162">
        <v>0</v>
      </c>
      <c r="J3323" s="162">
        <v>0</v>
      </c>
      <c r="K3323" s="163">
        <f>Лист4!E3321/1000-J3323</f>
        <v>0</v>
      </c>
      <c r="L3323" s="164"/>
      <c r="M3323" s="164"/>
    </row>
    <row r="3324" spans="1:13" s="165" customFormat="1" ht="18.75" customHeight="1" x14ac:dyDescent="0.25">
      <c r="A3324" s="45" t="str">
        <f>Лист4!A3322</f>
        <v xml:space="preserve">8 Марта ул. д.34 </v>
      </c>
      <c r="B3324" s="185" t="str">
        <f>Лист4!C3322</f>
        <v>Енотаевский район, с. Никольское</v>
      </c>
      <c r="C3324" s="46">
        <f t="shared" si="102"/>
        <v>63.865855999999994</v>
      </c>
      <c r="D3324" s="46">
        <f t="shared" si="103"/>
        <v>4.0765439999999993</v>
      </c>
      <c r="E3324" s="160">
        <v>0</v>
      </c>
      <c r="F3324" s="161">
        <v>4.0765439999999993</v>
      </c>
      <c r="G3324" s="162">
        <v>0</v>
      </c>
      <c r="H3324" s="162">
        <v>0</v>
      </c>
      <c r="I3324" s="162">
        <v>0</v>
      </c>
      <c r="J3324" s="162">
        <v>0</v>
      </c>
      <c r="K3324" s="163">
        <f>Лист4!E3322/1000-J3324</f>
        <v>67.942399999999992</v>
      </c>
      <c r="L3324" s="164"/>
      <c r="M3324" s="164"/>
    </row>
    <row r="3325" spans="1:13" s="165" customFormat="1" ht="18.75" customHeight="1" x14ac:dyDescent="0.25">
      <c r="A3325" s="45" t="str">
        <f>Лист4!A3323</f>
        <v xml:space="preserve">8 Марта ул. д.36 </v>
      </c>
      <c r="B3325" s="185" t="str">
        <f>Лист4!C3323</f>
        <v>Енотаевский район, с. Никольское</v>
      </c>
      <c r="C3325" s="46">
        <f t="shared" si="102"/>
        <v>77.570774000000014</v>
      </c>
      <c r="D3325" s="46">
        <f t="shared" si="103"/>
        <v>4.9513260000000008</v>
      </c>
      <c r="E3325" s="160">
        <v>0</v>
      </c>
      <c r="F3325" s="161">
        <v>4.9513260000000008</v>
      </c>
      <c r="G3325" s="162">
        <v>0</v>
      </c>
      <c r="H3325" s="162">
        <v>0</v>
      </c>
      <c r="I3325" s="162">
        <v>0</v>
      </c>
      <c r="J3325" s="162">
        <v>0</v>
      </c>
      <c r="K3325" s="163">
        <f>Лист4!E3323/1000-J3325</f>
        <v>82.522100000000009</v>
      </c>
      <c r="L3325" s="164"/>
      <c r="M3325" s="164"/>
    </row>
    <row r="3326" spans="1:13" s="165" customFormat="1" ht="18.75" customHeight="1" x14ac:dyDescent="0.25">
      <c r="A3326" s="45" t="str">
        <f>Лист4!A3324</f>
        <v xml:space="preserve">Московская ул. д.47 </v>
      </c>
      <c r="B3326" s="185" t="str">
        <f>Лист4!C3324</f>
        <v>Енотаевский район, с. Никольское</v>
      </c>
      <c r="C3326" s="46">
        <f t="shared" ref="C3326:C3389" si="104">K3326+J3326-F3326</f>
        <v>39.587629999999997</v>
      </c>
      <c r="D3326" s="46">
        <f t="shared" ref="D3326:D3389" si="105">F3326</f>
        <v>2.5268699999999997</v>
      </c>
      <c r="E3326" s="160">
        <v>0</v>
      </c>
      <c r="F3326" s="161">
        <v>2.5268699999999997</v>
      </c>
      <c r="G3326" s="162">
        <v>0</v>
      </c>
      <c r="H3326" s="162">
        <v>0</v>
      </c>
      <c r="I3326" s="162">
        <v>0</v>
      </c>
      <c r="J3326" s="162">
        <v>0</v>
      </c>
      <c r="K3326" s="163">
        <f>Лист4!E3324/1000-J3326</f>
        <v>42.1145</v>
      </c>
      <c r="L3326" s="164"/>
      <c r="M3326" s="164"/>
    </row>
    <row r="3327" spans="1:13" s="165" customFormat="1" ht="18.75" customHeight="1" x14ac:dyDescent="0.25">
      <c r="A3327" s="45" t="str">
        <f>Лист4!A3325</f>
        <v xml:space="preserve">Московская ул. д.49 </v>
      </c>
      <c r="B3327" s="185" t="str">
        <f>Лист4!C3325</f>
        <v>Енотаевский район, с. Никольское</v>
      </c>
      <c r="C3327" s="46">
        <f t="shared" si="104"/>
        <v>38.881596000000002</v>
      </c>
      <c r="D3327" s="46">
        <f t="shared" si="105"/>
        <v>2.4818039999999999</v>
      </c>
      <c r="E3327" s="160">
        <v>0</v>
      </c>
      <c r="F3327" s="161">
        <v>2.4818039999999999</v>
      </c>
      <c r="G3327" s="162">
        <v>0</v>
      </c>
      <c r="H3327" s="162">
        <v>0</v>
      </c>
      <c r="I3327" s="162">
        <v>0</v>
      </c>
      <c r="J3327" s="162">
        <v>0</v>
      </c>
      <c r="K3327" s="163">
        <f>Лист4!E3325/1000-J3327</f>
        <v>41.363399999999999</v>
      </c>
      <c r="L3327" s="164"/>
      <c r="M3327" s="164"/>
    </row>
    <row r="3328" spans="1:13" s="165" customFormat="1" ht="18.75" customHeight="1" x14ac:dyDescent="0.25">
      <c r="A3328" s="45" t="str">
        <f>Лист4!A3326</f>
        <v xml:space="preserve">Московская ул. д.53 </v>
      </c>
      <c r="B3328" s="185" t="str">
        <f>Лист4!C3326</f>
        <v>Енотаевский район, с. Никольское</v>
      </c>
      <c r="C3328" s="46">
        <f t="shared" si="104"/>
        <v>75.360457999999994</v>
      </c>
      <c r="D3328" s="46">
        <f t="shared" si="105"/>
        <v>4.8102419999999997</v>
      </c>
      <c r="E3328" s="160">
        <v>0</v>
      </c>
      <c r="F3328" s="161">
        <v>4.8102419999999997</v>
      </c>
      <c r="G3328" s="162">
        <v>0</v>
      </c>
      <c r="H3328" s="162">
        <v>0</v>
      </c>
      <c r="I3328" s="162">
        <v>0</v>
      </c>
      <c r="J3328" s="162">
        <v>0</v>
      </c>
      <c r="K3328" s="163">
        <f>Лист4!E3326/1000</f>
        <v>80.170699999999997</v>
      </c>
      <c r="L3328" s="164"/>
      <c r="M3328" s="164"/>
    </row>
    <row r="3329" spans="1:13" s="165" customFormat="1" ht="18.75" customHeight="1" x14ac:dyDescent="0.25">
      <c r="A3329" s="45" t="str">
        <f>Лист4!A3327</f>
        <v xml:space="preserve">Степная ул. д.10 </v>
      </c>
      <c r="B3329" s="185" t="str">
        <f>Лист4!C3327</f>
        <v>Енотаевский район, с. Никольское</v>
      </c>
      <c r="C3329" s="46">
        <f t="shared" si="104"/>
        <v>17.399118000000001</v>
      </c>
      <c r="D3329" s="46">
        <f t="shared" si="105"/>
        <v>1.110582</v>
      </c>
      <c r="E3329" s="160">
        <v>0</v>
      </c>
      <c r="F3329" s="161">
        <v>1.110582</v>
      </c>
      <c r="G3329" s="162">
        <v>0</v>
      </c>
      <c r="H3329" s="162">
        <v>0</v>
      </c>
      <c r="I3329" s="162">
        <v>0</v>
      </c>
      <c r="J3329" s="162">
        <v>0</v>
      </c>
      <c r="K3329" s="163">
        <f>Лист4!E3327/1000</f>
        <v>18.509700000000002</v>
      </c>
      <c r="L3329" s="164"/>
      <c r="M3329" s="164"/>
    </row>
    <row r="3330" spans="1:13" s="165" customFormat="1" ht="18.75" customHeight="1" x14ac:dyDescent="0.25">
      <c r="A3330" s="45" t="str">
        <f>Лист4!A3328</f>
        <v xml:space="preserve">Степная ул. д.8 </v>
      </c>
      <c r="B3330" s="185" t="str">
        <f>Лист4!C3328</f>
        <v>Енотаевский район, с. Никольское</v>
      </c>
      <c r="C3330" s="46">
        <f t="shared" si="104"/>
        <v>3.0744110000000004</v>
      </c>
      <c r="D3330" s="46">
        <f t="shared" si="105"/>
        <v>0.196239</v>
      </c>
      <c r="E3330" s="160">
        <v>0</v>
      </c>
      <c r="F3330" s="161">
        <v>0.196239</v>
      </c>
      <c r="G3330" s="162">
        <v>0</v>
      </c>
      <c r="H3330" s="162">
        <v>0</v>
      </c>
      <c r="I3330" s="162">
        <v>0</v>
      </c>
      <c r="J3330" s="162">
        <v>0</v>
      </c>
      <c r="K3330" s="163">
        <f>Лист4!E3328/1000</f>
        <v>3.2706500000000003</v>
      </c>
      <c r="L3330" s="164"/>
      <c r="M3330" s="164"/>
    </row>
    <row r="3331" spans="1:13" s="165" customFormat="1" ht="18.75" customHeight="1" x14ac:dyDescent="0.25">
      <c r="A3331" s="45" t="str">
        <f>Лист4!A3329</f>
        <v xml:space="preserve">Чкалова ул. д.32 </v>
      </c>
      <c r="B3331" s="185" t="str">
        <f>Лист4!C3329</f>
        <v>Енотаевский район, с. Никольское</v>
      </c>
      <c r="C3331" s="46">
        <f t="shared" si="104"/>
        <v>26.917746000000001</v>
      </c>
      <c r="D3331" s="46">
        <f t="shared" si="105"/>
        <v>1.7181539999999997</v>
      </c>
      <c r="E3331" s="160">
        <v>0</v>
      </c>
      <c r="F3331" s="161">
        <v>1.7181539999999997</v>
      </c>
      <c r="G3331" s="162">
        <v>0</v>
      </c>
      <c r="H3331" s="162">
        <v>0</v>
      </c>
      <c r="I3331" s="162">
        <v>0</v>
      </c>
      <c r="J3331" s="162">
        <v>0</v>
      </c>
      <c r="K3331" s="163">
        <f>Лист4!E3329/1000</f>
        <v>28.635899999999999</v>
      </c>
      <c r="L3331" s="164"/>
      <c r="M3331" s="164"/>
    </row>
    <row r="3332" spans="1:13" s="165" customFormat="1" ht="18.75" customHeight="1" x14ac:dyDescent="0.25">
      <c r="A3332" s="45" t="str">
        <f>Лист4!A3330</f>
        <v xml:space="preserve">Шуваева ул. д.10 </v>
      </c>
      <c r="B3332" s="185" t="str">
        <f>Лист4!C3330</f>
        <v>Енотаевский район, с. Никольское</v>
      </c>
      <c r="C3332" s="46">
        <f t="shared" si="104"/>
        <v>43.781815999999992</v>
      </c>
      <c r="D3332" s="46">
        <f t="shared" si="105"/>
        <v>2.7945839999999995</v>
      </c>
      <c r="E3332" s="160">
        <v>0</v>
      </c>
      <c r="F3332" s="161">
        <v>2.7945839999999995</v>
      </c>
      <c r="G3332" s="162">
        <v>0</v>
      </c>
      <c r="H3332" s="162">
        <v>0</v>
      </c>
      <c r="I3332" s="162">
        <v>0</v>
      </c>
      <c r="J3332" s="162">
        <v>0</v>
      </c>
      <c r="K3332" s="163">
        <f>Лист4!E3330/1000</f>
        <v>46.576399999999992</v>
      </c>
      <c r="L3332" s="164"/>
      <c r="M3332" s="164"/>
    </row>
    <row r="3333" spans="1:13" s="165" customFormat="1" ht="18.75" customHeight="1" x14ac:dyDescent="0.25">
      <c r="A3333" s="45" t="str">
        <f>Лист4!A3331</f>
        <v xml:space="preserve">Шуваева ул. д.12 </v>
      </c>
      <c r="B3333" s="185" t="str">
        <f>Лист4!C3331</f>
        <v>Енотаевский район, с. Никольское</v>
      </c>
      <c r="C3333" s="46">
        <f t="shared" si="104"/>
        <v>7.7540600000000008</v>
      </c>
      <c r="D3333" s="46">
        <f t="shared" si="105"/>
        <v>0.49494000000000005</v>
      </c>
      <c r="E3333" s="160">
        <v>0</v>
      </c>
      <c r="F3333" s="161">
        <v>0.49494000000000005</v>
      </c>
      <c r="G3333" s="162">
        <v>0</v>
      </c>
      <c r="H3333" s="162">
        <v>0</v>
      </c>
      <c r="I3333" s="162">
        <v>0</v>
      </c>
      <c r="J3333" s="162">
        <v>0</v>
      </c>
      <c r="K3333" s="163">
        <f>Лист4!E3331/1000</f>
        <v>8.2490000000000006</v>
      </c>
      <c r="L3333" s="164"/>
      <c r="M3333" s="164"/>
    </row>
    <row r="3334" spans="1:13" s="165" customFormat="1" ht="18.75" customHeight="1" x14ac:dyDescent="0.25">
      <c r="A3334" s="45" t="str">
        <f>Лист4!A3332</f>
        <v xml:space="preserve">Шуваева ул. д.14 </v>
      </c>
      <c r="B3334" s="185" t="str">
        <f>Лист4!C3332</f>
        <v>Енотаевский район, с. Никольское</v>
      </c>
      <c r="C3334" s="46">
        <f t="shared" si="104"/>
        <v>28.692860800000002</v>
      </c>
      <c r="D3334" s="46">
        <f t="shared" si="105"/>
        <v>1.8314592000000003</v>
      </c>
      <c r="E3334" s="160">
        <v>0</v>
      </c>
      <c r="F3334" s="161">
        <v>1.8314592000000003</v>
      </c>
      <c r="G3334" s="162">
        <v>0</v>
      </c>
      <c r="H3334" s="162">
        <v>0</v>
      </c>
      <c r="I3334" s="162">
        <v>0</v>
      </c>
      <c r="J3334" s="162">
        <v>0</v>
      </c>
      <c r="K3334" s="163">
        <f>Лист4!E3332/1000</f>
        <v>30.524320000000003</v>
      </c>
      <c r="L3334" s="164"/>
      <c r="M3334" s="164"/>
    </row>
    <row r="3335" spans="1:13" s="165" customFormat="1" ht="18.75" customHeight="1" x14ac:dyDescent="0.25">
      <c r="A3335" s="45" t="str">
        <f>Лист4!A3333</f>
        <v xml:space="preserve">Шуваева ул. д.16 </v>
      </c>
      <c r="B3335" s="185" t="str">
        <f>Лист4!C3333</f>
        <v>Енотаевский район, с. Никольское</v>
      </c>
      <c r="C3335" s="46">
        <f t="shared" si="104"/>
        <v>69.701282000000006</v>
      </c>
      <c r="D3335" s="46">
        <f t="shared" si="105"/>
        <v>4.4490180000000006</v>
      </c>
      <c r="E3335" s="160">
        <v>0</v>
      </c>
      <c r="F3335" s="161">
        <v>4.4490180000000006</v>
      </c>
      <c r="G3335" s="162">
        <v>0</v>
      </c>
      <c r="H3335" s="162">
        <v>0</v>
      </c>
      <c r="I3335" s="162">
        <v>0</v>
      </c>
      <c r="J3335" s="162">
        <v>0</v>
      </c>
      <c r="K3335" s="163">
        <f>Лист4!E3333/1000</f>
        <v>74.150300000000001</v>
      </c>
      <c r="L3335" s="164"/>
      <c r="M3335" s="164"/>
    </row>
    <row r="3336" spans="1:13" s="165" customFormat="1" ht="18.75" customHeight="1" x14ac:dyDescent="0.25">
      <c r="A3336" s="45" t="str">
        <f>Лист4!A3334</f>
        <v xml:space="preserve">Шуваева ул. д.18 </v>
      </c>
      <c r="B3336" s="185" t="str">
        <f>Лист4!C3334</f>
        <v>Енотаевский район, с. Никольское</v>
      </c>
      <c r="C3336" s="46">
        <f t="shared" si="104"/>
        <v>30.237449999999995</v>
      </c>
      <c r="D3336" s="46">
        <f t="shared" si="105"/>
        <v>1.93005</v>
      </c>
      <c r="E3336" s="160">
        <v>0</v>
      </c>
      <c r="F3336" s="161">
        <v>1.93005</v>
      </c>
      <c r="G3336" s="162">
        <v>0</v>
      </c>
      <c r="H3336" s="162">
        <v>0</v>
      </c>
      <c r="I3336" s="162">
        <v>0</v>
      </c>
      <c r="J3336" s="162">
        <v>0</v>
      </c>
      <c r="K3336" s="163">
        <f>Лист4!E3334/1000</f>
        <v>32.167499999999997</v>
      </c>
      <c r="L3336" s="164"/>
      <c r="M3336" s="164"/>
    </row>
    <row r="3337" spans="1:13" s="165" customFormat="1" ht="18.75" customHeight="1" x14ac:dyDescent="0.25">
      <c r="A3337" s="45" t="str">
        <f>Лист4!A3335</f>
        <v xml:space="preserve">Шуваева ул. д.20 </v>
      </c>
      <c r="B3337" s="185" t="str">
        <f>Лист4!C3335</f>
        <v>Енотаевский район, с. Никольское</v>
      </c>
      <c r="C3337" s="46">
        <f t="shared" si="104"/>
        <v>68.85405999999999</v>
      </c>
      <c r="D3337" s="46">
        <f t="shared" si="105"/>
        <v>4.3949400000000001</v>
      </c>
      <c r="E3337" s="160">
        <v>0</v>
      </c>
      <c r="F3337" s="161">
        <v>4.3949400000000001</v>
      </c>
      <c r="G3337" s="162">
        <v>0</v>
      </c>
      <c r="H3337" s="162">
        <v>0</v>
      </c>
      <c r="I3337" s="162">
        <v>0</v>
      </c>
      <c r="J3337" s="162">
        <v>0</v>
      </c>
      <c r="K3337" s="163">
        <f>Лист4!E3335/1000</f>
        <v>73.248999999999995</v>
      </c>
      <c r="L3337" s="164"/>
      <c r="M3337" s="164"/>
    </row>
    <row r="3338" spans="1:13" s="165" customFormat="1" ht="18.75" customHeight="1" x14ac:dyDescent="0.25">
      <c r="A3338" s="45" t="str">
        <f>Лист4!A3336</f>
        <v xml:space="preserve">Шуваева ул. д.22 </v>
      </c>
      <c r="B3338" s="185" t="str">
        <f>Лист4!C3336</f>
        <v>Енотаевский район, с. Никольское</v>
      </c>
      <c r="C3338" s="46">
        <f t="shared" si="104"/>
        <v>14.795036</v>
      </c>
      <c r="D3338" s="46">
        <f t="shared" si="105"/>
        <v>0.94436399999999998</v>
      </c>
      <c r="E3338" s="160">
        <v>0</v>
      </c>
      <c r="F3338" s="161">
        <v>0.94436399999999998</v>
      </c>
      <c r="G3338" s="162">
        <v>0</v>
      </c>
      <c r="H3338" s="162">
        <v>0</v>
      </c>
      <c r="I3338" s="162">
        <v>0</v>
      </c>
      <c r="J3338" s="162">
        <v>0</v>
      </c>
      <c r="K3338" s="163">
        <f>Лист4!E3336/1000</f>
        <v>15.7394</v>
      </c>
      <c r="L3338" s="164"/>
      <c r="M3338" s="164"/>
    </row>
    <row r="3339" spans="1:13" s="165" customFormat="1" ht="18.75" customHeight="1" x14ac:dyDescent="0.25">
      <c r="A3339" s="45" t="str">
        <f>Лист4!A3337</f>
        <v xml:space="preserve">Шуваева ул. д.24 </v>
      </c>
      <c r="B3339" s="185" t="str">
        <f>Лист4!C3337</f>
        <v>Енотаевский район, с. Никольское</v>
      </c>
      <c r="C3339" s="46">
        <f t="shared" si="104"/>
        <v>56.773020199999998</v>
      </c>
      <c r="D3339" s="46">
        <f t="shared" si="105"/>
        <v>3.6238097999999992</v>
      </c>
      <c r="E3339" s="160">
        <v>0</v>
      </c>
      <c r="F3339" s="161">
        <v>3.6238097999999992</v>
      </c>
      <c r="G3339" s="162">
        <v>0</v>
      </c>
      <c r="H3339" s="162">
        <v>0</v>
      </c>
      <c r="I3339" s="162">
        <v>0</v>
      </c>
      <c r="J3339" s="162">
        <v>0</v>
      </c>
      <c r="K3339" s="163">
        <f>Лист4!E3337/1000</f>
        <v>60.396829999999994</v>
      </c>
      <c r="L3339" s="164"/>
      <c r="M3339" s="164"/>
    </row>
    <row r="3340" spans="1:13" s="165" customFormat="1" ht="18.75" customHeight="1" x14ac:dyDescent="0.25">
      <c r="A3340" s="45" t="str">
        <f>Лист4!A3338</f>
        <v xml:space="preserve">Шуваева ул. д.26 </v>
      </c>
      <c r="B3340" s="185" t="str">
        <f>Лист4!C3338</f>
        <v>Енотаевский район, с. Никольское</v>
      </c>
      <c r="C3340" s="46">
        <f t="shared" si="104"/>
        <v>10.750968</v>
      </c>
      <c r="D3340" s="46">
        <f t="shared" si="105"/>
        <v>0.68623199999999995</v>
      </c>
      <c r="E3340" s="160">
        <v>0</v>
      </c>
      <c r="F3340" s="161">
        <v>0.68623199999999995</v>
      </c>
      <c r="G3340" s="162">
        <v>0</v>
      </c>
      <c r="H3340" s="162">
        <v>0</v>
      </c>
      <c r="I3340" s="162">
        <v>0</v>
      </c>
      <c r="J3340" s="162">
        <v>0</v>
      </c>
      <c r="K3340" s="163">
        <f>Лист4!E3338/1000</f>
        <v>11.437200000000001</v>
      </c>
      <c r="L3340" s="164"/>
      <c r="M3340" s="164"/>
    </row>
    <row r="3341" spans="1:13" s="165" customFormat="1" ht="18.75" customHeight="1" x14ac:dyDescent="0.25">
      <c r="A3341" s="45" t="str">
        <f>Лист4!A3339</f>
        <v xml:space="preserve">Шуваева ул. д.28 </v>
      </c>
      <c r="B3341" s="185" t="str">
        <f>Лист4!C3339</f>
        <v>Енотаевский район, с. Никольское</v>
      </c>
      <c r="C3341" s="46">
        <f t="shared" si="104"/>
        <v>44.184041999999998</v>
      </c>
      <c r="D3341" s="46">
        <f t="shared" si="105"/>
        <v>2.8202579999999999</v>
      </c>
      <c r="E3341" s="160">
        <v>0</v>
      </c>
      <c r="F3341" s="161">
        <v>2.8202579999999999</v>
      </c>
      <c r="G3341" s="162">
        <v>0</v>
      </c>
      <c r="H3341" s="162">
        <v>0</v>
      </c>
      <c r="I3341" s="162">
        <v>0</v>
      </c>
      <c r="J3341" s="162">
        <v>0</v>
      </c>
      <c r="K3341" s="163">
        <f>Лист4!E3339/1000</f>
        <v>47.004300000000001</v>
      </c>
      <c r="L3341" s="164"/>
      <c r="M3341" s="164"/>
    </row>
    <row r="3342" spans="1:13" s="165" customFormat="1" ht="18.75" customHeight="1" x14ac:dyDescent="0.25">
      <c r="A3342" s="45" t="str">
        <f>Лист4!A3340</f>
        <v xml:space="preserve">Шуваева ул. д.6 </v>
      </c>
      <c r="B3342" s="185" t="str">
        <f>Лист4!C3340</f>
        <v>Енотаевский район, с. Никольское</v>
      </c>
      <c r="C3342" s="46">
        <f t="shared" si="104"/>
        <v>50.719204000000005</v>
      </c>
      <c r="D3342" s="46">
        <f t="shared" si="105"/>
        <v>3.2373960000000004</v>
      </c>
      <c r="E3342" s="160">
        <v>0</v>
      </c>
      <c r="F3342" s="161">
        <v>3.2373960000000004</v>
      </c>
      <c r="G3342" s="162">
        <v>0</v>
      </c>
      <c r="H3342" s="162">
        <v>0</v>
      </c>
      <c r="I3342" s="162">
        <v>0</v>
      </c>
      <c r="J3342" s="162">
        <v>0</v>
      </c>
      <c r="K3342" s="163">
        <f>Лист4!E3340/1000</f>
        <v>53.956600000000009</v>
      </c>
      <c r="L3342" s="164"/>
      <c r="M3342" s="164"/>
    </row>
    <row r="3343" spans="1:13" s="165" customFormat="1" ht="18.75" customHeight="1" x14ac:dyDescent="0.25">
      <c r="A3343" s="45" t="str">
        <f>Лист4!A3341</f>
        <v xml:space="preserve">Шуваева ул. д.8 </v>
      </c>
      <c r="B3343" s="185" t="str">
        <f>Лист4!C3341</f>
        <v>Енотаевский район, с. Никольское</v>
      </c>
      <c r="C3343" s="46">
        <f t="shared" si="104"/>
        <v>72.026935999999992</v>
      </c>
      <c r="D3343" s="46">
        <f t="shared" si="105"/>
        <v>4.5974639999999996</v>
      </c>
      <c r="E3343" s="160">
        <v>0</v>
      </c>
      <c r="F3343" s="161">
        <v>4.5974639999999996</v>
      </c>
      <c r="G3343" s="162">
        <v>0</v>
      </c>
      <c r="H3343" s="162">
        <v>0</v>
      </c>
      <c r="I3343" s="162">
        <v>0</v>
      </c>
      <c r="J3343" s="162">
        <v>0</v>
      </c>
      <c r="K3343" s="163">
        <f>Лист4!E3341/1000</f>
        <v>76.624399999999994</v>
      </c>
      <c r="L3343" s="164"/>
      <c r="M3343" s="164"/>
    </row>
    <row r="3344" spans="1:13" s="165" customFormat="1" ht="18.75" customHeight="1" x14ac:dyDescent="0.25">
      <c r="A3344" s="45" t="str">
        <f>Лист4!A3342</f>
        <v xml:space="preserve">Гагарина ул. д.10 </v>
      </c>
      <c r="B3344" s="185" t="str">
        <f>Лист4!C3342</f>
        <v>Икрянинский район, п. Троицкий</v>
      </c>
      <c r="C3344" s="46">
        <f t="shared" si="104"/>
        <v>0.35325200000000001</v>
      </c>
      <c r="D3344" s="46">
        <f t="shared" si="105"/>
        <v>2.2547999999999999E-2</v>
      </c>
      <c r="E3344" s="160">
        <v>0</v>
      </c>
      <c r="F3344" s="161">
        <v>2.2547999999999999E-2</v>
      </c>
      <c r="G3344" s="162">
        <v>0</v>
      </c>
      <c r="H3344" s="162">
        <v>0</v>
      </c>
      <c r="I3344" s="162">
        <v>0</v>
      </c>
      <c r="J3344" s="162">
        <v>0</v>
      </c>
      <c r="K3344" s="163">
        <f>Лист4!E3342/1000</f>
        <v>0.37580000000000002</v>
      </c>
      <c r="L3344" s="164"/>
      <c r="M3344" s="164"/>
    </row>
    <row r="3345" spans="1:13" s="165" customFormat="1" ht="18.75" customHeight="1" x14ac:dyDescent="0.25">
      <c r="A3345" s="45" t="str">
        <f>Лист4!A3343</f>
        <v xml:space="preserve">Гагарина ул. д.10А </v>
      </c>
      <c r="B3345" s="185" t="str">
        <f>Лист4!C3343</f>
        <v>Икрянинский район, п. Троицкий</v>
      </c>
      <c r="C3345" s="46">
        <f t="shared" si="104"/>
        <v>0</v>
      </c>
      <c r="D3345" s="46">
        <f t="shared" si="105"/>
        <v>0</v>
      </c>
      <c r="E3345" s="160">
        <v>0</v>
      </c>
      <c r="F3345" s="161">
        <v>0</v>
      </c>
      <c r="G3345" s="162">
        <v>0</v>
      </c>
      <c r="H3345" s="162">
        <v>0</v>
      </c>
      <c r="I3345" s="162">
        <v>0</v>
      </c>
      <c r="J3345" s="162">
        <v>0</v>
      </c>
      <c r="K3345" s="163">
        <f>Лист4!E3343/1000</f>
        <v>0</v>
      </c>
      <c r="L3345" s="164"/>
      <c r="M3345" s="164"/>
    </row>
    <row r="3346" spans="1:13" s="165" customFormat="1" ht="18.75" customHeight="1" x14ac:dyDescent="0.25">
      <c r="A3346" s="45" t="str">
        <f>Лист4!A3344</f>
        <v xml:space="preserve">Гагарина ул. д.12 </v>
      </c>
      <c r="B3346" s="185" t="str">
        <f>Лист4!C3344</f>
        <v>Икрянинский район, п. Троицкий</v>
      </c>
      <c r="C3346" s="46">
        <f t="shared" si="104"/>
        <v>0</v>
      </c>
      <c r="D3346" s="46">
        <f t="shared" si="105"/>
        <v>0</v>
      </c>
      <c r="E3346" s="160">
        <v>0</v>
      </c>
      <c r="F3346" s="161">
        <v>0</v>
      </c>
      <c r="G3346" s="162">
        <v>0</v>
      </c>
      <c r="H3346" s="162">
        <v>0</v>
      </c>
      <c r="I3346" s="162">
        <v>0</v>
      </c>
      <c r="J3346" s="162">
        <v>0</v>
      </c>
      <c r="K3346" s="163">
        <f>Лист4!E3344/1000</f>
        <v>0</v>
      </c>
      <c r="L3346" s="164"/>
      <c r="M3346" s="164"/>
    </row>
    <row r="3347" spans="1:13" s="165" customFormat="1" ht="18.75" customHeight="1" x14ac:dyDescent="0.25">
      <c r="A3347" s="45" t="str">
        <f>Лист4!A3345</f>
        <v xml:space="preserve">Гоголя ул. д.1 </v>
      </c>
      <c r="B3347" s="185" t="str">
        <f>Лист4!C3345</f>
        <v>Икрянинский район, рп. Ильинка</v>
      </c>
      <c r="C3347" s="46">
        <f t="shared" si="104"/>
        <v>2.444</v>
      </c>
      <c r="D3347" s="46">
        <f t="shared" si="105"/>
        <v>0.15600000000000003</v>
      </c>
      <c r="E3347" s="160">
        <v>0</v>
      </c>
      <c r="F3347" s="161">
        <v>0.15600000000000003</v>
      </c>
      <c r="G3347" s="162">
        <v>0</v>
      </c>
      <c r="H3347" s="162">
        <v>0</v>
      </c>
      <c r="I3347" s="162">
        <v>0</v>
      </c>
      <c r="J3347" s="162">
        <v>0</v>
      </c>
      <c r="K3347" s="163">
        <f>Лист4!E3345/1000</f>
        <v>2.6</v>
      </c>
      <c r="L3347" s="164"/>
      <c r="M3347" s="164"/>
    </row>
    <row r="3348" spans="1:13" s="165" customFormat="1" ht="18.75" customHeight="1" x14ac:dyDescent="0.25">
      <c r="A3348" s="45" t="str">
        <f>Лист4!A3346</f>
        <v xml:space="preserve">Гоголя ул. д.12 </v>
      </c>
      <c r="B3348" s="185" t="str">
        <f>Лист4!C3346</f>
        <v>Икрянинский район, рп. Ильинка</v>
      </c>
      <c r="C3348" s="46">
        <f t="shared" si="104"/>
        <v>81.499503999999988</v>
      </c>
      <c r="D3348" s="46">
        <f t="shared" si="105"/>
        <v>5.2020959999999992</v>
      </c>
      <c r="E3348" s="160">
        <v>0</v>
      </c>
      <c r="F3348" s="161">
        <v>5.2020959999999992</v>
      </c>
      <c r="G3348" s="162">
        <v>0</v>
      </c>
      <c r="H3348" s="162">
        <v>0</v>
      </c>
      <c r="I3348" s="162">
        <v>0</v>
      </c>
      <c r="J3348" s="162">
        <v>0</v>
      </c>
      <c r="K3348" s="163">
        <f>Лист4!E3346/1000</f>
        <v>86.701599999999985</v>
      </c>
      <c r="L3348" s="164"/>
      <c r="M3348" s="164"/>
    </row>
    <row r="3349" spans="1:13" s="165" customFormat="1" ht="18.75" customHeight="1" x14ac:dyDescent="0.25">
      <c r="A3349" s="45" t="str">
        <f>Лист4!A3347</f>
        <v xml:space="preserve">Гоголя ул. д.12А </v>
      </c>
      <c r="B3349" s="185" t="str">
        <f>Лист4!C3347</f>
        <v>Икрянинский район, рп. Ильинка</v>
      </c>
      <c r="C3349" s="46">
        <f t="shared" si="104"/>
        <v>0.48644999999999994</v>
      </c>
      <c r="D3349" s="46">
        <f t="shared" si="105"/>
        <v>3.1050000000000001E-2</v>
      </c>
      <c r="E3349" s="160">
        <v>0</v>
      </c>
      <c r="F3349" s="161">
        <v>3.1050000000000001E-2</v>
      </c>
      <c r="G3349" s="162">
        <v>0</v>
      </c>
      <c r="H3349" s="162">
        <v>0</v>
      </c>
      <c r="I3349" s="162">
        <v>0</v>
      </c>
      <c r="J3349" s="162">
        <v>0</v>
      </c>
      <c r="K3349" s="163">
        <f>Лист4!E3347/1000</f>
        <v>0.51749999999999996</v>
      </c>
      <c r="L3349" s="164"/>
      <c r="M3349" s="164"/>
    </row>
    <row r="3350" spans="1:13" s="165" customFormat="1" ht="18.75" customHeight="1" x14ac:dyDescent="0.25">
      <c r="A3350" s="45" t="str">
        <f>Лист4!A3348</f>
        <v xml:space="preserve">Гоголя ул. д.14 </v>
      </c>
      <c r="B3350" s="185" t="str">
        <f>Лист4!C3348</f>
        <v>Икрянинский район, рп. Ильинка</v>
      </c>
      <c r="C3350" s="46">
        <f t="shared" si="104"/>
        <v>76.49203</v>
      </c>
      <c r="D3350" s="46">
        <f t="shared" si="105"/>
        <v>4.8824699999999996</v>
      </c>
      <c r="E3350" s="160">
        <v>0</v>
      </c>
      <c r="F3350" s="161">
        <v>4.8824699999999996</v>
      </c>
      <c r="G3350" s="162">
        <v>0</v>
      </c>
      <c r="H3350" s="162">
        <v>0</v>
      </c>
      <c r="I3350" s="162">
        <v>0</v>
      </c>
      <c r="J3350" s="162">
        <v>0</v>
      </c>
      <c r="K3350" s="163">
        <f>Лист4!E3348/1000</f>
        <v>81.374499999999998</v>
      </c>
      <c r="L3350" s="164"/>
      <c r="M3350" s="164"/>
    </row>
    <row r="3351" spans="1:13" s="165" customFormat="1" ht="18.75" customHeight="1" x14ac:dyDescent="0.25">
      <c r="A3351" s="45" t="str">
        <f>Лист4!A3349</f>
        <v xml:space="preserve">Гоголя ул. д.16 </v>
      </c>
      <c r="B3351" s="185" t="str">
        <f>Лист4!C3349</f>
        <v>Икрянинский район, рп. Ильинка</v>
      </c>
      <c r="C3351" s="46">
        <f t="shared" si="104"/>
        <v>13.867068</v>
      </c>
      <c r="D3351" s="46">
        <f t="shared" si="105"/>
        <v>0.88513200000000003</v>
      </c>
      <c r="E3351" s="160">
        <v>0</v>
      </c>
      <c r="F3351" s="161">
        <v>0.88513200000000003</v>
      </c>
      <c r="G3351" s="162">
        <v>0</v>
      </c>
      <c r="H3351" s="162">
        <v>0</v>
      </c>
      <c r="I3351" s="162">
        <v>0</v>
      </c>
      <c r="J3351" s="162">
        <v>0</v>
      </c>
      <c r="K3351" s="163">
        <f>Лист4!E3349/1000</f>
        <v>14.7522</v>
      </c>
      <c r="L3351" s="164"/>
      <c r="M3351" s="164"/>
    </row>
    <row r="3352" spans="1:13" s="165" customFormat="1" ht="18.75" customHeight="1" x14ac:dyDescent="0.25">
      <c r="A3352" s="45" t="str">
        <f>Лист4!A3350</f>
        <v xml:space="preserve">Гоголя ул. д.5 </v>
      </c>
      <c r="B3352" s="185" t="str">
        <f>Лист4!C3350</f>
        <v>Икрянинский район, рп. Ильинка</v>
      </c>
      <c r="C3352" s="46">
        <f t="shared" si="104"/>
        <v>14.68844</v>
      </c>
      <c r="D3352" s="46">
        <f t="shared" si="105"/>
        <v>0.93755999999999995</v>
      </c>
      <c r="E3352" s="160">
        <v>0</v>
      </c>
      <c r="F3352" s="161">
        <v>0.93755999999999995</v>
      </c>
      <c r="G3352" s="162">
        <v>0</v>
      </c>
      <c r="H3352" s="162">
        <v>0</v>
      </c>
      <c r="I3352" s="162">
        <v>0</v>
      </c>
      <c r="J3352" s="162">
        <v>0</v>
      </c>
      <c r="K3352" s="163">
        <f>Лист4!E3350/1000</f>
        <v>15.625999999999999</v>
      </c>
      <c r="L3352" s="164"/>
      <c r="M3352" s="164"/>
    </row>
    <row r="3353" spans="1:13" s="165" customFormat="1" ht="18.75" customHeight="1" x14ac:dyDescent="0.25">
      <c r="A3353" s="45" t="str">
        <f>Лист4!A3351</f>
        <v xml:space="preserve">Гоголя ул. д.7 </v>
      </c>
      <c r="B3353" s="185" t="str">
        <f>Лист4!C3351</f>
        <v>Икрянинский район, рп. Ильинка</v>
      </c>
      <c r="C3353" s="46">
        <f t="shared" si="104"/>
        <v>9.1406539999999996</v>
      </c>
      <c r="D3353" s="46">
        <f t="shared" si="105"/>
        <v>0.58344599999999991</v>
      </c>
      <c r="E3353" s="160">
        <v>0</v>
      </c>
      <c r="F3353" s="161">
        <v>0.58344599999999991</v>
      </c>
      <c r="G3353" s="162">
        <v>0</v>
      </c>
      <c r="H3353" s="162">
        <v>0</v>
      </c>
      <c r="I3353" s="162">
        <v>0</v>
      </c>
      <c r="J3353" s="162">
        <v>0</v>
      </c>
      <c r="K3353" s="163">
        <f>Лист4!E3351/1000</f>
        <v>9.7241</v>
      </c>
      <c r="L3353" s="164"/>
      <c r="M3353" s="164"/>
    </row>
    <row r="3354" spans="1:13" s="165" customFormat="1" ht="18.75" customHeight="1" x14ac:dyDescent="0.25">
      <c r="A3354" s="45" t="str">
        <f>Лист4!A3352</f>
        <v xml:space="preserve">Кирова ул. д.13 </v>
      </c>
      <c r="B3354" s="185" t="str">
        <f>Лист4!C3352</f>
        <v>Икрянинский район, рп. Ильинка</v>
      </c>
      <c r="C3354" s="46">
        <f t="shared" si="104"/>
        <v>23.693263999999996</v>
      </c>
      <c r="D3354" s="46">
        <f t="shared" si="105"/>
        <v>1.5123359999999997</v>
      </c>
      <c r="E3354" s="160">
        <v>0</v>
      </c>
      <c r="F3354" s="161">
        <v>1.5123359999999997</v>
      </c>
      <c r="G3354" s="162">
        <v>0</v>
      </c>
      <c r="H3354" s="162">
        <v>0</v>
      </c>
      <c r="I3354" s="162">
        <v>0</v>
      </c>
      <c r="J3354" s="162">
        <v>0</v>
      </c>
      <c r="K3354" s="163">
        <f>Лист4!E3352/1000</f>
        <v>25.205599999999997</v>
      </c>
      <c r="L3354" s="164"/>
      <c r="M3354" s="164"/>
    </row>
    <row r="3355" spans="1:13" s="165" customFormat="1" ht="18.75" customHeight="1" x14ac:dyDescent="0.25">
      <c r="A3355" s="45" t="str">
        <f>Лист4!A3353</f>
        <v xml:space="preserve">Кирова ул. д.15 </v>
      </c>
      <c r="B3355" s="185" t="str">
        <f>Лист4!C3353</f>
        <v>Икрянинский район, рп. Ильинка</v>
      </c>
      <c r="C3355" s="46">
        <f t="shared" si="104"/>
        <v>9.191320000000001</v>
      </c>
      <c r="D3355" s="46">
        <f t="shared" si="105"/>
        <v>0.58668000000000009</v>
      </c>
      <c r="E3355" s="160">
        <v>0</v>
      </c>
      <c r="F3355" s="161">
        <v>0.58668000000000009</v>
      </c>
      <c r="G3355" s="162">
        <v>0</v>
      </c>
      <c r="H3355" s="162">
        <v>0</v>
      </c>
      <c r="I3355" s="162">
        <v>0</v>
      </c>
      <c r="J3355" s="162">
        <v>0</v>
      </c>
      <c r="K3355" s="163">
        <f>Лист4!E3353/1000</f>
        <v>9.7780000000000005</v>
      </c>
      <c r="L3355" s="164"/>
      <c r="M3355" s="164"/>
    </row>
    <row r="3356" spans="1:13" s="165" customFormat="1" ht="18.75" customHeight="1" x14ac:dyDescent="0.25">
      <c r="A3356" s="45" t="str">
        <f>Лист4!A3354</f>
        <v xml:space="preserve">Лермонтова ул. д.12 </v>
      </c>
      <c r="B3356" s="185" t="str">
        <f>Лист4!C3354</f>
        <v>Икрянинский район, рп. Ильинка</v>
      </c>
      <c r="C3356" s="46">
        <f t="shared" si="104"/>
        <v>15.554180000000001</v>
      </c>
      <c r="D3356" s="46">
        <f t="shared" si="105"/>
        <v>0.99282000000000004</v>
      </c>
      <c r="E3356" s="160">
        <v>0</v>
      </c>
      <c r="F3356" s="161">
        <v>0.99282000000000004</v>
      </c>
      <c r="G3356" s="162">
        <v>0</v>
      </c>
      <c r="H3356" s="162">
        <v>0</v>
      </c>
      <c r="I3356" s="162">
        <v>0</v>
      </c>
      <c r="J3356" s="162">
        <v>0</v>
      </c>
      <c r="K3356" s="163">
        <f>Лист4!E3354/1000</f>
        <v>16.547000000000001</v>
      </c>
      <c r="L3356" s="164"/>
      <c r="M3356" s="164"/>
    </row>
    <row r="3357" spans="1:13" s="165" customFormat="1" ht="18.75" customHeight="1" x14ac:dyDescent="0.25">
      <c r="A3357" s="45" t="str">
        <f>Лист4!A3355</f>
        <v xml:space="preserve">Лермонтова ул. д.14 </v>
      </c>
      <c r="B3357" s="185" t="str">
        <f>Лист4!C3355</f>
        <v>Икрянинский район, рп. Ильинка</v>
      </c>
      <c r="C3357" s="46">
        <f t="shared" si="104"/>
        <v>10.163938000000002</v>
      </c>
      <c r="D3357" s="46">
        <f t="shared" si="105"/>
        <v>0.64876200000000006</v>
      </c>
      <c r="E3357" s="160">
        <v>0</v>
      </c>
      <c r="F3357" s="161">
        <v>0.64876200000000006</v>
      </c>
      <c r="G3357" s="162">
        <v>0</v>
      </c>
      <c r="H3357" s="162">
        <v>0</v>
      </c>
      <c r="I3357" s="162">
        <v>0</v>
      </c>
      <c r="J3357" s="162">
        <v>0</v>
      </c>
      <c r="K3357" s="163">
        <f>Лист4!E3355/1000</f>
        <v>10.812700000000001</v>
      </c>
      <c r="L3357" s="164"/>
      <c r="M3357" s="164"/>
    </row>
    <row r="3358" spans="1:13" s="165" customFormat="1" ht="18.75" customHeight="1" x14ac:dyDescent="0.25">
      <c r="A3358" s="45" t="str">
        <f>Лист4!A3356</f>
        <v xml:space="preserve">Лермонтова ул. д.3 </v>
      </c>
      <c r="B3358" s="185" t="str">
        <f>Лист4!C3356</f>
        <v>Икрянинский район, рп. Ильинка</v>
      </c>
      <c r="C3358" s="46">
        <f t="shared" si="104"/>
        <v>22.087085999999999</v>
      </c>
      <c r="D3358" s="46">
        <f t="shared" si="105"/>
        <v>1.4098140000000001</v>
      </c>
      <c r="E3358" s="160">
        <v>0</v>
      </c>
      <c r="F3358" s="161">
        <v>1.4098140000000001</v>
      </c>
      <c r="G3358" s="162">
        <v>0</v>
      </c>
      <c r="H3358" s="162">
        <v>0</v>
      </c>
      <c r="I3358" s="162">
        <v>0</v>
      </c>
      <c r="J3358" s="162">
        <v>0</v>
      </c>
      <c r="K3358" s="163">
        <f>Лист4!E3356/1000</f>
        <v>23.4969</v>
      </c>
      <c r="L3358" s="164"/>
      <c r="M3358" s="164"/>
    </row>
    <row r="3359" spans="1:13" s="165" customFormat="1" ht="18.75" customHeight="1" x14ac:dyDescent="0.25">
      <c r="A3359" s="45" t="str">
        <f>Лист4!A3357</f>
        <v xml:space="preserve">Лермонтова ул. д.5 </v>
      </c>
      <c r="B3359" s="185" t="str">
        <f>Лист4!C3357</f>
        <v>Икрянинский район, рп. Ильинка</v>
      </c>
      <c r="C3359" s="46">
        <f t="shared" si="104"/>
        <v>27.210650000000001</v>
      </c>
      <c r="D3359" s="46">
        <f t="shared" si="105"/>
        <v>1.7368500000000002</v>
      </c>
      <c r="E3359" s="160">
        <v>0</v>
      </c>
      <c r="F3359" s="161">
        <v>1.7368500000000002</v>
      </c>
      <c r="G3359" s="162">
        <v>0</v>
      </c>
      <c r="H3359" s="162">
        <v>0</v>
      </c>
      <c r="I3359" s="162">
        <v>0</v>
      </c>
      <c r="J3359" s="162">
        <v>0</v>
      </c>
      <c r="K3359" s="163">
        <f>Лист4!E3357/1000-J3359</f>
        <v>28.947500000000002</v>
      </c>
      <c r="L3359" s="164"/>
      <c r="M3359" s="164"/>
    </row>
    <row r="3360" spans="1:13" s="165" customFormat="1" ht="18.75" customHeight="1" x14ac:dyDescent="0.25">
      <c r="A3360" s="45" t="str">
        <f>Лист4!A3358</f>
        <v xml:space="preserve">Лермонтова ул. д.6 </v>
      </c>
      <c r="B3360" s="185" t="str">
        <f>Лист4!C3358</f>
        <v>Икрянинский район, рп. Ильинка</v>
      </c>
      <c r="C3360" s="46">
        <f t="shared" si="104"/>
        <v>34.748227999999997</v>
      </c>
      <c r="D3360" s="46">
        <f t="shared" si="105"/>
        <v>2.2179720000000001</v>
      </c>
      <c r="E3360" s="160">
        <v>0</v>
      </c>
      <c r="F3360" s="161">
        <v>2.2179720000000001</v>
      </c>
      <c r="G3360" s="162">
        <v>0</v>
      </c>
      <c r="H3360" s="162">
        <v>0</v>
      </c>
      <c r="I3360" s="162">
        <v>0</v>
      </c>
      <c r="J3360" s="162">
        <v>0</v>
      </c>
      <c r="K3360" s="163">
        <f>Лист4!E3358/1000-J3360</f>
        <v>36.966200000000001</v>
      </c>
      <c r="L3360" s="164"/>
      <c r="M3360" s="164"/>
    </row>
    <row r="3361" spans="1:13" s="165" customFormat="1" ht="18.75" customHeight="1" x14ac:dyDescent="0.25">
      <c r="A3361" s="45" t="str">
        <f>Лист4!A3359</f>
        <v xml:space="preserve">Лермонтова ул. д.7 </v>
      </c>
      <c r="B3361" s="185" t="str">
        <f>Лист4!C3359</f>
        <v>Икрянинский район, рп. Ильинка</v>
      </c>
      <c r="C3361" s="46">
        <f t="shared" si="104"/>
        <v>36.751931999999996</v>
      </c>
      <c r="D3361" s="46">
        <f t="shared" si="105"/>
        <v>2.3458679999999998</v>
      </c>
      <c r="E3361" s="160">
        <v>0</v>
      </c>
      <c r="F3361" s="161">
        <v>2.3458679999999998</v>
      </c>
      <c r="G3361" s="162">
        <v>0</v>
      </c>
      <c r="H3361" s="162">
        <v>0</v>
      </c>
      <c r="I3361" s="162">
        <v>0</v>
      </c>
      <c r="J3361" s="162">
        <v>0</v>
      </c>
      <c r="K3361" s="163">
        <f>Лист4!E3359/1000</f>
        <v>39.097799999999999</v>
      </c>
      <c r="L3361" s="164"/>
      <c r="M3361" s="164"/>
    </row>
    <row r="3362" spans="1:13" s="165" customFormat="1" ht="18.75" customHeight="1" x14ac:dyDescent="0.25">
      <c r="A3362" s="45" t="str">
        <f>Лист4!A3360</f>
        <v xml:space="preserve">Лермонтова ул. д.8 </v>
      </c>
      <c r="B3362" s="185" t="str">
        <f>Лист4!C3360</f>
        <v>Икрянинский район, рп. Ильинка</v>
      </c>
      <c r="C3362" s="46">
        <f t="shared" si="104"/>
        <v>93.403100000000009</v>
      </c>
      <c r="D3362" s="46">
        <f t="shared" si="105"/>
        <v>5.9619000000000009</v>
      </c>
      <c r="E3362" s="160">
        <v>0</v>
      </c>
      <c r="F3362" s="161">
        <v>5.9619000000000009</v>
      </c>
      <c r="G3362" s="162">
        <v>0</v>
      </c>
      <c r="H3362" s="162">
        <v>0</v>
      </c>
      <c r="I3362" s="162">
        <v>0</v>
      </c>
      <c r="J3362" s="162">
        <v>0</v>
      </c>
      <c r="K3362" s="163">
        <f>Лист4!E3360/1000</f>
        <v>99.365000000000009</v>
      </c>
      <c r="L3362" s="164"/>
      <c r="M3362" s="164"/>
    </row>
    <row r="3363" spans="1:13" s="165" customFormat="1" ht="18.75" customHeight="1" x14ac:dyDescent="0.25">
      <c r="A3363" s="45" t="str">
        <f>Лист4!A3361</f>
        <v xml:space="preserve">Матросова ул. д.18 </v>
      </c>
      <c r="B3363" s="185" t="str">
        <f>Лист4!C3361</f>
        <v>Икрянинский район, рп. Ильинка</v>
      </c>
      <c r="C3363" s="46">
        <f t="shared" si="104"/>
        <v>9.5594239999999999</v>
      </c>
      <c r="D3363" s="46">
        <f t="shared" si="105"/>
        <v>0.61017600000000005</v>
      </c>
      <c r="E3363" s="160">
        <v>0</v>
      </c>
      <c r="F3363" s="161">
        <v>0.61017600000000005</v>
      </c>
      <c r="G3363" s="162">
        <v>0</v>
      </c>
      <c r="H3363" s="162">
        <v>0</v>
      </c>
      <c r="I3363" s="162">
        <v>0</v>
      </c>
      <c r="J3363" s="162">
        <v>0</v>
      </c>
      <c r="K3363" s="163">
        <f>Лист4!E3361/1000</f>
        <v>10.169600000000001</v>
      </c>
      <c r="L3363" s="164"/>
      <c r="M3363" s="164"/>
    </row>
    <row r="3364" spans="1:13" s="165" customFormat="1" ht="18.75" customHeight="1" x14ac:dyDescent="0.25">
      <c r="A3364" s="45" t="str">
        <f>Лист4!A3362</f>
        <v xml:space="preserve">Молодежная ул. д.10 </v>
      </c>
      <c r="B3364" s="185" t="str">
        <f>Лист4!C3362</f>
        <v>Икрянинский район, рп. Ильинка</v>
      </c>
      <c r="C3364" s="46">
        <f t="shared" si="104"/>
        <v>15.378399999999999</v>
      </c>
      <c r="D3364" s="46">
        <f t="shared" si="105"/>
        <v>0.98160000000000003</v>
      </c>
      <c r="E3364" s="160">
        <v>0</v>
      </c>
      <c r="F3364" s="161">
        <v>0.98160000000000003</v>
      </c>
      <c r="G3364" s="162">
        <v>0</v>
      </c>
      <c r="H3364" s="162">
        <v>0</v>
      </c>
      <c r="I3364" s="162">
        <v>0</v>
      </c>
      <c r="J3364" s="162">
        <v>0</v>
      </c>
      <c r="K3364" s="163">
        <f>Лист4!E3362/1000</f>
        <v>16.36</v>
      </c>
      <c r="L3364" s="164"/>
      <c r="M3364" s="164"/>
    </row>
    <row r="3365" spans="1:13" s="165" customFormat="1" ht="18.75" customHeight="1" x14ac:dyDescent="0.25">
      <c r="A3365" s="45" t="str">
        <f>Лист4!A3363</f>
        <v xml:space="preserve">Молодежная ул. д.12 </v>
      </c>
      <c r="B3365" s="185" t="str">
        <f>Лист4!C3363</f>
        <v>Икрянинский район, рп. Ильинка</v>
      </c>
      <c r="C3365" s="46">
        <f t="shared" si="104"/>
        <v>58.568204000000001</v>
      </c>
      <c r="D3365" s="46">
        <f t="shared" si="105"/>
        <v>3.7383959999999998</v>
      </c>
      <c r="E3365" s="160">
        <v>0</v>
      </c>
      <c r="F3365" s="161">
        <v>3.7383959999999998</v>
      </c>
      <c r="G3365" s="162">
        <v>0</v>
      </c>
      <c r="H3365" s="162">
        <v>0</v>
      </c>
      <c r="I3365" s="162">
        <v>0</v>
      </c>
      <c r="J3365" s="162">
        <v>0</v>
      </c>
      <c r="K3365" s="163">
        <f>Лист4!E3363/1000</f>
        <v>62.306600000000003</v>
      </c>
      <c r="L3365" s="164"/>
      <c r="M3365" s="164"/>
    </row>
    <row r="3366" spans="1:13" s="165" customFormat="1" ht="18.75" customHeight="1" x14ac:dyDescent="0.25">
      <c r="A3366" s="45" t="str">
        <f>Лист4!A3364</f>
        <v xml:space="preserve">Молодежная ул. д.14 </v>
      </c>
      <c r="B3366" s="185" t="str">
        <f>Лист4!C3364</f>
        <v>Икрянинский район, рп. Ильинка</v>
      </c>
      <c r="C3366" s="46">
        <f t="shared" si="104"/>
        <v>94.241579999999999</v>
      </c>
      <c r="D3366" s="46">
        <f t="shared" si="105"/>
        <v>6.0154199999999998</v>
      </c>
      <c r="E3366" s="160">
        <v>0</v>
      </c>
      <c r="F3366" s="161">
        <v>6.0154199999999998</v>
      </c>
      <c r="G3366" s="162">
        <v>0</v>
      </c>
      <c r="H3366" s="162">
        <v>0</v>
      </c>
      <c r="I3366" s="162">
        <v>0</v>
      </c>
      <c r="J3366" s="162">
        <v>0</v>
      </c>
      <c r="K3366" s="163">
        <f>Лист4!E3364/1000</f>
        <v>100.25700000000001</v>
      </c>
      <c r="L3366" s="164"/>
      <c r="M3366" s="164"/>
    </row>
    <row r="3367" spans="1:13" s="165" customFormat="1" ht="18.75" customHeight="1" x14ac:dyDescent="0.25">
      <c r="A3367" s="45" t="str">
        <f>Лист4!A3365</f>
        <v xml:space="preserve">Молодежная ул. д.16 </v>
      </c>
      <c r="B3367" s="185" t="str">
        <f>Лист4!C3365</f>
        <v>Икрянинский район, рп. Ильинка</v>
      </c>
      <c r="C3367" s="46">
        <f t="shared" si="104"/>
        <v>85.190884000000011</v>
      </c>
      <c r="D3367" s="46">
        <f t="shared" si="105"/>
        <v>5.437716</v>
      </c>
      <c r="E3367" s="160">
        <v>0</v>
      </c>
      <c r="F3367" s="161">
        <v>5.437716</v>
      </c>
      <c r="G3367" s="162">
        <v>0</v>
      </c>
      <c r="H3367" s="162">
        <v>0</v>
      </c>
      <c r="I3367" s="162">
        <v>0</v>
      </c>
      <c r="J3367" s="162">
        <v>0</v>
      </c>
      <c r="K3367" s="163">
        <f>Лист4!E3365/1000</f>
        <v>90.628600000000006</v>
      </c>
      <c r="L3367" s="164"/>
      <c r="M3367" s="164"/>
    </row>
    <row r="3368" spans="1:13" s="165" customFormat="1" ht="18.75" customHeight="1" x14ac:dyDescent="0.25">
      <c r="A3368" s="45" t="str">
        <f>Лист4!A3366</f>
        <v xml:space="preserve">Молодежная ул. д.2 </v>
      </c>
      <c r="B3368" s="185" t="str">
        <f>Лист4!C3366</f>
        <v>Икрянинский район, рп. Ильинка</v>
      </c>
      <c r="C3368" s="46">
        <f t="shared" si="104"/>
        <v>113.45452200000003</v>
      </c>
      <c r="D3368" s="46">
        <f t="shared" si="105"/>
        <v>7.2417780000000018</v>
      </c>
      <c r="E3368" s="160">
        <v>0</v>
      </c>
      <c r="F3368" s="161">
        <v>7.2417780000000018</v>
      </c>
      <c r="G3368" s="162">
        <v>0</v>
      </c>
      <c r="H3368" s="162">
        <v>0</v>
      </c>
      <c r="I3368" s="162">
        <v>0</v>
      </c>
      <c r="J3368" s="162">
        <v>0</v>
      </c>
      <c r="K3368" s="163">
        <f>Лист4!E3366/1000</f>
        <v>120.69630000000002</v>
      </c>
      <c r="L3368" s="164"/>
      <c r="M3368" s="164"/>
    </row>
    <row r="3369" spans="1:13" s="165" customFormat="1" ht="18.75" customHeight="1" x14ac:dyDescent="0.25">
      <c r="A3369" s="45" t="str">
        <f>Лист4!A3367</f>
        <v xml:space="preserve">Молодежная ул. д.20 </v>
      </c>
      <c r="B3369" s="185" t="str">
        <f>Лист4!C3367</f>
        <v>Икрянинский район, рп. Ильинка</v>
      </c>
      <c r="C3369" s="46">
        <f t="shared" si="104"/>
        <v>44.277196000000004</v>
      </c>
      <c r="D3369" s="46">
        <f t="shared" si="105"/>
        <v>2.8262040000000002</v>
      </c>
      <c r="E3369" s="160">
        <v>0</v>
      </c>
      <c r="F3369" s="161">
        <v>2.8262040000000002</v>
      </c>
      <c r="G3369" s="162">
        <v>0</v>
      </c>
      <c r="H3369" s="162">
        <v>0</v>
      </c>
      <c r="I3369" s="162">
        <v>0</v>
      </c>
      <c r="J3369" s="162">
        <v>0</v>
      </c>
      <c r="K3369" s="163">
        <f>Лист4!E3367/1000</f>
        <v>47.103400000000001</v>
      </c>
      <c r="L3369" s="164"/>
      <c r="M3369" s="164"/>
    </row>
    <row r="3370" spans="1:13" s="165" customFormat="1" ht="18.75" customHeight="1" x14ac:dyDescent="0.25">
      <c r="A3370" s="45" t="str">
        <f>Лист4!A3368</f>
        <v xml:space="preserve">Молодежная ул. д.22 </v>
      </c>
      <c r="B3370" s="185" t="str">
        <f>Лист4!C3368</f>
        <v>Икрянинский район, рп. Ильинка</v>
      </c>
      <c r="C3370" s="46">
        <f t="shared" si="104"/>
        <v>29.393706000000002</v>
      </c>
      <c r="D3370" s="46">
        <f t="shared" si="105"/>
        <v>1.8761939999999999</v>
      </c>
      <c r="E3370" s="160">
        <v>0</v>
      </c>
      <c r="F3370" s="161">
        <v>1.8761939999999999</v>
      </c>
      <c r="G3370" s="162">
        <v>0</v>
      </c>
      <c r="H3370" s="162">
        <v>0</v>
      </c>
      <c r="I3370" s="162">
        <v>0</v>
      </c>
      <c r="J3370" s="162">
        <v>0</v>
      </c>
      <c r="K3370" s="163">
        <f>Лист4!E3368/1000</f>
        <v>31.2699</v>
      </c>
      <c r="L3370" s="164"/>
      <c r="M3370" s="164"/>
    </row>
    <row r="3371" spans="1:13" s="165" customFormat="1" ht="18.75" customHeight="1" x14ac:dyDescent="0.25">
      <c r="A3371" s="45" t="str">
        <f>Лист4!A3369</f>
        <v xml:space="preserve">Молодежная ул. д.24 </v>
      </c>
      <c r="B3371" s="185" t="str">
        <f>Лист4!C3369</f>
        <v>Икрянинский район, рп. Ильинка</v>
      </c>
      <c r="C3371" s="46">
        <f t="shared" si="104"/>
        <v>37.724080000000001</v>
      </c>
      <c r="D3371" s="46">
        <f t="shared" si="105"/>
        <v>2.4079199999999998</v>
      </c>
      <c r="E3371" s="160">
        <v>0</v>
      </c>
      <c r="F3371" s="161">
        <v>2.4079199999999998</v>
      </c>
      <c r="G3371" s="162">
        <v>0</v>
      </c>
      <c r="H3371" s="162">
        <v>0</v>
      </c>
      <c r="I3371" s="162">
        <v>0</v>
      </c>
      <c r="J3371" s="162">
        <v>0</v>
      </c>
      <c r="K3371" s="163">
        <f>Лист4!E3369/1000</f>
        <v>40.131999999999998</v>
      </c>
      <c r="L3371" s="164"/>
      <c r="M3371" s="164"/>
    </row>
    <row r="3372" spans="1:13" s="165" customFormat="1" ht="18.75" customHeight="1" x14ac:dyDescent="0.25">
      <c r="A3372" s="45" t="str">
        <f>Лист4!A3370</f>
        <v xml:space="preserve">Молодежная ул. д.26 </v>
      </c>
      <c r="B3372" s="185" t="str">
        <f>Лист4!C3370</f>
        <v>Икрянинский район, рп. Ильинка</v>
      </c>
      <c r="C3372" s="46">
        <f t="shared" si="104"/>
        <v>31.24372</v>
      </c>
      <c r="D3372" s="46">
        <f t="shared" si="105"/>
        <v>1.9942800000000001</v>
      </c>
      <c r="E3372" s="160">
        <v>0</v>
      </c>
      <c r="F3372" s="161">
        <v>1.9942800000000001</v>
      </c>
      <c r="G3372" s="162">
        <v>0</v>
      </c>
      <c r="H3372" s="162">
        <v>0</v>
      </c>
      <c r="I3372" s="162">
        <v>0</v>
      </c>
      <c r="J3372" s="162">
        <v>0</v>
      </c>
      <c r="K3372" s="163">
        <f>Лист4!E3370/1000</f>
        <v>33.238</v>
      </c>
      <c r="L3372" s="164"/>
      <c r="M3372" s="164"/>
    </row>
    <row r="3373" spans="1:13" s="165" customFormat="1" ht="18.75" customHeight="1" x14ac:dyDescent="0.25">
      <c r="A3373" s="45" t="str">
        <f>Лист4!A3371</f>
        <v xml:space="preserve">Молодежная ул. д.28 </v>
      </c>
      <c r="B3373" s="185" t="str">
        <f>Лист4!C3371</f>
        <v>Икрянинский район, рп. Ильинка</v>
      </c>
      <c r="C3373" s="46">
        <f t="shared" si="104"/>
        <v>53.561858000000001</v>
      </c>
      <c r="D3373" s="46">
        <f t="shared" si="105"/>
        <v>3.4188419999999997</v>
      </c>
      <c r="E3373" s="160">
        <v>0</v>
      </c>
      <c r="F3373" s="161">
        <v>3.4188419999999997</v>
      </c>
      <c r="G3373" s="162">
        <v>0</v>
      </c>
      <c r="H3373" s="162">
        <v>0</v>
      </c>
      <c r="I3373" s="162">
        <v>0</v>
      </c>
      <c r="J3373" s="162">
        <v>0</v>
      </c>
      <c r="K3373" s="163">
        <f>Лист4!E3371/1000</f>
        <v>56.980699999999999</v>
      </c>
      <c r="L3373" s="164"/>
      <c r="M3373" s="164"/>
    </row>
    <row r="3374" spans="1:13" s="165" customFormat="1" ht="18.75" customHeight="1" x14ac:dyDescent="0.25">
      <c r="A3374" s="45" t="str">
        <f>Лист4!A3372</f>
        <v xml:space="preserve">Молодежная ул. д.32 </v>
      </c>
      <c r="B3374" s="185" t="str">
        <f>Лист4!C3372</f>
        <v>Икрянинский район, рп. Ильинка</v>
      </c>
      <c r="C3374" s="46">
        <f t="shared" si="104"/>
        <v>80.377708000000013</v>
      </c>
      <c r="D3374" s="46">
        <f t="shared" si="105"/>
        <v>5.1304920000000003</v>
      </c>
      <c r="E3374" s="160">
        <v>0</v>
      </c>
      <c r="F3374" s="161">
        <v>5.1304920000000003</v>
      </c>
      <c r="G3374" s="162">
        <v>0</v>
      </c>
      <c r="H3374" s="162">
        <v>0</v>
      </c>
      <c r="I3374" s="162">
        <v>0</v>
      </c>
      <c r="J3374" s="162">
        <v>0</v>
      </c>
      <c r="K3374" s="163">
        <f>Лист4!E3372/1000</f>
        <v>85.508200000000016</v>
      </c>
      <c r="L3374" s="164"/>
      <c r="M3374" s="164"/>
    </row>
    <row r="3375" spans="1:13" s="165" customFormat="1" ht="25.5" customHeight="1" x14ac:dyDescent="0.25">
      <c r="A3375" s="45" t="str">
        <f>Лист4!A3373</f>
        <v xml:space="preserve">Молодежная ул. д.34 </v>
      </c>
      <c r="B3375" s="185" t="str">
        <f>Лист4!C3373</f>
        <v>Икрянинский район, рп. Ильинка</v>
      </c>
      <c r="C3375" s="46">
        <f t="shared" si="104"/>
        <v>186.626848</v>
      </c>
      <c r="D3375" s="46">
        <f t="shared" si="105"/>
        <v>11.912352</v>
      </c>
      <c r="E3375" s="160">
        <v>0</v>
      </c>
      <c r="F3375" s="161">
        <v>11.912352</v>
      </c>
      <c r="G3375" s="162">
        <v>0</v>
      </c>
      <c r="H3375" s="162">
        <v>0</v>
      </c>
      <c r="I3375" s="162">
        <v>0</v>
      </c>
      <c r="J3375" s="162">
        <v>0</v>
      </c>
      <c r="K3375" s="163">
        <f>Лист4!E3373/1000</f>
        <v>198.53919999999999</v>
      </c>
      <c r="L3375" s="164"/>
      <c r="M3375" s="164"/>
    </row>
    <row r="3376" spans="1:13" s="165" customFormat="1" ht="18.75" customHeight="1" x14ac:dyDescent="0.25">
      <c r="A3376" s="45" t="str">
        <f>Лист4!A3374</f>
        <v xml:space="preserve">Молодежная ул. д.40 </v>
      </c>
      <c r="B3376" s="185" t="str">
        <f>Лист4!C3374</f>
        <v>Икрянинский район, рп. Ильинка</v>
      </c>
      <c r="C3376" s="46">
        <f t="shared" si="104"/>
        <v>59.448702000000004</v>
      </c>
      <c r="D3376" s="46">
        <f t="shared" si="105"/>
        <v>3.7945980000000001</v>
      </c>
      <c r="E3376" s="160">
        <v>0</v>
      </c>
      <c r="F3376" s="161">
        <v>3.7945980000000001</v>
      </c>
      <c r="G3376" s="162">
        <v>0</v>
      </c>
      <c r="H3376" s="162">
        <v>0</v>
      </c>
      <c r="I3376" s="162">
        <v>0</v>
      </c>
      <c r="J3376" s="162">
        <v>0</v>
      </c>
      <c r="K3376" s="163">
        <f>Лист4!E3374/1000</f>
        <v>63.243300000000005</v>
      </c>
      <c r="L3376" s="164"/>
      <c r="M3376" s="164"/>
    </row>
    <row r="3377" spans="1:13" s="165" customFormat="1" ht="18.75" customHeight="1" x14ac:dyDescent="0.25">
      <c r="A3377" s="45" t="str">
        <f>Лист4!A3375</f>
        <v xml:space="preserve">Молодежная ул. д.8 </v>
      </c>
      <c r="B3377" s="185" t="str">
        <f>Лист4!C3375</f>
        <v>Икрянинский район, рп. Ильинка</v>
      </c>
      <c r="C3377" s="46">
        <f t="shared" si="104"/>
        <v>32.129857999999992</v>
      </c>
      <c r="D3377" s="46">
        <f t="shared" si="105"/>
        <v>2.0508419999999998</v>
      </c>
      <c r="E3377" s="160">
        <v>0</v>
      </c>
      <c r="F3377" s="161">
        <v>2.0508419999999998</v>
      </c>
      <c r="G3377" s="162">
        <v>0</v>
      </c>
      <c r="H3377" s="162">
        <v>0</v>
      </c>
      <c r="I3377" s="162">
        <v>0</v>
      </c>
      <c r="J3377" s="162">
        <v>0</v>
      </c>
      <c r="K3377" s="163">
        <f>Лист4!E3375/1000</f>
        <v>34.180699999999995</v>
      </c>
      <c r="L3377" s="164"/>
      <c r="M3377" s="164"/>
    </row>
    <row r="3378" spans="1:13" s="165" customFormat="1" ht="18.75" customHeight="1" x14ac:dyDescent="0.25">
      <c r="A3378" s="45" t="str">
        <f>Лист4!A3376</f>
        <v xml:space="preserve">Пионерская ул. д.20 </v>
      </c>
      <c r="B3378" s="185" t="str">
        <f>Лист4!C3376</f>
        <v>Икрянинский район, рп. Ильинка</v>
      </c>
      <c r="C3378" s="46">
        <f t="shared" si="104"/>
        <v>2.7128399999999999</v>
      </c>
      <c r="D3378" s="46">
        <f t="shared" si="105"/>
        <v>0.17316000000000001</v>
      </c>
      <c r="E3378" s="160">
        <v>0</v>
      </c>
      <c r="F3378" s="161">
        <v>0.17316000000000001</v>
      </c>
      <c r="G3378" s="162">
        <v>0</v>
      </c>
      <c r="H3378" s="162">
        <v>0</v>
      </c>
      <c r="I3378" s="162">
        <v>0</v>
      </c>
      <c r="J3378" s="162">
        <v>0</v>
      </c>
      <c r="K3378" s="163">
        <f>Лист4!E3376/1000</f>
        <v>2.8860000000000001</v>
      </c>
      <c r="L3378" s="164"/>
      <c r="M3378" s="164"/>
    </row>
    <row r="3379" spans="1:13" s="165" customFormat="1" ht="18.75" customHeight="1" x14ac:dyDescent="0.25">
      <c r="A3379" s="45" t="str">
        <f>Лист4!A3377</f>
        <v xml:space="preserve">Пионерская ул. д.22 </v>
      </c>
      <c r="B3379" s="185" t="str">
        <f>Лист4!C3377</f>
        <v>Икрянинский район, рп. Ильинка</v>
      </c>
      <c r="C3379" s="46">
        <f t="shared" si="104"/>
        <v>20.545486000000004</v>
      </c>
      <c r="D3379" s="46">
        <f t="shared" si="105"/>
        <v>1.3114140000000003</v>
      </c>
      <c r="E3379" s="160">
        <v>0</v>
      </c>
      <c r="F3379" s="161">
        <v>1.3114140000000003</v>
      </c>
      <c r="G3379" s="162">
        <v>0</v>
      </c>
      <c r="H3379" s="162">
        <v>0</v>
      </c>
      <c r="I3379" s="162">
        <v>0</v>
      </c>
      <c r="J3379" s="162">
        <v>0</v>
      </c>
      <c r="K3379" s="163">
        <f>Лист4!E3377/1000</f>
        <v>21.856900000000003</v>
      </c>
      <c r="L3379" s="164"/>
      <c r="M3379" s="164"/>
    </row>
    <row r="3380" spans="1:13" s="165" customFormat="1" ht="18.75" customHeight="1" x14ac:dyDescent="0.25">
      <c r="A3380" s="45" t="str">
        <f>Лист4!A3378</f>
        <v xml:space="preserve">Пионерская ул. д.24 </v>
      </c>
      <c r="B3380" s="185" t="str">
        <f>Лист4!C3378</f>
        <v>Икрянинский район, рп. Ильинка</v>
      </c>
      <c r="C3380" s="46">
        <f t="shared" si="104"/>
        <v>19.824036</v>
      </c>
      <c r="D3380" s="46">
        <f t="shared" si="105"/>
        <v>1.2653640000000002</v>
      </c>
      <c r="E3380" s="160">
        <v>0</v>
      </c>
      <c r="F3380" s="161">
        <v>1.2653640000000002</v>
      </c>
      <c r="G3380" s="162">
        <v>0</v>
      </c>
      <c r="H3380" s="162">
        <v>0</v>
      </c>
      <c r="I3380" s="162">
        <v>0</v>
      </c>
      <c r="J3380" s="162">
        <v>0</v>
      </c>
      <c r="K3380" s="163">
        <f>Лист4!E3378/1000</f>
        <v>21.089400000000001</v>
      </c>
      <c r="L3380" s="164"/>
      <c r="M3380" s="164"/>
    </row>
    <row r="3381" spans="1:13" s="165" customFormat="1" ht="18.75" customHeight="1" x14ac:dyDescent="0.25">
      <c r="A3381" s="45" t="str">
        <f>Лист4!A3379</f>
        <v xml:space="preserve">Пионерская ул. д.26 </v>
      </c>
      <c r="B3381" s="185" t="str">
        <f>Лист4!C3379</f>
        <v>Икрянинский район, рп. Ильинка</v>
      </c>
      <c r="C3381" s="46">
        <f t="shared" si="104"/>
        <v>34.848526</v>
      </c>
      <c r="D3381" s="46">
        <f t="shared" si="105"/>
        <v>2.2243740000000001</v>
      </c>
      <c r="E3381" s="160">
        <v>0</v>
      </c>
      <c r="F3381" s="161">
        <v>2.2243740000000001</v>
      </c>
      <c r="G3381" s="162">
        <v>0</v>
      </c>
      <c r="H3381" s="162">
        <v>0</v>
      </c>
      <c r="I3381" s="162">
        <v>0</v>
      </c>
      <c r="J3381" s="162">
        <v>0</v>
      </c>
      <c r="K3381" s="163">
        <f>Лист4!E3379/1000</f>
        <v>37.072899999999997</v>
      </c>
      <c r="L3381" s="164"/>
      <c r="M3381" s="164"/>
    </row>
    <row r="3382" spans="1:13" s="165" customFormat="1" ht="18.75" customHeight="1" x14ac:dyDescent="0.25">
      <c r="A3382" s="45" t="str">
        <f>Лист4!A3380</f>
        <v xml:space="preserve">Советская ул. д.25 </v>
      </c>
      <c r="B3382" s="185" t="str">
        <f>Лист4!C3380</f>
        <v>Икрянинский район, рп. Ильинка</v>
      </c>
      <c r="C3382" s="46">
        <f t="shared" si="104"/>
        <v>0.35249999999999998</v>
      </c>
      <c r="D3382" s="46">
        <f t="shared" si="105"/>
        <v>2.2499999999999999E-2</v>
      </c>
      <c r="E3382" s="160">
        <v>0</v>
      </c>
      <c r="F3382" s="161">
        <v>2.2499999999999999E-2</v>
      </c>
      <c r="G3382" s="162">
        <v>0</v>
      </c>
      <c r="H3382" s="162">
        <v>0</v>
      </c>
      <c r="I3382" s="162">
        <v>0</v>
      </c>
      <c r="J3382" s="162">
        <v>1489.03</v>
      </c>
      <c r="K3382" s="163">
        <f>Лист4!E3380/1000-J3382</f>
        <v>-1488.655</v>
      </c>
      <c r="L3382" s="164"/>
      <c r="M3382" s="164"/>
    </row>
    <row r="3383" spans="1:13" s="165" customFormat="1" ht="18.75" customHeight="1" x14ac:dyDescent="0.25">
      <c r="A3383" s="45" t="str">
        <f>Лист4!A3381</f>
        <v xml:space="preserve">Суворова ул. д.9 </v>
      </c>
      <c r="B3383" s="185" t="str">
        <f>Лист4!C3381</f>
        <v>Икрянинский район, рп. Ильинка</v>
      </c>
      <c r="C3383" s="46">
        <f t="shared" si="104"/>
        <v>0</v>
      </c>
      <c r="D3383" s="46">
        <f t="shared" si="105"/>
        <v>0</v>
      </c>
      <c r="E3383" s="160">
        <v>0</v>
      </c>
      <c r="F3383" s="161">
        <v>0</v>
      </c>
      <c r="G3383" s="162">
        <v>0</v>
      </c>
      <c r="H3383" s="162">
        <v>0</v>
      </c>
      <c r="I3383" s="162">
        <v>0</v>
      </c>
      <c r="J3383" s="162">
        <v>0</v>
      </c>
      <c r="K3383" s="163">
        <f>Лист4!E3381/1000</f>
        <v>0</v>
      </c>
      <c r="L3383" s="164"/>
      <c r="M3383" s="164"/>
    </row>
    <row r="3384" spans="1:13" s="165" customFormat="1" ht="18.75" customHeight="1" x14ac:dyDescent="0.25">
      <c r="A3384" s="45" t="str">
        <f>Лист4!A3382</f>
        <v xml:space="preserve">Суворова ул. д.9А </v>
      </c>
      <c r="B3384" s="185" t="str">
        <f>Лист4!C3382</f>
        <v>Икрянинский район, рп. Ильинка</v>
      </c>
      <c r="C3384" s="46">
        <f t="shared" si="104"/>
        <v>6.3948200000000002</v>
      </c>
      <c r="D3384" s="46">
        <f t="shared" si="105"/>
        <v>0.40817999999999999</v>
      </c>
      <c r="E3384" s="160">
        <v>0</v>
      </c>
      <c r="F3384" s="161">
        <v>0.40817999999999999</v>
      </c>
      <c r="G3384" s="162">
        <v>0</v>
      </c>
      <c r="H3384" s="162">
        <v>0</v>
      </c>
      <c r="I3384" s="162">
        <v>0</v>
      </c>
      <c r="J3384" s="162">
        <v>0</v>
      </c>
      <c r="K3384" s="163">
        <f>Лист4!E3382/1000</f>
        <v>6.8029999999999999</v>
      </c>
      <c r="L3384" s="164"/>
      <c r="M3384" s="164"/>
    </row>
    <row r="3385" spans="1:13" s="165" customFormat="1" ht="18.75" customHeight="1" x14ac:dyDescent="0.25">
      <c r="A3385" s="45" t="str">
        <f>Лист4!A3383</f>
        <v xml:space="preserve">Чкалова ул. д.18 </v>
      </c>
      <c r="B3385" s="185" t="str">
        <f>Лист4!C3383</f>
        <v>Икрянинский район, рп. Ильинка</v>
      </c>
      <c r="C3385" s="46">
        <f t="shared" si="104"/>
        <v>23.7209</v>
      </c>
      <c r="D3385" s="46">
        <f t="shared" si="105"/>
        <v>1.5141</v>
      </c>
      <c r="E3385" s="160">
        <v>0</v>
      </c>
      <c r="F3385" s="161">
        <v>1.5141</v>
      </c>
      <c r="G3385" s="162">
        <v>0</v>
      </c>
      <c r="H3385" s="162">
        <v>0</v>
      </c>
      <c r="I3385" s="162">
        <v>0</v>
      </c>
      <c r="J3385" s="162">
        <v>0</v>
      </c>
      <c r="K3385" s="163">
        <f>Лист4!E3383/1000</f>
        <v>25.234999999999999</v>
      </c>
      <c r="L3385" s="164"/>
      <c r="M3385" s="164"/>
    </row>
    <row r="3386" spans="1:13" s="165" customFormat="1" ht="18.75" customHeight="1" x14ac:dyDescent="0.25">
      <c r="A3386" s="45" t="str">
        <f>Лист4!A3384</f>
        <v xml:space="preserve">Чкалова ул. д.6 </v>
      </c>
      <c r="B3386" s="185" t="str">
        <f>Лист4!C3384</f>
        <v>Икрянинский район, рп. Ильинка</v>
      </c>
      <c r="C3386" s="46">
        <f t="shared" si="104"/>
        <v>20.638639999999999</v>
      </c>
      <c r="D3386" s="46">
        <f t="shared" si="105"/>
        <v>1.3173600000000001</v>
      </c>
      <c r="E3386" s="160">
        <v>0</v>
      </c>
      <c r="F3386" s="161">
        <v>1.3173600000000001</v>
      </c>
      <c r="G3386" s="162">
        <v>0</v>
      </c>
      <c r="H3386" s="162">
        <v>0</v>
      </c>
      <c r="I3386" s="162">
        <v>0</v>
      </c>
      <c r="J3386" s="162">
        <v>0</v>
      </c>
      <c r="K3386" s="163">
        <f>Лист4!E3384/1000</f>
        <v>21.956</v>
      </c>
      <c r="L3386" s="164"/>
      <c r="M3386" s="164"/>
    </row>
    <row r="3387" spans="1:13" s="165" customFormat="1" ht="18.75" customHeight="1" x14ac:dyDescent="0.25">
      <c r="A3387" s="45" t="str">
        <f>Лист4!A3385</f>
        <v xml:space="preserve">Чкалова ул. д.8 </v>
      </c>
      <c r="B3387" s="185" t="str">
        <f>Лист4!C3385</f>
        <v>Икрянинский район, рп. Ильинка</v>
      </c>
      <c r="C3387" s="46">
        <f t="shared" si="104"/>
        <v>22.862773999999991</v>
      </c>
      <c r="D3387" s="46">
        <f t="shared" si="105"/>
        <v>1.4593259999999999</v>
      </c>
      <c r="E3387" s="160">
        <v>0</v>
      </c>
      <c r="F3387" s="161">
        <v>1.4593259999999999</v>
      </c>
      <c r="G3387" s="162">
        <v>0</v>
      </c>
      <c r="H3387" s="162">
        <v>0</v>
      </c>
      <c r="I3387" s="162">
        <v>0</v>
      </c>
      <c r="J3387" s="162">
        <v>117.49</v>
      </c>
      <c r="K3387" s="163">
        <f>Лист4!E3385/1000-J3387</f>
        <v>-93.167900000000003</v>
      </c>
      <c r="L3387" s="164"/>
      <c r="M3387" s="164"/>
    </row>
    <row r="3388" spans="1:13" s="165" customFormat="1" ht="18.75" customHeight="1" x14ac:dyDescent="0.25">
      <c r="A3388" s="45" t="str">
        <f>Лист4!A3386</f>
        <v xml:space="preserve">50 лет Октября ул. д.1 </v>
      </c>
      <c r="B3388" s="185" t="str">
        <f>Лист4!C3386</f>
        <v>Икрянинский район, рп. Красные Баррикады</v>
      </c>
      <c r="C3388" s="46">
        <f t="shared" si="104"/>
        <v>175.1403488</v>
      </c>
      <c r="D3388" s="46">
        <f t="shared" si="105"/>
        <v>11.179171200000001</v>
      </c>
      <c r="E3388" s="160">
        <v>0</v>
      </c>
      <c r="F3388" s="161">
        <v>11.179171200000001</v>
      </c>
      <c r="G3388" s="162">
        <v>0</v>
      </c>
      <c r="H3388" s="162">
        <v>0</v>
      </c>
      <c r="I3388" s="162">
        <v>0</v>
      </c>
      <c r="J3388" s="162">
        <v>0</v>
      </c>
      <c r="K3388" s="163">
        <f>Лист4!E3386/1000</f>
        <v>186.31952000000001</v>
      </c>
      <c r="L3388" s="164"/>
      <c r="M3388" s="164"/>
    </row>
    <row r="3389" spans="1:13" s="165" customFormat="1" ht="18.75" customHeight="1" x14ac:dyDescent="0.25">
      <c r="A3389" s="45" t="str">
        <f>Лист4!A3387</f>
        <v xml:space="preserve">Баррикадная ул. д.13 </v>
      </c>
      <c r="B3389" s="185" t="str">
        <f>Лист4!C3387</f>
        <v>Икрянинский район, рп. Красные Баррикады</v>
      </c>
      <c r="C3389" s="46">
        <f t="shared" si="104"/>
        <v>301.00836040000007</v>
      </c>
      <c r="D3389" s="46">
        <f t="shared" si="105"/>
        <v>19.213299600000006</v>
      </c>
      <c r="E3389" s="160">
        <v>0</v>
      </c>
      <c r="F3389" s="161">
        <v>19.213299600000006</v>
      </c>
      <c r="G3389" s="162">
        <v>0</v>
      </c>
      <c r="H3389" s="162">
        <v>0</v>
      </c>
      <c r="I3389" s="162">
        <v>0</v>
      </c>
      <c r="J3389" s="162">
        <v>0</v>
      </c>
      <c r="K3389" s="163">
        <f>Лист4!E3387/1000</f>
        <v>320.2216600000001</v>
      </c>
      <c r="L3389" s="164"/>
      <c r="M3389" s="164"/>
    </row>
    <row r="3390" spans="1:13" s="165" customFormat="1" ht="18.75" customHeight="1" x14ac:dyDescent="0.25">
      <c r="A3390" s="45" t="str">
        <f>Лист4!A3388</f>
        <v xml:space="preserve">Баррикадная ул. д.4 </v>
      </c>
      <c r="B3390" s="185" t="str">
        <f>Лист4!C3388</f>
        <v>Икрянинский район, рп. Красные Баррикады</v>
      </c>
      <c r="C3390" s="46">
        <f t="shared" ref="C3390:C3453" si="106">K3390+J3390-F3390</f>
        <v>95.217957999999996</v>
      </c>
      <c r="D3390" s="46">
        <f t="shared" ref="D3390:D3453" si="107">F3390</f>
        <v>6.0777419999999989</v>
      </c>
      <c r="E3390" s="160">
        <v>0</v>
      </c>
      <c r="F3390" s="161">
        <v>6.0777419999999989</v>
      </c>
      <c r="G3390" s="162">
        <v>0</v>
      </c>
      <c r="H3390" s="162">
        <v>0</v>
      </c>
      <c r="I3390" s="162">
        <v>0</v>
      </c>
      <c r="J3390" s="162">
        <v>0</v>
      </c>
      <c r="K3390" s="163">
        <f>Лист4!E3388/1000</f>
        <v>101.2957</v>
      </c>
      <c r="L3390" s="164"/>
      <c r="M3390" s="164"/>
    </row>
    <row r="3391" spans="1:13" s="165" customFormat="1" ht="18.75" customHeight="1" x14ac:dyDescent="0.25">
      <c r="A3391" s="45" t="str">
        <f>Лист4!A3389</f>
        <v xml:space="preserve">Баррикадная ул. д.5 </v>
      </c>
      <c r="B3391" s="185" t="str">
        <f>Лист4!C3389</f>
        <v>Икрянинский район, рп. Красные Баррикады</v>
      </c>
      <c r="C3391" s="46">
        <f t="shared" si="106"/>
        <v>430.39147380000003</v>
      </c>
      <c r="D3391" s="46">
        <f t="shared" si="107"/>
        <v>27.471796200000007</v>
      </c>
      <c r="E3391" s="160">
        <v>0</v>
      </c>
      <c r="F3391" s="161">
        <v>27.471796200000007</v>
      </c>
      <c r="G3391" s="162">
        <v>0</v>
      </c>
      <c r="H3391" s="162">
        <v>0</v>
      </c>
      <c r="I3391" s="162">
        <v>0</v>
      </c>
      <c r="J3391" s="162">
        <v>0</v>
      </c>
      <c r="K3391" s="163">
        <f>Лист4!E3389/1000</f>
        <v>457.86327000000006</v>
      </c>
      <c r="L3391" s="164"/>
      <c r="M3391" s="164"/>
    </row>
    <row r="3392" spans="1:13" s="165" customFormat="1" ht="18.75" customHeight="1" x14ac:dyDescent="0.25">
      <c r="A3392" s="45" t="str">
        <f>Лист4!A3390</f>
        <v xml:space="preserve">Баррикадная ул. д.7 </v>
      </c>
      <c r="B3392" s="185" t="str">
        <f>Лист4!C3390</f>
        <v>Икрянинский район, рп. Красные Баррикады</v>
      </c>
      <c r="C3392" s="46">
        <f t="shared" si="106"/>
        <v>757.43883999999991</v>
      </c>
      <c r="D3392" s="46">
        <f t="shared" si="107"/>
        <v>48.347160000000002</v>
      </c>
      <c r="E3392" s="160">
        <v>0</v>
      </c>
      <c r="F3392" s="161">
        <v>48.347160000000002</v>
      </c>
      <c r="G3392" s="162">
        <v>0</v>
      </c>
      <c r="H3392" s="162">
        <v>0</v>
      </c>
      <c r="I3392" s="162">
        <v>0</v>
      </c>
      <c r="J3392" s="162">
        <v>0</v>
      </c>
      <c r="K3392" s="163">
        <f>Лист4!E3390/1000</f>
        <v>805.78599999999994</v>
      </c>
      <c r="L3392" s="164"/>
      <c r="M3392" s="164"/>
    </row>
    <row r="3393" spans="1:13" s="165" customFormat="1" ht="18.75" customHeight="1" x14ac:dyDescent="0.25">
      <c r="A3393" s="45" t="str">
        <f>Лист4!A3391</f>
        <v>Мира ул. д.1 пом.129</v>
      </c>
      <c r="B3393" s="185" t="str">
        <f>Лист4!C3391</f>
        <v>Икрянинский район, рп. Красные Баррикады</v>
      </c>
      <c r="C3393" s="46">
        <f t="shared" si="106"/>
        <v>562.69280779999985</v>
      </c>
      <c r="D3393" s="46">
        <f t="shared" si="107"/>
        <v>35.916562199999994</v>
      </c>
      <c r="E3393" s="160">
        <v>0</v>
      </c>
      <c r="F3393" s="161">
        <v>35.916562199999994</v>
      </c>
      <c r="G3393" s="162">
        <v>0</v>
      </c>
      <c r="H3393" s="162">
        <v>0</v>
      </c>
      <c r="I3393" s="162">
        <v>0</v>
      </c>
      <c r="J3393" s="162">
        <v>0</v>
      </c>
      <c r="K3393" s="163">
        <f>Лист4!E3391/1000</f>
        <v>598.6093699999999</v>
      </c>
      <c r="L3393" s="164"/>
      <c r="M3393" s="164"/>
    </row>
    <row r="3394" spans="1:13" s="165" customFormat="1" ht="18.75" customHeight="1" x14ac:dyDescent="0.25">
      <c r="A3394" s="45" t="str">
        <f>Лист4!A3392</f>
        <v xml:space="preserve">Мира ул. д.9 </v>
      </c>
      <c r="B3394" s="185" t="str">
        <f>Лист4!C3392</f>
        <v>Икрянинский район, рп. Красные Баррикады</v>
      </c>
      <c r="C3394" s="46">
        <f t="shared" si="106"/>
        <v>436.92049759999992</v>
      </c>
      <c r="D3394" s="46">
        <f t="shared" si="107"/>
        <v>27.888542399999995</v>
      </c>
      <c r="E3394" s="160">
        <v>0</v>
      </c>
      <c r="F3394" s="161">
        <v>27.888542399999995</v>
      </c>
      <c r="G3394" s="162">
        <v>0</v>
      </c>
      <c r="H3394" s="162">
        <v>0</v>
      </c>
      <c r="I3394" s="162">
        <v>0</v>
      </c>
      <c r="J3394" s="162">
        <v>0</v>
      </c>
      <c r="K3394" s="163">
        <f>Лист4!E3392/1000</f>
        <v>464.80903999999992</v>
      </c>
      <c r="L3394" s="164"/>
      <c r="M3394" s="164"/>
    </row>
    <row r="3395" spans="1:13" s="165" customFormat="1" ht="18.75" customHeight="1" x14ac:dyDescent="0.25">
      <c r="A3395" s="45" t="str">
        <f>Лист4!A3393</f>
        <v xml:space="preserve">Молодежная ул. д.3 </v>
      </c>
      <c r="B3395" s="185" t="str">
        <f>Лист4!C3393</f>
        <v>Икрянинский район, рп. Красные Баррикады</v>
      </c>
      <c r="C3395" s="46">
        <f t="shared" si="106"/>
        <v>596.73611099999982</v>
      </c>
      <c r="D3395" s="46">
        <f t="shared" si="107"/>
        <v>38.089538999999988</v>
      </c>
      <c r="E3395" s="160">
        <v>0</v>
      </c>
      <c r="F3395" s="161">
        <v>38.089538999999988</v>
      </c>
      <c r="G3395" s="162">
        <v>0</v>
      </c>
      <c r="H3395" s="162">
        <v>0</v>
      </c>
      <c r="I3395" s="162">
        <v>0</v>
      </c>
      <c r="J3395" s="162">
        <v>0</v>
      </c>
      <c r="K3395" s="163">
        <f>Лист4!E3393/1000</f>
        <v>634.82564999999977</v>
      </c>
      <c r="L3395" s="164"/>
      <c r="M3395" s="164"/>
    </row>
    <row r="3396" spans="1:13" s="165" customFormat="1" ht="18.75" customHeight="1" x14ac:dyDescent="0.25">
      <c r="A3396" s="45" t="str">
        <f>Лист4!A3394</f>
        <v xml:space="preserve">Первомайская ул. д.10А </v>
      </c>
      <c r="B3396" s="185" t="str">
        <f>Лист4!C3394</f>
        <v>Икрянинский район, рп. Красные Баррикады</v>
      </c>
      <c r="C3396" s="46">
        <f t="shared" si="106"/>
        <v>18.377375999999998</v>
      </c>
      <c r="D3396" s="46">
        <f t="shared" si="107"/>
        <v>1.1730240000000001</v>
      </c>
      <c r="E3396" s="160">
        <v>0</v>
      </c>
      <c r="F3396" s="161">
        <v>1.1730240000000001</v>
      </c>
      <c r="G3396" s="162">
        <v>0</v>
      </c>
      <c r="H3396" s="162">
        <v>0</v>
      </c>
      <c r="I3396" s="162">
        <v>0</v>
      </c>
      <c r="J3396" s="162">
        <v>0</v>
      </c>
      <c r="K3396" s="163">
        <f>Лист4!E3394/1000</f>
        <v>19.5504</v>
      </c>
      <c r="L3396" s="164"/>
      <c r="M3396" s="164"/>
    </row>
    <row r="3397" spans="1:13" s="165" customFormat="1" ht="18.75" customHeight="1" x14ac:dyDescent="0.25">
      <c r="A3397" s="45" t="str">
        <f>Лист4!A3395</f>
        <v xml:space="preserve">Первомайская ул. д.11 </v>
      </c>
      <c r="B3397" s="185" t="str">
        <f>Лист4!C3395</f>
        <v>Икрянинский район, рп. Красные Баррикады</v>
      </c>
      <c r="C3397" s="46">
        <f t="shared" si="106"/>
        <v>42.02176</v>
      </c>
      <c r="D3397" s="46">
        <f t="shared" si="107"/>
        <v>2.6822400000000002</v>
      </c>
      <c r="E3397" s="160">
        <v>0</v>
      </c>
      <c r="F3397" s="161">
        <v>2.6822400000000002</v>
      </c>
      <c r="G3397" s="162">
        <v>0</v>
      </c>
      <c r="H3397" s="162">
        <v>0</v>
      </c>
      <c r="I3397" s="162">
        <v>0</v>
      </c>
      <c r="J3397" s="162">
        <v>0</v>
      </c>
      <c r="K3397" s="163">
        <f>Лист4!E3395/1000</f>
        <v>44.704000000000001</v>
      </c>
      <c r="L3397" s="164"/>
      <c r="M3397" s="164"/>
    </row>
    <row r="3398" spans="1:13" s="165" customFormat="1" ht="18.75" customHeight="1" x14ac:dyDescent="0.25">
      <c r="A3398" s="45" t="str">
        <f>Лист4!A3396</f>
        <v xml:space="preserve">Первомайская ул. д.12А </v>
      </c>
      <c r="B3398" s="185" t="str">
        <f>Лист4!C3396</f>
        <v>Икрянинский район, рп. Красные Баррикады</v>
      </c>
      <c r="C3398" s="46">
        <f t="shared" si="106"/>
        <v>142.02984519999998</v>
      </c>
      <c r="D3398" s="46">
        <f t="shared" si="107"/>
        <v>9.0657347999999995</v>
      </c>
      <c r="E3398" s="160">
        <v>0</v>
      </c>
      <c r="F3398" s="161">
        <v>9.0657347999999995</v>
      </c>
      <c r="G3398" s="162">
        <v>0</v>
      </c>
      <c r="H3398" s="162">
        <v>0</v>
      </c>
      <c r="I3398" s="162">
        <v>0</v>
      </c>
      <c r="J3398" s="162">
        <v>0</v>
      </c>
      <c r="K3398" s="163">
        <f>Лист4!E3396/1000</f>
        <v>151.09557999999998</v>
      </c>
      <c r="L3398" s="164"/>
      <c r="M3398" s="164"/>
    </row>
    <row r="3399" spans="1:13" s="165" customFormat="1" ht="18.75" customHeight="1" x14ac:dyDescent="0.25">
      <c r="A3399" s="45" t="str">
        <f>Лист4!A3397</f>
        <v xml:space="preserve">Первомайская ул. д.12Б </v>
      </c>
      <c r="B3399" s="185" t="str">
        <f>Лист4!C3397</f>
        <v>Икрянинский район, рп. Красные Баррикады</v>
      </c>
      <c r="C3399" s="46">
        <f t="shared" si="106"/>
        <v>252.68337400000004</v>
      </c>
      <c r="D3399" s="46">
        <f t="shared" si="107"/>
        <v>16.128726000000004</v>
      </c>
      <c r="E3399" s="160">
        <v>0</v>
      </c>
      <c r="F3399" s="161">
        <v>16.128726000000004</v>
      </c>
      <c r="G3399" s="162">
        <v>0</v>
      </c>
      <c r="H3399" s="162">
        <v>0</v>
      </c>
      <c r="I3399" s="162">
        <v>0</v>
      </c>
      <c r="J3399" s="162">
        <f>470.72+16.45</f>
        <v>487.17</v>
      </c>
      <c r="K3399" s="163">
        <f>Лист4!E3397/1000-J3399</f>
        <v>-218.35789999999997</v>
      </c>
      <c r="L3399" s="164"/>
      <c r="M3399" s="164"/>
    </row>
    <row r="3400" spans="1:13" s="165" customFormat="1" ht="18.75" customHeight="1" x14ac:dyDescent="0.25">
      <c r="A3400" s="45" t="str">
        <f>Лист4!A3398</f>
        <v xml:space="preserve">Первомайская ул. д.12В </v>
      </c>
      <c r="B3400" s="185" t="str">
        <f>Лист4!C3398</f>
        <v>Икрянинский район, рп. Красные Баррикады</v>
      </c>
      <c r="C3400" s="46">
        <f t="shared" si="106"/>
        <v>93.202504000000005</v>
      </c>
      <c r="D3400" s="46">
        <f t="shared" si="107"/>
        <v>5.9490960000000008</v>
      </c>
      <c r="E3400" s="160">
        <v>0</v>
      </c>
      <c r="F3400" s="161">
        <v>5.9490960000000008</v>
      </c>
      <c r="G3400" s="162">
        <v>0</v>
      </c>
      <c r="H3400" s="162">
        <v>0</v>
      </c>
      <c r="I3400" s="162">
        <v>0</v>
      </c>
      <c r="J3400" s="162">
        <v>0</v>
      </c>
      <c r="K3400" s="163">
        <f>Лист4!E3398/1000</f>
        <v>99.151600000000002</v>
      </c>
      <c r="L3400" s="164"/>
      <c r="M3400" s="164"/>
    </row>
    <row r="3401" spans="1:13" s="165" customFormat="1" ht="18.75" customHeight="1" x14ac:dyDescent="0.25">
      <c r="A3401" s="45" t="str">
        <f>Лист4!A3399</f>
        <v xml:space="preserve">Первомайская ул. д.13 </v>
      </c>
      <c r="B3401" s="185" t="str">
        <f>Лист4!C3399</f>
        <v>Икрянинский район, рп. Красные Баррикады</v>
      </c>
      <c r="C3401" s="46">
        <f t="shared" si="106"/>
        <v>51.176608000000002</v>
      </c>
      <c r="D3401" s="46">
        <f t="shared" si="107"/>
        <v>3.2665920000000002</v>
      </c>
      <c r="E3401" s="160">
        <v>0</v>
      </c>
      <c r="F3401" s="161">
        <v>3.2665920000000002</v>
      </c>
      <c r="G3401" s="162">
        <v>0</v>
      </c>
      <c r="H3401" s="162">
        <v>0</v>
      </c>
      <c r="I3401" s="162">
        <v>0</v>
      </c>
      <c r="J3401" s="162">
        <v>0</v>
      </c>
      <c r="K3401" s="163">
        <f>Лист4!E3399/1000</f>
        <v>54.443200000000004</v>
      </c>
      <c r="L3401" s="164"/>
      <c r="M3401" s="164"/>
    </row>
    <row r="3402" spans="1:13" s="165" customFormat="1" ht="18.75" customHeight="1" x14ac:dyDescent="0.25">
      <c r="A3402" s="45" t="str">
        <f>Лист4!A3400</f>
        <v xml:space="preserve">Первомайская ул. д.15 </v>
      </c>
      <c r="B3402" s="185" t="str">
        <f>Лист4!C3400</f>
        <v>Икрянинский район, рп. Красные Баррикады</v>
      </c>
      <c r="C3402" s="46">
        <f t="shared" si="106"/>
        <v>83.549831999999995</v>
      </c>
      <c r="D3402" s="46">
        <f t="shared" si="107"/>
        <v>5.3329679999999993</v>
      </c>
      <c r="E3402" s="160">
        <v>0</v>
      </c>
      <c r="F3402" s="161">
        <v>5.3329679999999993</v>
      </c>
      <c r="G3402" s="162">
        <v>0</v>
      </c>
      <c r="H3402" s="162">
        <v>0</v>
      </c>
      <c r="I3402" s="162">
        <v>0</v>
      </c>
      <c r="J3402" s="162">
        <v>0</v>
      </c>
      <c r="K3402" s="163">
        <f>Лист4!E3400/1000</f>
        <v>88.882799999999989</v>
      </c>
      <c r="L3402" s="164"/>
      <c r="M3402" s="164"/>
    </row>
    <row r="3403" spans="1:13" s="165" customFormat="1" ht="18.75" customHeight="1" x14ac:dyDescent="0.25">
      <c r="A3403" s="45" t="str">
        <f>Лист4!A3401</f>
        <v xml:space="preserve">Первомайская ул. д.7 </v>
      </c>
      <c r="B3403" s="185" t="str">
        <f>Лист4!C3401</f>
        <v>Икрянинский район, рп. Красные Баррикады</v>
      </c>
      <c r="C3403" s="46">
        <f t="shared" si="106"/>
        <v>69.730750999999998</v>
      </c>
      <c r="D3403" s="46">
        <f t="shared" si="107"/>
        <v>4.4508990000000006</v>
      </c>
      <c r="E3403" s="160">
        <v>0</v>
      </c>
      <c r="F3403" s="161">
        <v>4.4508990000000006</v>
      </c>
      <c r="G3403" s="162">
        <v>0</v>
      </c>
      <c r="H3403" s="162">
        <v>0</v>
      </c>
      <c r="I3403" s="162">
        <v>0</v>
      </c>
      <c r="J3403" s="162">
        <v>0</v>
      </c>
      <c r="K3403" s="163">
        <f>Лист4!E3401/1000</f>
        <v>74.181650000000005</v>
      </c>
      <c r="L3403" s="164"/>
      <c r="M3403" s="164"/>
    </row>
    <row r="3404" spans="1:13" s="165" customFormat="1" ht="18.75" customHeight="1" x14ac:dyDescent="0.25">
      <c r="A3404" s="45" t="str">
        <f>Лист4!A3402</f>
        <v xml:space="preserve">Первомайская ул. д.8 </v>
      </c>
      <c r="B3404" s="185" t="str">
        <f>Лист4!C3402</f>
        <v>Икрянинский район, рп. Красные Баррикады</v>
      </c>
      <c r="C3404" s="46">
        <f t="shared" si="106"/>
        <v>92.205370799999997</v>
      </c>
      <c r="D3404" s="46">
        <f t="shared" si="107"/>
        <v>5.8854491999999992</v>
      </c>
      <c r="E3404" s="160">
        <v>0</v>
      </c>
      <c r="F3404" s="161">
        <v>5.8854491999999992</v>
      </c>
      <c r="G3404" s="162">
        <v>0</v>
      </c>
      <c r="H3404" s="162">
        <v>0</v>
      </c>
      <c r="I3404" s="162">
        <v>0</v>
      </c>
      <c r="J3404" s="162">
        <v>0</v>
      </c>
      <c r="K3404" s="163">
        <f>Лист4!E3402/1000-J3404</f>
        <v>98.090819999999994</v>
      </c>
      <c r="L3404" s="164"/>
      <c r="M3404" s="164"/>
    </row>
    <row r="3405" spans="1:13" s="165" customFormat="1" ht="18.75" customHeight="1" x14ac:dyDescent="0.25">
      <c r="A3405" s="45" t="str">
        <f>Лист4!A3403</f>
        <v xml:space="preserve">Первомайская ул. д.9 </v>
      </c>
      <c r="B3405" s="185" t="str">
        <f>Лист4!C3403</f>
        <v>Икрянинский район, рп. Красные Баррикады</v>
      </c>
      <c r="C3405" s="46">
        <f t="shared" si="106"/>
        <v>28.014819999999997</v>
      </c>
      <c r="D3405" s="46">
        <f t="shared" si="107"/>
        <v>1.7881799999999997</v>
      </c>
      <c r="E3405" s="160">
        <v>0</v>
      </c>
      <c r="F3405" s="161">
        <v>1.7881799999999997</v>
      </c>
      <c r="G3405" s="162">
        <v>0</v>
      </c>
      <c r="H3405" s="162">
        <v>0</v>
      </c>
      <c r="I3405" s="162">
        <v>0</v>
      </c>
      <c r="J3405" s="162">
        <v>0</v>
      </c>
      <c r="K3405" s="163">
        <f>Лист4!E3403/1000</f>
        <v>29.802999999999997</v>
      </c>
      <c r="L3405" s="164"/>
      <c r="M3405" s="164"/>
    </row>
    <row r="3406" spans="1:13" s="165" customFormat="1" ht="18.75" customHeight="1" x14ac:dyDescent="0.25">
      <c r="A3406" s="45" t="str">
        <f>Лист4!A3404</f>
        <v xml:space="preserve">70 лет Октября ул. д.1 </v>
      </c>
      <c r="B3406" s="185" t="str">
        <f>Лист4!C3404</f>
        <v>Икрянинский район, с. Бахтемир</v>
      </c>
      <c r="C3406" s="46">
        <f t="shared" si="106"/>
        <v>38.492530000000002</v>
      </c>
      <c r="D3406" s="46">
        <f t="shared" si="107"/>
        <v>2.4569700000000001</v>
      </c>
      <c r="E3406" s="160">
        <v>0</v>
      </c>
      <c r="F3406" s="161">
        <v>2.4569700000000001</v>
      </c>
      <c r="G3406" s="162">
        <v>0</v>
      </c>
      <c r="H3406" s="162">
        <v>0</v>
      </c>
      <c r="I3406" s="162">
        <v>0</v>
      </c>
      <c r="J3406" s="162">
        <v>0</v>
      </c>
      <c r="K3406" s="163">
        <f>Лист4!E3404/1000</f>
        <v>40.9495</v>
      </c>
      <c r="L3406" s="164"/>
      <c r="M3406" s="164"/>
    </row>
    <row r="3407" spans="1:13" s="165" customFormat="1" ht="18.75" customHeight="1" x14ac:dyDescent="0.25">
      <c r="A3407" s="45" t="str">
        <f>Лист4!A3405</f>
        <v xml:space="preserve">70 лет Октября ул. д.2 </v>
      </c>
      <c r="B3407" s="185" t="str">
        <f>Лист4!C3405</f>
        <v>Икрянинский район, с. Бахтемир</v>
      </c>
      <c r="C3407" s="46">
        <f t="shared" si="106"/>
        <v>83.284940000000006</v>
      </c>
      <c r="D3407" s="46">
        <f t="shared" si="107"/>
        <v>5.3160600000000002</v>
      </c>
      <c r="E3407" s="160">
        <v>0</v>
      </c>
      <c r="F3407" s="161">
        <v>5.3160600000000002</v>
      </c>
      <c r="G3407" s="162">
        <v>0</v>
      </c>
      <c r="H3407" s="162">
        <v>0</v>
      </c>
      <c r="I3407" s="162">
        <v>0</v>
      </c>
      <c r="J3407" s="162">
        <v>0</v>
      </c>
      <c r="K3407" s="163">
        <f>Лист4!E3405/1000</f>
        <v>88.600999999999999</v>
      </c>
      <c r="L3407" s="164"/>
      <c r="M3407" s="164"/>
    </row>
    <row r="3408" spans="1:13" s="165" customFormat="1" ht="18.75" customHeight="1" x14ac:dyDescent="0.25">
      <c r="A3408" s="45" t="str">
        <f>Лист4!A3406</f>
        <v xml:space="preserve">Суворова ул. д.1А </v>
      </c>
      <c r="B3408" s="185" t="str">
        <f>Лист4!C3406</f>
        <v>Икрянинский район, с. Бахтемир</v>
      </c>
      <c r="C3408" s="46">
        <f t="shared" si="106"/>
        <v>54.306432000000001</v>
      </c>
      <c r="D3408" s="46">
        <f t="shared" si="107"/>
        <v>3.4663680000000001</v>
      </c>
      <c r="E3408" s="160">
        <v>0</v>
      </c>
      <c r="F3408" s="161">
        <v>3.4663680000000001</v>
      </c>
      <c r="G3408" s="162">
        <v>0</v>
      </c>
      <c r="H3408" s="162">
        <v>0</v>
      </c>
      <c r="I3408" s="162">
        <v>0</v>
      </c>
      <c r="J3408" s="162">
        <v>0</v>
      </c>
      <c r="K3408" s="163">
        <f>Лист4!E3406/1000</f>
        <v>57.772800000000004</v>
      </c>
      <c r="L3408" s="164"/>
      <c r="M3408" s="164"/>
    </row>
    <row r="3409" spans="1:13" s="165" customFormat="1" ht="18.75" customHeight="1" x14ac:dyDescent="0.25">
      <c r="A3409" s="45" t="str">
        <f>Лист4!A3407</f>
        <v xml:space="preserve">Суворова ул. д.2 </v>
      </c>
      <c r="B3409" s="185" t="str">
        <f>Лист4!C3407</f>
        <v>Икрянинский район, с. Бахтемир</v>
      </c>
      <c r="C3409" s="46">
        <f t="shared" si="106"/>
        <v>50.109237999999998</v>
      </c>
      <c r="D3409" s="46">
        <f t="shared" si="107"/>
        <v>3.1984620000000001</v>
      </c>
      <c r="E3409" s="160">
        <v>0</v>
      </c>
      <c r="F3409" s="161">
        <v>3.1984620000000001</v>
      </c>
      <c r="G3409" s="162">
        <v>0</v>
      </c>
      <c r="H3409" s="162">
        <v>0</v>
      </c>
      <c r="I3409" s="162">
        <v>0</v>
      </c>
      <c r="J3409" s="162">
        <v>0</v>
      </c>
      <c r="K3409" s="163">
        <f>Лист4!E3407/1000</f>
        <v>53.307699999999997</v>
      </c>
      <c r="L3409" s="164"/>
      <c r="M3409" s="164"/>
    </row>
    <row r="3410" spans="1:13" s="165" customFormat="1" ht="18.75" customHeight="1" x14ac:dyDescent="0.25">
      <c r="A3410" s="45" t="str">
        <f>Лист4!A3408</f>
        <v xml:space="preserve">Школьная ул. д.8 </v>
      </c>
      <c r="B3410" s="185" t="str">
        <f>Лист4!C3408</f>
        <v>Икрянинский район, с. Восточное</v>
      </c>
      <c r="C3410" s="46">
        <f t="shared" si="106"/>
        <v>9.225536</v>
      </c>
      <c r="D3410" s="46">
        <f t="shared" si="107"/>
        <v>0.58886399999999994</v>
      </c>
      <c r="E3410" s="160">
        <v>0</v>
      </c>
      <c r="F3410" s="161">
        <v>0.58886399999999994</v>
      </c>
      <c r="G3410" s="162">
        <v>0</v>
      </c>
      <c r="H3410" s="162">
        <v>0</v>
      </c>
      <c r="I3410" s="162">
        <v>0</v>
      </c>
      <c r="J3410" s="162">
        <v>0</v>
      </c>
      <c r="K3410" s="163">
        <f>Лист4!E3408/1000</f>
        <v>9.8143999999999991</v>
      </c>
      <c r="L3410" s="164"/>
      <c r="M3410" s="164"/>
    </row>
    <row r="3411" spans="1:13" s="165" customFormat="1" ht="18.75" customHeight="1" x14ac:dyDescent="0.25">
      <c r="A3411" s="45" t="str">
        <f>Лист4!A3409</f>
        <v xml:space="preserve">Пушкина ул. д.19 </v>
      </c>
      <c r="B3411" s="185" t="str">
        <f>Лист4!C3409</f>
        <v>Икрянинский район, с. Житное</v>
      </c>
      <c r="C3411" s="46">
        <f t="shared" si="106"/>
        <v>15.516768000000001</v>
      </c>
      <c r="D3411" s="46">
        <f t="shared" si="107"/>
        <v>0.99043199999999998</v>
      </c>
      <c r="E3411" s="160">
        <v>0</v>
      </c>
      <c r="F3411" s="161">
        <v>0.99043199999999998</v>
      </c>
      <c r="G3411" s="162">
        <v>0</v>
      </c>
      <c r="H3411" s="162">
        <v>0</v>
      </c>
      <c r="I3411" s="162">
        <v>0</v>
      </c>
      <c r="J3411" s="162">
        <v>0</v>
      </c>
      <c r="K3411" s="163">
        <f>Лист4!E3409/1000</f>
        <v>16.507200000000001</v>
      </c>
      <c r="L3411" s="164"/>
      <c r="M3411" s="164"/>
    </row>
    <row r="3412" spans="1:13" s="165" customFormat="1" ht="18.75" customHeight="1" x14ac:dyDescent="0.25">
      <c r="A3412" s="45" t="str">
        <f>Лист4!A3410</f>
        <v xml:space="preserve">Садовая ул. д.23 </v>
      </c>
      <c r="B3412" s="185" t="str">
        <f>Лист4!C3410</f>
        <v>Икрянинский район, с. Житное</v>
      </c>
      <c r="C3412" s="46">
        <f t="shared" si="106"/>
        <v>0</v>
      </c>
      <c r="D3412" s="46">
        <f t="shared" si="107"/>
        <v>0</v>
      </c>
      <c r="E3412" s="160">
        <v>0</v>
      </c>
      <c r="F3412" s="161">
        <v>0</v>
      </c>
      <c r="G3412" s="162">
        <v>0</v>
      </c>
      <c r="H3412" s="162">
        <v>0</v>
      </c>
      <c r="I3412" s="162">
        <v>0</v>
      </c>
      <c r="J3412" s="162">
        <v>0</v>
      </c>
      <c r="K3412" s="163">
        <f>Лист4!E3410/1000</f>
        <v>0</v>
      </c>
      <c r="L3412" s="164"/>
      <c r="M3412" s="164"/>
    </row>
    <row r="3413" spans="1:13" s="165" customFormat="1" ht="18.75" customHeight="1" x14ac:dyDescent="0.25">
      <c r="A3413" s="45" t="str">
        <f>Лист4!A3411</f>
        <v xml:space="preserve">Садовая ул. д.25 </v>
      </c>
      <c r="B3413" s="185" t="str">
        <f>Лист4!C3411</f>
        <v>Икрянинский район, с. Житное</v>
      </c>
      <c r="C3413" s="46">
        <f t="shared" si="106"/>
        <v>0</v>
      </c>
      <c r="D3413" s="46">
        <f t="shared" si="107"/>
        <v>0</v>
      </c>
      <c r="E3413" s="160">
        <v>0</v>
      </c>
      <c r="F3413" s="161">
        <v>0</v>
      </c>
      <c r="G3413" s="162">
        <v>0</v>
      </c>
      <c r="H3413" s="162">
        <v>0</v>
      </c>
      <c r="I3413" s="162">
        <v>0</v>
      </c>
      <c r="J3413" s="162">
        <v>0</v>
      </c>
      <c r="K3413" s="163">
        <f>Лист4!E3411/1000</f>
        <v>0</v>
      </c>
      <c r="L3413" s="164"/>
      <c r="M3413" s="164"/>
    </row>
    <row r="3414" spans="1:13" s="165" customFormat="1" ht="18.75" customHeight="1" x14ac:dyDescent="0.25">
      <c r="A3414" s="45" t="str">
        <f>Лист4!A3412</f>
        <v xml:space="preserve">Садовая ул. д.27 </v>
      </c>
      <c r="B3414" s="185" t="str">
        <f>Лист4!C3412</f>
        <v>Икрянинский район, с. Житное</v>
      </c>
      <c r="C3414" s="46">
        <f t="shared" si="106"/>
        <v>0</v>
      </c>
      <c r="D3414" s="46">
        <f t="shared" si="107"/>
        <v>0</v>
      </c>
      <c r="E3414" s="160">
        <v>0</v>
      </c>
      <c r="F3414" s="161">
        <v>0</v>
      </c>
      <c r="G3414" s="162">
        <v>0</v>
      </c>
      <c r="H3414" s="162">
        <v>0</v>
      </c>
      <c r="I3414" s="162">
        <v>0</v>
      </c>
      <c r="J3414" s="162">
        <v>0</v>
      </c>
      <c r="K3414" s="163">
        <f>Лист4!E3412/1000</f>
        <v>0</v>
      </c>
      <c r="L3414" s="164"/>
      <c r="M3414" s="164"/>
    </row>
    <row r="3415" spans="1:13" s="165" customFormat="1" ht="18.75" customHeight="1" x14ac:dyDescent="0.25">
      <c r="A3415" s="45" t="str">
        <f>Лист4!A3413</f>
        <v xml:space="preserve">Садовая ул. д.29 </v>
      </c>
      <c r="B3415" s="185" t="str">
        <f>Лист4!C3413</f>
        <v>Икрянинский район, с. Житное</v>
      </c>
      <c r="C3415" s="46">
        <f t="shared" si="106"/>
        <v>7.6895759999999989</v>
      </c>
      <c r="D3415" s="46">
        <f t="shared" si="107"/>
        <v>0.49082399999999993</v>
      </c>
      <c r="E3415" s="160">
        <v>0</v>
      </c>
      <c r="F3415" s="161">
        <v>0.49082399999999993</v>
      </c>
      <c r="G3415" s="162">
        <v>0</v>
      </c>
      <c r="H3415" s="162">
        <v>0</v>
      </c>
      <c r="I3415" s="162">
        <v>0</v>
      </c>
      <c r="J3415" s="162">
        <v>0</v>
      </c>
      <c r="K3415" s="163">
        <f>Лист4!E3413/1000</f>
        <v>8.1803999999999988</v>
      </c>
      <c r="L3415" s="164"/>
      <c r="M3415" s="164"/>
    </row>
    <row r="3416" spans="1:13" s="165" customFormat="1" ht="18.75" customHeight="1" x14ac:dyDescent="0.25">
      <c r="A3416" s="45" t="str">
        <f>Лист4!A3414</f>
        <v xml:space="preserve">Гагарина ул. д.10 </v>
      </c>
      <c r="B3416" s="185" t="str">
        <f>Лист4!C3414</f>
        <v>Икрянинский район, с. Икряное</v>
      </c>
      <c r="C3416" s="46">
        <f t="shared" si="106"/>
        <v>0</v>
      </c>
      <c r="D3416" s="46">
        <f t="shared" si="107"/>
        <v>0</v>
      </c>
      <c r="E3416" s="160">
        <v>0</v>
      </c>
      <c r="F3416" s="161">
        <v>0</v>
      </c>
      <c r="G3416" s="162">
        <v>0</v>
      </c>
      <c r="H3416" s="162">
        <v>0</v>
      </c>
      <c r="I3416" s="162">
        <v>0</v>
      </c>
      <c r="J3416" s="162">
        <v>0</v>
      </c>
      <c r="K3416" s="163">
        <f>Лист4!E3414/1000</f>
        <v>0</v>
      </c>
      <c r="L3416" s="164"/>
      <c r="M3416" s="164"/>
    </row>
    <row r="3417" spans="1:13" s="165" customFormat="1" ht="18.75" customHeight="1" x14ac:dyDescent="0.25">
      <c r="A3417" s="45" t="str">
        <f>Лист4!A3415</f>
        <v xml:space="preserve">Зеленая ул. д.1 </v>
      </c>
      <c r="B3417" s="185" t="str">
        <f>Лист4!C3415</f>
        <v>Икрянинский район, с. Икряное</v>
      </c>
      <c r="C3417" s="46">
        <f t="shared" si="106"/>
        <v>13.60697</v>
      </c>
      <c r="D3417" s="46">
        <f t="shared" si="107"/>
        <v>0.86853000000000002</v>
      </c>
      <c r="E3417" s="160">
        <v>0</v>
      </c>
      <c r="F3417" s="161">
        <v>0.86853000000000002</v>
      </c>
      <c r="G3417" s="162">
        <v>0</v>
      </c>
      <c r="H3417" s="162">
        <v>0</v>
      </c>
      <c r="I3417" s="162">
        <v>0</v>
      </c>
      <c r="J3417" s="162">
        <v>0</v>
      </c>
      <c r="K3417" s="163">
        <f>Лист4!E3415/1000-J3417</f>
        <v>14.4755</v>
      </c>
      <c r="L3417" s="164"/>
      <c r="M3417" s="164"/>
    </row>
    <row r="3418" spans="1:13" s="165" customFormat="1" ht="18.75" customHeight="1" x14ac:dyDescent="0.25">
      <c r="A3418" s="45" t="str">
        <f>Лист4!A3416</f>
        <v xml:space="preserve">Зеленая ул. д.14А </v>
      </c>
      <c r="B3418" s="185" t="str">
        <f>Лист4!C3416</f>
        <v>Икрянинский район, с. Икряное</v>
      </c>
      <c r="C3418" s="46">
        <f t="shared" si="106"/>
        <v>10.876551999999998</v>
      </c>
      <c r="D3418" s="46">
        <f t="shared" si="107"/>
        <v>0.69424799999999987</v>
      </c>
      <c r="E3418" s="160">
        <v>0</v>
      </c>
      <c r="F3418" s="161">
        <v>0.69424799999999987</v>
      </c>
      <c r="G3418" s="162">
        <v>0</v>
      </c>
      <c r="H3418" s="162">
        <v>0</v>
      </c>
      <c r="I3418" s="162">
        <v>0</v>
      </c>
      <c r="J3418" s="162">
        <v>0</v>
      </c>
      <c r="K3418" s="163">
        <f>Лист4!E3416/1000</f>
        <v>11.570799999999998</v>
      </c>
      <c r="L3418" s="164"/>
      <c r="M3418" s="164"/>
    </row>
    <row r="3419" spans="1:13" s="165" customFormat="1" ht="18.75" customHeight="1" x14ac:dyDescent="0.25">
      <c r="A3419" s="45" t="str">
        <f>Лист4!A3417</f>
        <v xml:space="preserve">Зеленая ул. д.1А </v>
      </c>
      <c r="B3419" s="185" t="str">
        <f>Лист4!C3417</f>
        <v>Икрянинский район, с. Икряное</v>
      </c>
      <c r="C3419" s="46">
        <f t="shared" si="106"/>
        <v>52.818412000000002</v>
      </c>
      <c r="D3419" s="46">
        <f t="shared" si="107"/>
        <v>3.3713880000000001</v>
      </c>
      <c r="E3419" s="160">
        <v>0</v>
      </c>
      <c r="F3419" s="161">
        <v>3.3713880000000001</v>
      </c>
      <c r="G3419" s="162">
        <v>0</v>
      </c>
      <c r="H3419" s="162">
        <v>0</v>
      </c>
      <c r="I3419" s="162">
        <v>0</v>
      </c>
      <c r="J3419" s="162">
        <v>0</v>
      </c>
      <c r="K3419" s="163">
        <f>Лист4!E3417/1000</f>
        <v>56.189800000000005</v>
      </c>
      <c r="L3419" s="164"/>
      <c r="M3419" s="164"/>
    </row>
    <row r="3420" spans="1:13" s="165" customFormat="1" ht="18.75" customHeight="1" x14ac:dyDescent="0.25">
      <c r="A3420" s="45" t="str">
        <f>Лист4!A3418</f>
        <v xml:space="preserve">Зеленая ул. д.3 </v>
      </c>
      <c r="B3420" s="185" t="str">
        <f>Лист4!C3418</f>
        <v>Икрянинский район, с. Икряное</v>
      </c>
      <c r="C3420" s="46">
        <f t="shared" si="106"/>
        <v>8.3915680000000012</v>
      </c>
      <c r="D3420" s="46">
        <f t="shared" si="107"/>
        <v>0.535632</v>
      </c>
      <c r="E3420" s="160">
        <v>0</v>
      </c>
      <c r="F3420" s="161">
        <v>0.535632</v>
      </c>
      <c r="G3420" s="162">
        <v>0</v>
      </c>
      <c r="H3420" s="162">
        <v>0</v>
      </c>
      <c r="I3420" s="162">
        <v>0</v>
      </c>
      <c r="J3420" s="162">
        <v>0</v>
      </c>
      <c r="K3420" s="163">
        <f>Лист4!E3418/1000</f>
        <v>8.9272000000000009</v>
      </c>
      <c r="L3420" s="164"/>
      <c r="M3420" s="164"/>
    </row>
    <row r="3421" spans="1:13" s="165" customFormat="1" ht="25.5" customHeight="1" x14ac:dyDescent="0.25">
      <c r="A3421" s="45" t="str">
        <f>Лист4!A3419</f>
        <v xml:space="preserve">Кирова ул. д.91А </v>
      </c>
      <c r="B3421" s="185" t="str">
        <f>Лист4!C3419</f>
        <v>Икрянинский район, с. Икряное</v>
      </c>
      <c r="C3421" s="46">
        <f t="shared" si="106"/>
        <v>51.457479999999997</v>
      </c>
      <c r="D3421" s="46">
        <f t="shared" si="107"/>
        <v>3.2845200000000001</v>
      </c>
      <c r="E3421" s="160">
        <v>0</v>
      </c>
      <c r="F3421" s="161">
        <v>3.2845200000000001</v>
      </c>
      <c r="G3421" s="162">
        <v>0</v>
      </c>
      <c r="H3421" s="162">
        <v>0</v>
      </c>
      <c r="I3421" s="162">
        <v>0</v>
      </c>
      <c r="J3421" s="162">
        <v>0</v>
      </c>
      <c r="K3421" s="163">
        <f>Лист4!E3419/1000</f>
        <v>54.741999999999997</v>
      </c>
      <c r="L3421" s="164"/>
      <c r="M3421" s="164"/>
    </row>
    <row r="3422" spans="1:13" s="165" customFormat="1" ht="18.75" customHeight="1" x14ac:dyDescent="0.25">
      <c r="A3422" s="45" t="str">
        <f>Лист4!A3420</f>
        <v xml:space="preserve">Кирова ул. д.91Б </v>
      </c>
      <c r="B3422" s="185" t="str">
        <f>Лист4!C3420</f>
        <v>Икрянинский район, с. Икряное</v>
      </c>
      <c r="C3422" s="46">
        <f t="shared" si="106"/>
        <v>63.125972600000004</v>
      </c>
      <c r="D3422" s="46">
        <f t="shared" si="107"/>
        <v>4.0293174000000009</v>
      </c>
      <c r="E3422" s="160">
        <v>0</v>
      </c>
      <c r="F3422" s="161">
        <v>4.0293174000000009</v>
      </c>
      <c r="G3422" s="162">
        <v>0</v>
      </c>
      <c r="H3422" s="162">
        <v>0</v>
      </c>
      <c r="I3422" s="162">
        <v>0</v>
      </c>
      <c r="J3422" s="162">
        <v>0</v>
      </c>
      <c r="K3422" s="163">
        <f>Лист4!E3420/1000</f>
        <v>67.155290000000008</v>
      </c>
      <c r="L3422" s="164"/>
      <c r="M3422" s="164"/>
    </row>
    <row r="3423" spans="1:13" s="165" customFormat="1" ht="18.75" customHeight="1" x14ac:dyDescent="0.25">
      <c r="A3423" s="45" t="str">
        <f>Лист4!A3421</f>
        <v xml:space="preserve">Кирова ул. д.93 </v>
      </c>
      <c r="B3423" s="185" t="str">
        <f>Лист4!C3421</f>
        <v>Икрянинский район, с. Икряное</v>
      </c>
      <c r="C3423" s="46">
        <f t="shared" si="106"/>
        <v>748.00818800000002</v>
      </c>
      <c r="D3423" s="46">
        <f t="shared" si="107"/>
        <v>2.6820119999999998</v>
      </c>
      <c r="E3423" s="160">
        <v>0</v>
      </c>
      <c r="F3423" s="161">
        <v>2.6820119999999998</v>
      </c>
      <c r="G3423" s="162">
        <v>0</v>
      </c>
      <c r="H3423" s="162">
        <v>0</v>
      </c>
      <c r="I3423" s="162">
        <v>0</v>
      </c>
      <c r="J3423" s="162">
        <v>705.99</v>
      </c>
      <c r="K3423" s="163">
        <f>Лист4!E3421/1000</f>
        <v>44.700199999999995</v>
      </c>
      <c r="L3423" s="164"/>
      <c r="M3423" s="164"/>
    </row>
    <row r="3424" spans="1:13" s="165" customFormat="1" ht="18.75" customHeight="1" x14ac:dyDescent="0.25">
      <c r="A3424" s="45" t="str">
        <f>Лист4!A3422</f>
        <v xml:space="preserve">Комсомольская ул. д.113 </v>
      </c>
      <c r="B3424" s="185" t="str">
        <f>Лист4!C3422</f>
        <v>Икрянинский район, с. Икряное</v>
      </c>
      <c r="C3424" s="46">
        <f t="shared" si="106"/>
        <v>6.6642240000000008</v>
      </c>
      <c r="D3424" s="46">
        <f t="shared" si="107"/>
        <v>0.42537600000000009</v>
      </c>
      <c r="E3424" s="160">
        <v>0</v>
      </c>
      <c r="F3424" s="161">
        <v>0.42537600000000009</v>
      </c>
      <c r="G3424" s="162">
        <v>0</v>
      </c>
      <c r="H3424" s="162">
        <v>0</v>
      </c>
      <c r="I3424" s="162">
        <v>0</v>
      </c>
      <c r="J3424" s="162">
        <v>0</v>
      </c>
      <c r="K3424" s="163">
        <f>Лист4!E3422/1000</f>
        <v>7.0896000000000008</v>
      </c>
      <c r="L3424" s="164"/>
      <c r="M3424" s="164"/>
    </row>
    <row r="3425" spans="1:13" s="165" customFormat="1" ht="18.75" customHeight="1" x14ac:dyDescent="0.25">
      <c r="A3425" s="45" t="str">
        <f>Лист4!A3423</f>
        <v xml:space="preserve">Куйбышева ул. д.11 </v>
      </c>
      <c r="B3425" s="185" t="str">
        <f>Лист4!C3423</f>
        <v>Икрянинский район, с. Икряное</v>
      </c>
      <c r="C3425" s="46">
        <f t="shared" si="106"/>
        <v>33.857954000000007</v>
      </c>
      <c r="D3425" s="46">
        <f t="shared" si="107"/>
        <v>2.1611460000000005</v>
      </c>
      <c r="E3425" s="160">
        <v>0</v>
      </c>
      <c r="F3425" s="161">
        <v>2.1611460000000005</v>
      </c>
      <c r="G3425" s="162">
        <v>0</v>
      </c>
      <c r="H3425" s="162">
        <v>0</v>
      </c>
      <c r="I3425" s="162">
        <v>0</v>
      </c>
      <c r="J3425" s="162">
        <v>0</v>
      </c>
      <c r="K3425" s="163">
        <f>Лист4!E3423/1000</f>
        <v>36.019100000000009</v>
      </c>
      <c r="L3425" s="164"/>
      <c r="M3425" s="164"/>
    </row>
    <row r="3426" spans="1:13" s="165" customFormat="1" ht="18.75" customHeight="1" x14ac:dyDescent="0.25">
      <c r="A3426" s="45" t="str">
        <f>Лист4!A3424</f>
        <v xml:space="preserve">Куйбышева ул. д.13 </v>
      </c>
      <c r="B3426" s="185" t="str">
        <f>Лист4!C3424</f>
        <v>Икрянинский район, с. Икряное</v>
      </c>
      <c r="C3426" s="46">
        <f t="shared" si="106"/>
        <v>44.021045999999991</v>
      </c>
      <c r="D3426" s="46">
        <f t="shared" si="107"/>
        <v>2.8098539999999996</v>
      </c>
      <c r="E3426" s="160">
        <v>0</v>
      </c>
      <c r="F3426" s="161">
        <v>2.8098539999999996</v>
      </c>
      <c r="G3426" s="162">
        <v>0</v>
      </c>
      <c r="H3426" s="162">
        <v>0</v>
      </c>
      <c r="I3426" s="162">
        <v>0</v>
      </c>
      <c r="J3426" s="162">
        <v>0</v>
      </c>
      <c r="K3426" s="163">
        <f>Лист4!E3424/1000</f>
        <v>46.830899999999993</v>
      </c>
      <c r="L3426" s="164"/>
      <c r="M3426" s="164"/>
    </row>
    <row r="3427" spans="1:13" s="165" customFormat="1" ht="18.75" customHeight="1" x14ac:dyDescent="0.25">
      <c r="A3427" s="45" t="str">
        <f>Лист4!A3425</f>
        <v xml:space="preserve">Куйбышева ул. д.5 </v>
      </c>
      <c r="B3427" s="185" t="str">
        <f>Лист4!C3425</f>
        <v>Икрянинский район, с. Икряное</v>
      </c>
      <c r="C3427" s="46">
        <f t="shared" si="106"/>
        <v>23.940766</v>
      </c>
      <c r="D3427" s="46">
        <f t="shared" si="107"/>
        <v>1.5281340000000001</v>
      </c>
      <c r="E3427" s="160">
        <v>0</v>
      </c>
      <c r="F3427" s="161">
        <v>1.5281340000000001</v>
      </c>
      <c r="G3427" s="162">
        <v>0</v>
      </c>
      <c r="H3427" s="162">
        <v>0</v>
      </c>
      <c r="I3427" s="162">
        <v>0</v>
      </c>
      <c r="J3427" s="162">
        <v>0</v>
      </c>
      <c r="K3427" s="163">
        <f>Лист4!E3425/1000</f>
        <v>25.468900000000001</v>
      </c>
      <c r="L3427" s="164"/>
      <c r="M3427" s="164"/>
    </row>
    <row r="3428" spans="1:13" s="165" customFormat="1" ht="18.75" customHeight="1" x14ac:dyDescent="0.25">
      <c r="A3428" s="45" t="str">
        <f>Лист4!A3426</f>
        <v xml:space="preserve">Куйбышева ул. д.9 </v>
      </c>
      <c r="B3428" s="185" t="str">
        <f>Лист4!C3426</f>
        <v>Икрянинский район, с. Икряное</v>
      </c>
      <c r="C3428" s="46">
        <f t="shared" si="106"/>
        <v>47.586089999999999</v>
      </c>
      <c r="D3428" s="46">
        <f t="shared" si="107"/>
        <v>3.0374099999999999</v>
      </c>
      <c r="E3428" s="160">
        <v>0</v>
      </c>
      <c r="F3428" s="161">
        <v>3.0374099999999999</v>
      </c>
      <c r="G3428" s="162">
        <v>0</v>
      </c>
      <c r="H3428" s="162">
        <v>0</v>
      </c>
      <c r="I3428" s="162">
        <v>0</v>
      </c>
      <c r="J3428" s="162">
        <v>0</v>
      </c>
      <c r="K3428" s="163">
        <f>Лист4!E3426/1000</f>
        <v>50.6235</v>
      </c>
      <c r="L3428" s="164"/>
      <c r="M3428" s="164"/>
    </row>
    <row r="3429" spans="1:13" s="165" customFormat="1" ht="18.75" customHeight="1" x14ac:dyDescent="0.25">
      <c r="A3429" s="45" t="str">
        <f>Лист4!A3427</f>
        <v xml:space="preserve">Максима Горького пер. д.2 </v>
      </c>
      <c r="B3429" s="185" t="str">
        <f>Лист4!C3427</f>
        <v>Икрянинский район, с. Икряное</v>
      </c>
      <c r="C3429" s="46">
        <f t="shared" si="106"/>
        <v>0</v>
      </c>
      <c r="D3429" s="46">
        <f t="shared" si="107"/>
        <v>0</v>
      </c>
      <c r="E3429" s="160">
        <v>0</v>
      </c>
      <c r="F3429" s="161">
        <v>0</v>
      </c>
      <c r="G3429" s="162">
        <v>0</v>
      </c>
      <c r="H3429" s="162">
        <v>0</v>
      </c>
      <c r="I3429" s="162">
        <v>0</v>
      </c>
      <c r="J3429" s="162">
        <v>0</v>
      </c>
      <c r="K3429" s="163">
        <f>Лист4!E3427/1000</f>
        <v>0</v>
      </c>
      <c r="L3429" s="164"/>
      <c r="M3429" s="164"/>
    </row>
    <row r="3430" spans="1:13" s="165" customFormat="1" ht="18.75" customHeight="1" x14ac:dyDescent="0.25">
      <c r="A3430" s="45" t="str">
        <f>Лист4!A3428</f>
        <v xml:space="preserve">Максима Горького ул. д.44 </v>
      </c>
      <c r="B3430" s="185" t="str">
        <f>Лист4!C3428</f>
        <v>Икрянинский район, с. Икряное</v>
      </c>
      <c r="C3430" s="46">
        <f t="shared" si="106"/>
        <v>0</v>
      </c>
      <c r="D3430" s="46">
        <f t="shared" si="107"/>
        <v>0</v>
      </c>
      <c r="E3430" s="160">
        <v>0</v>
      </c>
      <c r="F3430" s="161">
        <v>0</v>
      </c>
      <c r="G3430" s="162">
        <v>0</v>
      </c>
      <c r="H3430" s="162">
        <v>0</v>
      </c>
      <c r="I3430" s="162">
        <v>0</v>
      </c>
      <c r="J3430" s="162">
        <v>0</v>
      </c>
      <c r="K3430" s="163">
        <f>Лист4!E3428/1000</f>
        <v>0</v>
      </c>
      <c r="L3430" s="164"/>
      <c r="M3430" s="164"/>
    </row>
    <row r="3431" spans="1:13" s="165" customFormat="1" ht="18.75" customHeight="1" x14ac:dyDescent="0.25">
      <c r="A3431" s="45" t="str">
        <f>Лист4!A3429</f>
        <v xml:space="preserve">Матросова ул. д.1Г </v>
      </c>
      <c r="B3431" s="185" t="str">
        <f>Лист4!C3429</f>
        <v>Икрянинский район, с. Икряное</v>
      </c>
      <c r="C3431" s="46">
        <f t="shared" si="106"/>
        <v>18.247467999999998</v>
      </c>
      <c r="D3431" s="46">
        <f t="shared" si="107"/>
        <v>1.1647319999999999</v>
      </c>
      <c r="E3431" s="160">
        <v>0</v>
      </c>
      <c r="F3431" s="161">
        <v>1.1647319999999999</v>
      </c>
      <c r="G3431" s="162">
        <v>0</v>
      </c>
      <c r="H3431" s="162">
        <v>0</v>
      </c>
      <c r="I3431" s="162">
        <v>0</v>
      </c>
      <c r="J3431" s="162">
        <v>0</v>
      </c>
      <c r="K3431" s="163">
        <f>Лист4!E3429/1000</f>
        <v>19.412199999999999</v>
      </c>
      <c r="L3431" s="164"/>
      <c r="M3431" s="164"/>
    </row>
    <row r="3432" spans="1:13" s="165" customFormat="1" ht="18.75" customHeight="1" x14ac:dyDescent="0.25">
      <c r="A3432" s="45" t="str">
        <f>Лист4!A3430</f>
        <v xml:space="preserve">Мира пер. д.37Д </v>
      </c>
      <c r="B3432" s="185" t="str">
        <f>Лист4!C3430</f>
        <v>Икрянинский район, с. Икряное</v>
      </c>
      <c r="C3432" s="46">
        <f t="shared" si="106"/>
        <v>43.035268000000002</v>
      </c>
      <c r="D3432" s="46">
        <f t="shared" si="107"/>
        <v>2.7469320000000002</v>
      </c>
      <c r="E3432" s="160">
        <v>0</v>
      </c>
      <c r="F3432" s="161">
        <v>2.7469320000000002</v>
      </c>
      <c r="G3432" s="162">
        <v>0</v>
      </c>
      <c r="H3432" s="162">
        <v>0</v>
      </c>
      <c r="I3432" s="162">
        <v>0</v>
      </c>
      <c r="J3432" s="162">
        <v>0</v>
      </c>
      <c r="K3432" s="163">
        <f>Лист4!E3430/1000</f>
        <v>45.782200000000003</v>
      </c>
      <c r="L3432" s="164"/>
      <c r="M3432" s="164"/>
    </row>
    <row r="3433" spans="1:13" s="165" customFormat="1" ht="18.75" customHeight="1" x14ac:dyDescent="0.25">
      <c r="A3433" s="45" t="str">
        <f>Лист4!A3431</f>
        <v xml:space="preserve">Мира пер. д.38 </v>
      </c>
      <c r="B3433" s="185" t="str">
        <f>Лист4!C3431</f>
        <v>Икрянинский район, с. Икряное</v>
      </c>
      <c r="C3433" s="46">
        <f t="shared" si="106"/>
        <v>7.1142959999999995</v>
      </c>
      <c r="D3433" s="46">
        <f t="shared" si="107"/>
        <v>0.45410400000000001</v>
      </c>
      <c r="E3433" s="160">
        <v>0</v>
      </c>
      <c r="F3433" s="161">
        <v>0.45410400000000001</v>
      </c>
      <c r="G3433" s="162">
        <v>0</v>
      </c>
      <c r="H3433" s="162">
        <v>0</v>
      </c>
      <c r="I3433" s="162">
        <v>0</v>
      </c>
      <c r="J3433" s="162">
        <v>0</v>
      </c>
      <c r="K3433" s="163">
        <f>Лист4!E3431/1000</f>
        <v>7.5683999999999996</v>
      </c>
      <c r="L3433" s="164"/>
      <c r="M3433" s="164"/>
    </row>
    <row r="3434" spans="1:13" s="165" customFormat="1" ht="18.75" customHeight="1" x14ac:dyDescent="0.25">
      <c r="A3434" s="45" t="str">
        <f>Лист4!A3432</f>
        <v xml:space="preserve">Мира пер. д.40 </v>
      </c>
      <c r="B3434" s="185" t="str">
        <f>Лист4!C3432</f>
        <v>Икрянинский район, с. Икряное</v>
      </c>
      <c r="C3434" s="46">
        <f t="shared" si="106"/>
        <v>33.491447999999998</v>
      </c>
      <c r="D3434" s="46">
        <f t="shared" si="107"/>
        <v>2.1377519999999999</v>
      </c>
      <c r="E3434" s="160">
        <v>0</v>
      </c>
      <c r="F3434" s="161">
        <v>2.1377519999999999</v>
      </c>
      <c r="G3434" s="162">
        <v>0</v>
      </c>
      <c r="H3434" s="162">
        <v>0</v>
      </c>
      <c r="I3434" s="162">
        <v>0</v>
      </c>
      <c r="J3434" s="162">
        <v>0</v>
      </c>
      <c r="K3434" s="163">
        <f>Лист4!E3432/1000</f>
        <v>35.629199999999997</v>
      </c>
      <c r="L3434" s="164"/>
      <c r="M3434" s="164"/>
    </row>
    <row r="3435" spans="1:13" s="165" customFormat="1" ht="18.75" customHeight="1" x14ac:dyDescent="0.25">
      <c r="A3435" s="45" t="str">
        <f>Лист4!A3433</f>
        <v xml:space="preserve">Мира пер. д.42 </v>
      </c>
      <c r="B3435" s="185" t="str">
        <f>Лист4!C3433</f>
        <v>Икрянинский район, с. Икряное</v>
      </c>
      <c r="C3435" s="46">
        <f t="shared" si="106"/>
        <v>20.100113999999998</v>
      </c>
      <c r="D3435" s="46">
        <f t="shared" si="107"/>
        <v>1.282986</v>
      </c>
      <c r="E3435" s="160">
        <v>0</v>
      </c>
      <c r="F3435" s="161">
        <v>1.282986</v>
      </c>
      <c r="G3435" s="162">
        <v>0</v>
      </c>
      <c r="H3435" s="162">
        <v>0</v>
      </c>
      <c r="I3435" s="162">
        <v>0</v>
      </c>
      <c r="J3435" s="162">
        <v>0</v>
      </c>
      <c r="K3435" s="163">
        <f>Лист4!E3433/1000</f>
        <v>21.383099999999999</v>
      </c>
      <c r="L3435" s="164"/>
      <c r="M3435" s="164"/>
    </row>
    <row r="3436" spans="1:13" s="165" customFormat="1" ht="18.75" customHeight="1" x14ac:dyDescent="0.25">
      <c r="A3436" s="45" t="str">
        <f>Лист4!A3434</f>
        <v xml:space="preserve">Мира пер. д.44 </v>
      </c>
      <c r="B3436" s="185" t="str">
        <f>Лист4!C3434</f>
        <v>Икрянинский район, с. Икряное</v>
      </c>
      <c r="C3436" s="46">
        <f t="shared" si="106"/>
        <v>13.954675999999999</v>
      </c>
      <c r="D3436" s="46">
        <f t="shared" si="107"/>
        <v>0.89072400000000007</v>
      </c>
      <c r="E3436" s="160">
        <v>0</v>
      </c>
      <c r="F3436" s="161">
        <v>0.89072400000000007</v>
      </c>
      <c r="G3436" s="162">
        <v>0</v>
      </c>
      <c r="H3436" s="162">
        <v>0</v>
      </c>
      <c r="I3436" s="162">
        <v>0</v>
      </c>
      <c r="J3436" s="162">
        <v>0</v>
      </c>
      <c r="K3436" s="163">
        <f>Лист4!E3434/1000</f>
        <v>14.8454</v>
      </c>
      <c r="L3436" s="164"/>
      <c r="M3436" s="164"/>
    </row>
    <row r="3437" spans="1:13" s="165" customFormat="1" ht="18.75" customHeight="1" x14ac:dyDescent="0.25">
      <c r="A3437" s="45" t="str">
        <f>Лист4!A3435</f>
        <v xml:space="preserve">Мира пер. д.6 </v>
      </c>
      <c r="B3437" s="185" t="str">
        <f>Лист4!C3435</f>
        <v>Икрянинский район, с. Икряное</v>
      </c>
      <c r="C3437" s="46">
        <f t="shared" si="106"/>
        <v>24.677585000000001</v>
      </c>
      <c r="D3437" s="46">
        <f t="shared" si="107"/>
        <v>1.5751649999999997</v>
      </c>
      <c r="E3437" s="160">
        <v>0</v>
      </c>
      <c r="F3437" s="161">
        <v>1.5751649999999997</v>
      </c>
      <c r="G3437" s="162">
        <v>0</v>
      </c>
      <c r="H3437" s="162">
        <v>0</v>
      </c>
      <c r="I3437" s="162">
        <v>0</v>
      </c>
      <c r="J3437" s="162">
        <v>0</v>
      </c>
      <c r="K3437" s="163">
        <f>Лист4!E3435/1000</f>
        <v>26.252749999999999</v>
      </c>
      <c r="L3437" s="164"/>
      <c r="M3437" s="164"/>
    </row>
    <row r="3438" spans="1:13" s="165" customFormat="1" ht="18.75" customHeight="1" x14ac:dyDescent="0.25">
      <c r="A3438" s="45" t="str">
        <f>Лист4!A3436</f>
        <v xml:space="preserve">Мира пер. д.70 </v>
      </c>
      <c r="B3438" s="185" t="str">
        <f>Лист4!C3436</f>
        <v>Икрянинский район, с. Икряное</v>
      </c>
      <c r="C3438" s="46">
        <f t="shared" si="106"/>
        <v>1.0509200000000001</v>
      </c>
      <c r="D3438" s="46">
        <f t="shared" si="107"/>
        <v>6.7080000000000001E-2</v>
      </c>
      <c r="E3438" s="160">
        <v>0</v>
      </c>
      <c r="F3438" s="161">
        <v>6.7080000000000001E-2</v>
      </c>
      <c r="G3438" s="162">
        <v>0</v>
      </c>
      <c r="H3438" s="162">
        <v>0</v>
      </c>
      <c r="I3438" s="162">
        <v>0</v>
      </c>
      <c r="J3438" s="162">
        <v>0</v>
      </c>
      <c r="K3438" s="163">
        <f>Лист4!E3436/1000</f>
        <v>1.1180000000000001</v>
      </c>
      <c r="L3438" s="164"/>
      <c r="M3438" s="164"/>
    </row>
    <row r="3439" spans="1:13" s="165" customFormat="1" ht="18.75" customHeight="1" x14ac:dyDescent="0.25">
      <c r="A3439" s="45" t="str">
        <f>Лист4!A3437</f>
        <v xml:space="preserve">Мира пер. д.72 </v>
      </c>
      <c r="B3439" s="185" t="str">
        <f>Лист4!C3437</f>
        <v>Икрянинский район, с. Икряное</v>
      </c>
      <c r="C3439" s="46">
        <f t="shared" si="106"/>
        <v>8.6287300000000009</v>
      </c>
      <c r="D3439" s="46">
        <f t="shared" si="107"/>
        <v>0.55077000000000009</v>
      </c>
      <c r="E3439" s="160">
        <v>0</v>
      </c>
      <c r="F3439" s="161">
        <v>0.55077000000000009</v>
      </c>
      <c r="G3439" s="162">
        <v>0</v>
      </c>
      <c r="H3439" s="162">
        <v>0</v>
      </c>
      <c r="I3439" s="162">
        <v>0</v>
      </c>
      <c r="J3439" s="162">
        <v>0</v>
      </c>
      <c r="K3439" s="163">
        <f>Лист4!E3437/1000</f>
        <v>9.1795000000000009</v>
      </c>
      <c r="L3439" s="164"/>
      <c r="M3439" s="164"/>
    </row>
    <row r="3440" spans="1:13" s="165" customFormat="1" ht="18.75" customHeight="1" x14ac:dyDescent="0.25">
      <c r="A3440" s="45" t="str">
        <f>Лист4!A3438</f>
        <v xml:space="preserve">Мира ул. д.37Д </v>
      </c>
      <c r="B3440" s="185" t="str">
        <f>Лист4!C3438</f>
        <v>Икрянинский район, с. Икряное</v>
      </c>
      <c r="C3440" s="46">
        <f t="shared" si="106"/>
        <v>7.1637400000000007</v>
      </c>
      <c r="D3440" s="46">
        <f t="shared" si="107"/>
        <v>0.45726</v>
      </c>
      <c r="E3440" s="160">
        <v>0</v>
      </c>
      <c r="F3440" s="161">
        <v>0.45726</v>
      </c>
      <c r="G3440" s="162">
        <v>0</v>
      </c>
      <c r="H3440" s="162">
        <v>0</v>
      </c>
      <c r="I3440" s="162">
        <v>0</v>
      </c>
      <c r="J3440" s="162">
        <v>0</v>
      </c>
      <c r="K3440" s="163">
        <f>Лист4!E3438/1000</f>
        <v>7.6210000000000004</v>
      </c>
      <c r="L3440" s="164"/>
      <c r="M3440" s="164"/>
    </row>
    <row r="3441" spans="1:13" s="165" customFormat="1" ht="18.75" customHeight="1" x14ac:dyDescent="0.25">
      <c r="A3441" s="45" t="str">
        <f>Лист4!A3439</f>
        <v xml:space="preserve">Мира ул. д.40 </v>
      </c>
      <c r="B3441" s="185" t="str">
        <f>Лист4!C3439</f>
        <v>Икрянинский район, с. Икряное</v>
      </c>
      <c r="C3441" s="46">
        <f t="shared" si="106"/>
        <v>0.5245200000000001</v>
      </c>
      <c r="D3441" s="46">
        <f t="shared" si="107"/>
        <v>3.3480000000000003E-2</v>
      </c>
      <c r="E3441" s="160">
        <v>0</v>
      </c>
      <c r="F3441" s="161">
        <v>3.3480000000000003E-2</v>
      </c>
      <c r="G3441" s="162">
        <v>0</v>
      </c>
      <c r="H3441" s="162">
        <v>0</v>
      </c>
      <c r="I3441" s="162">
        <v>0</v>
      </c>
      <c r="J3441" s="162">
        <v>0</v>
      </c>
      <c r="K3441" s="163">
        <f>Лист4!E3439/1000</f>
        <v>0.55800000000000005</v>
      </c>
      <c r="L3441" s="164"/>
      <c r="M3441" s="164"/>
    </row>
    <row r="3442" spans="1:13" s="165" customFormat="1" ht="18.75" customHeight="1" x14ac:dyDescent="0.25">
      <c r="A3442" s="45" t="str">
        <f>Лист4!A3440</f>
        <v xml:space="preserve">Мира ул. д.72 </v>
      </c>
      <c r="B3442" s="185" t="str">
        <f>Лист4!C3440</f>
        <v>Икрянинский район, с. Икряное</v>
      </c>
      <c r="C3442" s="46">
        <f t="shared" si="106"/>
        <v>1.7437</v>
      </c>
      <c r="D3442" s="46">
        <f t="shared" si="107"/>
        <v>0.11130000000000001</v>
      </c>
      <c r="E3442" s="160">
        <v>0</v>
      </c>
      <c r="F3442" s="161">
        <v>0.11130000000000001</v>
      </c>
      <c r="G3442" s="162">
        <v>0</v>
      </c>
      <c r="H3442" s="162">
        <v>0</v>
      </c>
      <c r="I3442" s="162">
        <v>0</v>
      </c>
      <c r="J3442" s="162">
        <v>0</v>
      </c>
      <c r="K3442" s="163">
        <f>Лист4!E3440/1000</f>
        <v>1.855</v>
      </c>
      <c r="L3442" s="164"/>
      <c r="M3442" s="164"/>
    </row>
    <row r="3443" spans="1:13" s="165" customFormat="1" ht="18.75" customHeight="1" x14ac:dyDescent="0.25">
      <c r="A3443" s="45" t="str">
        <f>Лист4!A3441</f>
        <v xml:space="preserve">О. Кошевого ул. д.44 </v>
      </c>
      <c r="B3443" s="185" t="str">
        <f>Лист4!C3441</f>
        <v>Икрянинский район, с. Икряное</v>
      </c>
      <c r="C3443" s="46">
        <f t="shared" si="106"/>
        <v>51.55151759999999</v>
      </c>
      <c r="D3443" s="46">
        <f t="shared" si="107"/>
        <v>3.2905223999999995</v>
      </c>
      <c r="E3443" s="160">
        <v>0</v>
      </c>
      <c r="F3443" s="161">
        <v>3.2905223999999995</v>
      </c>
      <c r="G3443" s="162">
        <v>0</v>
      </c>
      <c r="H3443" s="162">
        <v>0</v>
      </c>
      <c r="I3443" s="162">
        <v>0</v>
      </c>
      <c r="J3443" s="162">
        <v>0</v>
      </c>
      <c r="K3443" s="163">
        <f>Лист4!E3441/1000</f>
        <v>54.84203999999999</v>
      </c>
      <c r="L3443" s="164"/>
      <c r="M3443" s="164"/>
    </row>
    <row r="3444" spans="1:13" s="165" customFormat="1" ht="18.75" customHeight="1" x14ac:dyDescent="0.25">
      <c r="A3444" s="45" t="str">
        <f>Лист4!A3442</f>
        <v xml:space="preserve">О.Кошевого ул. д.2 </v>
      </c>
      <c r="B3444" s="185" t="str">
        <f>Лист4!C3442</f>
        <v>Икрянинский район, с. Икряное</v>
      </c>
      <c r="C3444" s="46">
        <f t="shared" si="106"/>
        <v>1.8273599999999999</v>
      </c>
      <c r="D3444" s="46">
        <f t="shared" si="107"/>
        <v>0.11663999999999999</v>
      </c>
      <c r="E3444" s="160">
        <v>0</v>
      </c>
      <c r="F3444" s="161">
        <v>0.11663999999999999</v>
      </c>
      <c r="G3444" s="162">
        <v>0</v>
      </c>
      <c r="H3444" s="162">
        <v>0</v>
      </c>
      <c r="I3444" s="162">
        <v>0</v>
      </c>
      <c r="J3444" s="162">
        <v>0</v>
      </c>
      <c r="K3444" s="163">
        <f>Лист4!E3442/1000</f>
        <v>1.944</v>
      </c>
      <c r="L3444" s="164"/>
      <c r="M3444" s="164"/>
    </row>
    <row r="3445" spans="1:13" s="165" customFormat="1" ht="18.75" customHeight="1" x14ac:dyDescent="0.25">
      <c r="A3445" s="45" t="str">
        <f>Лист4!A3443</f>
        <v xml:space="preserve">О.Кошевого ул. д.42 </v>
      </c>
      <c r="B3445" s="185" t="str">
        <f>Лист4!C3443</f>
        <v>Икрянинский район, с. Икряное</v>
      </c>
      <c r="C3445" s="46">
        <f t="shared" si="106"/>
        <v>69.600325999999995</v>
      </c>
      <c r="D3445" s="46">
        <f t="shared" si="107"/>
        <v>4.4425739999999996</v>
      </c>
      <c r="E3445" s="160">
        <v>0</v>
      </c>
      <c r="F3445" s="161">
        <v>4.4425739999999996</v>
      </c>
      <c r="G3445" s="162">
        <v>0</v>
      </c>
      <c r="H3445" s="162">
        <v>0</v>
      </c>
      <c r="I3445" s="162">
        <v>0</v>
      </c>
      <c r="J3445" s="162">
        <v>0</v>
      </c>
      <c r="K3445" s="163">
        <f>Лист4!E3443/1000</f>
        <v>74.042899999999989</v>
      </c>
      <c r="L3445" s="164"/>
      <c r="M3445" s="164"/>
    </row>
    <row r="3446" spans="1:13" s="165" customFormat="1" ht="18.75" customHeight="1" x14ac:dyDescent="0.25">
      <c r="A3446" s="45" t="str">
        <f>Лист4!A3444</f>
        <v xml:space="preserve">Пугачева ул. д.11 </v>
      </c>
      <c r="B3446" s="185" t="str">
        <f>Лист4!C3444</f>
        <v>Икрянинский район, с. Икряное</v>
      </c>
      <c r="C3446" s="46">
        <f t="shared" si="106"/>
        <v>29.775214399999996</v>
      </c>
      <c r="D3446" s="46">
        <f t="shared" si="107"/>
        <v>1.9005455999999998</v>
      </c>
      <c r="E3446" s="160">
        <v>0</v>
      </c>
      <c r="F3446" s="161">
        <v>1.9005455999999998</v>
      </c>
      <c r="G3446" s="162">
        <v>0</v>
      </c>
      <c r="H3446" s="162">
        <v>0</v>
      </c>
      <c r="I3446" s="162">
        <v>0</v>
      </c>
      <c r="J3446" s="162">
        <v>0</v>
      </c>
      <c r="K3446" s="163">
        <f>Лист4!E3444/1000</f>
        <v>31.675759999999997</v>
      </c>
      <c r="L3446" s="164"/>
      <c r="M3446" s="164"/>
    </row>
    <row r="3447" spans="1:13" s="165" customFormat="1" ht="18.75" customHeight="1" x14ac:dyDescent="0.25">
      <c r="A3447" s="45" t="str">
        <f>Лист4!A3445</f>
        <v xml:space="preserve">Пугачева ул. д.13 </v>
      </c>
      <c r="B3447" s="185" t="str">
        <f>Лист4!C3445</f>
        <v>Икрянинский район, с. Икряное</v>
      </c>
      <c r="C3447" s="46">
        <f t="shared" si="106"/>
        <v>19.472946</v>
      </c>
      <c r="D3447" s="46">
        <f t="shared" si="107"/>
        <v>1.2429540000000001</v>
      </c>
      <c r="E3447" s="160">
        <v>0</v>
      </c>
      <c r="F3447" s="161">
        <v>1.2429540000000001</v>
      </c>
      <c r="G3447" s="162">
        <v>0</v>
      </c>
      <c r="H3447" s="162">
        <v>0</v>
      </c>
      <c r="I3447" s="162">
        <v>0</v>
      </c>
      <c r="J3447" s="162">
        <v>0</v>
      </c>
      <c r="K3447" s="163">
        <f>Лист4!E3445/1000</f>
        <v>20.715900000000001</v>
      </c>
      <c r="L3447" s="164"/>
      <c r="M3447" s="164"/>
    </row>
    <row r="3448" spans="1:13" s="165" customFormat="1" ht="18.75" customHeight="1" x14ac:dyDescent="0.25">
      <c r="A3448" s="45" t="str">
        <f>Лист4!A3446</f>
        <v xml:space="preserve">Пугачева ул. д.15 </v>
      </c>
      <c r="B3448" s="185" t="str">
        <f>Лист4!C3446</f>
        <v>Икрянинский район, с. Икряное</v>
      </c>
      <c r="C3448" s="46">
        <f t="shared" si="106"/>
        <v>31.330914400000005</v>
      </c>
      <c r="D3448" s="46">
        <f t="shared" si="107"/>
        <v>1.9998456000000002</v>
      </c>
      <c r="E3448" s="160">
        <v>0</v>
      </c>
      <c r="F3448" s="161">
        <v>1.9998456000000002</v>
      </c>
      <c r="G3448" s="162">
        <v>0</v>
      </c>
      <c r="H3448" s="162">
        <v>0</v>
      </c>
      <c r="I3448" s="162">
        <v>0</v>
      </c>
      <c r="J3448" s="162">
        <v>0</v>
      </c>
      <c r="K3448" s="163">
        <f>Лист4!E3446/1000</f>
        <v>33.330760000000005</v>
      </c>
      <c r="L3448" s="164"/>
      <c r="M3448" s="164"/>
    </row>
    <row r="3449" spans="1:13" s="165" customFormat="1" ht="18.75" customHeight="1" x14ac:dyDescent="0.25">
      <c r="A3449" s="45" t="str">
        <f>Лист4!A3447</f>
        <v xml:space="preserve">Пугачева ул. д.17 </v>
      </c>
      <c r="B3449" s="185" t="str">
        <f>Лист4!C3447</f>
        <v>Икрянинский район, с. Икряное</v>
      </c>
      <c r="C3449" s="46">
        <f t="shared" si="106"/>
        <v>100.7115436</v>
      </c>
      <c r="D3449" s="46">
        <f t="shared" si="107"/>
        <v>6.4283964000000005</v>
      </c>
      <c r="E3449" s="160">
        <v>0</v>
      </c>
      <c r="F3449" s="161">
        <v>6.4283964000000005</v>
      </c>
      <c r="G3449" s="162">
        <v>0</v>
      </c>
      <c r="H3449" s="162">
        <v>0</v>
      </c>
      <c r="I3449" s="162">
        <v>0</v>
      </c>
      <c r="J3449" s="162">
        <v>0</v>
      </c>
      <c r="K3449" s="163">
        <f>Лист4!E3447/1000</f>
        <v>107.13994</v>
      </c>
      <c r="L3449" s="164"/>
      <c r="M3449" s="164"/>
    </row>
    <row r="3450" spans="1:13" s="165" customFormat="1" ht="18.75" customHeight="1" x14ac:dyDescent="0.25">
      <c r="A3450" s="45" t="str">
        <f>Лист4!A3448</f>
        <v xml:space="preserve">Пугачева ул. д.19 </v>
      </c>
      <c r="B3450" s="185" t="str">
        <f>Лист4!C3448</f>
        <v>Икрянинский район, с. Икряное</v>
      </c>
      <c r="C3450" s="46">
        <f t="shared" si="106"/>
        <v>11.510299999999999</v>
      </c>
      <c r="D3450" s="46">
        <f t="shared" si="107"/>
        <v>0.73469999999999991</v>
      </c>
      <c r="E3450" s="160">
        <v>0</v>
      </c>
      <c r="F3450" s="161">
        <v>0.73469999999999991</v>
      </c>
      <c r="G3450" s="162">
        <v>0</v>
      </c>
      <c r="H3450" s="162">
        <v>0</v>
      </c>
      <c r="I3450" s="162">
        <v>0</v>
      </c>
      <c r="J3450" s="162">
        <v>0</v>
      </c>
      <c r="K3450" s="163">
        <f>Лист4!E3448/1000</f>
        <v>12.244999999999999</v>
      </c>
      <c r="L3450" s="164"/>
      <c r="M3450" s="164"/>
    </row>
    <row r="3451" spans="1:13" s="165" customFormat="1" ht="18.75" customHeight="1" x14ac:dyDescent="0.25">
      <c r="A3451" s="45" t="str">
        <f>Лист4!A3449</f>
        <v xml:space="preserve">Пугачева ул. д.21 </v>
      </c>
      <c r="B3451" s="185" t="str">
        <f>Лист4!C3449</f>
        <v>Икрянинский район, с. Икряное</v>
      </c>
      <c r="C3451" s="46">
        <f t="shared" si="106"/>
        <v>12.665559999999999</v>
      </c>
      <c r="D3451" s="46">
        <f t="shared" si="107"/>
        <v>0.80844000000000005</v>
      </c>
      <c r="E3451" s="160">
        <v>0</v>
      </c>
      <c r="F3451" s="161">
        <v>0.80844000000000005</v>
      </c>
      <c r="G3451" s="162">
        <v>0</v>
      </c>
      <c r="H3451" s="162">
        <v>0</v>
      </c>
      <c r="I3451" s="162">
        <v>0</v>
      </c>
      <c r="J3451" s="162">
        <v>0</v>
      </c>
      <c r="K3451" s="163">
        <f>Лист4!E3449/1000</f>
        <v>13.474</v>
      </c>
      <c r="L3451" s="164"/>
      <c r="M3451" s="164"/>
    </row>
    <row r="3452" spans="1:13" s="165" customFormat="1" ht="18.75" customHeight="1" x14ac:dyDescent="0.25">
      <c r="A3452" s="45" t="str">
        <f>Лист4!A3450</f>
        <v xml:space="preserve">Пугачева ул. д.7 </v>
      </c>
      <c r="B3452" s="185" t="str">
        <f>Лист4!C3450</f>
        <v>Икрянинский район, с. Икряное</v>
      </c>
      <c r="C3452" s="46">
        <f t="shared" si="106"/>
        <v>0</v>
      </c>
      <c r="D3452" s="46">
        <f t="shared" si="107"/>
        <v>0</v>
      </c>
      <c r="E3452" s="160">
        <v>0</v>
      </c>
      <c r="F3452" s="161">
        <v>0</v>
      </c>
      <c r="G3452" s="162">
        <v>0</v>
      </c>
      <c r="H3452" s="162">
        <v>0</v>
      </c>
      <c r="I3452" s="162">
        <v>0</v>
      </c>
      <c r="J3452" s="162">
        <v>0</v>
      </c>
      <c r="K3452" s="163">
        <f>Лист4!E3450/1000</f>
        <v>0</v>
      </c>
      <c r="L3452" s="164"/>
      <c r="M3452" s="164"/>
    </row>
    <row r="3453" spans="1:13" s="165" customFormat="1" ht="18.75" customHeight="1" x14ac:dyDescent="0.25">
      <c r="A3453" s="45" t="str">
        <f>Лист4!A3451</f>
        <v xml:space="preserve">Пугачева ул. д.9 </v>
      </c>
      <c r="B3453" s="185" t="str">
        <f>Лист4!C3451</f>
        <v>Икрянинский район, с. Икряное</v>
      </c>
      <c r="C3453" s="46">
        <f t="shared" si="106"/>
        <v>0.14241000000000001</v>
      </c>
      <c r="D3453" s="46">
        <f t="shared" si="107"/>
        <v>9.0899999999999991E-3</v>
      </c>
      <c r="E3453" s="160">
        <v>0</v>
      </c>
      <c r="F3453" s="161">
        <v>9.0899999999999991E-3</v>
      </c>
      <c r="G3453" s="162">
        <v>0</v>
      </c>
      <c r="H3453" s="162">
        <v>0</v>
      </c>
      <c r="I3453" s="162">
        <v>0</v>
      </c>
      <c r="J3453" s="162">
        <v>0</v>
      </c>
      <c r="K3453" s="163">
        <f>Лист4!E3451/1000</f>
        <v>0.1515</v>
      </c>
      <c r="L3453" s="164"/>
      <c r="M3453" s="164"/>
    </row>
    <row r="3454" spans="1:13" s="165" customFormat="1" ht="18.75" customHeight="1" x14ac:dyDescent="0.25">
      <c r="A3454" s="45" t="str">
        <f>Лист4!A3452</f>
        <v xml:space="preserve">Советская ул. д.38 </v>
      </c>
      <c r="B3454" s="185" t="str">
        <f>Лист4!C3452</f>
        <v>Икрянинский район, с. Икряное</v>
      </c>
      <c r="C3454" s="46">
        <f t="shared" ref="C3454:C3516" si="108">K3454+J3454-F3454</f>
        <v>41.967710000000004</v>
      </c>
      <c r="D3454" s="46">
        <f t="shared" ref="D3454:D3516" si="109">F3454</f>
        <v>2.6787900000000002</v>
      </c>
      <c r="E3454" s="160">
        <v>0</v>
      </c>
      <c r="F3454" s="161">
        <v>2.6787900000000002</v>
      </c>
      <c r="G3454" s="162">
        <v>0</v>
      </c>
      <c r="H3454" s="162">
        <v>0</v>
      </c>
      <c r="I3454" s="162">
        <v>0</v>
      </c>
      <c r="J3454" s="162">
        <v>0</v>
      </c>
      <c r="K3454" s="163">
        <f>Лист4!E3452/1000</f>
        <v>44.646500000000003</v>
      </c>
      <c r="L3454" s="164"/>
      <c r="M3454" s="164"/>
    </row>
    <row r="3455" spans="1:13" s="165" customFormat="1" ht="18.75" customHeight="1" x14ac:dyDescent="0.25">
      <c r="A3455" s="45" t="str">
        <f>Лист4!A3453</f>
        <v xml:space="preserve">Советская ул. д.40 </v>
      </c>
      <c r="B3455" s="185" t="str">
        <f>Лист4!C3453</f>
        <v>Икрянинский район, с. Икряное</v>
      </c>
      <c r="C3455" s="46">
        <f t="shared" si="108"/>
        <v>160.59964860000002</v>
      </c>
      <c r="D3455" s="46">
        <f t="shared" si="109"/>
        <v>10.251041400000002</v>
      </c>
      <c r="E3455" s="160">
        <v>0</v>
      </c>
      <c r="F3455" s="161">
        <v>10.251041400000002</v>
      </c>
      <c r="G3455" s="162">
        <v>0</v>
      </c>
      <c r="H3455" s="162">
        <v>0</v>
      </c>
      <c r="I3455" s="162">
        <v>0</v>
      </c>
      <c r="J3455" s="162">
        <v>0</v>
      </c>
      <c r="K3455" s="163">
        <f>Лист4!E3453/1000</f>
        <v>170.85069000000001</v>
      </c>
      <c r="L3455" s="164"/>
      <c r="M3455" s="164"/>
    </row>
    <row r="3456" spans="1:13" s="165" customFormat="1" ht="18.75" customHeight="1" x14ac:dyDescent="0.25">
      <c r="A3456" s="45" t="str">
        <f>Лист4!A3454</f>
        <v xml:space="preserve">Советская ул. д.42 </v>
      </c>
      <c r="B3456" s="185" t="str">
        <f>Лист4!C3454</f>
        <v>Икрянинский район, с. Икряное</v>
      </c>
      <c r="C3456" s="46">
        <f t="shared" si="108"/>
        <v>49.517461000000004</v>
      </c>
      <c r="D3456" s="46">
        <f t="shared" si="109"/>
        <v>3.1606890000000001</v>
      </c>
      <c r="E3456" s="160">
        <v>0</v>
      </c>
      <c r="F3456" s="161">
        <v>3.1606890000000001</v>
      </c>
      <c r="G3456" s="162">
        <v>0</v>
      </c>
      <c r="H3456" s="162">
        <v>0</v>
      </c>
      <c r="I3456" s="162">
        <v>0</v>
      </c>
      <c r="J3456" s="162">
        <v>0</v>
      </c>
      <c r="K3456" s="163">
        <f>Лист4!E3454/1000</f>
        <v>52.678150000000002</v>
      </c>
      <c r="L3456" s="164"/>
      <c r="M3456" s="164"/>
    </row>
    <row r="3457" spans="1:13" s="165" customFormat="1" ht="18.75" customHeight="1" x14ac:dyDescent="0.25">
      <c r="A3457" s="45" t="str">
        <f>Лист4!A3455</f>
        <v xml:space="preserve">Фрунзе ул. д.2 </v>
      </c>
      <c r="B3457" s="185" t="str">
        <f>Лист4!C3455</f>
        <v>Икрянинский район, с. Икряное</v>
      </c>
      <c r="C3457" s="46">
        <f t="shared" si="108"/>
        <v>37.0595</v>
      </c>
      <c r="D3457" s="46">
        <f t="shared" si="109"/>
        <v>2.3654999999999999</v>
      </c>
      <c r="E3457" s="160">
        <v>0</v>
      </c>
      <c r="F3457" s="161">
        <v>2.3654999999999999</v>
      </c>
      <c r="G3457" s="162">
        <v>0</v>
      </c>
      <c r="H3457" s="162">
        <v>0</v>
      </c>
      <c r="I3457" s="162">
        <v>0</v>
      </c>
      <c r="J3457" s="162">
        <v>0</v>
      </c>
      <c r="K3457" s="163">
        <f>Лист4!E3455/1000</f>
        <v>39.424999999999997</v>
      </c>
      <c r="L3457" s="164"/>
      <c r="M3457" s="164"/>
    </row>
    <row r="3458" spans="1:13" s="165" customFormat="1" ht="25.5" customHeight="1" x14ac:dyDescent="0.25">
      <c r="A3458" s="45" t="str">
        <f>Лист4!A3456</f>
        <v xml:space="preserve">Фрунзе ул. д.4 </v>
      </c>
      <c r="B3458" s="185" t="str">
        <f>Лист4!C3456</f>
        <v>Икрянинский район, с. Икряное</v>
      </c>
      <c r="C3458" s="46">
        <f t="shared" si="108"/>
        <v>41.338756000000004</v>
      </c>
      <c r="D3458" s="46">
        <f t="shared" si="109"/>
        <v>2.6386440000000002</v>
      </c>
      <c r="E3458" s="160">
        <v>0</v>
      </c>
      <c r="F3458" s="161">
        <v>2.6386440000000002</v>
      </c>
      <c r="G3458" s="162">
        <v>0</v>
      </c>
      <c r="H3458" s="162">
        <v>0</v>
      </c>
      <c r="I3458" s="162">
        <v>0</v>
      </c>
      <c r="J3458" s="162">
        <v>0</v>
      </c>
      <c r="K3458" s="163">
        <f>Лист4!E3456/1000</f>
        <v>43.977400000000003</v>
      </c>
      <c r="L3458" s="164"/>
      <c r="M3458" s="164"/>
    </row>
    <row r="3459" spans="1:13" s="165" customFormat="1" ht="25.5" customHeight="1" x14ac:dyDescent="0.25">
      <c r="A3459" s="45" t="str">
        <f>Лист4!A3457</f>
        <v xml:space="preserve">Школьная ул. д.30А </v>
      </c>
      <c r="B3459" s="185" t="str">
        <f>Лист4!C3457</f>
        <v>Икрянинский район, с. Икряное</v>
      </c>
      <c r="C3459" s="46">
        <f t="shared" si="108"/>
        <v>51.979885000000003</v>
      </c>
      <c r="D3459" s="46">
        <f t="shared" si="109"/>
        <v>3.3178650000000003</v>
      </c>
      <c r="E3459" s="160">
        <v>0</v>
      </c>
      <c r="F3459" s="161">
        <v>3.3178650000000003</v>
      </c>
      <c r="G3459" s="162">
        <v>0</v>
      </c>
      <c r="H3459" s="162">
        <v>0</v>
      </c>
      <c r="I3459" s="162">
        <v>0</v>
      </c>
      <c r="J3459" s="162">
        <v>0</v>
      </c>
      <c r="K3459" s="163">
        <f>Лист4!E3457/1000</f>
        <v>55.297750000000001</v>
      </c>
      <c r="L3459" s="164"/>
      <c r="M3459" s="164"/>
    </row>
    <row r="3460" spans="1:13" s="165" customFormat="1" ht="25.5" customHeight="1" x14ac:dyDescent="0.25">
      <c r="A3460" s="45" t="str">
        <f>Лист4!A3458</f>
        <v xml:space="preserve">Школьная ул. д.40 </v>
      </c>
      <c r="B3460" s="185" t="str">
        <f>Лист4!C3458</f>
        <v>Икрянинский район, с. Икряное</v>
      </c>
      <c r="C3460" s="46">
        <f t="shared" si="108"/>
        <v>128.920436</v>
      </c>
      <c r="D3460" s="46">
        <f t="shared" si="109"/>
        <v>8.2289639999999977</v>
      </c>
      <c r="E3460" s="160">
        <v>0</v>
      </c>
      <c r="F3460" s="161">
        <v>8.2289639999999977</v>
      </c>
      <c r="G3460" s="162">
        <v>0</v>
      </c>
      <c r="H3460" s="162">
        <v>0</v>
      </c>
      <c r="I3460" s="162">
        <v>0</v>
      </c>
      <c r="J3460" s="162">
        <v>0</v>
      </c>
      <c r="K3460" s="163">
        <f>Лист4!E3458/1000</f>
        <v>137.14939999999999</v>
      </c>
      <c r="L3460" s="164"/>
      <c r="M3460" s="164"/>
    </row>
    <row r="3461" spans="1:13" s="165" customFormat="1" ht="18.75" customHeight="1" x14ac:dyDescent="0.25">
      <c r="A3461" s="45" t="str">
        <f>Лист4!A3459</f>
        <v xml:space="preserve">Школьная ул. д.40Б </v>
      </c>
      <c r="B3461" s="185" t="str">
        <f>Лист4!C3459</f>
        <v>Икрянинский район, с. Икряное</v>
      </c>
      <c r="C3461" s="46">
        <f t="shared" si="108"/>
        <v>58.207619999999999</v>
      </c>
      <c r="D3461" s="46">
        <f t="shared" si="109"/>
        <v>3.7153800000000006</v>
      </c>
      <c r="E3461" s="160">
        <v>0</v>
      </c>
      <c r="F3461" s="161">
        <v>3.7153800000000006</v>
      </c>
      <c r="G3461" s="162">
        <v>0</v>
      </c>
      <c r="H3461" s="162">
        <v>0</v>
      </c>
      <c r="I3461" s="162">
        <v>0</v>
      </c>
      <c r="J3461" s="162">
        <v>0</v>
      </c>
      <c r="K3461" s="163">
        <f>Лист4!E3459/1000</f>
        <v>61.923000000000002</v>
      </c>
      <c r="L3461" s="164"/>
      <c r="M3461" s="164"/>
    </row>
    <row r="3462" spans="1:13" s="165" customFormat="1" ht="18.75" customHeight="1" x14ac:dyDescent="0.25">
      <c r="A3462" s="45" t="str">
        <f>Лист4!A3460</f>
        <v xml:space="preserve">Бебеля ул. д.3 </v>
      </c>
      <c r="B3462" s="185" t="str">
        <f>Лист4!C3460</f>
        <v>Икрянинский район, с. Мумра</v>
      </c>
      <c r="C3462" s="46">
        <f t="shared" si="108"/>
        <v>136.45886000000002</v>
      </c>
      <c r="D3462" s="46">
        <f t="shared" si="109"/>
        <v>8.7101400000000009</v>
      </c>
      <c r="E3462" s="160">
        <v>0</v>
      </c>
      <c r="F3462" s="161">
        <v>8.7101400000000009</v>
      </c>
      <c r="G3462" s="162">
        <v>0</v>
      </c>
      <c r="H3462" s="162">
        <v>0</v>
      </c>
      <c r="I3462" s="162">
        <v>0</v>
      </c>
      <c r="J3462" s="162">
        <v>0</v>
      </c>
      <c r="K3462" s="163">
        <f>Лист4!E3460/1000</f>
        <v>145.16900000000001</v>
      </c>
      <c r="L3462" s="164"/>
      <c r="M3462" s="164"/>
    </row>
    <row r="3463" spans="1:13" s="165" customFormat="1" ht="18.75" customHeight="1" x14ac:dyDescent="0.25">
      <c r="A3463" s="45" t="str">
        <f>Лист4!A3461</f>
        <v xml:space="preserve">Гагарина ул. д.40 </v>
      </c>
      <c r="B3463" s="185" t="str">
        <f>Лист4!C3461</f>
        <v>Икрянинский район, с. Мумра</v>
      </c>
      <c r="C3463" s="46">
        <f t="shared" si="108"/>
        <v>32.102598000000008</v>
      </c>
      <c r="D3463" s="46">
        <f t="shared" si="109"/>
        <v>2.0491020000000004</v>
      </c>
      <c r="E3463" s="160">
        <v>0</v>
      </c>
      <c r="F3463" s="161">
        <v>2.0491020000000004</v>
      </c>
      <c r="G3463" s="162">
        <v>0</v>
      </c>
      <c r="H3463" s="162">
        <v>0</v>
      </c>
      <c r="I3463" s="162">
        <v>0</v>
      </c>
      <c r="J3463" s="162">
        <v>0</v>
      </c>
      <c r="K3463" s="163">
        <f>Лист4!E3461/1000</f>
        <v>34.151700000000005</v>
      </c>
      <c r="L3463" s="164"/>
      <c r="M3463" s="164"/>
    </row>
    <row r="3464" spans="1:13" s="165" customFormat="1" ht="18.75" customHeight="1" x14ac:dyDescent="0.25">
      <c r="A3464" s="45" t="str">
        <f>Лист4!A3462</f>
        <v xml:space="preserve">Дудкина ул. д.3 </v>
      </c>
      <c r="B3464" s="185" t="str">
        <f>Лист4!C3462</f>
        <v>Икрянинский район, с. Мумра</v>
      </c>
      <c r="C3464" s="46">
        <f t="shared" si="108"/>
        <v>124.77958559999999</v>
      </c>
      <c r="D3464" s="46">
        <f t="shared" si="109"/>
        <v>7.9646543999999988</v>
      </c>
      <c r="E3464" s="160">
        <v>0</v>
      </c>
      <c r="F3464" s="161">
        <v>7.9646543999999988</v>
      </c>
      <c r="G3464" s="162">
        <v>0</v>
      </c>
      <c r="H3464" s="162">
        <v>0</v>
      </c>
      <c r="I3464" s="162">
        <v>0</v>
      </c>
      <c r="J3464" s="162">
        <v>0</v>
      </c>
      <c r="K3464" s="163">
        <f>Лист4!E3462/1000</f>
        <v>132.74423999999999</v>
      </c>
      <c r="L3464" s="164"/>
      <c r="M3464" s="164"/>
    </row>
    <row r="3465" spans="1:13" s="165" customFormat="1" ht="18.75" customHeight="1" x14ac:dyDescent="0.25">
      <c r="A3465" s="45" t="str">
        <f>Лист4!A3463</f>
        <v xml:space="preserve">Дудкина ул. д.5 </v>
      </c>
      <c r="B3465" s="185" t="str">
        <f>Лист4!C3463</f>
        <v>Икрянинский район, с. Мумра</v>
      </c>
      <c r="C3465" s="46">
        <f t="shared" si="108"/>
        <v>13.574540000000001</v>
      </c>
      <c r="D3465" s="46">
        <f t="shared" si="109"/>
        <v>0.86646000000000001</v>
      </c>
      <c r="E3465" s="160">
        <v>0</v>
      </c>
      <c r="F3465" s="161">
        <v>0.86646000000000001</v>
      </c>
      <c r="G3465" s="162">
        <v>0</v>
      </c>
      <c r="H3465" s="162">
        <v>0</v>
      </c>
      <c r="I3465" s="162">
        <v>0</v>
      </c>
      <c r="J3465" s="162">
        <v>0</v>
      </c>
      <c r="K3465" s="163">
        <f>Лист4!E3463/1000</f>
        <v>14.441000000000001</v>
      </c>
      <c r="L3465" s="164"/>
      <c r="M3465" s="164"/>
    </row>
    <row r="3466" spans="1:13" s="165" customFormat="1" ht="18.75" customHeight="1" x14ac:dyDescent="0.25">
      <c r="A3466" s="45" t="str">
        <f>Лист4!A3464</f>
        <v xml:space="preserve">Дудкина ул. д.9 </v>
      </c>
      <c r="B3466" s="185" t="str">
        <f>Лист4!C3464</f>
        <v>Икрянинский район, с. Мумра</v>
      </c>
      <c r="C3466" s="46">
        <f t="shared" si="108"/>
        <v>20.712712000000003</v>
      </c>
      <c r="D3466" s="46">
        <f t="shared" si="109"/>
        <v>1.3220880000000004</v>
      </c>
      <c r="E3466" s="160">
        <v>0</v>
      </c>
      <c r="F3466" s="161">
        <v>1.3220880000000004</v>
      </c>
      <c r="G3466" s="162">
        <v>0</v>
      </c>
      <c r="H3466" s="162">
        <v>0</v>
      </c>
      <c r="I3466" s="162">
        <v>0</v>
      </c>
      <c r="J3466" s="162">
        <v>0</v>
      </c>
      <c r="K3466" s="163">
        <f>Лист4!E3464/1000</f>
        <v>22.034800000000004</v>
      </c>
      <c r="L3466" s="164"/>
      <c r="M3466" s="164"/>
    </row>
    <row r="3467" spans="1:13" s="165" customFormat="1" ht="18.75" customHeight="1" x14ac:dyDescent="0.25">
      <c r="A3467" s="45" t="str">
        <f>Лист4!A3465</f>
        <v xml:space="preserve">Крупской ул. д.1 </v>
      </c>
      <c r="B3467" s="185" t="str">
        <f>Лист4!C3465</f>
        <v>Икрянинский район, с. Мумра</v>
      </c>
      <c r="C3467" s="46">
        <f t="shared" si="108"/>
        <v>43.589022</v>
      </c>
      <c r="D3467" s="46">
        <f t="shared" si="109"/>
        <v>2.7822779999999998</v>
      </c>
      <c r="E3467" s="160">
        <v>0</v>
      </c>
      <c r="F3467" s="161">
        <v>2.7822779999999998</v>
      </c>
      <c r="G3467" s="162">
        <v>0</v>
      </c>
      <c r="H3467" s="162">
        <v>0</v>
      </c>
      <c r="I3467" s="162">
        <v>0</v>
      </c>
      <c r="J3467" s="162">
        <v>0</v>
      </c>
      <c r="K3467" s="163">
        <f>Лист4!E3465/1000</f>
        <v>46.371299999999998</v>
      </c>
      <c r="L3467" s="164"/>
      <c r="M3467" s="164"/>
    </row>
    <row r="3468" spans="1:13" s="165" customFormat="1" ht="18.75" customHeight="1" x14ac:dyDescent="0.25">
      <c r="A3468" s="45" t="str">
        <f>Лист4!A3466</f>
        <v xml:space="preserve">Крупской ул. д.2 </v>
      </c>
      <c r="B3468" s="185" t="str">
        <f>Лист4!C3466</f>
        <v>Икрянинский район, с. Мумра</v>
      </c>
      <c r="C3468" s="46">
        <f t="shared" si="108"/>
        <v>63.27422</v>
      </c>
      <c r="D3468" s="46">
        <f t="shared" si="109"/>
        <v>4.03878</v>
      </c>
      <c r="E3468" s="160">
        <v>0</v>
      </c>
      <c r="F3468" s="161">
        <v>4.03878</v>
      </c>
      <c r="G3468" s="162">
        <v>0</v>
      </c>
      <c r="H3468" s="162">
        <v>0</v>
      </c>
      <c r="I3468" s="162">
        <v>0</v>
      </c>
      <c r="J3468" s="162">
        <v>0</v>
      </c>
      <c r="K3468" s="163">
        <f>Лист4!E3466/1000-J3468</f>
        <v>67.313000000000002</v>
      </c>
      <c r="L3468" s="164"/>
      <c r="M3468" s="164"/>
    </row>
    <row r="3469" spans="1:13" s="165" customFormat="1" ht="18.75" customHeight="1" x14ac:dyDescent="0.25">
      <c r="A3469" s="45" t="str">
        <f>Лист4!A3467</f>
        <v xml:space="preserve">Ломоносова ул. д.1 </v>
      </c>
      <c r="B3469" s="185" t="str">
        <f>Лист4!C3467</f>
        <v>Икрянинский район, с. Мумра</v>
      </c>
      <c r="C3469" s="46">
        <f t="shared" si="108"/>
        <v>114.07407599999999</v>
      </c>
      <c r="D3469" s="46">
        <f t="shared" si="109"/>
        <v>7.2813239999999988</v>
      </c>
      <c r="E3469" s="160">
        <v>0</v>
      </c>
      <c r="F3469" s="161">
        <v>7.2813239999999988</v>
      </c>
      <c r="G3469" s="162">
        <v>0</v>
      </c>
      <c r="H3469" s="162">
        <v>0</v>
      </c>
      <c r="I3469" s="162">
        <v>0</v>
      </c>
      <c r="J3469" s="162">
        <v>0</v>
      </c>
      <c r="K3469" s="163">
        <f>Лист4!E3467/1000</f>
        <v>121.35539999999999</v>
      </c>
      <c r="L3469" s="164"/>
      <c r="M3469" s="164"/>
    </row>
    <row r="3470" spans="1:13" s="165" customFormat="1" ht="18.75" customHeight="1" x14ac:dyDescent="0.25">
      <c r="A3470" s="45" t="str">
        <f>Лист4!A3468</f>
        <v xml:space="preserve">Ломоносова ул. д.2 </v>
      </c>
      <c r="B3470" s="185" t="str">
        <f>Лист4!C3468</f>
        <v>Икрянинский район, с. Мумра</v>
      </c>
      <c r="C3470" s="46">
        <f t="shared" si="108"/>
        <v>93.982892000000007</v>
      </c>
      <c r="D3470" s="46">
        <f t="shared" si="109"/>
        <v>5.9989080000000001</v>
      </c>
      <c r="E3470" s="160">
        <v>0</v>
      </c>
      <c r="F3470" s="161">
        <v>5.9989080000000001</v>
      </c>
      <c r="G3470" s="162">
        <v>0</v>
      </c>
      <c r="H3470" s="162">
        <v>0</v>
      </c>
      <c r="I3470" s="162">
        <v>0</v>
      </c>
      <c r="J3470" s="162">
        <v>0</v>
      </c>
      <c r="K3470" s="163">
        <f>Лист4!E3468/1000</f>
        <v>99.981800000000007</v>
      </c>
      <c r="L3470" s="164"/>
      <c r="M3470" s="164"/>
    </row>
    <row r="3471" spans="1:13" s="165" customFormat="1" ht="18.75" customHeight="1" x14ac:dyDescent="0.25">
      <c r="A3471" s="45" t="str">
        <f>Лист4!A3469</f>
        <v xml:space="preserve">Степная ул. д.18 </v>
      </c>
      <c r="B3471" s="185" t="str">
        <f>Лист4!C3469</f>
        <v>Икрянинский район, с. Озерное</v>
      </c>
      <c r="C3471" s="46">
        <f t="shared" si="108"/>
        <v>15.657392</v>
      </c>
      <c r="D3471" s="46">
        <f t="shared" si="109"/>
        <v>0.99940799999999996</v>
      </c>
      <c r="E3471" s="160">
        <v>0</v>
      </c>
      <c r="F3471" s="161">
        <v>0.99940799999999996</v>
      </c>
      <c r="G3471" s="162">
        <v>0</v>
      </c>
      <c r="H3471" s="162">
        <v>0</v>
      </c>
      <c r="I3471" s="162">
        <v>0</v>
      </c>
      <c r="J3471" s="162">
        <v>0</v>
      </c>
      <c r="K3471" s="163">
        <f>Лист4!E3469/1000</f>
        <v>16.6568</v>
      </c>
      <c r="L3471" s="164"/>
      <c r="M3471" s="164"/>
    </row>
    <row r="3472" spans="1:13" s="165" customFormat="1" ht="18.75" customHeight="1" x14ac:dyDescent="0.25">
      <c r="A3472" s="45" t="str">
        <f>Лист4!A3470</f>
        <v xml:space="preserve">Степная ул. д.20 </v>
      </c>
      <c r="B3472" s="185" t="str">
        <f>Лист4!C3470</f>
        <v>Икрянинский район, с. Озерное</v>
      </c>
      <c r="C3472" s="46">
        <f t="shared" si="108"/>
        <v>0</v>
      </c>
      <c r="D3472" s="46">
        <f t="shared" si="109"/>
        <v>0</v>
      </c>
      <c r="E3472" s="160">
        <v>0</v>
      </c>
      <c r="F3472" s="161">
        <v>0</v>
      </c>
      <c r="G3472" s="162">
        <v>0</v>
      </c>
      <c r="H3472" s="162">
        <v>0</v>
      </c>
      <c r="I3472" s="162">
        <v>0</v>
      </c>
      <c r="J3472" s="162">
        <v>0</v>
      </c>
      <c r="K3472" s="163">
        <f>Лист4!E3470/1000</f>
        <v>0</v>
      </c>
      <c r="L3472" s="164"/>
      <c r="M3472" s="164"/>
    </row>
    <row r="3473" spans="1:13" s="165" customFormat="1" ht="18.75" customHeight="1" x14ac:dyDescent="0.25">
      <c r="A3473" s="45" t="str">
        <f>Лист4!A3471</f>
        <v xml:space="preserve">Степная ул. д.22 </v>
      </c>
      <c r="B3473" s="185" t="str">
        <f>Лист4!C3471</f>
        <v>Икрянинский район, с. Озерное</v>
      </c>
      <c r="C3473" s="46">
        <f t="shared" si="108"/>
        <v>0.68243999999999994</v>
      </c>
      <c r="D3473" s="46">
        <f t="shared" si="109"/>
        <v>4.3560000000000001E-2</v>
      </c>
      <c r="E3473" s="160">
        <v>0</v>
      </c>
      <c r="F3473" s="161">
        <v>4.3560000000000001E-2</v>
      </c>
      <c r="G3473" s="162">
        <v>0</v>
      </c>
      <c r="H3473" s="162">
        <v>0</v>
      </c>
      <c r="I3473" s="162">
        <v>0</v>
      </c>
      <c r="J3473" s="162">
        <v>0</v>
      </c>
      <c r="K3473" s="163">
        <f>Лист4!E3471/1000</f>
        <v>0.72599999999999998</v>
      </c>
      <c r="L3473" s="164"/>
      <c r="M3473" s="164"/>
    </row>
    <row r="3474" spans="1:13" s="165" customFormat="1" ht="18.75" customHeight="1" x14ac:dyDescent="0.25">
      <c r="A3474" s="45" t="str">
        <f>Лист4!A3472</f>
        <v xml:space="preserve">Аптечная ул. д.13 </v>
      </c>
      <c r="B3474" s="185" t="str">
        <f>Лист4!C3472</f>
        <v>Икрянинский район, с. Оранжереи</v>
      </c>
      <c r="C3474" s="46">
        <f t="shared" si="108"/>
        <v>81.411670399999991</v>
      </c>
      <c r="D3474" s="46">
        <f t="shared" si="109"/>
        <v>5.1964895999999996</v>
      </c>
      <c r="E3474" s="160">
        <v>0</v>
      </c>
      <c r="F3474" s="161">
        <v>5.1964895999999996</v>
      </c>
      <c r="G3474" s="162">
        <v>0</v>
      </c>
      <c r="H3474" s="162">
        <v>0</v>
      </c>
      <c r="I3474" s="162">
        <v>0</v>
      </c>
      <c r="J3474" s="162">
        <v>0</v>
      </c>
      <c r="K3474" s="163">
        <f>Лист4!E3472/1000</f>
        <v>86.608159999999998</v>
      </c>
      <c r="L3474" s="164"/>
      <c r="M3474" s="164"/>
    </row>
    <row r="3475" spans="1:13" s="165" customFormat="1" ht="18.75" customHeight="1" x14ac:dyDescent="0.25">
      <c r="A3475" s="45" t="str">
        <f>Лист4!A3473</f>
        <v xml:space="preserve">Аптечная ул. д.15 </v>
      </c>
      <c r="B3475" s="185" t="str">
        <f>Лист4!C3473</f>
        <v>Икрянинский район, с. Оранжереи</v>
      </c>
      <c r="C3475" s="46">
        <f t="shared" si="108"/>
        <v>141.65903399999996</v>
      </c>
      <c r="D3475" s="46">
        <f t="shared" si="109"/>
        <v>9.0420659999999984</v>
      </c>
      <c r="E3475" s="160">
        <v>0</v>
      </c>
      <c r="F3475" s="161">
        <v>9.0420659999999984</v>
      </c>
      <c r="G3475" s="162">
        <v>0</v>
      </c>
      <c r="H3475" s="162">
        <v>0</v>
      </c>
      <c r="I3475" s="162">
        <v>0</v>
      </c>
      <c r="J3475" s="162">
        <v>0</v>
      </c>
      <c r="K3475" s="163">
        <f>Лист4!E3473/1000</f>
        <v>150.70109999999997</v>
      </c>
      <c r="L3475" s="164"/>
      <c r="M3475" s="164"/>
    </row>
    <row r="3476" spans="1:13" s="165" customFormat="1" ht="18.75" customHeight="1" x14ac:dyDescent="0.25">
      <c r="A3476" s="45" t="str">
        <f>Лист4!A3474</f>
        <v xml:space="preserve">Аптечная ул. д.17 </v>
      </c>
      <c r="B3476" s="185" t="str">
        <f>Лист4!C3474</f>
        <v>Икрянинский район, с. Оранжереи</v>
      </c>
      <c r="C3476" s="46">
        <f t="shared" si="108"/>
        <v>127.89771599999999</v>
      </c>
      <c r="D3476" s="46">
        <f t="shared" si="109"/>
        <v>8.1636839999999999</v>
      </c>
      <c r="E3476" s="160">
        <v>0</v>
      </c>
      <c r="F3476" s="161">
        <v>8.1636839999999999</v>
      </c>
      <c r="G3476" s="162">
        <v>0</v>
      </c>
      <c r="H3476" s="162">
        <v>0</v>
      </c>
      <c r="I3476" s="162">
        <v>0</v>
      </c>
      <c r="J3476" s="162">
        <v>419.75</v>
      </c>
      <c r="K3476" s="163">
        <f>Лист4!E3474/1000-J3476</f>
        <v>-283.68860000000001</v>
      </c>
      <c r="L3476" s="164"/>
      <c r="M3476" s="164"/>
    </row>
    <row r="3477" spans="1:13" s="165" customFormat="1" ht="18.75" customHeight="1" x14ac:dyDescent="0.25">
      <c r="A3477" s="45" t="str">
        <f>Лист4!A3475</f>
        <v xml:space="preserve">Аптечная ул. д.19 </v>
      </c>
      <c r="B3477" s="185" t="str">
        <f>Лист4!C3475</f>
        <v>Икрянинский район, с. Оранжереи</v>
      </c>
      <c r="C3477" s="46">
        <f t="shared" si="108"/>
        <v>167.47400959999996</v>
      </c>
      <c r="D3477" s="46">
        <f t="shared" si="109"/>
        <v>10.689830399999998</v>
      </c>
      <c r="E3477" s="160">
        <v>0</v>
      </c>
      <c r="F3477" s="161">
        <v>10.689830399999998</v>
      </c>
      <c r="G3477" s="162">
        <v>0</v>
      </c>
      <c r="H3477" s="162">
        <v>0</v>
      </c>
      <c r="I3477" s="162">
        <v>0</v>
      </c>
      <c r="J3477" s="162">
        <v>0</v>
      </c>
      <c r="K3477" s="163">
        <f>Лист4!E3475/1000</f>
        <v>178.16383999999996</v>
      </c>
      <c r="L3477" s="164"/>
      <c r="M3477" s="164"/>
    </row>
    <row r="3478" spans="1:13" s="165" customFormat="1" ht="18.75" customHeight="1" x14ac:dyDescent="0.25">
      <c r="A3478" s="45" t="str">
        <f>Лист4!A3476</f>
        <v xml:space="preserve">Кирова ул. д.1 </v>
      </c>
      <c r="B3478" s="185" t="str">
        <f>Лист4!C3476</f>
        <v>Икрянинский район, с. Оранжереи</v>
      </c>
      <c r="C3478" s="46">
        <f t="shared" si="108"/>
        <v>43.654906599999997</v>
      </c>
      <c r="D3478" s="46">
        <f t="shared" si="109"/>
        <v>2.7864833999999998</v>
      </c>
      <c r="E3478" s="160">
        <v>0</v>
      </c>
      <c r="F3478" s="161">
        <v>2.7864833999999998</v>
      </c>
      <c r="G3478" s="162">
        <v>0</v>
      </c>
      <c r="H3478" s="162">
        <v>0</v>
      </c>
      <c r="I3478" s="162">
        <v>0</v>
      </c>
      <c r="J3478" s="162">
        <v>0</v>
      </c>
      <c r="K3478" s="163">
        <f>Лист4!E3476/1000</f>
        <v>46.441389999999998</v>
      </c>
      <c r="L3478" s="164"/>
      <c r="M3478" s="164"/>
    </row>
    <row r="3479" spans="1:13" s="165" customFormat="1" ht="18.75" customHeight="1" x14ac:dyDescent="0.25">
      <c r="A3479" s="45" t="str">
        <f>Лист4!A3477</f>
        <v xml:space="preserve">Кирова ул. д.10 </v>
      </c>
      <c r="B3479" s="185" t="str">
        <f>Лист4!C3477</f>
        <v>Икрянинский район, с. Оранжереи</v>
      </c>
      <c r="C3479" s="46">
        <f t="shared" si="108"/>
        <v>16.904865999999998</v>
      </c>
      <c r="D3479" s="46">
        <f t="shared" si="109"/>
        <v>1.0790339999999998</v>
      </c>
      <c r="E3479" s="160">
        <v>0</v>
      </c>
      <c r="F3479" s="161">
        <v>1.0790339999999998</v>
      </c>
      <c r="G3479" s="162">
        <v>0</v>
      </c>
      <c r="H3479" s="162">
        <v>0</v>
      </c>
      <c r="I3479" s="162">
        <v>0</v>
      </c>
      <c r="J3479" s="162">
        <v>0</v>
      </c>
      <c r="K3479" s="163">
        <f>Лист4!E3477/1000</f>
        <v>17.983899999999998</v>
      </c>
      <c r="L3479" s="164"/>
      <c r="M3479" s="164"/>
    </row>
    <row r="3480" spans="1:13" s="165" customFormat="1" ht="18.75" customHeight="1" x14ac:dyDescent="0.25">
      <c r="A3480" s="45" t="str">
        <f>Лист4!A3478</f>
        <v xml:space="preserve">Кирова ул. д.12 </v>
      </c>
      <c r="B3480" s="185" t="str">
        <f>Лист4!C3478</f>
        <v>Икрянинский район, с. Оранжереи</v>
      </c>
      <c r="C3480" s="46">
        <f t="shared" si="108"/>
        <v>13.656282399999998</v>
      </c>
      <c r="D3480" s="46">
        <f t="shared" si="109"/>
        <v>0.87167759999999994</v>
      </c>
      <c r="E3480" s="160">
        <v>0</v>
      </c>
      <c r="F3480" s="161">
        <v>0.87167759999999994</v>
      </c>
      <c r="G3480" s="162">
        <v>0</v>
      </c>
      <c r="H3480" s="162">
        <v>0</v>
      </c>
      <c r="I3480" s="162">
        <v>0</v>
      </c>
      <c r="J3480" s="162">
        <v>0</v>
      </c>
      <c r="K3480" s="163">
        <f>Лист4!E3478/1000</f>
        <v>14.527959999999998</v>
      </c>
      <c r="L3480" s="164"/>
      <c r="M3480" s="164"/>
    </row>
    <row r="3481" spans="1:13" s="165" customFormat="1" ht="18.75" customHeight="1" x14ac:dyDescent="0.25">
      <c r="A3481" s="45" t="str">
        <f>Лист4!A3479</f>
        <v xml:space="preserve">Кирова ул. д.15 </v>
      </c>
      <c r="B3481" s="185" t="str">
        <f>Лист4!C3479</f>
        <v>Икрянинский район, с. Оранжереи</v>
      </c>
      <c r="C3481" s="46">
        <f t="shared" si="108"/>
        <v>0</v>
      </c>
      <c r="D3481" s="46">
        <f t="shared" si="109"/>
        <v>0</v>
      </c>
      <c r="E3481" s="160">
        <v>0</v>
      </c>
      <c r="F3481" s="161">
        <v>0</v>
      </c>
      <c r="G3481" s="162">
        <v>0</v>
      </c>
      <c r="H3481" s="162">
        <v>0</v>
      </c>
      <c r="I3481" s="162">
        <v>0</v>
      </c>
      <c r="J3481" s="162">
        <v>0</v>
      </c>
      <c r="K3481" s="163">
        <f>Лист4!E3479/1000</f>
        <v>0</v>
      </c>
      <c r="L3481" s="164"/>
      <c r="M3481" s="164"/>
    </row>
    <row r="3482" spans="1:13" s="165" customFormat="1" ht="18.75" customHeight="1" x14ac:dyDescent="0.25">
      <c r="A3482" s="45" t="str">
        <f>Лист4!A3480</f>
        <v xml:space="preserve">Кирова ул. д.20 </v>
      </c>
      <c r="B3482" s="185" t="str">
        <f>Лист4!C3480</f>
        <v>Икрянинский район, с. Оранжереи</v>
      </c>
      <c r="C3482" s="46">
        <f t="shared" si="108"/>
        <v>30.755296000000001</v>
      </c>
      <c r="D3482" s="46">
        <f t="shared" si="109"/>
        <v>1.9631040000000002</v>
      </c>
      <c r="E3482" s="160">
        <v>0</v>
      </c>
      <c r="F3482" s="161">
        <v>1.9631040000000002</v>
      </c>
      <c r="G3482" s="162">
        <v>0</v>
      </c>
      <c r="H3482" s="162">
        <v>0</v>
      </c>
      <c r="I3482" s="162">
        <v>0</v>
      </c>
      <c r="J3482" s="162">
        <v>0</v>
      </c>
      <c r="K3482" s="163">
        <f>Лист4!E3480/1000</f>
        <v>32.718400000000003</v>
      </c>
      <c r="L3482" s="164"/>
      <c r="M3482" s="164"/>
    </row>
    <row r="3483" spans="1:13" s="165" customFormat="1" ht="18.75" customHeight="1" x14ac:dyDescent="0.25">
      <c r="A3483" s="45" t="str">
        <f>Лист4!A3481</f>
        <v xml:space="preserve">Кирова ул. д.24 </v>
      </c>
      <c r="B3483" s="185" t="str">
        <f>Лист4!C3481</f>
        <v>Икрянинский район, с. Оранжереи</v>
      </c>
      <c r="C3483" s="46">
        <f t="shared" si="108"/>
        <v>10.4342068</v>
      </c>
      <c r="D3483" s="46">
        <f t="shared" si="109"/>
        <v>0.66601319999999997</v>
      </c>
      <c r="E3483" s="160">
        <v>0</v>
      </c>
      <c r="F3483" s="161">
        <v>0.66601319999999997</v>
      </c>
      <c r="G3483" s="162">
        <v>0</v>
      </c>
      <c r="H3483" s="162">
        <v>0</v>
      </c>
      <c r="I3483" s="162">
        <v>0</v>
      </c>
      <c r="J3483" s="162">
        <v>0</v>
      </c>
      <c r="K3483" s="163">
        <f>Лист4!E3481/1000</f>
        <v>11.10022</v>
      </c>
      <c r="L3483" s="164"/>
      <c r="M3483" s="164"/>
    </row>
    <row r="3484" spans="1:13" s="165" customFormat="1" ht="18.75" customHeight="1" x14ac:dyDescent="0.25">
      <c r="A3484" s="45" t="str">
        <f>Лист4!A3482</f>
        <v xml:space="preserve">Кирова ул. д.3 </v>
      </c>
      <c r="B3484" s="185" t="str">
        <f>Лист4!C3482</f>
        <v>Икрянинский район, с. Оранжереи</v>
      </c>
      <c r="C3484" s="46">
        <f t="shared" si="108"/>
        <v>192.36790739999998</v>
      </c>
      <c r="D3484" s="46">
        <f t="shared" si="109"/>
        <v>12.278802599999999</v>
      </c>
      <c r="E3484" s="160">
        <v>0</v>
      </c>
      <c r="F3484" s="161">
        <v>12.278802599999999</v>
      </c>
      <c r="G3484" s="162">
        <v>0</v>
      </c>
      <c r="H3484" s="162">
        <v>0</v>
      </c>
      <c r="I3484" s="162">
        <v>0</v>
      </c>
      <c r="J3484" s="162">
        <v>0</v>
      </c>
      <c r="K3484" s="163">
        <f>Лист4!E3482/1000</f>
        <v>204.64670999999998</v>
      </c>
      <c r="L3484" s="164"/>
      <c r="M3484" s="164"/>
    </row>
    <row r="3485" spans="1:13" s="165" customFormat="1" ht="18.75" customHeight="1" x14ac:dyDescent="0.25">
      <c r="A3485" s="45" t="str">
        <f>Лист4!A3483</f>
        <v xml:space="preserve">Кирова ул. д.4 </v>
      </c>
      <c r="B3485" s="185" t="str">
        <f>Лист4!C3483</f>
        <v>Икрянинский район, с. Оранжереи</v>
      </c>
      <c r="C3485" s="46">
        <f t="shared" si="108"/>
        <v>13.8377494</v>
      </c>
      <c r="D3485" s="46">
        <f t="shared" si="109"/>
        <v>0.88326060000000006</v>
      </c>
      <c r="E3485" s="160">
        <v>0</v>
      </c>
      <c r="F3485" s="161">
        <v>0.88326060000000006</v>
      </c>
      <c r="G3485" s="162">
        <v>0</v>
      </c>
      <c r="H3485" s="162">
        <v>0</v>
      </c>
      <c r="I3485" s="162">
        <v>0</v>
      </c>
      <c r="J3485" s="162">
        <v>0</v>
      </c>
      <c r="K3485" s="163">
        <f>Лист4!E3483/1000</f>
        <v>14.72101</v>
      </c>
      <c r="L3485" s="164"/>
      <c r="M3485" s="164"/>
    </row>
    <row r="3486" spans="1:13" s="165" customFormat="1" ht="18.75" customHeight="1" x14ac:dyDescent="0.25">
      <c r="A3486" s="45" t="str">
        <f>Лист4!A3484</f>
        <v xml:space="preserve">Кирова ул. д.5 </v>
      </c>
      <c r="B3486" s="185" t="str">
        <f>Лист4!C3484</f>
        <v>Икрянинский район, с. Оранжереи</v>
      </c>
      <c r="C3486" s="46">
        <f t="shared" si="108"/>
        <v>305.74594159999998</v>
      </c>
      <c r="D3486" s="46">
        <f t="shared" si="109"/>
        <v>19.515698399999998</v>
      </c>
      <c r="E3486" s="160">
        <v>0</v>
      </c>
      <c r="F3486" s="161">
        <v>19.515698399999998</v>
      </c>
      <c r="G3486" s="162">
        <v>0</v>
      </c>
      <c r="H3486" s="162">
        <v>0</v>
      </c>
      <c r="I3486" s="162">
        <v>0</v>
      </c>
      <c r="J3486" s="162">
        <v>0</v>
      </c>
      <c r="K3486" s="163">
        <f>Лист4!E3484/1000</f>
        <v>325.26164</v>
      </c>
      <c r="L3486" s="164"/>
      <c r="M3486" s="164"/>
    </row>
    <row r="3487" spans="1:13" s="165" customFormat="1" ht="18.75" customHeight="1" x14ac:dyDescent="0.25">
      <c r="A3487" s="45" t="str">
        <f>Лист4!A3485</f>
        <v xml:space="preserve">Кирова ул. д.6 </v>
      </c>
      <c r="B3487" s="185" t="str">
        <f>Лист4!C3485</f>
        <v>Икрянинский район, с. Оранжереи</v>
      </c>
      <c r="C3487" s="46">
        <f t="shared" si="108"/>
        <v>6.5357447999999998</v>
      </c>
      <c r="D3487" s="46">
        <f t="shared" si="109"/>
        <v>0.41717519999999997</v>
      </c>
      <c r="E3487" s="160">
        <v>0</v>
      </c>
      <c r="F3487" s="161">
        <v>0.41717519999999997</v>
      </c>
      <c r="G3487" s="162">
        <v>0</v>
      </c>
      <c r="H3487" s="162">
        <v>0</v>
      </c>
      <c r="I3487" s="162">
        <v>0</v>
      </c>
      <c r="J3487" s="162">
        <v>0</v>
      </c>
      <c r="K3487" s="163">
        <f>Лист4!E3485/1000</f>
        <v>6.9529199999999998</v>
      </c>
      <c r="L3487" s="164"/>
      <c r="M3487" s="164"/>
    </row>
    <row r="3488" spans="1:13" s="165" customFormat="1" ht="18.75" customHeight="1" x14ac:dyDescent="0.25">
      <c r="A3488" s="45" t="str">
        <f>Лист4!A3486</f>
        <v xml:space="preserve">Кирова ул. д.7 </v>
      </c>
      <c r="B3488" s="185" t="str">
        <f>Лист4!C3486</f>
        <v>Икрянинский район, с. Оранжереи</v>
      </c>
      <c r="C3488" s="46">
        <f t="shared" si="108"/>
        <v>83.109865000000013</v>
      </c>
      <c r="D3488" s="46">
        <f t="shared" si="109"/>
        <v>5.3048850000000005</v>
      </c>
      <c r="E3488" s="160">
        <v>0</v>
      </c>
      <c r="F3488" s="161">
        <v>5.3048850000000005</v>
      </c>
      <c r="G3488" s="162">
        <v>0</v>
      </c>
      <c r="H3488" s="162">
        <v>0</v>
      </c>
      <c r="I3488" s="162">
        <v>0</v>
      </c>
      <c r="J3488" s="162">
        <v>0</v>
      </c>
      <c r="K3488" s="163">
        <f>Лист4!E3486/1000</f>
        <v>88.414750000000012</v>
      </c>
      <c r="L3488" s="164"/>
      <c r="M3488" s="164"/>
    </row>
    <row r="3489" spans="1:13" s="165" customFormat="1" ht="18.75" customHeight="1" x14ac:dyDescent="0.25">
      <c r="A3489" s="45" t="str">
        <f>Лист4!A3487</f>
        <v xml:space="preserve">Кирова ул. д.7А </v>
      </c>
      <c r="B3489" s="185" t="str">
        <f>Лист4!C3487</f>
        <v>Икрянинский район, с. Оранжереи</v>
      </c>
      <c r="C3489" s="46">
        <f t="shared" si="108"/>
        <v>261.56085619999999</v>
      </c>
      <c r="D3489" s="46">
        <f t="shared" si="109"/>
        <v>16.695373799999999</v>
      </c>
      <c r="E3489" s="160">
        <v>0</v>
      </c>
      <c r="F3489" s="161">
        <v>16.695373799999999</v>
      </c>
      <c r="G3489" s="162">
        <v>0</v>
      </c>
      <c r="H3489" s="162">
        <v>0</v>
      </c>
      <c r="I3489" s="162">
        <v>0</v>
      </c>
      <c r="J3489" s="162">
        <v>0</v>
      </c>
      <c r="K3489" s="163">
        <f>Лист4!E3487/1000</f>
        <v>278.25622999999996</v>
      </c>
      <c r="L3489" s="164"/>
      <c r="M3489" s="164"/>
    </row>
    <row r="3490" spans="1:13" s="165" customFormat="1" ht="18.75" customHeight="1" x14ac:dyDescent="0.25">
      <c r="A3490" s="45" t="str">
        <f>Лист4!A3488</f>
        <v xml:space="preserve">Кирова ул. д.8 </v>
      </c>
      <c r="B3490" s="185" t="str">
        <f>Лист4!C3488</f>
        <v>Икрянинский район, с. Оранжереи</v>
      </c>
      <c r="C3490" s="46">
        <f t="shared" si="108"/>
        <v>23.112992599999998</v>
      </c>
      <c r="D3490" s="46">
        <f t="shared" si="109"/>
        <v>1.4752973999999996</v>
      </c>
      <c r="E3490" s="160">
        <v>0</v>
      </c>
      <c r="F3490" s="161">
        <v>1.4752973999999996</v>
      </c>
      <c r="G3490" s="162">
        <v>0</v>
      </c>
      <c r="H3490" s="162">
        <v>0</v>
      </c>
      <c r="I3490" s="162">
        <v>0</v>
      </c>
      <c r="J3490" s="162">
        <v>0</v>
      </c>
      <c r="K3490" s="163">
        <f>Лист4!E3488/1000</f>
        <v>24.588289999999997</v>
      </c>
      <c r="L3490" s="164"/>
      <c r="M3490" s="164"/>
    </row>
    <row r="3491" spans="1:13" s="165" customFormat="1" ht="18.75" customHeight="1" x14ac:dyDescent="0.25">
      <c r="A3491" s="45" t="str">
        <f>Лист4!A3489</f>
        <v xml:space="preserve">Корнеева ул. д.38 </v>
      </c>
      <c r="B3491" s="185" t="str">
        <f>Лист4!C3489</f>
        <v>Икрянинский район, с. Оранжереи</v>
      </c>
      <c r="C3491" s="46">
        <f t="shared" si="108"/>
        <v>72.278762</v>
      </c>
      <c r="D3491" s="46">
        <f t="shared" si="109"/>
        <v>4.6135380000000001</v>
      </c>
      <c r="E3491" s="160">
        <v>0</v>
      </c>
      <c r="F3491" s="161">
        <v>4.6135380000000001</v>
      </c>
      <c r="G3491" s="162">
        <v>0</v>
      </c>
      <c r="H3491" s="162">
        <v>0</v>
      </c>
      <c r="I3491" s="162">
        <v>0</v>
      </c>
      <c r="J3491" s="162">
        <v>0</v>
      </c>
      <c r="K3491" s="163">
        <f>Лист4!E3489/1000</f>
        <v>76.892300000000006</v>
      </c>
      <c r="L3491" s="164"/>
      <c r="M3491" s="164"/>
    </row>
    <row r="3492" spans="1:13" s="165" customFormat="1" ht="18.75" customHeight="1" x14ac:dyDescent="0.25">
      <c r="A3492" s="45" t="str">
        <f>Лист4!A3490</f>
        <v xml:space="preserve">Корнеева ул. д.40 </v>
      </c>
      <c r="B3492" s="185" t="str">
        <f>Лист4!C3490</f>
        <v>Икрянинский район, с. Оранжереи</v>
      </c>
      <c r="C3492" s="46">
        <f t="shared" si="108"/>
        <v>61.560223999999998</v>
      </c>
      <c r="D3492" s="46">
        <f t="shared" si="109"/>
        <v>3.9293760000000009</v>
      </c>
      <c r="E3492" s="160">
        <v>0</v>
      </c>
      <c r="F3492" s="161">
        <v>3.9293760000000009</v>
      </c>
      <c r="G3492" s="162">
        <v>0</v>
      </c>
      <c r="H3492" s="162">
        <v>0</v>
      </c>
      <c r="I3492" s="162">
        <v>0</v>
      </c>
      <c r="J3492" s="162">
        <v>1025.67</v>
      </c>
      <c r="K3492" s="163">
        <f>Лист4!E3490/1000-J3492</f>
        <v>-960.18040000000008</v>
      </c>
      <c r="L3492" s="164"/>
      <c r="M3492" s="164"/>
    </row>
    <row r="3493" spans="1:13" s="165" customFormat="1" ht="18.75" customHeight="1" x14ac:dyDescent="0.25">
      <c r="A3493" s="45" t="str">
        <f>Лист4!A3491</f>
        <v xml:space="preserve">Корнеева ул. д.5 </v>
      </c>
      <c r="B3493" s="185" t="str">
        <f>Лист4!C3491</f>
        <v>Икрянинский район, с. Оранжереи</v>
      </c>
      <c r="C3493" s="46">
        <f t="shared" si="108"/>
        <v>136.52729199999999</v>
      </c>
      <c r="D3493" s="46">
        <f t="shared" si="109"/>
        <v>8.7145079999999986</v>
      </c>
      <c r="E3493" s="160">
        <v>0</v>
      </c>
      <c r="F3493" s="161">
        <v>8.7145079999999986</v>
      </c>
      <c r="G3493" s="162">
        <v>0</v>
      </c>
      <c r="H3493" s="162">
        <v>0</v>
      </c>
      <c r="I3493" s="162">
        <v>0</v>
      </c>
      <c r="J3493" s="162">
        <v>0</v>
      </c>
      <c r="K3493" s="163">
        <f>Лист4!E3491/1000</f>
        <v>145.24179999999998</v>
      </c>
      <c r="L3493" s="164"/>
      <c r="M3493" s="164"/>
    </row>
    <row r="3494" spans="1:13" s="165" customFormat="1" ht="18.75" customHeight="1" x14ac:dyDescent="0.25">
      <c r="A3494" s="45" t="str">
        <f>Лист4!A3492</f>
        <v xml:space="preserve">Набережная ул. д.1 </v>
      </c>
      <c r="B3494" s="185" t="str">
        <f>Лист4!C3492</f>
        <v>Икрянинский район, с. Оранжереи</v>
      </c>
      <c r="C3494" s="46">
        <f t="shared" si="108"/>
        <v>124.76098300000001</v>
      </c>
      <c r="D3494" s="46">
        <f t="shared" si="109"/>
        <v>7.9634670000000014</v>
      </c>
      <c r="E3494" s="160">
        <v>0</v>
      </c>
      <c r="F3494" s="161">
        <v>7.9634670000000014</v>
      </c>
      <c r="G3494" s="162">
        <v>0</v>
      </c>
      <c r="H3494" s="162">
        <v>0</v>
      </c>
      <c r="I3494" s="162">
        <v>0</v>
      </c>
      <c r="J3494" s="162">
        <v>0</v>
      </c>
      <c r="K3494" s="163">
        <f>Лист4!E3492/1000</f>
        <v>132.72445000000002</v>
      </c>
      <c r="L3494" s="164"/>
      <c r="M3494" s="164"/>
    </row>
    <row r="3495" spans="1:13" s="165" customFormat="1" ht="18.75" customHeight="1" x14ac:dyDescent="0.25">
      <c r="A3495" s="45" t="str">
        <f>Лист4!A3493</f>
        <v xml:space="preserve">Набережная ул. д.1А </v>
      </c>
      <c r="B3495" s="185" t="str">
        <f>Лист4!C3493</f>
        <v>Икрянинский район, с. Оранжереи</v>
      </c>
      <c r="C3495" s="46">
        <f t="shared" si="108"/>
        <v>9.0950263999999983</v>
      </c>
      <c r="D3495" s="46">
        <f t="shared" si="109"/>
        <v>0.58053359999999998</v>
      </c>
      <c r="E3495" s="160">
        <v>0</v>
      </c>
      <c r="F3495" s="161">
        <v>0.58053359999999998</v>
      </c>
      <c r="G3495" s="162">
        <v>0</v>
      </c>
      <c r="H3495" s="162">
        <v>0</v>
      </c>
      <c r="I3495" s="162">
        <v>0</v>
      </c>
      <c r="J3495" s="162">
        <v>0</v>
      </c>
      <c r="K3495" s="163">
        <f>Лист4!E3493/1000-J3495</f>
        <v>9.6755599999999991</v>
      </c>
      <c r="L3495" s="164"/>
      <c r="M3495" s="164"/>
    </row>
    <row r="3496" spans="1:13" s="165" customFormat="1" ht="18.75" customHeight="1" x14ac:dyDescent="0.25">
      <c r="A3496" s="45" t="str">
        <f>Лист4!A3494</f>
        <v xml:space="preserve">Набережная ул. д.2 </v>
      </c>
      <c r="B3496" s="185" t="str">
        <f>Лист4!C3494</f>
        <v>Икрянинский район, с. Оранжереи</v>
      </c>
      <c r="C3496" s="46">
        <f t="shared" si="108"/>
        <v>0</v>
      </c>
      <c r="D3496" s="46">
        <f t="shared" si="109"/>
        <v>0</v>
      </c>
      <c r="E3496" s="160">
        <v>0</v>
      </c>
      <c r="F3496" s="161">
        <v>0</v>
      </c>
      <c r="G3496" s="162">
        <v>0</v>
      </c>
      <c r="H3496" s="162">
        <v>0</v>
      </c>
      <c r="I3496" s="162">
        <v>0</v>
      </c>
      <c r="J3496" s="162">
        <v>0</v>
      </c>
      <c r="K3496" s="163">
        <f>Лист4!E3494/1000</f>
        <v>0</v>
      </c>
      <c r="L3496" s="164"/>
      <c r="M3496" s="164"/>
    </row>
    <row r="3497" spans="1:13" s="165" customFormat="1" ht="18.75" customHeight="1" x14ac:dyDescent="0.25">
      <c r="A3497" s="45" t="str">
        <f>Лист4!A3495</f>
        <v xml:space="preserve">Набережная ул. д.3 </v>
      </c>
      <c r="B3497" s="185" t="str">
        <f>Лист4!C3495</f>
        <v>Икрянинский район, с. Оранжереи</v>
      </c>
      <c r="C3497" s="46">
        <f t="shared" si="108"/>
        <v>209.66970719999995</v>
      </c>
      <c r="D3497" s="46">
        <f t="shared" si="109"/>
        <v>13.383172799999997</v>
      </c>
      <c r="E3497" s="160">
        <v>0</v>
      </c>
      <c r="F3497" s="161">
        <v>13.383172799999997</v>
      </c>
      <c r="G3497" s="162">
        <v>0</v>
      </c>
      <c r="H3497" s="162">
        <v>0</v>
      </c>
      <c r="I3497" s="162">
        <v>0</v>
      </c>
      <c r="J3497" s="162">
        <v>0</v>
      </c>
      <c r="K3497" s="163">
        <f>Лист4!E3495/1000</f>
        <v>223.05287999999996</v>
      </c>
      <c r="L3497" s="164"/>
      <c r="M3497" s="164"/>
    </row>
    <row r="3498" spans="1:13" s="165" customFormat="1" ht="18.75" customHeight="1" x14ac:dyDescent="0.25">
      <c r="A3498" s="45" t="str">
        <f>Лист4!A3496</f>
        <v xml:space="preserve">Набережная ул. д.9 </v>
      </c>
      <c r="B3498" s="185" t="str">
        <f>Лист4!C3496</f>
        <v>Икрянинский район, с. Оранжереи</v>
      </c>
      <c r="C3498" s="46">
        <f t="shared" si="108"/>
        <v>11.2987436</v>
      </c>
      <c r="D3498" s="46">
        <f t="shared" si="109"/>
        <v>0.72119639999999996</v>
      </c>
      <c r="E3498" s="160">
        <v>0</v>
      </c>
      <c r="F3498" s="161">
        <v>0.72119639999999996</v>
      </c>
      <c r="G3498" s="162">
        <v>0</v>
      </c>
      <c r="H3498" s="162">
        <v>0</v>
      </c>
      <c r="I3498" s="162">
        <v>0</v>
      </c>
      <c r="J3498" s="162">
        <v>0</v>
      </c>
      <c r="K3498" s="163">
        <f>Лист4!E3496/1000</f>
        <v>12.01994</v>
      </c>
      <c r="L3498" s="164"/>
      <c r="M3498" s="164"/>
    </row>
    <row r="3499" spans="1:13" s="165" customFormat="1" ht="18.75" customHeight="1" x14ac:dyDescent="0.25">
      <c r="A3499" s="45" t="str">
        <f>Лист4!A3497</f>
        <v xml:space="preserve">Чкалова ул. д.62 </v>
      </c>
      <c r="B3499" s="185" t="str">
        <f>Лист4!C3497</f>
        <v>Икрянинский район, с. Оранжереи</v>
      </c>
      <c r="C3499" s="46">
        <f t="shared" si="108"/>
        <v>535.86031979999996</v>
      </c>
      <c r="D3499" s="46">
        <f t="shared" si="109"/>
        <v>34.203850200000005</v>
      </c>
      <c r="E3499" s="160">
        <v>0</v>
      </c>
      <c r="F3499" s="161">
        <v>34.203850200000005</v>
      </c>
      <c r="G3499" s="162">
        <v>0</v>
      </c>
      <c r="H3499" s="162">
        <v>0</v>
      </c>
      <c r="I3499" s="162">
        <v>0</v>
      </c>
      <c r="J3499" s="162">
        <v>0</v>
      </c>
      <c r="K3499" s="163">
        <f>Лист4!E3497/1000</f>
        <v>570.06416999999999</v>
      </c>
      <c r="L3499" s="164"/>
      <c r="M3499" s="164"/>
    </row>
    <row r="3500" spans="1:13" s="165" customFormat="1" ht="18.75" customHeight="1" x14ac:dyDescent="0.25">
      <c r="A3500" s="45" t="str">
        <f>Лист4!A3498</f>
        <v xml:space="preserve">Школьная ул. д.33 </v>
      </c>
      <c r="B3500" s="185" t="str">
        <f>Лист4!C3498</f>
        <v>Икрянинский район, с. Чулпан</v>
      </c>
      <c r="C3500" s="46">
        <f t="shared" si="108"/>
        <v>15.486500000000001</v>
      </c>
      <c r="D3500" s="46">
        <f t="shared" si="109"/>
        <v>0.98850000000000005</v>
      </c>
      <c r="E3500" s="160">
        <v>0</v>
      </c>
      <c r="F3500" s="161">
        <v>0.98850000000000005</v>
      </c>
      <c r="G3500" s="162">
        <v>0</v>
      </c>
      <c r="H3500" s="162">
        <v>0</v>
      </c>
      <c r="I3500" s="162">
        <v>0</v>
      </c>
      <c r="J3500" s="162">
        <v>0</v>
      </c>
      <c r="K3500" s="163">
        <f>Лист4!E3498/1000</f>
        <v>16.475000000000001</v>
      </c>
      <c r="L3500" s="164"/>
      <c r="M3500" s="164"/>
    </row>
    <row r="3501" spans="1:13" s="165" customFormat="1" ht="18.75" customHeight="1" x14ac:dyDescent="0.25">
      <c r="A3501" s="45" t="str">
        <f>Лист4!A3499</f>
        <v xml:space="preserve">Школьная ул. д.34 </v>
      </c>
      <c r="B3501" s="185" t="str">
        <f>Лист4!C3499</f>
        <v>Икрянинский район, с. Чулпан</v>
      </c>
      <c r="C3501" s="46">
        <f t="shared" si="108"/>
        <v>0</v>
      </c>
      <c r="D3501" s="46">
        <f t="shared" si="109"/>
        <v>0</v>
      </c>
      <c r="E3501" s="160">
        <v>0</v>
      </c>
      <c r="F3501" s="161">
        <v>0</v>
      </c>
      <c r="G3501" s="162">
        <v>0</v>
      </c>
      <c r="H3501" s="162">
        <v>0</v>
      </c>
      <c r="I3501" s="162">
        <v>0</v>
      </c>
      <c r="J3501" s="162">
        <v>0</v>
      </c>
      <c r="K3501" s="163">
        <f>Лист4!E3499/1000</f>
        <v>0</v>
      </c>
      <c r="L3501" s="164"/>
      <c r="M3501" s="164"/>
    </row>
    <row r="3502" spans="1:13" s="165" customFormat="1" ht="18.75" customHeight="1" x14ac:dyDescent="0.25">
      <c r="A3502" s="45" t="str">
        <f>Лист4!A3500</f>
        <v xml:space="preserve">Капитана Сафронова ул. д.19 </v>
      </c>
      <c r="B3502" s="185" t="str">
        <f>Лист4!C3500</f>
        <v>Икрянинский район, с.Трудфронт</v>
      </c>
      <c r="C3502" s="46">
        <f t="shared" si="108"/>
        <v>0</v>
      </c>
      <c r="D3502" s="46">
        <f t="shared" si="109"/>
        <v>0</v>
      </c>
      <c r="E3502" s="160">
        <v>0</v>
      </c>
      <c r="F3502" s="161">
        <v>0</v>
      </c>
      <c r="G3502" s="162">
        <v>0</v>
      </c>
      <c r="H3502" s="162">
        <v>0</v>
      </c>
      <c r="I3502" s="162">
        <v>0</v>
      </c>
      <c r="J3502" s="162">
        <v>0</v>
      </c>
      <c r="K3502" s="163">
        <f>Лист4!E3500/1000</f>
        <v>0</v>
      </c>
      <c r="L3502" s="164"/>
      <c r="M3502" s="164"/>
    </row>
    <row r="3503" spans="1:13" s="165" customFormat="1" ht="18.75" customHeight="1" x14ac:dyDescent="0.25">
      <c r="A3503" s="45" t="str">
        <f>Лист4!A3501</f>
        <v xml:space="preserve">Волжская ул. д.48 </v>
      </c>
      <c r="B3503" s="185" t="str">
        <f>Лист4!C3501</f>
        <v>Камызякский район, г. Камызяк</v>
      </c>
      <c r="C3503" s="46">
        <f t="shared" si="108"/>
        <v>0</v>
      </c>
      <c r="D3503" s="46">
        <f t="shared" si="109"/>
        <v>0</v>
      </c>
      <c r="E3503" s="160">
        <v>0</v>
      </c>
      <c r="F3503" s="161">
        <v>0</v>
      </c>
      <c r="G3503" s="162">
        <v>0</v>
      </c>
      <c r="H3503" s="162">
        <v>0</v>
      </c>
      <c r="I3503" s="162">
        <v>0</v>
      </c>
      <c r="J3503" s="162">
        <v>0</v>
      </c>
      <c r="K3503" s="163">
        <f>Лист4!E3501/1000</f>
        <v>0</v>
      </c>
      <c r="L3503" s="164"/>
      <c r="M3503" s="164"/>
    </row>
    <row r="3504" spans="1:13" s="165" customFormat="1" ht="18.75" customHeight="1" x14ac:dyDescent="0.25">
      <c r="A3504" s="45" t="str">
        <f>Лист4!A3502</f>
        <v xml:space="preserve">Ленина ул. д.6А </v>
      </c>
      <c r="B3504" s="185" t="str">
        <f>Лист4!C3502</f>
        <v>Камызякский район, г. Камызяк</v>
      </c>
      <c r="C3504" s="46">
        <f t="shared" si="108"/>
        <v>0</v>
      </c>
      <c r="D3504" s="46">
        <f t="shared" si="109"/>
        <v>0</v>
      </c>
      <c r="E3504" s="160">
        <v>0</v>
      </c>
      <c r="F3504" s="161">
        <v>0</v>
      </c>
      <c r="G3504" s="162">
        <v>0</v>
      </c>
      <c r="H3504" s="162">
        <v>0</v>
      </c>
      <c r="I3504" s="162">
        <v>0</v>
      </c>
      <c r="J3504" s="162">
        <v>0</v>
      </c>
      <c r="K3504" s="163">
        <f>Лист4!E3502/1000</f>
        <v>0</v>
      </c>
      <c r="L3504" s="164"/>
      <c r="M3504" s="164"/>
    </row>
    <row r="3505" spans="1:13" s="165" customFormat="1" ht="18.75" customHeight="1" x14ac:dyDescent="0.25">
      <c r="A3505" s="45" t="str">
        <f>Лист4!A3503</f>
        <v xml:space="preserve">Любича ул. д.12 </v>
      </c>
      <c r="B3505" s="185" t="str">
        <f>Лист4!C3503</f>
        <v>Камызякский район, г. Камызяк</v>
      </c>
      <c r="C3505" s="46">
        <f t="shared" si="108"/>
        <v>320.67446700000005</v>
      </c>
      <c r="D3505" s="46">
        <f t="shared" si="109"/>
        <v>20.468583000000002</v>
      </c>
      <c r="E3505" s="160">
        <v>0</v>
      </c>
      <c r="F3505" s="161">
        <v>20.468583000000002</v>
      </c>
      <c r="G3505" s="162">
        <v>0</v>
      </c>
      <c r="H3505" s="162">
        <v>0</v>
      </c>
      <c r="I3505" s="162">
        <v>0</v>
      </c>
      <c r="J3505" s="162">
        <v>0</v>
      </c>
      <c r="K3505" s="163">
        <f>Лист4!E3503/1000</f>
        <v>341.14305000000007</v>
      </c>
      <c r="L3505" s="164"/>
      <c r="M3505" s="164"/>
    </row>
    <row r="3506" spans="1:13" s="165" customFormat="1" ht="18.75" customHeight="1" x14ac:dyDescent="0.25">
      <c r="A3506" s="45" t="str">
        <f>Лист4!A3504</f>
        <v xml:space="preserve">Любича ул. д.8 </v>
      </c>
      <c r="B3506" s="185" t="str">
        <f>Лист4!C3504</f>
        <v>Камызякский район, г. Камызяк</v>
      </c>
      <c r="C3506" s="46">
        <f t="shared" si="108"/>
        <v>232.76743420000003</v>
      </c>
      <c r="D3506" s="46">
        <f t="shared" si="109"/>
        <v>14.857495800000002</v>
      </c>
      <c r="E3506" s="160">
        <v>0</v>
      </c>
      <c r="F3506" s="161">
        <v>14.857495800000002</v>
      </c>
      <c r="G3506" s="162">
        <v>0</v>
      </c>
      <c r="H3506" s="162">
        <v>0</v>
      </c>
      <c r="I3506" s="162">
        <v>0</v>
      </c>
      <c r="J3506" s="162">
        <v>0</v>
      </c>
      <c r="K3506" s="163">
        <f>Лист4!E3504/1000</f>
        <v>247.62493000000003</v>
      </c>
      <c r="L3506" s="164"/>
      <c r="M3506" s="164"/>
    </row>
    <row r="3507" spans="1:13" s="165" customFormat="1" ht="18.75" customHeight="1" x14ac:dyDescent="0.25">
      <c r="A3507" s="45" t="str">
        <f>Лист4!A3505</f>
        <v xml:space="preserve">Любича ул. д.9 </v>
      </c>
      <c r="B3507" s="185" t="str">
        <f>Лист4!C3505</f>
        <v>Камызякский район, г. Камызяк</v>
      </c>
      <c r="C3507" s="46">
        <f t="shared" si="108"/>
        <v>227.04509020000003</v>
      </c>
      <c r="D3507" s="46">
        <f t="shared" si="109"/>
        <v>14.4922398</v>
      </c>
      <c r="E3507" s="160">
        <v>0</v>
      </c>
      <c r="F3507" s="161">
        <v>14.4922398</v>
      </c>
      <c r="G3507" s="162">
        <v>0</v>
      </c>
      <c r="H3507" s="162">
        <v>0</v>
      </c>
      <c r="I3507" s="162">
        <v>0</v>
      </c>
      <c r="J3507" s="162">
        <v>0</v>
      </c>
      <c r="K3507" s="163">
        <f>Лист4!E3505/1000</f>
        <v>241.53733000000003</v>
      </c>
      <c r="L3507" s="164"/>
      <c r="M3507" s="164"/>
    </row>
    <row r="3508" spans="1:13" s="165" customFormat="1" ht="18.75" customHeight="1" x14ac:dyDescent="0.25">
      <c r="A3508" s="45" t="str">
        <f>Лист4!A3506</f>
        <v xml:space="preserve">Максима Горького ул. д.100 </v>
      </c>
      <c r="B3508" s="185" t="str">
        <f>Лист4!C3506</f>
        <v>Камызякский район, г. Камызяк</v>
      </c>
      <c r="C3508" s="46">
        <f t="shared" si="108"/>
        <v>325.753804</v>
      </c>
      <c r="D3508" s="46">
        <f t="shared" si="109"/>
        <v>20.792796000000003</v>
      </c>
      <c r="E3508" s="160">
        <v>0</v>
      </c>
      <c r="F3508" s="161">
        <v>20.792796000000003</v>
      </c>
      <c r="G3508" s="162">
        <v>0</v>
      </c>
      <c r="H3508" s="162">
        <v>0</v>
      </c>
      <c r="I3508" s="162">
        <v>0</v>
      </c>
      <c r="J3508" s="162">
        <v>235.97</v>
      </c>
      <c r="K3508" s="163">
        <f>Лист4!E3506/1000-J3508</f>
        <v>110.57660000000001</v>
      </c>
      <c r="L3508" s="164"/>
      <c r="M3508" s="164"/>
    </row>
    <row r="3509" spans="1:13" s="165" customFormat="1" ht="18.75" customHeight="1" x14ac:dyDescent="0.25">
      <c r="A3509" s="45" t="str">
        <f>Лист4!A3507</f>
        <v xml:space="preserve">Максима Горького ул. д.102 </v>
      </c>
      <c r="B3509" s="185" t="str">
        <f>Лист4!C3507</f>
        <v>Камызякский район, г. Камызяк</v>
      </c>
      <c r="C3509" s="46">
        <f t="shared" si="108"/>
        <v>318.40987539999998</v>
      </c>
      <c r="D3509" s="46">
        <f t="shared" si="109"/>
        <v>20.324034599999997</v>
      </c>
      <c r="E3509" s="160">
        <v>0</v>
      </c>
      <c r="F3509" s="161">
        <v>20.324034599999997</v>
      </c>
      <c r="G3509" s="162">
        <v>0</v>
      </c>
      <c r="H3509" s="162">
        <v>0</v>
      </c>
      <c r="I3509" s="162">
        <v>0</v>
      </c>
      <c r="J3509" s="162">
        <v>0</v>
      </c>
      <c r="K3509" s="163">
        <f>Лист4!E3507/1000</f>
        <v>338.73390999999998</v>
      </c>
      <c r="L3509" s="164"/>
      <c r="M3509" s="164"/>
    </row>
    <row r="3510" spans="1:13" s="165" customFormat="1" ht="18.75" customHeight="1" x14ac:dyDescent="0.25">
      <c r="A3510" s="45" t="str">
        <f>Лист4!A3508</f>
        <v xml:space="preserve">Максима Горького ул. д.75 </v>
      </c>
      <c r="B3510" s="185" t="str">
        <f>Лист4!C3508</f>
        <v>Камызякский район, г. Камызяк</v>
      </c>
      <c r="C3510" s="46">
        <f t="shared" si="108"/>
        <v>586.75889459999973</v>
      </c>
      <c r="D3510" s="46">
        <f t="shared" si="109"/>
        <v>37.452695399999989</v>
      </c>
      <c r="E3510" s="160">
        <v>0</v>
      </c>
      <c r="F3510" s="161">
        <v>37.452695399999989</v>
      </c>
      <c r="G3510" s="162">
        <v>0</v>
      </c>
      <c r="H3510" s="162">
        <v>0</v>
      </c>
      <c r="I3510" s="162">
        <v>0</v>
      </c>
      <c r="J3510" s="162">
        <v>0</v>
      </c>
      <c r="K3510" s="163">
        <f>Лист4!E3508/1000</f>
        <v>624.21158999999977</v>
      </c>
      <c r="L3510" s="164"/>
      <c r="M3510" s="164"/>
    </row>
    <row r="3511" spans="1:13" s="165" customFormat="1" ht="18.75" customHeight="1" x14ac:dyDescent="0.25">
      <c r="A3511" s="45" t="str">
        <f>Лист4!A3509</f>
        <v xml:space="preserve">Максима Горького ул. д.81 </v>
      </c>
      <c r="B3511" s="185" t="str">
        <f>Лист4!C3509</f>
        <v>Камызякский район, г. Камызяк</v>
      </c>
      <c r="C3511" s="46">
        <f t="shared" si="108"/>
        <v>594.93096320000006</v>
      </c>
      <c r="D3511" s="46">
        <f t="shared" si="109"/>
        <v>37.974316800000004</v>
      </c>
      <c r="E3511" s="160">
        <v>0</v>
      </c>
      <c r="F3511" s="161">
        <v>37.974316800000004</v>
      </c>
      <c r="G3511" s="162">
        <v>0</v>
      </c>
      <c r="H3511" s="162">
        <v>0</v>
      </c>
      <c r="I3511" s="162">
        <v>0</v>
      </c>
      <c r="J3511" s="162">
        <v>0</v>
      </c>
      <c r="K3511" s="163">
        <f>Лист4!E3509/1000</f>
        <v>632.90528000000006</v>
      </c>
      <c r="L3511" s="164"/>
      <c r="M3511" s="164"/>
    </row>
    <row r="3512" spans="1:13" s="165" customFormat="1" ht="18.75" customHeight="1" x14ac:dyDescent="0.25">
      <c r="A3512" s="45" t="str">
        <f>Лист4!A3510</f>
        <v xml:space="preserve">Максима Горького ул. д.91 </v>
      </c>
      <c r="B3512" s="185" t="str">
        <f>Лист4!C3510</f>
        <v>Камызякский район, г. Камызяк</v>
      </c>
      <c r="C3512" s="46">
        <f t="shared" si="108"/>
        <v>102.6145642</v>
      </c>
      <c r="D3512" s="46">
        <f t="shared" si="109"/>
        <v>6.5498658000000001</v>
      </c>
      <c r="E3512" s="160">
        <v>0</v>
      </c>
      <c r="F3512" s="161">
        <v>6.5498658000000001</v>
      </c>
      <c r="G3512" s="162">
        <v>0</v>
      </c>
      <c r="H3512" s="162">
        <v>0</v>
      </c>
      <c r="I3512" s="162">
        <v>0</v>
      </c>
      <c r="J3512" s="162">
        <v>0</v>
      </c>
      <c r="K3512" s="163">
        <f>Лист4!E3510/1000</f>
        <v>109.16443000000001</v>
      </c>
      <c r="L3512" s="164"/>
      <c r="M3512" s="164"/>
    </row>
    <row r="3513" spans="1:13" s="167" customFormat="1" ht="18.75" customHeight="1" x14ac:dyDescent="0.25">
      <c r="A3513" s="45" t="str">
        <f>Лист4!A3511</f>
        <v xml:space="preserve">Максима Горького ул. д.97 </v>
      </c>
      <c r="B3513" s="185" t="str">
        <f>Лист4!C3511</f>
        <v>Камызякский район, г. Камызяк</v>
      </c>
      <c r="C3513" s="46">
        <f t="shared" si="108"/>
        <v>753.42265740000005</v>
      </c>
      <c r="D3513" s="46">
        <f t="shared" si="109"/>
        <v>25.926552600000001</v>
      </c>
      <c r="E3513" s="160">
        <v>0</v>
      </c>
      <c r="F3513" s="161">
        <v>25.926552600000001</v>
      </c>
      <c r="G3513" s="162">
        <v>0</v>
      </c>
      <c r="H3513" s="162">
        <v>0</v>
      </c>
      <c r="I3513" s="162">
        <v>0</v>
      </c>
      <c r="J3513" s="162">
        <v>347.24</v>
      </c>
      <c r="K3513" s="163">
        <f>Лист4!E3511/1000</f>
        <v>432.10921000000008</v>
      </c>
      <c r="L3513" s="164"/>
      <c r="M3513" s="164"/>
    </row>
    <row r="3514" spans="1:13" s="165" customFormat="1" ht="18.75" customHeight="1" x14ac:dyDescent="0.25">
      <c r="A3514" s="45" t="str">
        <f>Лист4!A3512</f>
        <v xml:space="preserve">Молодежная ул. д.10 </v>
      </c>
      <c r="B3514" s="185" t="str">
        <f>Лист4!C3512</f>
        <v>Камызякский район, г. Камызяк</v>
      </c>
      <c r="C3514" s="46">
        <f t="shared" si="108"/>
        <v>225.26527539999998</v>
      </c>
      <c r="D3514" s="46">
        <f t="shared" si="109"/>
        <v>14.378634599999998</v>
      </c>
      <c r="E3514" s="160">
        <v>0</v>
      </c>
      <c r="F3514" s="161">
        <v>14.378634599999998</v>
      </c>
      <c r="G3514" s="162">
        <v>0</v>
      </c>
      <c r="H3514" s="162">
        <v>0</v>
      </c>
      <c r="I3514" s="162">
        <v>0</v>
      </c>
      <c r="J3514" s="162">
        <v>0</v>
      </c>
      <c r="K3514" s="163">
        <f>Лист4!E3512/1000</f>
        <v>239.64390999999998</v>
      </c>
      <c r="L3514" s="164"/>
      <c r="M3514" s="164"/>
    </row>
    <row r="3515" spans="1:13" s="165" customFormat="1" ht="18.75" customHeight="1" x14ac:dyDescent="0.25">
      <c r="A3515" s="45" t="str">
        <f>Лист4!A3513</f>
        <v xml:space="preserve">Молодежная ул. д.15 </v>
      </c>
      <c r="B3515" s="185" t="str">
        <f>Лист4!C3513</f>
        <v>Камызякский район, г. Камызяк</v>
      </c>
      <c r="C3515" s="46">
        <f t="shared" si="108"/>
        <v>70.118735999999998</v>
      </c>
      <c r="D3515" s="46">
        <f t="shared" si="109"/>
        <v>4.4756640000000001</v>
      </c>
      <c r="E3515" s="160">
        <v>0</v>
      </c>
      <c r="F3515" s="161">
        <v>4.4756640000000001</v>
      </c>
      <c r="G3515" s="162">
        <v>0</v>
      </c>
      <c r="H3515" s="162">
        <v>0</v>
      </c>
      <c r="I3515" s="162">
        <v>0</v>
      </c>
      <c r="J3515" s="162">
        <v>0</v>
      </c>
      <c r="K3515" s="163">
        <f>Лист4!E3513/1000</f>
        <v>74.594399999999993</v>
      </c>
      <c r="L3515" s="164"/>
      <c r="M3515" s="164"/>
    </row>
    <row r="3516" spans="1:13" s="165" customFormat="1" ht="18.75" customHeight="1" x14ac:dyDescent="0.25">
      <c r="A3516" s="45" t="str">
        <f>Лист4!A3514</f>
        <v xml:space="preserve">Молодежная ул. д.16 </v>
      </c>
      <c r="B3516" s="185" t="str">
        <f>Лист4!C3514</f>
        <v>Камызякский район, г. Камызяк</v>
      </c>
      <c r="C3516" s="46">
        <f t="shared" si="108"/>
        <v>315.23182940000004</v>
      </c>
      <c r="D3516" s="46">
        <f t="shared" si="109"/>
        <v>20.121180600000002</v>
      </c>
      <c r="E3516" s="160">
        <v>0</v>
      </c>
      <c r="F3516" s="161">
        <v>20.121180600000002</v>
      </c>
      <c r="G3516" s="162">
        <v>0</v>
      </c>
      <c r="H3516" s="162">
        <v>0</v>
      </c>
      <c r="I3516" s="162">
        <v>0</v>
      </c>
      <c r="J3516" s="162">
        <v>0</v>
      </c>
      <c r="K3516" s="163">
        <f>Лист4!E3514/1000</f>
        <v>335.35301000000004</v>
      </c>
      <c r="L3516" s="164"/>
      <c r="M3516" s="164"/>
    </row>
    <row r="3517" spans="1:13" s="165" customFormat="1" ht="18.75" customHeight="1" x14ac:dyDescent="0.25">
      <c r="A3517" s="45" t="str">
        <f>Лист4!A3515</f>
        <v xml:space="preserve">Молодежная ул. д.17 </v>
      </c>
      <c r="B3517" s="185" t="str">
        <f>Лист4!C3515</f>
        <v>Камызякский район, г. Камызяк</v>
      </c>
      <c r="C3517" s="46">
        <f t="shared" ref="C3517:C3580" si="110">K3517+J3517-F3517</f>
        <v>69.888999999999996</v>
      </c>
      <c r="D3517" s="46">
        <f t="shared" ref="D3517:D3580" si="111">F3517</f>
        <v>4.4609999999999994</v>
      </c>
      <c r="E3517" s="160">
        <v>0</v>
      </c>
      <c r="F3517" s="161">
        <v>4.4609999999999994</v>
      </c>
      <c r="G3517" s="162">
        <v>0</v>
      </c>
      <c r="H3517" s="162">
        <v>0</v>
      </c>
      <c r="I3517" s="162">
        <v>0</v>
      </c>
      <c r="J3517" s="162">
        <v>0</v>
      </c>
      <c r="K3517" s="163">
        <f>Лист4!E3515/1000</f>
        <v>74.349999999999994</v>
      </c>
      <c r="L3517" s="164"/>
      <c r="M3517" s="164"/>
    </row>
    <row r="3518" spans="1:13" s="165" customFormat="1" ht="18.75" customHeight="1" x14ac:dyDescent="0.25">
      <c r="A3518" s="45" t="str">
        <f>Лист4!A3516</f>
        <v xml:space="preserve">Молодежная ул. д.6 </v>
      </c>
      <c r="B3518" s="185" t="str">
        <f>Лист4!C3516</f>
        <v>Камызякский район, г. Камызяк</v>
      </c>
      <c r="C3518" s="46">
        <f t="shared" si="110"/>
        <v>155.39707759999999</v>
      </c>
      <c r="D3518" s="46">
        <f t="shared" si="111"/>
        <v>9.9189623999999998</v>
      </c>
      <c r="E3518" s="160">
        <v>0</v>
      </c>
      <c r="F3518" s="161">
        <v>9.9189623999999998</v>
      </c>
      <c r="G3518" s="162">
        <v>0</v>
      </c>
      <c r="H3518" s="162">
        <v>0</v>
      </c>
      <c r="I3518" s="162">
        <v>0</v>
      </c>
      <c r="J3518" s="162">
        <v>0</v>
      </c>
      <c r="K3518" s="163">
        <f>Лист4!E3516/1000</f>
        <v>165.31603999999999</v>
      </c>
      <c r="L3518" s="164"/>
      <c r="M3518" s="164"/>
    </row>
    <row r="3519" spans="1:13" s="165" customFormat="1" ht="18.75" customHeight="1" x14ac:dyDescent="0.25">
      <c r="A3519" s="45" t="str">
        <f>Лист4!A3517</f>
        <v xml:space="preserve">Молодежная ул. д.7 </v>
      </c>
      <c r="B3519" s="185" t="str">
        <f>Лист4!C3517</f>
        <v>Камызякский район, г. Камызяк</v>
      </c>
      <c r="C3519" s="46">
        <f t="shared" si="110"/>
        <v>291.34314879999999</v>
      </c>
      <c r="D3519" s="46">
        <f t="shared" si="111"/>
        <v>18.5963712</v>
      </c>
      <c r="E3519" s="160">
        <v>0</v>
      </c>
      <c r="F3519" s="161">
        <v>18.5963712</v>
      </c>
      <c r="G3519" s="162">
        <v>0</v>
      </c>
      <c r="H3519" s="162">
        <v>0</v>
      </c>
      <c r="I3519" s="162">
        <v>0</v>
      </c>
      <c r="J3519" s="162">
        <v>0</v>
      </c>
      <c r="K3519" s="163">
        <f>Лист4!E3517/1000</f>
        <v>309.93952000000002</v>
      </c>
      <c r="L3519" s="164"/>
      <c r="M3519" s="164"/>
    </row>
    <row r="3520" spans="1:13" s="165" customFormat="1" ht="18.75" customHeight="1" x14ac:dyDescent="0.25">
      <c r="A3520" s="45" t="str">
        <f>Лист4!A3518</f>
        <v xml:space="preserve">Молодежная ул. д.8 </v>
      </c>
      <c r="B3520" s="185" t="str">
        <f>Лист4!C3518</f>
        <v>Камызякский район, г. Камызяк</v>
      </c>
      <c r="C3520" s="46">
        <f t="shared" si="110"/>
        <v>451.89521460000009</v>
      </c>
      <c r="D3520" s="46">
        <f t="shared" si="111"/>
        <v>28.844375400000004</v>
      </c>
      <c r="E3520" s="160">
        <v>0</v>
      </c>
      <c r="F3520" s="161">
        <v>28.844375400000004</v>
      </c>
      <c r="G3520" s="162">
        <v>0</v>
      </c>
      <c r="H3520" s="162">
        <v>0</v>
      </c>
      <c r="I3520" s="162">
        <v>0</v>
      </c>
      <c r="J3520" s="162">
        <v>0</v>
      </c>
      <c r="K3520" s="163">
        <f>Лист4!E3518/1000</f>
        <v>480.73959000000008</v>
      </c>
      <c r="L3520" s="164"/>
      <c r="M3520" s="164"/>
    </row>
    <row r="3521" spans="1:13" s="166" customFormat="1" ht="18.75" customHeight="1" x14ac:dyDescent="0.25">
      <c r="A3521" s="45" t="str">
        <f>Лист4!A3519</f>
        <v xml:space="preserve">Молодежная ул. д.9 </v>
      </c>
      <c r="B3521" s="185" t="str">
        <f>Лист4!C3519</f>
        <v>Камызякский район, г. Камызяк</v>
      </c>
      <c r="C3521" s="46">
        <f t="shared" si="110"/>
        <v>204.69242599999995</v>
      </c>
      <c r="D3521" s="46">
        <f t="shared" si="111"/>
        <v>13.065473999999998</v>
      </c>
      <c r="E3521" s="160">
        <v>0</v>
      </c>
      <c r="F3521" s="161">
        <v>13.065473999999998</v>
      </c>
      <c r="G3521" s="162">
        <v>0</v>
      </c>
      <c r="H3521" s="162">
        <v>0</v>
      </c>
      <c r="I3521" s="162">
        <v>0</v>
      </c>
      <c r="J3521" s="162">
        <v>0</v>
      </c>
      <c r="K3521" s="163">
        <f>Лист4!E3519/1000</f>
        <v>217.75789999999995</v>
      </c>
      <c r="L3521" s="164"/>
      <c r="M3521" s="164"/>
    </row>
    <row r="3522" spans="1:13" s="165" customFormat="1" ht="18.75" customHeight="1" x14ac:dyDescent="0.25">
      <c r="A3522" s="45" t="str">
        <f>Лист4!A3520</f>
        <v xml:space="preserve">Народная ул. д.10 </v>
      </c>
      <c r="B3522" s="185" t="str">
        <f>Лист4!C3520</f>
        <v>Камызякский район, г. Камызяк</v>
      </c>
      <c r="C3522" s="46">
        <f t="shared" si="110"/>
        <v>0</v>
      </c>
      <c r="D3522" s="46">
        <f t="shared" si="111"/>
        <v>0</v>
      </c>
      <c r="E3522" s="160">
        <v>0</v>
      </c>
      <c r="F3522" s="161">
        <v>0</v>
      </c>
      <c r="G3522" s="162">
        <v>0</v>
      </c>
      <c r="H3522" s="162">
        <v>0</v>
      </c>
      <c r="I3522" s="162">
        <v>0</v>
      </c>
      <c r="J3522" s="162">
        <v>0</v>
      </c>
      <c r="K3522" s="163">
        <f>Лист4!E3520/1000</f>
        <v>0</v>
      </c>
      <c r="L3522" s="164"/>
      <c r="M3522" s="164"/>
    </row>
    <row r="3523" spans="1:13" s="165" customFormat="1" ht="18.75" customHeight="1" x14ac:dyDescent="0.25">
      <c r="A3523" s="45" t="str">
        <f>Лист4!A3521</f>
        <v xml:space="preserve">Проспект Ильича ул. д.17 </v>
      </c>
      <c r="B3523" s="185" t="str">
        <f>Лист4!C3521</f>
        <v>Камызякский район, г. Камызяк</v>
      </c>
      <c r="C3523" s="46">
        <f t="shared" si="110"/>
        <v>0</v>
      </c>
      <c r="D3523" s="46">
        <f t="shared" si="111"/>
        <v>0</v>
      </c>
      <c r="E3523" s="160">
        <v>0</v>
      </c>
      <c r="F3523" s="161">
        <v>0</v>
      </c>
      <c r="G3523" s="162">
        <v>0</v>
      </c>
      <c r="H3523" s="162">
        <v>0</v>
      </c>
      <c r="I3523" s="162">
        <v>0</v>
      </c>
      <c r="J3523" s="162">
        <v>0</v>
      </c>
      <c r="K3523" s="163">
        <f>Лист4!E3521/1000</f>
        <v>0</v>
      </c>
      <c r="L3523" s="164"/>
      <c r="M3523" s="164"/>
    </row>
    <row r="3524" spans="1:13" s="165" customFormat="1" ht="18.75" customHeight="1" x14ac:dyDescent="0.25">
      <c r="A3524" s="45" t="str">
        <f>Лист4!A3522</f>
        <v xml:space="preserve">Проспект Ильича ул. д.7 </v>
      </c>
      <c r="B3524" s="185" t="str">
        <f>Лист4!C3522</f>
        <v>Камызякский район, г. Камызяк</v>
      </c>
      <c r="C3524" s="46">
        <f t="shared" si="110"/>
        <v>0</v>
      </c>
      <c r="D3524" s="46">
        <f t="shared" si="111"/>
        <v>0</v>
      </c>
      <c r="E3524" s="160">
        <v>0</v>
      </c>
      <c r="F3524" s="161">
        <v>0</v>
      </c>
      <c r="G3524" s="162">
        <v>0</v>
      </c>
      <c r="H3524" s="162">
        <v>0</v>
      </c>
      <c r="I3524" s="162">
        <v>0</v>
      </c>
      <c r="J3524" s="162">
        <v>0</v>
      </c>
      <c r="K3524" s="163">
        <f>Лист4!E3522/1000</f>
        <v>0</v>
      </c>
      <c r="L3524" s="164"/>
      <c r="M3524" s="164"/>
    </row>
    <row r="3525" spans="1:13" s="165" customFormat="1" ht="45" customHeight="1" x14ac:dyDescent="0.25">
      <c r="A3525" s="45" t="str">
        <f>Лист4!A3523</f>
        <v xml:space="preserve">Тулайкова ул. д.10 </v>
      </c>
      <c r="B3525" s="185" t="str">
        <f>Лист4!C3523</f>
        <v>Камызякский район, г. Камызяк</v>
      </c>
      <c r="C3525" s="46">
        <f t="shared" si="110"/>
        <v>375.14779599999997</v>
      </c>
      <c r="D3525" s="46">
        <f t="shared" si="111"/>
        <v>23.945603999999999</v>
      </c>
      <c r="E3525" s="160">
        <v>0</v>
      </c>
      <c r="F3525" s="161">
        <v>23.945603999999999</v>
      </c>
      <c r="G3525" s="162">
        <v>0</v>
      </c>
      <c r="H3525" s="162">
        <v>0</v>
      </c>
      <c r="I3525" s="162">
        <v>0</v>
      </c>
      <c r="J3525" s="162">
        <v>0</v>
      </c>
      <c r="K3525" s="163">
        <f>Лист4!E3523/1000</f>
        <v>399.09339999999997</v>
      </c>
      <c r="L3525" s="164"/>
      <c r="M3525" s="164"/>
    </row>
    <row r="3526" spans="1:13" s="165" customFormat="1" ht="18.75" customHeight="1" x14ac:dyDescent="0.25">
      <c r="A3526" s="45" t="str">
        <f>Лист4!A3524</f>
        <v xml:space="preserve">Тулайкова ул. д.6 </v>
      </c>
      <c r="B3526" s="185" t="str">
        <f>Лист4!C3524</f>
        <v>Камызякский район, г. Камызяк</v>
      </c>
      <c r="C3526" s="46">
        <f t="shared" si="110"/>
        <v>469.61110320000017</v>
      </c>
      <c r="D3526" s="46">
        <f t="shared" si="111"/>
        <v>29.975176800000007</v>
      </c>
      <c r="E3526" s="160">
        <v>0</v>
      </c>
      <c r="F3526" s="161">
        <v>29.975176800000007</v>
      </c>
      <c r="G3526" s="162">
        <v>0</v>
      </c>
      <c r="H3526" s="162">
        <v>0</v>
      </c>
      <c r="I3526" s="162">
        <v>0</v>
      </c>
      <c r="J3526" s="162">
        <v>0</v>
      </c>
      <c r="K3526" s="163">
        <f>Лист4!E3524/1000-J3526</f>
        <v>499.58628000000016</v>
      </c>
      <c r="L3526" s="164"/>
      <c r="M3526" s="164"/>
    </row>
    <row r="3527" spans="1:13" s="165" customFormat="1" ht="18.75" customHeight="1" x14ac:dyDescent="0.25">
      <c r="A3527" s="45" t="str">
        <f>Лист4!A3525</f>
        <v xml:space="preserve">Тулайкова ул. д.9 </v>
      </c>
      <c r="B3527" s="185" t="str">
        <f>Лист4!C3525</f>
        <v>Камызякский район, г. Камызяк</v>
      </c>
      <c r="C3527" s="46">
        <f t="shared" si="110"/>
        <v>355.48694400000016</v>
      </c>
      <c r="D3527" s="46">
        <f t="shared" si="111"/>
        <v>22.690656000000011</v>
      </c>
      <c r="E3527" s="160">
        <v>0</v>
      </c>
      <c r="F3527" s="161">
        <v>22.690656000000011</v>
      </c>
      <c r="G3527" s="162">
        <v>0</v>
      </c>
      <c r="H3527" s="162">
        <v>0</v>
      </c>
      <c r="I3527" s="162">
        <v>0</v>
      </c>
      <c r="J3527" s="162">
        <v>0</v>
      </c>
      <c r="K3527" s="163">
        <f>Лист4!E3525/1000</f>
        <v>378.17760000000015</v>
      </c>
      <c r="L3527" s="164"/>
      <c r="M3527" s="164"/>
    </row>
    <row r="3528" spans="1:13" s="165" customFormat="1" ht="18.75" customHeight="1" x14ac:dyDescent="0.25">
      <c r="A3528" s="45" t="str">
        <f>Лист4!A3526</f>
        <v xml:space="preserve">Чилимка-2 ул. д.3 </v>
      </c>
      <c r="B3528" s="185" t="str">
        <f>Лист4!C3526</f>
        <v>Камызякский район, г. Камызяк</v>
      </c>
      <c r="C3528" s="46">
        <f t="shared" si="110"/>
        <v>0</v>
      </c>
      <c r="D3528" s="46">
        <f t="shared" si="111"/>
        <v>0</v>
      </c>
      <c r="E3528" s="160">
        <v>0</v>
      </c>
      <c r="F3528" s="161">
        <v>0</v>
      </c>
      <c r="G3528" s="162">
        <v>0</v>
      </c>
      <c r="H3528" s="162">
        <v>0</v>
      </c>
      <c r="I3528" s="162">
        <v>0</v>
      </c>
      <c r="J3528" s="162">
        <v>0</v>
      </c>
      <c r="K3528" s="163">
        <f>Лист4!E3526/1000</f>
        <v>0</v>
      </c>
      <c r="L3528" s="164"/>
      <c r="M3528" s="164"/>
    </row>
    <row r="3529" spans="1:13" s="165" customFormat="1" ht="18.75" customHeight="1" x14ac:dyDescent="0.25">
      <c r="A3529" s="45" t="str">
        <f>Лист4!A3527</f>
        <v xml:space="preserve">Юбилейная ул. д.1 </v>
      </c>
      <c r="B3529" s="185" t="str">
        <f>Лист4!C3527</f>
        <v>Камызякский район, г. Камызяк</v>
      </c>
      <c r="C3529" s="46">
        <f t="shared" si="110"/>
        <v>139.08421419999999</v>
      </c>
      <c r="D3529" s="46">
        <f t="shared" si="111"/>
        <v>8.8777158000000007</v>
      </c>
      <c r="E3529" s="160">
        <v>0</v>
      </c>
      <c r="F3529" s="161">
        <v>8.8777158000000007</v>
      </c>
      <c r="G3529" s="162">
        <v>0</v>
      </c>
      <c r="H3529" s="162">
        <v>0</v>
      </c>
      <c r="I3529" s="162">
        <v>0</v>
      </c>
      <c r="J3529" s="162">
        <v>0</v>
      </c>
      <c r="K3529" s="163">
        <f>Лист4!E3527/1000</f>
        <v>147.96193</v>
      </c>
      <c r="L3529" s="164"/>
      <c r="M3529" s="164"/>
    </row>
    <row r="3530" spans="1:13" s="165" customFormat="1" ht="18.75" customHeight="1" x14ac:dyDescent="0.25">
      <c r="A3530" s="45" t="str">
        <f>Лист4!A3528</f>
        <v xml:space="preserve">Юбилейная ул. д.11 </v>
      </c>
      <c r="B3530" s="185" t="str">
        <f>Лист4!C3528</f>
        <v>Камызякский район, г. Камызяк</v>
      </c>
      <c r="C3530" s="46">
        <f t="shared" si="110"/>
        <v>138.0806326</v>
      </c>
      <c r="D3530" s="46">
        <f t="shared" si="111"/>
        <v>8.8136574000000003</v>
      </c>
      <c r="E3530" s="160">
        <v>0</v>
      </c>
      <c r="F3530" s="161">
        <v>8.8136574000000003</v>
      </c>
      <c r="G3530" s="162">
        <v>0</v>
      </c>
      <c r="H3530" s="162">
        <v>0</v>
      </c>
      <c r="I3530" s="162">
        <v>0</v>
      </c>
      <c r="J3530" s="162">
        <v>0</v>
      </c>
      <c r="K3530" s="163">
        <f>Лист4!E3528/1000</f>
        <v>146.89429000000001</v>
      </c>
      <c r="L3530" s="164"/>
      <c r="M3530" s="164"/>
    </row>
    <row r="3531" spans="1:13" s="165" customFormat="1" ht="18.75" customHeight="1" x14ac:dyDescent="0.25">
      <c r="A3531" s="45" t="str">
        <f>Лист4!A3529</f>
        <v xml:space="preserve">Юбилейная ул. д.12 </v>
      </c>
      <c r="B3531" s="185" t="str">
        <f>Лист4!C3529</f>
        <v>Камызякский район, г. Камызяк</v>
      </c>
      <c r="C3531" s="46">
        <f t="shared" si="110"/>
        <v>122.03978640000001</v>
      </c>
      <c r="D3531" s="46">
        <f t="shared" si="111"/>
        <v>7.7897736000000002</v>
      </c>
      <c r="E3531" s="160">
        <v>0</v>
      </c>
      <c r="F3531" s="161">
        <v>7.7897736000000002</v>
      </c>
      <c r="G3531" s="162">
        <v>0</v>
      </c>
      <c r="H3531" s="162">
        <v>0</v>
      </c>
      <c r="I3531" s="162">
        <v>0</v>
      </c>
      <c r="J3531" s="162">
        <v>0</v>
      </c>
      <c r="K3531" s="163">
        <f>Лист4!E3529/1000</f>
        <v>129.82956000000001</v>
      </c>
      <c r="L3531" s="164"/>
      <c r="M3531" s="164"/>
    </row>
    <row r="3532" spans="1:13" s="165" customFormat="1" ht="18.75" customHeight="1" x14ac:dyDescent="0.25">
      <c r="A3532" s="45" t="str">
        <f>Лист4!A3530</f>
        <v xml:space="preserve">Юбилейная ул. д.13 </v>
      </c>
      <c r="B3532" s="185" t="str">
        <f>Лист4!C3530</f>
        <v>Камызякский район, г. Камызяк</v>
      </c>
      <c r="C3532" s="46">
        <f t="shared" si="110"/>
        <v>200.44137000000001</v>
      </c>
      <c r="D3532" s="46">
        <f t="shared" si="111"/>
        <v>12.794129999999999</v>
      </c>
      <c r="E3532" s="160">
        <v>0</v>
      </c>
      <c r="F3532" s="161">
        <v>12.794129999999999</v>
      </c>
      <c r="G3532" s="162">
        <v>0</v>
      </c>
      <c r="H3532" s="162">
        <v>0</v>
      </c>
      <c r="I3532" s="162">
        <v>0</v>
      </c>
      <c r="J3532" s="162">
        <v>252.24</v>
      </c>
      <c r="K3532" s="163">
        <f>Лист4!E3530/1000-J3532</f>
        <v>-39.004500000000007</v>
      </c>
      <c r="L3532" s="164"/>
      <c r="M3532" s="164"/>
    </row>
    <row r="3533" spans="1:13" s="165" customFormat="1" ht="18.75" customHeight="1" x14ac:dyDescent="0.25">
      <c r="A3533" s="45" t="str">
        <f>Лист4!A3531</f>
        <v xml:space="preserve">Юбилейная ул. д.14 </v>
      </c>
      <c r="B3533" s="185" t="str">
        <f>Лист4!C3531</f>
        <v>Камызякский район, г. Камызяк</v>
      </c>
      <c r="C3533" s="46">
        <f t="shared" si="110"/>
        <v>106.81755800000002</v>
      </c>
      <c r="D3533" s="46">
        <f t="shared" si="111"/>
        <v>6.8181419999999999</v>
      </c>
      <c r="E3533" s="160">
        <v>0</v>
      </c>
      <c r="F3533" s="161">
        <v>6.8181419999999999</v>
      </c>
      <c r="G3533" s="162">
        <v>0</v>
      </c>
      <c r="H3533" s="162">
        <v>0</v>
      </c>
      <c r="I3533" s="162">
        <v>0</v>
      </c>
      <c r="J3533" s="162">
        <v>0</v>
      </c>
      <c r="K3533" s="163">
        <f>Лист4!E3531/1000</f>
        <v>113.63570000000001</v>
      </c>
      <c r="L3533" s="164"/>
      <c r="M3533" s="164"/>
    </row>
    <row r="3534" spans="1:13" s="165" customFormat="1" ht="18.75" customHeight="1" x14ac:dyDescent="0.25">
      <c r="A3534" s="45" t="str">
        <f>Лист4!A3532</f>
        <v xml:space="preserve">Юбилейная ул. д.15 </v>
      </c>
      <c r="B3534" s="185" t="str">
        <f>Лист4!C3532</f>
        <v>Камызякский район, г. Камызяк</v>
      </c>
      <c r="C3534" s="46">
        <f t="shared" si="110"/>
        <v>81.268564799999993</v>
      </c>
      <c r="D3534" s="46">
        <f t="shared" si="111"/>
        <v>5.1873551999999998</v>
      </c>
      <c r="E3534" s="160">
        <v>0</v>
      </c>
      <c r="F3534" s="161">
        <v>5.1873551999999998</v>
      </c>
      <c r="G3534" s="162">
        <v>0</v>
      </c>
      <c r="H3534" s="162">
        <v>0</v>
      </c>
      <c r="I3534" s="162">
        <v>0</v>
      </c>
      <c r="J3534" s="162">
        <v>0</v>
      </c>
      <c r="K3534" s="163">
        <f>Лист4!E3532/1000</f>
        <v>86.455919999999992</v>
      </c>
      <c r="L3534" s="164"/>
      <c r="M3534" s="164"/>
    </row>
    <row r="3535" spans="1:13" s="165" customFormat="1" ht="18.75" customHeight="1" x14ac:dyDescent="0.25">
      <c r="A3535" s="45" t="str">
        <f>Лист4!A3533</f>
        <v xml:space="preserve">Юбилейная ул. д.16 </v>
      </c>
      <c r="B3535" s="185" t="str">
        <f>Лист4!C3533</f>
        <v>Камызякский район, г. Камызяк</v>
      </c>
      <c r="C3535" s="46">
        <f t="shared" si="110"/>
        <v>94.915371999999991</v>
      </c>
      <c r="D3535" s="46">
        <f t="shared" si="111"/>
        <v>6.0584280000000001</v>
      </c>
      <c r="E3535" s="160">
        <v>0</v>
      </c>
      <c r="F3535" s="161">
        <v>6.0584280000000001</v>
      </c>
      <c r="G3535" s="162">
        <v>0</v>
      </c>
      <c r="H3535" s="162">
        <v>0</v>
      </c>
      <c r="I3535" s="162">
        <v>0</v>
      </c>
      <c r="J3535" s="162">
        <v>0</v>
      </c>
      <c r="K3535" s="163">
        <f>Лист4!E3533/1000</f>
        <v>100.9738</v>
      </c>
      <c r="L3535" s="164"/>
      <c r="M3535" s="164"/>
    </row>
    <row r="3536" spans="1:13" s="165" customFormat="1" ht="18.75" customHeight="1" x14ac:dyDescent="0.25">
      <c r="A3536" s="45" t="str">
        <f>Лист4!A3534</f>
        <v xml:space="preserve">Юбилейная ул. д.17 </v>
      </c>
      <c r="B3536" s="185" t="str">
        <f>Лист4!C3534</f>
        <v>Камызякский район, г. Камызяк</v>
      </c>
      <c r="C3536" s="46">
        <f t="shared" si="110"/>
        <v>95.752630000000011</v>
      </c>
      <c r="D3536" s="46">
        <f t="shared" si="111"/>
        <v>6.1118699999999997</v>
      </c>
      <c r="E3536" s="160">
        <v>0</v>
      </c>
      <c r="F3536" s="161">
        <v>6.1118699999999997</v>
      </c>
      <c r="G3536" s="162">
        <v>0</v>
      </c>
      <c r="H3536" s="162">
        <v>0</v>
      </c>
      <c r="I3536" s="162">
        <v>0</v>
      </c>
      <c r="J3536" s="162">
        <v>0</v>
      </c>
      <c r="K3536" s="163">
        <f>Лист4!E3534/1000</f>
        <v>101.86450000000001</v>
      </c>
      <c r="L3536" s="164"/>
      <c r="M3536" s="164"/>
    </row>
    <row r="3537" spans="1:13" s="165" customFormat="1" ht="18.75" customHeight="1" x14ac:dyDescent="0.25">
      <c r="A3537" s="45" t="str">
        <f>Лист4!A3535</f>
        <v xml:space="preserve">Юбилейная ул. д.18 </v>
      </c>
      <c r="B3537" s="185" t="str">
        <f>Лист4!C3535</f>
        <v>Камызякский район, г. Камызяк</v>
      </c>
      <c r="C3537" s="46">
        <f t="shared" si="110"/>
        <v>118.69922380000001</v>
      </c>
      <c r="D3537" s="46">
        <f t="shared" si="111"/>
        <v>7.576546200000001</v>
      </c>
      <c r="E3537" s="160">
        <v>0</v>
      </c>
      <c r="F3537" s="161">
        <v>7.576546200000001</v>
      </c>
      <c r="G3537" s="162">
        <v>0</v>
      </c>
      <c r="H3537" s="162">
        <v>0</v>
      </c>
      <c r="I3537" s="162">
        <v>0</v>
      </c>
      <c r="J3537" s="162">
        <v>0</v>
      </c>
      <c r="K3537" s="163">
        <f>Лист4!E3535/1000</f>
        <v>126.27577000000001</v>
      </c>
      <c r="L3537" s="164"/>
      <c r="M3537" s="164"/>
    </row>
    <row r="3538" spans="1:13" s="165" customFormat="1" ht="18.75" customHeight="1" x14ac:dyDescent="0.25">
      <c r="A3538" s="45" t="str">
        <f>Лист4!A3536</f>
        <v xml:space="preserve">Юбилейная ул. д.19 </v>
      </c>
      <c r="B3538" s="185" t="str">
        <f>Лист4!C3536</f>
        <v>Камызякский район, г. Камызяк</v>
      </c>
      <c r="C3538" s="46">
        <f t="shared" si="110"/>
        <v>112.78734759999999</v>
      </c>
      <c r="D3538" s="46">
        <f t="shared" si="111"/>
        <v>7.1991923999999994</v>
      </c>
      <c r="E3538" s="160">
        <v>0</v>
      </c>
      <c r="F3538" s="161">
        <v>7.1991923999999994</v>
      </c>
      <c r="G3538" s="162">
        <v>0</v>
      </c>
      <c r="H3538" s="162">
        <v>0</v>
      </c>
      <c r="I3538" s="162">
        <v>0</v>
      </c>
      <c r="J3538" s="162">
        <v>0</v>
      </c>
      <c r="K3538" s="163">
        <f>Лист4!E3536/1000</f>
        <v>119.98653999999999</v>
      </c>
      <c r="L3538" s="164"/>
      <c r="M3538" s="164"/>
    </row>
    <row r="3539" spans="1:13" s="165" customFormat="1" ht="18.75" customHeight="1" x14ac:dyDescent="0.25">
      <c r="A3539" s="45" t="str">
        <f>Лист4!A3537</f>
        <v xml:space="preserve">Юбилейная ул. д.19А </v>
      </c>
      <c r="B3539" s="185" t="str">
        <f>Лист4!C3537</f>
        <v>Камызякский район, г. Камызяк</v>
      </c>
      <c r="C3539" s="46">
        <f t="shared" si="110"/>
        <v>51.974103999999997</v>
      </c>
      <c r="D3539" s="46">
        <f t="shared" si="111"/>
        <v>3.3174959999999998</v>
      </c>
      <c r="E3539" s="160">
        <v>0</v>
      </c>
      <c r="F3539" s="161">
        <v>3.3174959999999998</v>
      </c>
      <c r="G3539" s="162">
        <v>0</v>
      </c>
      <c r="H3539" s="162">
        <v>0</v>
      </c>
      <c r="I3539" s="162">
        <v>0</v>
      </c>
      <c r="J3539" s="162">
        <v>0</v>
      </c>
      <c r="K3539" s="163">
        <f>Лист4!E3537/1000</f>
        <v>55.291599999999995</v>
      </c>
      <c r="L3539" s="164"/>
      <c r="M3539" s="164"/>
    </row>
    <row r="3540" spans="1:13" s="165" customFormat="1" ht="18.75" customHeight="1" x14ac:dyDescent="0.25">
      <c r="A3540" s="45" t="str">
        <f>Лист4!A3538</f>
        <v xml:space="preserve">Юбилейная ул. д.2 </v>
      </c>
      <c r="B3540" s="185" t="str">
        <f>Лист4!C3538</f>
        <v>Камызякский район, г. Камызяк</v>
      </c>
      <c r="C3540" s="46">
        <f t="shared" si="110"/>
        <v>163.12374600000001</v>
      </c>
      <c r="D3540" s="46">
        <f t="shared" si="111"/>
        <v>10.412153999999999</v>
      </c>
      <c r="E3540" s="160">
        <v>0</v>
      </c>
      <c r="F3540" s="161">
        <v>10.412153999999999</v>
      </c>
      <c r="G3540" s="162">
        <v>0</v>
      </c>
      <c r="H3540" s="162">
        <v>0</v>
      </c>
      <c r="I3540" s="162">
        <v>0</v>
      </c>
      <c r="J3540" s="162">
        <v>0</v>
      </c>
      <c r="K3540" s="163">
        <f>Лист4!E3538/1000</f>
        <v>173.5359</v>
      </c>
      <c r="L3540" s="164"/>
      <c r="M3540" s="164"/>
    </row>
    <row r="3541" spans="1:13" s="165" customFormat="1" ht="18.75" customHeight="1" x14ac:dyDescent="0.25">
      <c r="A3541" s="45" t="str">
        <f>Лист4!A3539</f>
        <v xml:space="preserve">Юбилейная ул. д.20 </v>
      </c>
      <c r="B3541" s="185" t="str">
        <f>Лист4!C3539</f>
        <v>Камызякский район, г. Камызяк</v>
      </c>
      <c r="C3541" s="46">
        <f t="shared" si="110"/>
        <v>73.631873199999987</v>
      </c>
      <c r="D3541" s="46">
        <f t="shared" si="111"/>
        <v>4.6999067999999999</v>
      </c>
      <c r="E3541" s="160">
        <v>0</v>
      </c>
      <c r="F3541" s="161">
        <v>4.6999067999999999</v>
      </c>
      <c r="G3541" s="162">
        <v>0</v>
      </c>
      <c r="H3541" s="162">
        <v>0</v>
      </c>
      <c r="I3541" s="162">
        <v>0</v>
      </c>
      <c r="J3541" s="162">
        <v>1084.4000000000001</v>
      </c>
      <c r="K3541" s="163">
        <f>Лист4!E3539/1000-J3541</f>
        <v>-1006.0682200000001</v>
      </c>
      <c r="L3541" s="164"/>
      <c r="M3541" s="164"/>
    </row>
    <row r="3542" spans="1:13" s="165" customFormat="1" ht="18.75" customHeight="1" x14ac:dyDescent="0.25">
      <c r="A3542" s="45" t="str">
        <f>Лист4!A3540</f>
        <v xml:space="preserve">Юбилейная ул. д.23 </v>
      </c>
      <c r="B3542" s="185" t="str">
        <f>Лист4!C3540</f>
        <v>Камызякский район, г. Камызяк</v>
      </c>
      <c r="C3542" s="46">
        <f t="shared" si="110"/>
        <v>69.338535999999991</v>
      </c>
      <c r="D3542" s="46">
        <f t="shared" si="111"/>
        <v>4.4258639999999998</v>
      </c>
      <c r="E3542" s="160">
        <v>0</v>
      </c>
      <c r="F3542" s="161">
        <v>4.4258639999999998</v>
      </c>
      <c r="G3542" s="162">
        <v>0</v>
      </c>
      <c r="H3542" s="162">
        <v>0</v>
      </c>
      <c r="I3542" s="162">
        <v>0</v>
      </c>
      <c r="J3542" s="162">
        <v>0</v>
      </c>
      <c r="K3542" s="163">
        <f>Лист4!E3540/1000</f>
        <v>73.764399999999995</v>
      </c>
      <c r="L3542" s="164"/>
      <c r="M3542" s="164"/>
    </row>
    <row r="3543" spans="1:13" s="165" customFormat="1" ht="18.75" customHeight="1" x14ac:dyDescent="0.25">
      <c r="A3543" s="45" t="str">
        <f>Лист4!A3541</f>
        <v xml:space="preserve">Юбилейная ул. д.24 </v>
      </c>
      <c r="B3543" s="185" t="str">
        <f>Лист4!C3541</f>
        <v>Камызякский район, г. Камызяк</v>
      </c>
      <c r="C3543" s="46">
        <f t="shared" si="110"/>
        <v>22.923498000000002</v>
      </c>
      <c r="D3543" s="46">
        <f t="shared" si="111"/>
        <v>1.4632019999999999</v>
      </c>
      <c r="E3543" s="160">
        <v>0</v>
      </c>
      <c r="F3543" s="161">
        <v>1.4632019999999999</v>
      </c>
      <c r="G3543" s="162">
        <v>0</v>
      </c>
      <c r="H3543" s="162">
        <v>0</v>
      </c>
      <c r="I3543" s="162">
        <v>0</v>
      </c>
      <c r="J3543" s="162">
        <v>0</v>
      </c>
      <c r="K3543" s="163">
        <f>Лист4!E3541/1000</f>
        <v>24.386700000000001</v>
      </c>
      <c r="L3543" s="164"/>
      <c r="M3543" s="164"/>
    </row>
    <row r="3544" spans="1:13" s="165" customFormat="1" ht="18.75" customHeight="1" x14ac:dyDescent="0.25">
      <c r="A3544" s="45" t="str">
        <f>Лист4!A3542</f>
        <v xml:space="preserve">Юбилейная ул. д.25 </v>
      </c>
      <c r="B3544" s="185" t="str">
        <f>Лист4!C3542</f>
        <v>Камызякский район, г. Камызяк</v>
      </c>
      <c r="C3544" s="46">
        <f t="shared" si="110"/>
        <v>93.700177600000004</v>
      </c>
      <c r="D3544" s="46">
        <f t="shared" si="111"/>
        <v>5.9808624000000004</v>
      </c>
      <c r="E3544" s="160">
        <v>0</v>
      </c>
      <c r="F3544" s="161">
        <v>5.9808624000000004</v>
      </c>
      <c r="G3544" s="162">
        <v>0</v>
      </c>
      <c r="H3544" s="162">
        <v>0</v>
      </c>
      <c r="I3544" s="162">
        <v>0</v>
      </c>
      <c r="J3544" s="162">
        <v>0</v>
      </c>
      <c r="K3544" s="163">
        <f>Лист4!E3542/1000</f>
        <v>99.68104000000001</v>
      </c>
      <c r="L3544" s="164"/>
      <c r="M3544" s="164"/>
    </row>
    <row r="3545" spans="1:13" s="165" customFormat="1" ht="18.75" customHeight="1" x14ac:dyDescent="0.25">
      <c r="A3545" s="45" t="str">
        <f>Лист4!A3543</f>
        <v xml:space="preserve">Юбилейная ул. д.26 </v>
      </c>
      <c r="B3545" s="185" t="str">
        <f>Лист4!C3543</f>
        <v>Камызякский район, г. Камызяк</v>
      </c>
      <c r="C3545" s="46">
        <f t="shared" si="110"/>
        <v>84.344884000000008</v>
      </c>
      <c r="D3545" s="46">
        <f t="shared" si="111"/>
        <v>5.3837159999999997</v>
      </c>
      <c r="E3545" s="160">
        <v>0</v>
      </c>
      <c r="F3545" s="161">
        <v>5.3837159999999997</v>
      </c>
      <c r="G3545" s="162">
        <v>0</v>
      </c>
      <c r="H3545" s="162">
        <v>0</v>
      </c>
      <c r="I3545" s="162">
        <v>0</v>
      </c>
      <c r="J3545" s="162">
        <v>0</v>
      </c>
      <c r="K3545" s="163">
        <f>Лист4!E3543/1000</f>
        <v>89.7286</v>
      </c>
      <c r="L3545" s="164"/>
      <c r="M3545" s="164"/>
    </row>
    <row r="3546" spans="1:13" s="165" customFormat="1" ht="18.75" customHeight="1" x14ac:dyDescent="0.25">
      <c r="A3546" s="45" t="str">
        <f>Лист4!A3544</f>
        <v xml:space="preserve">Юбилейная ул. д.3 </v>
      </c>
      <c r="B3546" s="185" t="str">
        <f>Лист4!C3544</f>
        <v>Камызякский район, г. Камызяк</v>
      </c>
      <c r="C3546" s="46">
        <f t="shared" si="110"/>
        <v>492.62316799999996</v>
      </c>
      <c r="D3546" s="46">
        <f t="shared" si="111"/>
        <v>31.444032</v>
      </c>
      <c r="E3546" s="160">
        <v>0</v>
      </c>
      <c r="F3546" s="161">
        <v>31.444032</v>
      </c>
      <c r="G3546" s="162">
        <v>0</v>
      </c>
      <c r="H3546" s="162">
        <v>0</v>
      </c>
      <c r="I3546" s="162">
        <v>0</v>
      </c>
      <c r="J3546" s="162">
        <v>0</v>
      </c>
      <c r="K3546" s="163">
        <f>Лист4!E3544/1000</f>
        <v>524.06719999999996</v>
      </c>
      <c r="L3546" s="164"/>
      <c r="M3546" s="164"/>
    </row>
    <row r="3547" spans="1:13" s="165" customFormat="1" ht="18.75" customHeight="1" x14ac:dyDescent="0.25">
      <c r="A3547" s="45" t="str">
        <f>Лист4!A3545</f>
        <v xml:space="preserve">Юбилейная ул. д.4 </v>
      </c>
      <c r="B3547" s="185" t="str">
        <f>Лист4!C3545</f>
        <v>Камызякский район, г. Камызяк</v>
      </c>
      <c r="C3547" s="46">
        <f t="shared" si="110"/>
        <v>125.38227600000012</v>
      </c>
      <c r="D3547" s="46">
        <f t="shared" si="111"/>
        <v>8.0031239999999997</v>
      </c>
      <c r="E3547" s="160">
        <v>0</v>
      </c>
      <c r="F3547" s="161">
        <v>8.0031239999999997</v>
      </c>
      <c r="G3547" s="162">
        <v>0</v>
      </c>
      <c r="H3547" s="162">
        <v>0</v>
      </c>
      <c r="I3547" s="162">
        <v>0</v>
      </c>
      <c r="J3547" s="162">
        <v>2947.48</v>
      </c>
      <c r="K3547" s="163">
        <f>Лист4!E3545/1000-J3547</f>
        <v>-2814.0945999999999</v>
      </c>
      <c r="L3547" s="164"/>
      <c r="M3547" s="164"/>
    </row>
    <row r="3548" spans="1:13" s="165" customFormat="1" ht="18.75" customHeight="1" x14ac:dyDescent="0.25">
      <c r="A3548" s="45" t="str">
        <f>Лист4!A3546</f>
        <v xml:space="preserve">Юбилейная ул. д.5 </v>
      </c>
      <c r="B3548" s="185" t="str">
        <f>Лист4!C3546</f>
        <v>Камызякский район, г. Камызяк</v>
      </c>
      <c r="C3548" s="46">
        <f t="shared" si="110"/>
        <v>94.388126</v>
      </c>
      <c r="D3548" s="46">
        <f t="shared" si="111"/>
        <v>6.0247740000000007</v>
      </c>
      <c r="E3548" s="160">
        <v>0</v>
      </c>
      <c r="F3548" s="161">
        <v>6.0247740000000007</v>
      </c>
      <c r="G3548" s="162">
        <v>0</v>
      </c>
      <c r="H3548" s="162">
        <v>0</v>
      </c>
      <c r="I3548" s="162">
        <v>0</v>
      </c>
      <c r="J3548" s="162">
        <v>0</v>
      </c>
      <c r="K3548" s="163">
        <f>Лист4!E3546/1000</f>
        <v>100.41290000000001</v>
      </c>
      <c r="L3548" s="164"/>
      <c r="M3548" s="164"/>
    </row>
    <row r="3549" spans="1:13" s="165" customFormat="1" ht="18.75" customHeight="1" x14ac:dyDescent="0.25">
      <c r="A3549" s="45" t="str">
        <f>Лист4!A3547</f>
        <v xml:space="preserve">Юбилейная ул. д.7 </v>
      </c>
      <c r="B3549" s="185" t="str">
        <f>Лист4!C3547</f>
        <v>Камызякский район, г. Камызяк</v>
      </c>
      <c r="C3549" s="46">
        <f t="shared" si="110"/>
        <v>114.88563439999997</v>
      </c>
      <c r="D3549" s="46">
        <f t="shared" si="111"/>
        <v>7.3331255999999989</v>
      </c>
      <c r="E3549" s="160">
        <v>0</v>
      </c>
      <c r="F3549" s="161">
        <v>7.3331255999999989</v>
      </c>
      <c r="G3549" s="162">
        <v>0</v>
      </c>
      <c r="H3549" s="162">
        <v>0</v>
      </c>
      <c r="I3549" s="162">
        <v>0</v>
      </c>
      <c r="J3549" s="162">
        <v>1410.25</v>
      </c>
      <c r="K3549" s="163">
        <f>Лист4!E3547/1000-J3549</f>
        <v>-1288.03124</v>
      </c>
      <c r="L3549" s="164"/>
      <c r="M3549" s="164"/>
    </row>
    <row r="3550" spans="1:13" s="165" customFormat="1" ht="18.75" customHeight="1" x14ac:dyDescent="0.25">
      <c r="A3550" s="45" t="str">
        <f>Лист4!A3548</f>
        <v xml:space="preserve">Юбилейная ул. д.8 </v>
      </c>
      <c r="B3550" s="185" t="str">
        <f>Лист4!C3548</f>
        <v>Камызякский район, г. Камызяк</v>
      </c>
      <c r="C3550" s="46">
        <f t="shared" si="110"/>
        <v>97.880696</v>
      </c>
      <c r="D3550" s="46">
        <f t="shared" si="111"/>
        <v>6.2477040000000006</v>
      </c>
      <c r="E3550" s="160">
        <v>0</v>
      </c>
      <c r="F3550" s="161">
        <v>6.2477040000000006</v>
      </c>
      <c r="G3550" s="162">
        <v>0</v>
      </c>
      <c r="H3550" s="162">
        <v>0</v>
      </c>
      <c r="I3550" s="162">
        <v>0</v>
      </c>
      <c r="J3550" s="162">
        <v>0</v>
      </c>
      <c r="K3550" s="163">
        <f>Лист4!E3548/1000</f>
        <v>104.1284</v>
      </c>
      <c r="L3550" s="164"/>
      <c r="M3550" s="164"/>
    </row>
    <row r="3551" spans="1:13" s="165" customFormat="1" ht="25.5" customHeight="1" x14ac:dyDescent="0.25">
      <c r="A3551" s="45" t="str">
        <f>Лист4!A3549</f>
        <v xml:space="preserve">Юбилейная ул. д.9 </v>
      </c>
      <c r="B3551" s="185" t="str">
        <f>Лист4!C3549</f>
        <v>Камызякский район, г. Камызяк</v>
      </c>
      <c r="C3551" s="46">
        <f t="shared" si="110"/>
        <v>79.341687000000007</v>
      </c>
      <c r="D3551" s="46">
        <f t="shared" si="111"/>
        <v>5.0643630000000002</v>
      </c>
      <c r="E3551" s="160">
        <v>0</v>
      </c>
      <c r="F3551" s="161">
        <v>5.0643630000000002</v>
      </c>
      <c r="G3551" s="162">
        <v>0</v>
      </c>
      <c r="H3551" s="162">
        <v>0</v>
      </c>
      <c r="I3551" s="162">
        <v>0</v>
      </c>
      <c r="J3551" s="162">
        <v>0</v>
      </c>
      <c r="K3551" s="163">
        <f>Лист4!E3549/1000-J3551</f>
        <v>84.406050000000008</v>
      </c>
      <c r="L3551" s="164"/>
      <c r="M3551" s="164"/>
    </row>
    <row r="3552" spans="1:13" s="165" customFormat="1" ht="25.5" customHeight="1" x14ac:dyDescent="0.25">
      <c r="A3552" s="45" t="str">
        <f>Лист4!A3550</f>
        <v xml:space="preserve">Молодежная ул. д.1 </v>
      </c>
      <c r="B3552" s="185" t="str">
        <f>Лист4!C3550</f>
        <v>Камызякский район, п. Азовский</v>
      </c>
      <c r="C3552" s="46">
        <f t="shared" si="110"/>
        <v>7.831328000000001</v>
      </c>
      <c r="D3552" s="46">
        <f t="shared" si="111"/>
        <v>0.49987200000000009</v>
      </c>
      <c r="E3552" s="160">
        <v>0</v>
      </c>
      <c r="F3552" s="161">
        <v>0.49987200000000009</v>
      </c>
      <c r="G3552" s="162">
        <v>0</v>
      </c>
      <c r="H3552" s="162">
        <v>0</v>
      </c>
      <c r="I3552" s="162">
        <v>0</v>
      </c>
      <c r="J3552" s="162">
        <v>0</v>
      </c>
      <c r="K3552" s="163">
        <f>Лист4!E3550/1000</f>
        <v>8.3312000000000008</v>
      </c>
      <c r="L3552" s="164"/>
      <c r="M3552" s="164"/>
    </row>
    <row r="3553" spans="1:13" s="165" customFormat="1" ht="25.5" customHeight="1" x14ac:dyDescent="0.25">
      <c r="A3553" s="45" t="str">
        <f>Лист4!A3551</f>
        <v xml:space="preserve">Молодежная ул. д.2 </v>
      </c>
      <c r="B3553" s="185" t="str">
        <f>Лист4!C3551</f>
        <v>Камызякский район, п. Азовский</v>
      </c>
      <c r="C3553" s="46">
        <f t="shared" si="110"/>
        <v>0</v>
      </c>
      <c r="D3553" s="46">
        <f t="shared" si="111"/>
        <v>0</v>
      </c>
      <c r="E3553" s="160">
        <v>0</v>
      </c>
      <c r="F3553" s="161">
        <v>0</v>
      </c>
      <c r="G3553" s="162">
        <v>0</v>
      </c>
      <c r="H3553" s="162">
        <v>0</v>
      </c>
      <c r="I3553" s="162">
        <v>0</v>
      </c>
      <c r="J3553" s="162">
        <v>0</v>
      </c>
      <c r="K3553" s="163">
        <f>Лист4!E3551/1000</f>
        <v>0</v>
      </c>
      <c r="L3553" s="164"/>
      <c r="M3553" s="164"/>
    </row>
    <row r="3554" spans="1:13" s="165" customFormat="1" ht="25.5" customHeight="1" x14ac:dyDescent="0.25">
      <c r="A3554" s="45" t="str">
        <f>Лист4!A3552</f>
        <v xml:space="preserve">Молодежная ул. д.3 </v>
      </c>
      <c r="B3554" s="185" t="str">
        <f>Лист4!C3552</f>
        <v>Камызякский район, п. Азовский</v>
      </c>
      <c r="C3554" s="46">
        <f t="shared" si="110"/>
        <v>5.2903200000000004</v>
      </c>
      <c r="D3554" s="46">
        <f t="shared" si="111"/>
        <v>0.33768000000000004</v>
      </c>
      <c r="E3554" s="160">
        <v>0</v>
      </c>
      <c r="F3554" s="161">
        <v>0.33768000000000004</v>
      </c>
      <c r="G3554" s="162">
        <v>0</v>
      </c>
      <c r="H3554" s="162">
        <v>0</v>
      </c>
      <c r="I3554" s="162">
        <v>0</v>
      </c>
      <c r="J3554" s="162">
        <v>0</v>
      </c>
      <c r="K3554" s="163">
        <f>Лист4!E3552/1000</f>
        <v>5.6280000000000001</v>
      </c>
      <c r="L3554" s="164"/>
      <c r="M3554" s="164"/>
    </row>
    <row r="3555" spans="1:13" s="165" customFormat="1" ht="25.5" customHeight="1" x14ac:dyDescent="0.25">
      <c r="A3555" s="45" t="str">
        <f>Лист4!A3553</f>
        <v xml:space="preserve">Молодежная ул. д.4 </v>
      </c>
      <c r="B3555" s="185" t="str">
        <f>Лист4!C3553</f>
        <v>Камызякский район, п. Азовский</v>
      </c>
      <c r="C3555" s="46">
        <f t="shared" si="110"/>
        <v>7.6155040000000014</v>
      </c>
      <c r="D3555" s="46">
        <f t="shared" si="111"/>
        <v>0.48609600000000008</v>
      </c>
      <c r="E3555" s="160">
        <v>0</v>
      </c>
      <c r="F3555" s="161">
        <v>0.48609600000000008</v>
      </c>
      <c r="G3555" s="162">
        <v>0</v>
      </c>
      <c r="H3555" s="162">
        <v>0</v>
      </c>
      <c r="I3555" s="162">
        <v>0</v>
      </c>
      <c r="J3555" s="162">
        <v>0</v>
      </c>
      <c r="K3555" s="163">
        <f>Лист4!E3553/1000-J3555</f>
        <v>8.1016000000000012</v>
      </c>
      <c r="L3555" s="164"/>
      <c r="M3555" s="164"/>
    </row>
    <row r="3556" spans="1:13" s="165" customFormat="1" ht="25.5" customHeight="1" x14ac:dyDescent="0.25">
      <c r="A3556" s="45" t="str">
        <f>Лист4!A3554</f>
        <v xml:space="preserve">Молодежная ул. д.5 </v>
      </c>
      <c r="B3556" s="185" t="str">
        <f>Лист4!C3554</f>
        <v>Камызякский район, п. Азовский</v>
      </c>
      <c r="C3556" s="46">
        <f t="shared" si="110"/>
        <v>0</v>
      </c>
      <c r="D3556" s="46">
        <f t="shared" si="111"/>
        <v>0</v>
      </c>
      <c r="E3556" s="160">
        <v>0</v>
      </c>
      <c r="F3556" s="161">
        <v>0</v>
      </c>
      <c r="G3556" s="162">
        <v>0</v>
      </c>
      <c r="H3556" s="162">
        <v>0</v>
      </c>
      <c r="I3556" s="162">
        <v>0</v>
      </c>
      <c r="J3556" s="162">
        <v>0</v>
      </c>
      <c r="K3556" s="163">
        <f>Лист4!E3554/1000</f>
        <v>0</v>
      </c>
      <c r="L3556" s="164"/>
      <c r="M3556" s="164"/>
    </row>
    <row r="3557" spans="1:13" s="165" customFormat="1" ht="25.5" customHeight="1" x14ac:dyDescent="0.25">
      <c r="A3557" s="45" t="str">
        <f>Лист4!A3555</f>
        <v xml:space="preserve">Молодежная ул. д.6 </v>
      </c>
      <c r="B3557" s="185" t="str">
        <f>Лист4!C3555</f>
        <v>Камызякский район, п. Азовский</v>
      </c>
      <c r="C3557" s="46">
        <f t="shared" si="110"/>
        <v>12.45453</v>
      </c>
      <c r="D3557" s="46">
        <f t="shared" si="111"/>
        <v>0.79496999999999995</v>
      </c>
      <c r="E3557" s="160">
        <v>0</v>
      </c>
      <c r="F3557" s="161">
        <v>0.79496999999999995</v>
      </c>
      <c r="G3557" s="162">
        <v>0</v>
      </c>
      <c r="H3557" s="162">
        <v>0</v>
      </c>
      <c r="I3557" s="162">
        <v>0</v>
      </c>
      <c r="J3557" s="162">
        <v>0</v>
      </c>
      <c r="K3557" s="163">
        <f>Лист4!E3555/1000</f>
        <v>13.249499999999999</v>
      </c>
      <c r="L3557" s="164"/>
      <c r="M3557" s="164"/>
    </row>
    <row r="3558" spans="1:13" s="165" customFormat="1" ht="25.5" customHeight="1" x14ac:dyDescent="0.25">
      <c r="A3558" s="45" t="str">
        <f>Лист4!A3556</f>
        <v xml:space="preserve">Придорожная ул. д.2 </v>
      </c>
      <c r="B3558" s="185" t="str">
        <f>Лист4!C3556</f>
        <v>Камызякский район, п. Каспий</v>
      </c>
      <c r="C3558" s="46">
        <f t="shared" si="110"/>
        <v>36.499353999999997</v>
      </c>
      <c r="D3558" s="46">
        <f t="shared" si="111"/>
        <v>2.3297459999999997</v>
      </c>
      <c r="E3558" s="160">
        <v>0</v>
      </c>
      <c r="F3558" s="161">
        <v>2.3297459999999997</v>
      </c>
      <c r="G3558" s="162">
        <v>0</v>
      </c>
      <c r="H3558" s="162">
        <v>0</v>
      </c>
      <c r="I3558" s="162">
        <v>0</v>
      </c>
      <c r="J3558" s="162">
        <v>0</v>
      </c>
      <c r="K3558" s="163">
        <f>Лист4!E3556/1000</f>
        <v>38.829099999999997</v>
      </c>
      <c r="L3558" s="164"/>
      <c r="M3558" s="164"/>
    </row>
    <row r="3559" spans="1:13" s="165" customFormat="1" ht="25.5" customHeight="1" x14ac:dyDescent="0.25">
      <c r="A3559" s="45" t="str">
        <f>Лист4!A3557</f>
        <v xml:space="preserve">Придорожная ул. д.3 </v>
      </c>
      <c r="B3559" s="185" t="str">
        <f>Лист4!C3557</f>
        <v>Камызякский район, п. Каспий</v>
      </c>
      <c r="C3559" s="46">
        <f t="shared" si="110"/>
        <v>36.03678</v>
      </c>
      <c r="D3559" s="46">
        <f t="shared" si="111"/>
        <v>2.3002200000000004</v>
      </c>
      <c r="E3559" s="160">
        <v>0</v>
      </c>
      <c r="F3559" s="161">
        <v>2.3002200000000004</v>
      </c>
      <c r="G3559" s="162">
        <v>0</v>
      </c>
      <c r="H3559" s="162">
        <v>0</v>
      </c>
      <c r="I3559" s="162">
        <v>0</v>
      </c>
      <c r="J3559" s="162">
        <v>0</v>
      </c>
      <c r="K3559" s="163">
        <f>Лист4!E3557/1000</f>
        <v>38.337000000000003</v>
      </c>
      <c r="L3559" s="164"/>
      <c r="M3559" s="164"/>
    </row>
    <row r="3560" spans="1:13" s="165" customFormat="1" ht="18.75" customHeight="1" x14ac:dyDescent="0.25">
      <c r="A3560" s="45" t="str">
        <f>Лист4!A3558</f>
        <v xml:space="preserve">Советская ул. д.1 </v>
      </c>
      <c r="B3560" s="185" t="str">
        <f>Лист4!C3558</f>
        <v>Камызякский район, п. Каспий</v>
      </c>
      <c r="C3560" s="46">
        <f t="shared" si="110"/>
        <v>36.623339999999999</v>
      </c>
      <c r="D3560" s="46">
        <f t="shared" si="111"/>
        <v>2.3376600000000001</v>
      </c>
      <c r="E3560" s="160">
        <v>0</v>
      </c>
      <c r="F3560" s="161">
        <v>2.3376600000000001</v>
      </c>
      <c r="G3560" s="162">
        <v>0</v>
      </c>
      <c r="H3560" s="162">
        <v>0</v>
      </c>
      <c r="I3560" s="162">
        <v>0</v>
      </c>
      <c r="J3560" s="162">
        <v>133.34</v>
      </c>
      <c r="K3560" s="163">
        <f>Лист4!E3558/1000-J3560</f>
        <v>-94.379000000000005</v>
      </c>
      <c r="L3560" s="164"/>
      <c r="M3560" s="164"/>
    </row>
    <row r="3561" spans="1:13" s="165" customFormat="1" ht="18.75" customHeight="1" x14ac:dyDescent="0.25">
      <c r="A3561" s="45" t="str">
        <f>Лист4!A3559</f>
        <v xml:space="preserve">Советская ул. д.2 </v>
      </c>
      <c r="B3561" s="185" t="str">
        <f>Лист4!C3559</f>
        <v>Камызякский район, п. Каспий</v>
      </c>
      <c r="C3561" s="46">
        <f t="shared" si="110"/>
        <v>17.425720000000013</v>
      </c>
      <c r="D3561" s="46">
        <f t="shared" si="111"/>
        <v>1.1122799999999999</v>
      </c>
      <c r="E3561" s="160">
        <v>0</v>
      </c>
      <c r="F3561" s="161">
        <v>1.1122799999999999</v>
      </c>
      <c r="G3561" s="162">
        <v>0</v>
      </c>
      <c r="H3561" s="162">
        <v>0</v>
      </c>
      <c r="I3561" s="162">
        <v>0</v>
      </c>
      <c r="J3561" s="162">
        <v>148.24</v>
      </c>
      <c r="K3561" s="163">
        <f>Лист4!E3559/1000-J3561</f>
        <v>-129.702</v>
      </c>
      <c r="L3561" s="164"/>
      <c r="M3561" s="164"/>
    </row>
    <row r="3562" spans="1:13" s="165" customFormat="1" ht="18.75" customHeight="1" x14ac:dyDescent="0.25">
      <c r="A3562" s="45" t="str">
        <f>Лист4!A3560</f>
        <v xml:space="preserve">Советская ул. д.3 </v>
      </c>
      <c r="B3562" s="185" t="str">
        <f>Лист4!C3560</f>
        <v>Камызякский район, п. Каспий</v>
      </c>
      <c r="C3562" s="46">
        <f t="shared" si="110"/>
        <v>15.02308</v>
      </c>
      <c r="D3562" s="46">
        <f t="shared" si="111"/>
        <v>0.95891999999999999</v>
      </c>
      <c r="E3562" s="160">
        <v>0</v>
      </c>
      <c r="F3562" s="161">
        <v>0.95891999999999999</v>
      </c>
      <c r="G3562" s="162">
        <v>0</v>
      </c>
      <c r="H3562" s="162">
        <v>0</v>
      </c>
      <c r="I3562" s="162">
        <v>0</v>
      </c>
      <c r="J3562" s="162">
        <v>0</v>
      </c>
      <c r="K3562" s="163">
        <f>Лист4!E3560/1000</f>
        <v>15.981999999999999</v>
      </c>
      <c r="L3562" s="164"/>
      <c r="M3562" s="164"/>
    </row>
    <row r="3563" spans="1:13" s="165" customFormat="1" ht="18.75" customHeight="1" x14ac:dyDescent="0.25">
      <c r="A3563" s="45" t="str">
        <f>Лист4!A3561</f>
        <v xml:space="preserve">Советская ул. д.4 </v>
      </c>
      <c r="B3563" s="185" t="str">
        <f>Лист4!C3561</f>
        <v>Камызякский район, п. Каспий</v>
      </c>
      <c r="C3563" s="46">
        <f t="shared" si="110"/>
        <v>7.8565200000000006</v>
      </c>
      <c r="D3563" s="46">
        <f t="shared" si="111"/>
        <v>0.50148000000000004</v>
      </c>
      <c r="E3563" s="160">
        <v>0</v>
      </c>
      <c r="F3563" s="161">
        <v>0.50148000000000004</v>
      </c>
      <c r="G3563" s="162">
        <v>0</v>
      </c>
      <c r="H3563" s="162">
        <v>0</v>
      </c>
      <c r="I3563" s="162">
        <v>0</v>
      </c>
      <c r="J3563" s="162">
        <v>0</v>
      </c>
      <c r="K3563" s="163">
        <f>Лист4!E3561/1000</f>
        <v>8.3580000000000005</v>
      </c>
      <c r="L3563" s="164"/>
      <c r="M3563" s="164"/>
    </row>
    <row r="3564" spans="1:13" s="165" customFormat="1" ht="18.75" customHeight="1" x14ac:dyDescent="0.25">
      <c r="A3564" s="45" t="str">
        <f>Лист4!A3562</f>
        <v xml:space="preserve">Волжская ул. д.48 </v>
      </c>
      <c r="B3564" s="185" t="str">
        <f>Лист4!C3562</f>
        <v>Камызякский район, пгт. Волго-Каспийский</v>
      </c>
      <c r="C3564" s="46">
        <f t="shared" si="110"/>
        <v>104.17813200000001</v>
      </c>
      <c r="D3564" s="46">
        <f t="shared" si="111"/>
        <v>6.6496680000000001</v>
      </c>
      <c r="E3564" s="160">
        <v>0</v>
      </c>
      <c r="F3564" s="161">
        <v>6.6496680000000001</v>
      </c>
      <c r="G3564" s="162">
        <v>0</v>
      </c>
      <c r="H3564" s="162">
        <v>0</v>
      </c>
      <c r="I3564" s="162">
        <v>0</v>
      </c>
      <c r="J3564" s="162">
        <v>0</v>
      </c>
      <c r="K3564" s="163">
        <f>Лист4!E3562/1000</f>
        <v>110.82780000000001</v>
      </c>
      <c r="L3564" s="164"/>
      <c r="M3564" s="164"/>
    </row>
    <row r="3565" spans="1:13" s="165" customFormat="1" ht="18.75" customHeight="1" x14ac:dyDescent="0.25">
      <c r="A3565" s="45" t="str">
        <f>Лист4!A3563</f>
        <v xml:space="preserve">Волжская ул. д.50 </v>
      </c>
      <c r="B3565" s="185" t="str">
        <f>Лист4!C3563</f>
        <v>Камызякский район, пгт. Волго-Каспийский</v>
      </c>
      <c r="C3565" s="46">
        <f t="shared" si="110"/>
        <v>104.82579199999999</v>
      </c>
      <c r="D3565" s="46">
        <f t="shared" si="111"/>
        <v>6.6910080000000001</v>
      </c>
      <c r="E3565" s="160">
        <v>0</v>
      </c>
      <c r="F3565" s="161">
        <v>6.6910080000000001</v>
      </c>
      <c r="G3565" s="162">
        <v>0</v>
      </c>
      <c r="H3565" s="162">
        <v>0</v>
      </c>
      <c r="I3565" s="162">
        <v>0</v>
      </c>
      <c r="J3565" s="162">
        <v>0</v>
      </c>
      <c r="K3565" s="163">
        <f>Лист4!E3563/1000</f>
        <v>111.51679999999999</v>
      </c>
      <c r="L3565" s="164"/>
      <c r="M3565" s="164"/>
    </row>
    <row r="3566" spans="1:13" s="165" customFormat="1" ht="25.5" customHeight="1" x14ac:dyDescent="0.25">
      <c r="A3566" s="45" t="str">
        <f>Лист4!A3564</f>
        <v xml:space="preserve">Гоголя ул. д.1 </v>
      </c>
      <c r="B3566" s="185" t="str">
        <f>Лист4!C3564</f>
        <v>Камызякский район, пгт. Волго-Каспийский</v>
      </c>
      <c r="C3566" s="46">
        <f t="shared" si="110"/>
        <v>15.970506000000002</v>
      </c>
      <c r="D3566" s="46">
        <f t="shared" si="111"/>
        <v>1.0193940000000001</v>
      </c>
      <c r="E3566" s="160">
        <v>0</v>
      </c>
      <c r="F3566" s="161">
        <v>1.0193940000000001</v>
      </c>
      <c r="G3566" s="162">
        <v>0</v>
      </c>
      <c r="H3566" s="162">
        <v>0</v>
      </c>
      <c r="I3566" s="162">
        <v>0</v>
      </c>
      <c r="J3566" s="162">
        <v>0</v>
      </c>
      <c r="K3566" s="163">
        <f>Лист4!E3564/1000-J3566</f>
        <v>16.989900000000002</v>
      </c>
      <c r="L3566" s="164"/>
      <c r="M3566" s="164"/>
    </row>
    <row r="3567" spans="1:13" s="165" customFormat="1" ht="25.5" customHeight="1" x14ac:dyDescent="0.25">
      <c r="A3567" s="45" t="str">
        <f>Лист4!A3565</f>
        <v xml:space="preserve">Гоголя ул. д.2 </v>
      </c>
      <c r="B3567" s="185" t="str">
        <f>Лист4!C3565</f>
        <v>Камызякский район, пгт. Волго-Каспийский</v>
      </c>
      <c r="C3567" s="46">
        <f t="shared" si="110"/>
        <v>14.043224</v>
      </c>
      <c r="D3567" s="46">
        <f t="shared" si="111"/>
        <v>0.89637600000000006</v>
      </c>
      <c r="E3567" s="160">
        <v>0</v>
      </c>
      <c r="F3567" s="161">
        <v>0.89637600000000006</v>
      </c>
      <c r="G3567" s="162">
        <v>0</v>
      </c>
      <c r="H3567" s="162">
        <v>0</v>
      </c>
      <c r="I3567" s="162">
        <v>0</v>
      </c>
      <c r="J3567" s="162">
        <v>0</v>
      </c>
      <c r="K3567" s="163">
        <f>Лист4!E3565/1000</f>
        <v>14.9396</v>
      </c>
      <c r="L3567" s="164"/>
      <c r="M3567" s="164"/>
    </row>
    <row r="3568" spans="1:13" s="166" customFormat="1" ht="25.5" customHeight="1" x14ac:dyDescent="0.25">
      <c r="A3568" s="45" t="str">
        <f>Лист4!A3566</f>
        <v xml:space="preserve">Гоголя ул. д.3 </v>
      </c>
      <c r="B3568" s="185" t="str">
        <f>Лист4!C3566</f>
        <v>Камызякский район, пгт. Волго-Каспийский</v>
      </c>
      <c r="C3568" s="46">
        <f t="shared" si="110"/>
        <v>30.575098000000004</v>
      </c>
      <c r="D3568" s="46">
        <f t="shared" si="111"/>
        <v>1.9516020000000003</v>
      </c>
      <c r="E3568" s="160">
        <v>0</v>
      </c>
      <c r="F3568" s="161">
        <v>1.9516020000000003</v>
      </c>
      <c r="G3568" s="162">
        <v>0</v>
      </c>
      <c r="H3568" s="162">
        <v>0</v>
      </c>
      <c r="I3568" s="162">
        <v>0</v>
      </c>
      <c r="J3568" s="162">
        <v>0</v>
      </c>
      <c r="K3568" s="163">
        <f>Лист4!E3566/1000-J3568</f>
        <v>32.526700000000005</v>
      </c>
      <c r="L3568" s="164"/>
      <c r="M3568" s="164"/>
    </row>
    <row r="3569" spans="1:13" s="165" customFormat="1" ht="25.5" customHeight="1" x14ac:dyDescent="0.25">
      <c r="A3569" s="45" t="str">
        <f>Лист4!A3567</f>
        <v xml:space="preserve">Гоголя ул. д.4 </v>
      </c>
      <c r="B3569" s="185" t="str">
        <f>Лист4!C3567</f>
        <v>Камызякский район, пгт. Волго-Каспийский</v>
      </c>
      <c r="C3569" s="46">
        <f t="shared" si="110"/>
        <v>82.035021999999984</v>
      </c>
      <c r="D3569" s="46">
        <f t="shared" si="111"/>
        <v>5.2362779999999987</v>
      </c>
      <c r="E3569" s="160">
        <v>0</v>
      </c>
      <c r="F3569" s="161">
        <v>5.2362779999999987</v>
      </c>
      <c r="G3569" s="162">
        <v>0</v>
      </c>
      <c r="H3569" s="162">
        <v>0</v>
      </c>
      <c r="I3569" s="162">
        <v>0</v>
      </c>
      <c r="J3569" s="162">
        <v>0</v>
      </c>
      <c r="K3569" s="163">
        <f>Лист4!E3567/1000</f>
        <v>87.271299999999982</v>
      </c>
      <c r="L3569" s="164"/>
      <c r="M3569" s="164"/>
    </row>
    <row r="3570" spans="1:13" s="165" customFormat="1" ht="18.75" customHeight="1" x14ac:dyDescent="0.25">
      <c r="A3570" s="45" t="str">
        <f>Лист4!A3568</f>
        <v xml:space="preserve">Гоголя ул. д.5 </v>
      </c>
      <c r="B3570" s="185" t="str">
        <f>Лист4!C3568</f>
        <v>Камызякский район, пгт. Волго-Каспийский</v>
      </c>
      <c r="C3570" s="46">
        <f t="shared" si="110"/>
        <v>91.624995999999996</v>
      </c>
      <c r="D3570" s="46">
        <f t="shared" si="111"/>
        <v>5.8484040000000004</v>
      </c>
      <c r="E3570" s="160">
        <v>0</v>
      </c>
      <c r="F3570" s="161">
        <v>5.8484040000000004</v>
      </c>
      <c r="G3570" s="162">
        <v>0</v>
      </c>
      <c r="H3570" s="162">
        <v>0</v>
      </c>
      <c r="I3570" s="162">
        <v>0</v>
      </c>
      <c r="J3570" s="162">
        <v>0</v>
      </c>
      <c r="K3570" s="163">
        <f>Лист4!E3568/1000</f>
        <v>97.473399999999998</v>
      </c>
      <c r="L3570" s="164"/>
      <c r="M3570" s="164"/>
    </row>
    <row r="3571" spans="1:13" s="165" customFormat="1" ht="18.75" customHeight="1" x14ac:dyDescent="0.25">
      <c r="A3571" s="45" t="str">
        <f>Лист4!A3569</f>
        <v xml:space="preserve">Гоголя ул. д.6 </v>
      </c>
      <c r="B3571" s="185" t="str">
        <f>Лист4!C3569</f>
        <v>Камызякский район, пгт. Волго-Каспийский</v>
      </c>
      <c r="C3571" s="46">
        <f t="shared" si="110"/>
        <v>85.124050000000011</v>
      </c>
      <c r="D3571" s="46">
        <f t="shared" si="111"/>
        <v>5.4334500000000014</v>
      </c>
      <c r="E3571" s="160">
        <v>0</v>
      </c>
      <c r="F3571" s="161">
        <v>5.4334500000000014</v>
      </c>
      <c r="G3571" s="162">
        <v>0</v>
      </c>
      <c r="H3571" s="162">
        <v>0</v>
      </c>
      <c r="I3571" s="162">
        <v>0</v>
      </c>
      <c r="J3571" s="162">
        <v>0</v>
      </c>
      <c r="K3571" s="163">
        <f>Лист4!E3569/1000</f>
        <v>90.557500000000019</v>
      </c>
      <c r="L3571" s="164"/>
      <c r="M3571" s="164"/>
    </row>
    <row r="3572" spans="1:13" s="165" customFormat="1" ht="18.75" customHeight="1" x14ac:dyDescent="0.25">
      <c r="A3572" s="45" t="str">
        <f>Лист4!A3570</f>
        <v xml:space="preserve">Кирова ул. д.3 </v>
      </c>
      <c r="B3572" s="185" t="str">
        <f>Лист4!C3570</f>
        <v>Камызякский район, пгт. Волго-Каспийский</v>
      </c>
      <c r="C3572" s="46">
        <f t="shared" si="110"/>
        <v>3.0385499999999999</v>
      </c>
      <c r="D3572" s="46">
        <f t="shared" si="111"/>
        <v>0.19395000000000001</v>
      </c>
      <c r="E3572" s="160">
        <v>0</v>
      </c>
      <c r="F3572" s="161">
        <v>0.19395000000000001</v>
      </c>
      <c r="G3572" s="162">
        <v>0</v>
      </c>
      <c r="H3572" s="162">
        <v>0</v>
      </c>
      <c r="I3572" s="162">
        <v>0</v>
      </c>
      <c r="J3572" s="162">
        <v>0</v>
      </c>
      <c r="K3572" s="163">
        <f>Лист4!E3570/1000</f>
        <v>3.2324999999999999</v>
      </c>
      <c r="L3572" s="164"/>
      <c r="M3572" s="164"/>
    </row>
    <row r="3573" spans="1:13" s="165" customFormat="1" ht="25.5" customHeight="1" x14ac:dyDescent="0.25">
      <c r="A3573" s="45" t="str">
        <f>Лист4!A3571</f>
        <v xml:space="preserve">Ленина ул. д.3 </v>
      </c>
      <c r="B3573" s="185" t="str">
        <f>Лист4!C3571</f>
        <v>Камызякский район, пгт. Волго-Каспийский</v>
      </c>
      <c r="C3573" s="46">
        <f t="shared" si="110"/>
        <v>103.45245199999999</v>
      </c>
      <c r="D3573" s="46">
        <f t="shared" si="111"/>
        <v>6.6033479999999996</v>
      </c>
      <c r="E3573" s="160">
        <v>0</v>
      </c>
      <c r="F3573" s="161">
        <v>6.6033479999999996</v>
      </c>
      <c r="G3573" s="162">
        <v>0</v>
      </c>
      <c r="H3573" s="162">
        <v>0</v>
      </c>
      <c r="I3573" s="162">
        <v>0</v>
      </c>
      <c r="J3573" s="162">
        <v>0</v>
      </c>
      <c r="K3573" s="163">
        <f>Лист4!E3571/1000</f>
        <v>110.05579999999999</v>
      </c>
      <c r="L3573" s="164"/>
      <c r="M3573" s="164"/>
    </row>
    <row r="3574" spans="1:13" s="165" customFormat="1" ht="18.75" customHeight="1" x14ac:dyDescent="0.25">
      <c r="A3574" s="45" t="str">
        <f>Лист4!A3572</f>
        <v xml:space="preserve">Ленина ул. д.5 </v>
      </c>
      <c r="B3574" s="185" t="str">
        <f>Лист4!C3572</f>
        <v>Камызякский район, пгт. Волго-Каспийский</v>
      </c>
      <c r="C3574" s="46">
        <f t="shared" si="110"/>
        <v>108.78394399999999</v>
      </c>
      <c r="D3574" s="46">
        <f t="shared" si="111"/>
        <v>6.9436559999999998</v>
      </c>
      <c r="E3574" s="160">
        <v>0</v>
      </c>
      <c r="F3574" s="161">
        <v>6.9436559999999998</v>
      </c>
      <c r="G3574" s="162">
        <v>0</v>
      </c>
      <c r="H3574" s="162">
        <v>0</v>
      </c>
      <c r="I3574" s="162">
        <v>0</v>
      </c>
      <c r="J3574" s="162">
        <v>0</v>
      </c>
      <c r="K3574" s="163">
        <f>Лист4!E3572/1000-J3574</f>
        <v>115.7276</v>
      </c>
      <c r="L3574" s="164"/>
      <c r="M3574" s="164"/>
    </row>
    <row r="3575" spans="1:13" s="165" customFormat="1" ht="18.75" customHeight="1" x14ac:dyDescent="0.25">
      <c r="A3575" s="45" t="str">
        <f>Лист4!A3573</f>
        <v xml:space="preserve">Набережная ул. д.16 </v>
      </c>
      <c r="B3575" s="185" t="str">
        <f>Лист4!C3573</f>
        <v>Камызякский район, пгт. Волго-Каспийский</v>
      </c>
      <c r="C3575" s="46">
        <f t="shared" si="110"/>
        <v>113.93420399999999</v>
      </c>
      <c r="D3575" s="46">
        <f t="shared" si="111"/>
        <v>7.2723959999999988</v>
      </c>
      <c r="E3575" s="160">
        <v>0</v>
      </c>
      <c r="F3575" s="161">
        <v>7.2723959999999988</v>
      </c>
      <c r="G3575" s="162">
        <v>0</v>
      </c>
      <c r="H3575" s="162">
        <v>0</v>
      </c>
      <c r="I3575" s="162">
        <v>0</v>
      </c>
      <c r="J3575" s="162">
        <v>0</v>
      </c>
      <c r="K3575" s="163">
        <f>Лист4!E3573/1000</f>
        <v>121.20659999999999</v>
      </c>
      <c r="L3575" s="164"/>
      <c r="M3575" s="164"/>
    </row>
    <row r="3576" spans="1:13" s="165" customFormat="1" ht="25.5" customHeight="1" x14ac:dyDescent="0.25">
      <c r="A3576" s="45" t="str">
        <f>Лист4!A3574</f>
        <v xml:space="preserve">Набережная ул. д.18 </v>
      </c>
      <c r="B3576" s="185" t="str">
        <f>Лист4!C3574</f>
        <v>Камызякский район, пгт. Волго-Каспийский</v>
      </c>
      <c r="C3576" s="46">
        <f t="shared" si="110"/>
        <v>6.1168620000000002</v>
      </c>
      <c r="D3576" s="46">
        <f t="shared" si="111"/>
        <v>0.39043799999999995</v>
      </c>
      <c r="E3576" s="160">
        <v>0</v>
      </c>
      <c r="F3576" s="161">
        <v>0.39043799999999995</v>
      </c>
      <c r="G3576" s="162">
        <v>0</v>
      </c>
      <c r="H3576" s="162">
        <v>0</v>
      </c>
      <c r="I3576" s="162">
        <v>0</v>
      </c>
      <c r="J3576" s="162">
        <v>0</v>
      </c>
      <c r="K3576" s="163">
        <f>Лист4!E3574/1000</f>
        <v>6.5072999999999999</v>
      </c>
      <c r="L3576" s="164"/>
      <c r="M3576" s="164"/>
    </row>
    <row r="3577" spans="1:13" s="165" customFormat="1" ht="18.75" customHeight="1" x14ac:dyDescent="0.25">
      <c r="A3577" s="45" t="str">
        <f>Лист4!A3575</f>
        <v xml:space="preserve">Набережная ул. д.27 </v>
      </c>
      <c r="B3577" s="185" t="str">
        <f>Лист4!C3575</f>
        <v>Камызякский район, пгт. Волго-Каспийский</v>
      </c>
      <c r="C3577" s="46">
        <f t="shared" si="110"/>
        <v>114.41012600000001</v>
      </c>
      <c r="D3577" s="46">
        <f t="shared" si="111"/>
        <v>7.3027740000000012</v>
      </c>
      <c r="E3577" s="160">
        <v>0</v>
      </c>
      <c r="F3577" s="161">
        <v>7.3027740000000012</v>
      </c>
      <c r="G3577" s="162">
        <v>0</v>
      </c>
      <c r="H3577" s="162">
        <v>0</v>
      </c>
      <c r="I3577" s="162">
        <v>0</v>
      </c>
      <c r="J3577" s="162">
        <v>0</v>
      </c>
      <c r="K3577" s="163">
        <f>Лист4!E3575/1000</f>
        <v>121.7129</v>
      </c>
      <c r="L3577" s="164"/>
      <c r="M3577" s="164"/>
    </row>
    <row r="3578" spans="1:13" s="165" customFormat="1" ht="18.75" customHeight="1" x14ac:dyDescent="0.25">
      <c r="A3578" s="45" t="str">
        <f>Лист4!A3576</f>
        <v xml:space="preserve">Чилимка 1 ул. д.1 </v>
      </c>
      <c r="B3578" s="185" t="str">
        <f>Лист4!C3576</f>
        <v>Камызякский район, пгт. Волго-Каспийский</v>
      </c>
      <c r="C3578" s="46">
        <f t="shared" si="110"/>
        <v>0.26601999999999998</v>
      </c>
      <c r="D3578" s="46">
        <f t="shared" si="111"/>
        <v>1.6979999999999999E-2</v>
      </c>
      <c r="E3578" s="160">
        <v>0</v>
      </c>
      <c r="F3578" s="161">
        <v>1.6979999999999999E-2</v>
      </c>
      <c r="G3578" s="162">
        <v>0</v>
      </c>
      <c r="H3578" s="162">
        <v>0</v>
      </c>
      <c r="I3578" s="162">
        <v>0</v>
      </c>
      <c r="J3578" s="162">
        <v>0</v>
      </c>
      <c r="K3578" s="163">
        <f>Лист4!E3576/1000</f>
        <v>0.28299999999999997</v>
      </c>
      <c r="L3578" s="164"/>
      <c r="M3578" s="164"/>
    </row>
    <row r="3579" spans="1:13" s="165" customFormat="1" ht="25.5" customHeight="1" x14ac:dyDescent="0.25">
      <c r="A3579" s="45" t="str">
        <f>Лист4!A3577</f>
        <v xml:space="preserve">Чилимка 1 ул. д.3 </v>
      </c>
      <c r="B3579" s="185" t="str">
        <f>Лист4!C3577</f>
        <v>Камызякский район, пгт. Волго-Каспийский</v>
      </c>
      <c r="C3579" s="46">
        <f t="shared" si="110"/>
        <v>14.40832</v>
      </c>
      <c r="D3579" s="46">
        <f t="shared" si="111"/>
        <v>0.91968000000000005</v>
      </c>
      <c r="E3579" s="160">
        <v>0</v>
      </c>
      <c r="F3579" s="161">
        <v>0.91968000000000005</v>
      </c>
      <c r="G3579" s="162">
        <v>0</v>
      </c>
      <c r="H3579" s="162">
        <v>0</v>
      </c>
      <c r="I3579" s="162">
        <v>0</v>
      </c>
      <c r="J3579" s="162">
        <v>0</v>
      </c>
      <c r="K3579" s="163">
        <f>Лист4!E3577/1000-J3579</f>
        <v>15.327999999999999</v>
      </c>
      <c r="L3579" s="164"/>
      <c r="M3579" s="164"/>
    </row>
    <row r="3580" spans="1:13" s="165" customFormat="1" ht="18.75" customHeight="1" x14ac:dyDescent="0.25">
      <c r="A3580" s="45" t="str">
        <f>Лист4!A3578</f>
        <v xml:space="preserve">Чилимка 2-я ул. д.1 </v>
      </c>
      <c r="B3580" s="185" t="str">
        <f>Лист4!C3578</f>
        <v>Камызякский район, пгт. Волго-Каспийский</v>
      </c>
      <c r="C3580" s="46">
        <f t="shared" si="110"/>
        <v>88.817027999999993</v>
      </c>
      <c r="D3580" s="46">
        <f t="shared" si="111"/>
        <v>5.6691719999999997</v>
      </c>
      <c r="E3580" s="160">
        <v>0</v>
      </c>
      <c r="F3580" s="161">
        <v>5.6691719999999997</v>
      </c>
      <c r="G3580" s="162">
        <v>0</v>
      </c>
      <c r="H3580" s="162">
        <v>0</v>
      </c>
      <c r="I3580" s="162">
        <v>0</v>
      </c>
      <c r="J3580" s="162">
        <v>0</v>
      </c>
      <c r="K3580" s="163">
        <f>Лист4!E3578/1000-J3580</f>
        <v>94.486199999999997</v>
      </c>
      <c r="L3580" s="164"/>
      <c r="M3580" s="164"/>
    </row>
    <row r="3581" spans="1:13" s="165" customFormat="1" ht="18.75" customHeight="1" x14ac:dyDescent="0.25">
      <c r="A3581" s="45" t="str">
        <f>Лист4!A3579</f>
        <v xml:space="preserve">Чилимка 2-я ул. д.3 </v>
      </c>
      <c r="B3581" s="185" t="str">
        <f>Лист4!C3579</f>
        <v>Камызякский район, пгт. Волго-Каспийский</v>
      </c>
      <c r="C3581" s="46">
        <f t="shared" ref="C3581:C3644" si="112">K3581+J3581-F3581</f>
        <v>19.434312000000002</v>
      </c>
      <c r="D3581" s="46">
        <f t="shared" ref="D3581:D3644" si="113">F3581</f>
        <v>1.240488</v>
      </c>
      <c r="E3581" s="160">
        <v>0</v>
      </c>
      <c r="F3581" s="161">
        <v>1.240488</v>
      </c>
      <c r="G3581" s="162">
        <v>0</v>
      </c>
      <c r="H3581" s="162">
        <v>0</v>
      </c>
      <c r="I3581" s="162">
        <v>0</v>
      </c>
      <c r="J3581" s="162">
        <v>0</v>
      </c>
      <c r="K3581" s="163">
        <f>Лист4!E3579/1000</f>
        <v>20.674800000000001</v>
      </c>
      <c r="L3581" s="164"/>
      <c r="M3581" s="164"/>
    </row>
    <row r="3582" spans="1:13" s="165" customFormat="1" ht="25.5" customHeight="1" x14ac:dyDescent="0.25">
      <c r="A3582" s="45" t="str">
        <f>Лист4!A3580</f>
        <v xml:space="preserve">Набережная ул. д.10 </v>
      </c>
      <c r="B3582" s="185" t="str">
        <f>Лист4!C3580</f>
        <v>Камызякский район, пгт. Кировский</v>
      </c>
      <c r="C3582" s="46">
        <f t="shared" si="112"/>
        <v>0</v>
      </c>
      <c r="D3582" s="46">
        <f t="shared" si="113"/>
        <v>0</v>
      </c>
      <c r="E3582" s="160">
        <v>0</v>
      </c>
      <c r="F3582" s="161">
        <v>0</v>
      </c>
      <c r="G3582" s="162">
        <v>0</v>
      </c>
      <c r="H3582" s="162">
        <v>0</v>
      </c>
      <c r="I3582" s="162">
        <v>0</v>
      </c>
      <c r="J3582" s="162">
        <v>0</v>
      </c>
      <c r="K3582" s="163">
        <f>Лист4!E3580/1000-J3582</f>
        <v>0</v>
      </c>
      <c r="L3582" s="164"/>
      <c r="M3582" s="164"/>
    </row>
    <row r="3583" spans="1:13" s="165" customFormat="1" ht="25.5" customHeight="1" x14ac:dyDescent="0.25">
      <c r="A3583" s="45" t="str">
        <f>Лист4!A3581</f>
        <v xml:space="preserve">Народная ул. д.10 </v>
      </c>
      <c r="B3583" s="185" t="str">
        <f>Лист4!C3581</f>
        <v>Камызякский район, пгт. Кировский</v>
      </c>
      <c r="C3583" s="46">
        <f t="shared" si="112"/>
        <v>89.499355200000011</v>
      </c>
      <c r="D3583" s="46">
        <f t="shared" si="113"/>
        <v>5.7127248000000002</v>
      </c>
      <c r="E3583" s="160">
        <v>0</v>
      </c>
      <c r="F3583" s="161">
        <v>5.7127248000000002</v>
      </c>
      <c r="G3583" s="162">
        <v>0</v>
      </c>
      <c r="H3583" s="162">
        <v>0</v>
      </c>
      <c r="I3583" s="162">
        <v>0</v>
      </c>
      <c r="J3583" s="162">
        <v>551.63</v>
      </c>
      <c r="K3583" s="163">
        <f>Лист4!E3581/1000-J3583</f>
        <v>-456.41791999999998</v>
      </c>
      <c r="L3583" s="164"/>
      <c r="M3583" s="164"/>
    </row>
    <row r="3584" spans="1:13" s="165" customFormat="1" ht="25.5" customHeight="1" x14ac:dyDescent="0.25">
      <c r="A3584" s="45" t="str">
        <f>Лист4!A3582</f>
        <v xml:space="preserve">Народная ул. д.13 </v>
      </c>
      <c r="B3584" s="185" t="str">
        <f>Лист4!C3582</f>
        <v>Камызякский район, пгт. Кировский</v>
      </c>
      <c r="C3584" s="46">
        <f t="shared" si="112"/>
        <v>71.247488000000004</v>
      </c>
      <c r="D3584" s="46">
        <f t="shared" si="113"/>
        <v>4.5477120000000006</v>
      </c>
      <c r="E3584" s="160">
        <v>0</v>
      </c>
      <c r="F3584" s="161">
        <v>4.5477120000000006</v>
      </c>
      <c r="G3584" s="162">
        <v>0</v>
      </c>
      <c r="H3584" s="162">
        <v>0</v>
      </c>
      <c r="I3584" s="162">
        <v>0</v>
      </c>
      <c r="J3584" s="162">
        <v>0</v>
      </c>
      <c r="K3584" s="163">
        <f>Лист4!E3582/1000</f>
        <v>75.795200000000008</v>
      </c>
      <c r="L3584" s="164"/>
      <c r="M3584" s="164"/>
    </row>
    <row r="3585" spans="1:13" s="165" customFormat="1" ht="18.75" customHeight="1" x14ac:dyDescent="0.25">
      <c r="A3585" s="45" t="str">
        <f>Лист4!A3583</f>
        <v xml:space="preserve">Народная ул. д.14 </v>
      </c>
      <c r="B3585" s="185" t="str">
        <f>Лист4!C3583</f>
        <v>Камызякский район, пгт. Кировский</v>
      </c>
      <c r="C3585" s="46">
        <f t="shared" si="112"/>
        <v>159.46818000000002</v>
      </c>
      <c r="D3585" s="46">
        <f t="shared" si="113"/>
        <v>10.178820000000002</v>
      </c>
      <c r="E3585" s="160">
        <v>0</v>
      </c>
      <c r="F3585" s="161">
        <v>10.178820000000002</v>
      </c>
      <c r="G3585" s="162">
        <v>0</v>
      </c>
      <c r="H3585" s="162">
        <v>0</v>
      </c>
      <c r="I3585" s="162">
        <v>0</v>
      </c>
      <c r="J3585" s="162">
        <v>259.61</v>
      </c>
      <c r="K3585" s="163">
        <f>Лист4!E3583/1000-J3585</f>
        <v>-89.962999999999994</v>
      </c>
      <c r="L3585" s="164"/>
      <c r="M3585" s="164"/>
    </row>
    <row r="3586" spans="1:13" s="165" customFormat="1" ht="18.75" customHeight="1" x14ac:dyDescent="0.25">
      <c r="A3586" s="45" t="str">
        <f>Лист4!A3584</f>
        <v xml:space="preserve">Народная ул. д.16 </v>
      </c>
      <c r="B3586" s="185" t="str">
        <f>Лист4!C3584</f>
        <v>Камызякский район, пгт. Кировский</v>
      </c>
      <c r="C3586" s="46">
        <f t="shared" si="112"/>
        <v>151.54247600000002</v>
      </c>
      <c r="D3586" s="46">
        <f t="shared" si="113"/>
        <v>9.6729240000000001</v>
      </c>
      <c r="E3586" s="160">
        <v>0</v>
      </c>
      <c r="F3586" s="161">
        <v>9.6729240000000001</v>
      </c>
      <c r="G3586" s="162">
        <v>0</v>
      </c>
      <c r="H3586" s="162">
        <v>0</v>
      </c>
      <c r="I3586" s="162">
        <v>0</v>
      </c>
      <c r="J3586" s="162">
        <v>0</v>
      </c>
      <c r="K3586" s="163">
        <f>Лист4!E3584/1000-J3586</f>
        <v>161.21540000000002</v>
      </c>
      <c r="L3586" s="164"/>
      <c r="M3586" s="164"/>
    </row>
    <row r="3587" spans="1:13" s="165" customFormat="1" ht="25.5" customHeight="1" x14ac:dyDescent="0.25">
      <c r="A3587" s="45" t="str">
        <f>Лист4!A3585</f>
        <v xml:space="preserve">Народная ул. д.18 </v>
      </c>
      <c r="B3587" s="185" t="str">
        <f>Лист4!C3585</f>
        <v>Камызякский район, пгт. Кировский</v>
      </c>
      <c r="C3587" s="46">
        <f t="shared" si="112"/>
        <v>145.25124400000001</v>
      </c>
      <c r="D3587" s="46">
        <f t="shared" si="113"/>
        <v>9.2713560000000008</v>
      </c>
      <c r="E3587" s="160">
        <v>0</v>
      </c>
      <c r="F3587" s="161">
        <v>9.2713560000000008</v>
      </c>
      <c r="G3587" s="162">
        <v>0</v>
      </c>
      <c r="H3587" s="162">
        <v>0</v>
      </c>
      <c r="I3587" s="162">
        <v>0</v>
      </c>
      <c r="J3587" s="162">
        <v>0</v>
      </c>
      <c r="K3587" s="163">
        <f>Лист4!E3585/1000</f>
        <v>154.52260000000001</v>
      </c>
      <c r="L3587" s="164"/>
      <c r="M3587" s="164"/>
    </row>
    <row r="3588" spans="1:13" s="165" customFormat="1" ht="18.75" customHeight="1" x14ac:dyDescent="0.25">
      <c r="A3588" s="45" t="str">
        <f>Лист4!A3586</f>
        <v xml:space="preserve">Народная ул. д.3 </v>
      </c>
      <c r="B3588" s="185" t="str">
        <f>Лист4!C3586</f>
        <v>Камызякский район, пгт. Кировский</v>
      </c>
      <c r="C3588" s="46">
        <f t="shared" si="112"/>
        <v>20.863299999999999</v>
      </c>
      <c r="D3588" s="46">
        <f t="shared" si="113"/>
        <v>1.3317000000000001</v>
      </c>
      <c r="E3588" s="160">
        <v>0</v>
      </c>
      <c r="F3588" s="161">
        <v>1.3317000000000001</v>
      </c>
      <c r="G3588" s="162">
        <v>0</v>
      </c>
      <c r="H3588" s="162">
        <v>0</v>
      </c>
      <c r="I3588" s="162">
        <v>0</v>
      </c>
      <c r="J3588" s="162">
        <v>0</v>
      </c>
      <c r="K3588" s="163">
        <f>Лист4!E3586/1000</f>
        <v>22.195</v>
      </c>
      <c r="L3588" s="164"/>
      <c r="M3588" s="164"/>
    </row>
    <row r="3589" spans="1:13" s="165" customFormat="1" ht="18.75" customHeight="1" x14ac:dyDescent="0.25">
      <c r="A3589" s="45" t="str">
        <f>Лист4!A3587</f>
        <v xml:space="preserve">Народная ул. д.6 </v>
      </c>
      <c r="B3589" s="185" t="str">
        <f>Лист4!C3587</f>
        <v>Камызякский район, пгт. Кировский</v>
      </c>
      <c r="C3589" s="46">
        <f t="shared" si="112"/>
        <v>134.84074400000003</v>
      </c>
      <c r="D3589" s="46">
        <f t="shared" si="113"/>
        <v>8.6068560000000023</v>
      </c>
      <c r="E3589" s="160">
        <v>0</v>
      </c>
      <c r="F3589" s="161">
        <v>8.6068560000000023</v>
      </c>
      <c r="G3589" s="162">
        <v>0</v>
      </c>
      <c r="H3589" s="162">
        <v>0</v>
      </c>
      <c r="I3589" s="162">
        <v>0</v>
      </c>
      <c r="J3589" s="162">
        <v>235.51</v>
      </c>
      <c r="K3589" s="163">
        <f>Лист4!E3587/1000-J3589</f>
        <v>-92.062399999999968</v>
      </c>
      <c r="L3589" s="164"/>
      <c r="M3589" s="164"/>
    </row>
    <row r="3590" spans="1:13" s="165" customFormat="1" ht="25.5" customHeight="1" x14ac:dyDescent="0.25">
      <c r="A3590" s="45" t="str">
        <f>Лист4!A3588</f>
        <v xml:space="preserve">Народная ул. д.8 </v>
      </c>
      <c r="B3590" s="185" t="str">
        <f>Лист4!C3588</f>
        <v>Камызякский район, пгт. Кировский</v>
      </c>
      <c r="C3590" s="46">
        <f t="shared" si="112"/>
        <v>96.108984000000007</v>
      </c>
      <c r="D3590" s="46">
        <f t="shared" si="113"/>
        <v>6.1346159999999994</v>
      </c>
      <c r="E3590" s="160">
        <v>0</v>
      </c>
      <c r="F3590" s="161">
        <v>6.1346159999999994</v>
      </c>
      <c r="G3590" s="162">
        <v>0</v>
      </c>
      <c r="H3590" s="162">
        <v>0</v>
      </c>
      <c r="I3590" s="162">
        <v>0</v>
      </c>
      <c r="J3590" s="162">
        <v>0</v>
      </c>
      <c r="K3590" s="163">
        <f>Лист4!E3588/1000</f>
        <v>102.2436</v>
      </c>
      <c r="L3590" s="164"/>
      <c r="M3590" s="164"/>
    </row>
    <row r="3591" spans="1:13" s="166" customFormat="1" ht="18.75" customHeight="1" x14ac:dyDescent="0.25">
      <c r="A3591" s="45" t="str">
        <f>Лист4!A3589</f>
        <v xml:space="preserve">Народная ул. д.9 </v>
      </c>
      <c r="B3591" s="185" t="str">
        <f>Лист4!C3589</f>
        <v>Камызякский район, пгт. Кировский</v>
      </c>
      <c r="C3591" s="46">
        <f t="shared" si="112"/>
        <v>68.848044000000044</v>
      </c>
      <c r="D3591" s="46">
        <f t="shared" si="113"/>
        <v>4.3945560000000006</v>
      </c>
      <c r="E3591" s="160">
        <v>0</v>
      </c>
      <c r="F3591" s="161">
        <v>4.3945560000000006</v>
      </c>
      <c r="G3591" s="162">
        <v>0</v>
      </c>
      <c r="H3591" s="162">
        <v>0</v>
      </c>
      <c r="I3591" s="162">
        <v>0</v>
      </c>
      <c r="J3591" s="162">
        <v>827.25</v>
      </c>
      <c r="K3591" s="163">
        <f>Лист4!E3589/1000-J3591</f>
        <v>-754.00739999999996</v>
      </c>
      <c r="L3591" s="164"/>
      <c r="M3591" s="164"/>
    </row>
    <row r="3592" spans="1:13" s="165" customFormat="1" ht="18.75" customHeight="1" x14ac:dyDescent="0.25">
      <c r="A3592" s="45" t="str">
        <f>Лист4!A3590</f>
        <v xml:space="preserve">Пионерская ул. д.17 </v>
      </c>
      <c r="B3592" s="185" t="str">
        <f>Лист4!C3590</f>
        <v>Камызякский район, пгт. Кировский</v>
      </c>
      <c r="C3592" s="46">
        <f t="shared" si="112"/>
        <v>73.199304000000055</v>
      </c>
      <c r="D3592" s="46">
        <f t="shared" si="113"/>
        <v>4.6722959999999993</v>
      </c>
      <c r="E3592" s="160">
        <v>0</v>
      </c>
      <c r="F3592" s="161">
        <v>4.6722959999999993</v>
      </c>
      <c r="G3592" s="162">
        <v>0</v>
      </c>
      <c r="H3592" s="162">
        <v>0</v>
      </c>
      <c r="I3592" s="162">
        <v>0</v>
      </c>
      <c r="J3592" s="162">
        <v>973.35</v>
      </c>
      <c r="K3592" s="163">
        <f>Лист4!E3590/1000-J3592</f>
        <v>-895.47839999999997</v>
      </c>
      <c r="L3592" s="164"/>
      <c r="M3592" s="164"/>
    </row>
    <row r="3593" spans="1:13" s="165" customFormat="1" ht="38.25" customHeight="1" x14ac:dyDescent="0.25">
      <c r="A3593" s="45" t="str">
        <f>Лист4!A3591</f>
        <v xml:space="preserve">Ленина ул. д.64 </v>
      </c>
      <c r="B3593" s="185" t="str">
        <f>Лист4!C3591</f>
        <v>Камызякский район, с. Каралат</v>
      </c>
      <c r="C3593" s="46">
        <f t="shared" si="112"/>
        <v>35.815315999999996</v>
      </c>
      <c r="D3593" s="46">
        <f t="shared" si="113"/>
        <v>2.2860839999999998</v>
      </c>
      <c r="E3593" s="160">
        <v>0</v>
      </c>
      <c r="F3593" s="161">
        <v>2.2860839999999998</v>
      </c>
      <c r="G3593" s="162">
        <v>0</v>
      </c>
      <c r="H3593" s="162">
        <v>0</v>
      </c>
      <c r="I3593" s="162">
        <v>0</v>
      </c>
      <c r="J3593" s="162">
        <v>0</v>
      </c>
      <c r="K3593" s="163">
        <f>Лист4!E3591/1000</f>
        <v>38.101399999999998</v>
      </c>
      <c r="L3593" s="164"/>
      <c r="M3593" s="164"/>
    </row>
    <row r="3594" spans="1:13" s="165" customFormat="1" ht="25.5" customHeight="1" x14ac:dyDescent="0.25">
      <c r="A3594" s="45" t="str">
        <f>Лист4!A3592</f>
        <v xml:space="preserve">М.Горького ул. д.2 </v>
      </c>
      <c r="B3594" s="185" t="str">
        <f>Лист4!C3592</f>
        <v>Камызякский район, с. Образцово-Травино</v>
      </c>
      <c r="C3594" s="46">
        <f t="shared" si="112"/>
        <v>5.6133980000000001</v>
      </c>
      <c r="D3594" s="46">
        <f t="shared" si="113"/>
        <v>0.35830200000000001</v>
      </c>
      <c r="E3594" s="160">
        <v>0</v>
      </c>
      <c r="F3594" s="161">
        <v>0.35830200000000001</v>
      </c>
      <c r="G3594" s="162">
        <v>0</v>
      </c>
      <c r="H3594" s="162">
        <v>0</v>
      </c>
      <c r="I3594" s="162">
        <v>0</v>
      </c>
      <c r="J3594" s="162">
        <v>0</v>
      </c>
      <c r="K3594" s="163">
        <f>Лист4!E3592/1000</f>
        <v>5.9717000000000002</v>
      </c>
      <c r="L3594" s="164"/>
      <c r="M3594" s="164"/>
    </row>
    <row r="3595" spans="1:13" s="165" customFormat="1" ht="25.5" customHeight="1" x14ac:dyDescent="0.25">
      <c r="A3595" s="45" t="str">
        <f>Лист4!A3593</f>
        <v xml:space="preserve">Пионерская ул. д.16 </v>
      </c>
      <c r="B3595" s="185" t="str">
        <f>Лист4!C3593</f>
        <v>Камызякский район, с. Образцово-Травино</v>
      </c>
      <c r="C3595" s="46">
        <f t="shared" si="112"/>
        <v>3.6095999999999999</v>
      </c>
      <c r="D3595" s="46">
        <f t="shared" si="113"/>
        <v>0.23039999999999999</v>
      </c>
      <c r="E3595" s="160">
        <v>0</v>
      </c>
      <c r="F3595" s="161">
        <v>0.23039999999999999</v>
      </c>
      <c r="G3595" s="162">
        <v>0</v>
      </c>
      <c r="H3595" s="162">
        <v>0</v>
      </c>
      <c r="I3595" s="162">
        <v>0</v>
      </c>
      <c r="J3595" s="162">
        <v>0</v>
      </c>
      <c r="K3595" s="163">
        <f>Лист4!E3593/1000-J3595</f>
        <v>3.84</v>
      </c>
      <c r="L3595" s="164"/>
      <c r="M3595" s="164"/>
    </row>
    <row r="3596" spans="1:13" s="165" customFormat="1" ht="18.75" customHeight="1" x14ac:dyDescent="0.25">
      <c r="A3596" s="45" t="str">
        <f>Лист4!A3594</f>
        <v xml:space="preserve">Пионерская ул. д.18 </v>
      </c>
      <c r="B3596" s="185" t="str">
        <f>Лист4!C3594</f>
        <v>Камызякский район, с. Образцово-Травино</v>
      </c>
      <c r="C3596" s="46">
        <f t="shared" si="112"/>
        <v>3.8675359999999999</v>
      </c>
      <c r="D3596" s="46">
        <f t="shared" si="113"/>
        <v>0.246864</v>
      </c>
      <c r="E3596" s="160">
        <v>0</v>
      </c>
      <c r="F3596" s="161">
        <v>0.246864</v>
      </c>
      <c r="G3596" s="162">
        <v>0</v>
      </c>
      <c r="H3596" s="162">
        <v>0</v>
      </c>
      <c r="I3596" s="162">
        <v>0</v>
      </c>
      <c r="J3596" s="162">
        <v>0</v>
      </c>
      <c r="K3596" s="163">
        <f>Лист4!E3594/1000</f>
        <v>4.1143999999999998</v>
      </c>
      <c r="L3596" s="164"/>
      <c r="M3596" s="164"/>
    </row>
    <row r="3597" spans="1:13" s="165" customFormat="1" ht="18.75" customHeight="1" x14ac:dyDescent="0.25">
      <c r="A3597" s="45" t="str">
        <f>Лист4!A3595</f>
        <v xml:space="preserve">Фрунзе ул. д.10 </v>
      </c>
      <c r="B3597" s="185" t="str">
        <f>Лист4!C3595</f>
        <v>Камызякский район, с. Образцово-Травино</v>
      </c>
      <c r="C3597" s="46">
        <f t="shared" si="112"/>
        <v>0</v>
      </c>
      <c r="D3597" s="46">
        <f t="shared" si="113"/>
        <v>0</v>
      </c>
      <c r="E3597" s="160">
        <v>0</v>
      </c>
      <c r="F3597" s="161">
        <v>0</v>
      </c>
      <c r="G3597" s="162">
        <v>0</v>
      </c>
      <c r="H3597" s="162">
        <v>0</v>
      </c>
      <c r="I3597" s="162">
        <v>0</v>
      </c>
      <c r="J3597" s="162">
        <v>116.06</v>
      </c>
      <c r="K3597" s="163">
        <f>Лист4!E3595/1000-J3597</f>
        <v>-116.06</v>
      </c>
      <c r="L3597" s="164"/>
      <c r="M3597" s="164"/>
    </row>
    <row r="3598" spans="1:13" s="165" customFormat="1" ht="25.5" customHeight="1" x14ac:dyDescent="0.25">
      <c r="A3598" s="45" t="str">
        <f>Лист4!A3596</f>
        <v xml:space="preserve">Юбилейный пер. д.4 </v>
      </c>
      <c r="B3598" s="185" t="str">
        <f>Лист4!C3596</f>
        <v>Камызякский район, с. Образцово-Травино</v>
      </c>
      <c r="C3598" s="46">
        <f t="shared" si="112"/>
        <v>68.452774000000005</v>
      </c>
      <c r="D3598" s="46">
        <f t="shared" si="113"/>
        <v>4.369326</v>
      </c>
      <c r="E3598" s="160">
        <v>0</v>
      </c>
      <c r="F3598" s="161">
        <v>4.369326</v>
      </c>
      <c r="G3598" s="162">
        <v>0</v>
      </c>
      <c r="H3598" s="162">
        <v>0</v>
      </c>
      <c r="I3598" s="162">
        <v>0</v>
      </c>
      <c r="J3598" s="162">
        <v>0</v>
      </c>
      <c r="K3598" s="163">
        <f>Лист4!E3596/1000</f>
        <v>72.822100000000006</v>
      </c>
      <c r="L3598" s="164"/>
      <c r="M3598" s="164"/>
    </row>
    <row r="3599" spans="1:13" s="165" customFormat="1" ht="18.75" customHeight="1" x14ac:dyDescent="0.25">
      <c r="A3599" s="45" t="str">
        <f>Лист4!A3597</f>
        <v xml:space="preserve">Ильича пр. д.3 </v>
      </c>
      <c r="B3599" s="185" t="str">
        <f>Лист4!C3597</f>
        <v>Камызякский район, с. Тузуклей</v>
      </c>
      <c r="C3599" s="46">
        <f t="shared" si="112"/>
        <v>24.705831999999951</v>
      </c>
      <c r="D3599" s="46">
        <f t="shared" si="113"/>
        <v>1.5769679999999999</v>
      </c>
      <c r="E3599" s="160">
        <v>0</v>
      </c>
      <c r="F3599" s="161">
        <v>1.5769679999999999</v>
      </c>
      <c r="G3599" s="162">
        <v>0</v>
      </c>
      <c r="H3599" s="162">
        <v>0</v>
      </c>
      <c r="I3599" s="162">
        <v>0</v>
      </c>
      <c r="J3599" s="162">
        <v>1370.62</v>
      </c>
      <c r="K3599" s="163">
        <f>Лист4!E3597/1000-J3599</f>
        <v>-1344.3371999999999</v>
      </c>
      <c r="L3599" s="164"/>
      <c r="M3599" s="164"/>
    </row>
    <row r="3600" spans="1:13" s="165" customFormat="1" ht="18.75" customHeight="1" x14ac:dyDescent="0.25">
      <c r="A3600" s="45" t="str">
        <f>Лист4!A3598</f>
        <v xml:space="preserve">Ильича пр. д.4 </v>
      </c>
      <c r="B3600" s="185" t="str">
        <f>Лист4!C3598</f>
        <v>Камызякский район, с. Тузуклей</v>
      </c>
      <c r="C3600" s="46">
        <f t="shared" si="112"/>
        <v>1.33856</v>
      </c>
      <c r="D3600" s="46">
        <f t="shared" si="113"/>
        <v>8.5439999999999988E-2</v>
      </c>
      <c r="E3600" s="160">
        <v>0</v>
      </c>
      <c r="F3600" s="161">
        <v>8.5439999999999988E-2</v>
      </c>
      <c r="G3600" s="162">
        <v>0</v>
      </c>
      <c r="H3600" s="162">
        <v>0</v>
      </c>
      <c r="I3600" s="162">
        <v>0</v>
      </c>
      <c r="J3600" s="162">
        <v>0</v>
      </c>
      <c r="K3600" s="163">
        <f>Лист4!E3598/1000-J3600</f>
        <v>1.4239999999999999</v>
      </c>
      <c r="L3600" s="164"/>
      <c r="M3600" s="164"/>
    </row>
    <row r="3601" spans="1:13" s="165" customFormat="1" ht="18.75" customHeight="1" x14ac:dyDescent="0.25">
      <c r="A3601" s="45" t="str">
        <f>Лист4!A3599</f>
        <v xml:space="preserve">Проспект Ильича ул. д.10 </v>
      </c>
      <c r="B3601" s="185" t="str">
        <f>Лист4!C3599</f>
        <v>Камызякский район, с. Тузуклей</v>
      </c>
      <c r="C3601" s="46">
        <f t="shared" si="112"/>
        <v>30.229647999999997</v>
      </c>
      <c r="D3601" s="46">
        <f t="shared" si="113"/>
        <v>1.9295519999999999</v>
      </c>
      <c r="E3601" s="160">
        <v>0</v>
      </c>
      <c r="F3601" s="161">
        <v>1.9295519999999999</v>
      </c>
      <c r="G3601" s="162">
        <v>0</v>
      </c>
      <c r="H3601" s="162">
        <v>0</v>
      </c>
      <c r="I3601" s="162">
        <v>0</v>
      </c>
      <c r="J3601" s="162">
        <v>0</v>
      </c>
      <c r="K3601" s="163">
        <f>Лист4!E3599/1000-J3601</f>
        <v>32.159199999999998</v>
      </c>
      <c r="L3601" s="164"/>
      <c r="M3601" s="164"/>
    </row>
    <row r="3602" spans="1:13" s="165" customFormat="1" ht="18.75" customHeight="1" x14ac:dyDescent="0.25">
      <c r="A3602" s="45" t="str">
        <f>Лист4!A3600</f>
        <v xml:space="preserve">Проспект Ильича ул. д.11 </v>
      </c>
      <c r="B3602" s="185" t="str">
        <f>Лист4!C3600</f>
        <v>Камызякский район, с. Тузуклей</v>
      </c>
      <c r="C3602" s="46">
        <f t="shared" si="112"/>
        <v>5.17</v>
      </c>
      <c r="D3602" s="46">
        <f t="shared" si="113"/>
        <v>0.33</v>
      </c>
      <c r="E3602" s="160">
        <v>0</v>
      </c>
      <c r="F3602" s="161">
        <v>0.33</v>
      </c>
      <c r="G3602" s="162">
        <v>0</v>
      </c>
      <c r="H3602" s="162">
        <v>0</v>
      </c>
      <c r="I3602" s="162">
        <v>0</v>
      </c>
      <c r="J3602" s="162">
        <v>0</v>
      </c>
      <c r="K3602" s="163">
        <f>Лист4!E3600/1000</f>
        <v>5.5</v>
      </c>
      <c r="L3602" s="164"/>
      <c r="M3602" s="164"/>
    </row>
    <row r="3603" spans="1:13" s="167" customFormat="1" ht="18.75" customHeight="1" x14ac:dyDescent="0.25">
      <c r="A3603" s="45" t="str">
        <f>Лист4!A3601</f>
        <v xml:space="preserve">Проспект Ильича ул. д.12 </v>
      </c>
      <c r="B3603" s="185" t="str">
        <f>Лист4!C3601</f>
        <v>Камызякский район, с. Тузуклей</v>
      </c>
      <c r="C3603" s="46">
        <f t="shared" si="112"/>
        <v>18.329812</v>
      </c>
      <c r="D3603" s="46">
        <f t="shared" si="113"/>
        <v>1.169988</v>
      </c>
      <c r="E3603" s="160">
        <v>0</v>
      </c>
      <c r="F3603" s="161">
        <v>1.169988</v>
      </c>
      <c r="G3603" s="162">
        <v>0</v>
      </c>
      <c r="H3603" s="162">
        <v>0</v>
      </c>
      <c r="I3603" s="162">
        <v>0</v>
      </c>
      <c r="J3603" s="162">
        <v>0</v>
      </c>
      <c r="K3603" s="163">
        <f>Лист4!E3601/1000</f>
        <v>19.4998</v>
      </c>
      <c r="L3603" s="164"/>
      <c r="M3603" s="164"/>
    </row>
    <row r="3604" spans="1:13" s="165" customFormat="1" ht="25.5" customHeight="1" x14ac:dyDescent="0.25">
      <c r="A3604" s="45" t="str">
        <f>Лист4!A3602</f>
        <v xml:space="preserve">Проспект Ильича ул. д.13 </v>
      </c>
      <c r="B3604" s="185" t="str">
        <f>Лист4!C3602</f>
        <v>Камызякский район, с. Тузуклей</v>
      </c>
      <c r="C3604" s="46">
        <f t="shared" si="112"/>
        <v>18.996459999999999</v>
      </c>
      <c r="D3604" s="46">
        <f t="shared" si="113"/>
        <v>1.21254</v>
      </c>
      <c r="E3604" s="160">
        <v>0</v>
      </c>
      <c r="F3604" s="161">
        <v>1.21254</v>
      </c>
      <c r="G3604" s="162">
        <v>0</v>
      </c>
      <c r="H3604" s="162">
        <v>0</v>
      </c>
      <c r="I3604" s="162">
        <v>0</v>
      </c>
      <c r="J3604" s="162">
        <v>0</v>
      </c>
      <c r="K3604" s="163">
        <f>Лист4!E3602/1000-J3604</f>
        <v>20.209</v>
      </c>
      <c r="L3604" s="164"/>
      <c r="M3604" s="164"/>
    </row>
    <row r="3605" spans="1:13" s="165" customFormat="1" ht="25.5" customHeight="1" x14ac:dyDescent="0.25">
      <c r="A3605" s="45" t="str">
        <f>Лист4!A3603</f>
        <v xml:space="preserve">Проспект Ильича ул. д.14 </v>
      </c>
      <c r="B3605" s="185" t="str">
        <f>Лист4!C3603</f>
        <v>Камызякский район, с. Тузуклей</v>
      </c>
      <c r="C3605" s="46">
        <f t="shared" si="112"/>
        <v>24.526668000000001</v>
      </c>
      <c r="D3605" s="46">
        <f t="shared" si="113"/>
        <v>1.5655320000000001</v>
      </c>
      <c r="E3605" s="160">
        <v>0</v>
      </c>
      <c r="F3605" s="161">
        <v>1.5655320000000001</v>
      </c>
      <c r="G3605" s="162">
        <v>0</v>
      </c>
      <c r="H3605" s="162">
        <v>0</v>
      </c>
      <c r="I3605" s="162">
        <v>0</v>
      </c>
      <c r="J3605" s="162">
        <v>0</v>
      </c>
      <c r="K3605" s="163">
        <f>Лист4!E3603/1000</f>
        <v>26.092200000000002</v>
      </c>
      <c r="L3605" s="164"/>
      <c r="M3605" s="164"/>
    </row>
    <row r="3606" spans="1:13" s="165" customFormat="1" ht="25.5" customHeight="1" x14ac:dyDescent="0.25">
      <c r="A3606" s="45" t="str">
        <f>Лист4!A3604</f>
        <v xml:space="preserve">Проспект Ильича ул. д.15 </v>
      </c>
      <c r="B3606" s="185" t="str">
        <f>Лист4!C3604</f>
        <v>Камызякский район, с. Тузуклей</v>
      </c>
      <c r="C3606" s="46">
        <f t="shared" si="112"/>
        <v>21.29711</v>
      </c>
      <c r="D3606" s="46">
        <f t="shared" si="113"/>
        <v>1.3593900000000001</v>
      </c>
      <c r="E3606" s="160">
        <v>0</v>
      </c>
      <c r="F3606" s="161">
        <v>1.3593900000000001</v>
      </c>
      <c r="G3606" s="162">
        <v>0</v>
      </c>
      <c r="H3606" s="162">
        <v>0</v>
      </c>
      <c r="I3606" s="162">
        <v>0</v>
      </c>
      <c r="J3606" s="162">
        <v>0</v>
      </c>
      <c r="K3606" s="163">
        <f>Лист4!E3604/1000</f>
        <v>22.656500000000001</v>
      </c>
      <c r="L3606" s="164"/>
      <c r="M3606" s="164"/>
    </row>
    <row r="3607" spans="1:13" s="165" customFormat="1" ht="25.5" customHeight="1" x14ac:dyDescent="0.25">
      <c r="A3607" s="45" t="str">
        <f>Лист4!A3605</f>
        <v xml:space="preserve">Проспект Ильича ул. д.17 </v>
      </c>
      <c r="B3607" s="185" t="str">
        <f>Лист4!C3605</f>
        <v>Камызякский район, с. Тузуклей</v>
      </c>
      <c r="C3607" s="46">
        <f t="shared" si="112"/>
        <v>14.871269999999999</v>
      </c>
      <c r="D3607" s="46">
        <f t="shared" si="113"/>
        <v>0.94922999999999991</v>
      </c>
      <c r="E3607" s="160">
        <v>0</v>
      </c>
      <c r="F3607" s="161">
        <v>0.94922999999999991</v>
      </c>
      <c r="G3607" s="162">
        <v>0</v>
      </c>
      <c r="H3607" s="162">
        <v>0</v>
      </c>
      <c r="I3607" s="162">
        <v>0</v>
      </c>
      <c r="J3607" s="162">
        <v>0</v>
      </c>
      <c r="K3607" s="163">
        <f>Лист4!E3605/1000</f>
        <v>15.820499999999999</v>
      </c>
      <c r="L3607" s="164"/>
      <c r="M3607" s="164"/>
    </row>
    <row r="3608" spans="1:13" s="165" customFormat="1" ht="25.5" customHeight="1" x14ac:dyDescent="0.25">
      <c r="A3608" s="45" t="str">
        <f>Лист4!A3606</f>
        <v xml:space="preserve">Проспект Ильича ул. д.18 </v>
      </c>
      <c r="B3608" s="185" t="str">
        <f>Лист4!C3606</f>
        <v>Камызякский район, с. Тузуклей</v>
      </c>
      <c r="C3608" s="46">
        <f t="shared" si="112"/>
        <v>70.672020000000018</v>
      </c>
      <c r="D3608" s="46">
        <f t="shared" si="113"/>
        <v>4.5109800000000018</v>
      </c>
      <c r="E3608" s="160">
        <v>0</v>
      </c>
      <c r="F3608" s="161">
        <v>4.5109800000000018</v>
      </c>
      <c r="G3608" s="162">
        <v>0</v>
      </c>
      <c r="H3608" s="162">
        <v>0</v>
      </c>
      <c r="I3608" s="162">
        <v>0</v>
      </c>
      <c r="J3608" s="162">
        <v>0</v>
      </c>
      <c r="K3608" s="163">
        <f>Лист4!E3606/1000-J3608</f>
        <v>75.183000000000021</v>
      </c>
      <c r="L3608" s="164"/>
      <c r="M3608" s="164"/>
    </row>
    <row r="3609" spans="1:13" s="165" customFormat="1" ht="25.5" customHeight="1" x14ac:dyDescent="0.25">
      <c r="A3609" s="45" t="str">
        <f>Лист4!A3607</f>
        <v xml:space="preserve">Проспект Ильича ул. д.19 </v>
      </c>
      <c r="B3609" s="185" t="str">
        <f>Лист4!C3607</f>
        <v>Камызякский район, с. Тузуклей</v>
      </c>
      <c r="C3609" s="46">
        <f t="shared" si="112"/>
        <v>27.74128</v>
      </c>
      <c r="D3609" s="46">
        <f t="shared" si="113"/>
        <v>1.7707199999999998</v>
      </c>
      <c r="E3609" s="160">
        <v>0</v>
      </c>
      <c r="F3609" s="161">
        <v>1.7707199999999998</v>
      </c>
      <c r="G3609" s="162">
        <v>0</v>
      </c>
      <c r="H3609" s="162">
        <v>0</v>
      </c>
      <c r="I3609" s="162">
        <v>0</v>
      </c>
      <c r="J3609" s="162">
        <v>0</v>
      </c>
      <c r="K3609" s="163">
        <f>Лист4!E3607/1000</f>
        <v>29.512</v>
      </c>
      <c r="L3609" s="164"/>
      <c r="M3609" s="164"/>
    </row>
    <row r="3610" spans="1:13" s="165" customFormat="1" ht="18" customHeight="1" x14ac:dyDescent="0.25">
      <c r="A3610" s="45" t="str">
        <f>Лист4!A3608</f>
        <v xml:space="preserve">Проспект Ильича ул. д.2 </v>
      </c>
      <c r="B3610" s="185" t="str">
        <f>Лист4!C3608</f>
        <v>Камызякский район, с. Тузуклей</v>
      </c>
      <c r="C3610" s="46">
        <f t="shared" si="112"/>
        <v>60.659704000000026</v>
      </c>
      <c r="D3610" s="46">
        <f t="shared" si="113"/>
        <v>3.871896</v>
      </c>
      <c r="E3610" s="160">
        <v>0</v>
      </c>
      <c r="F3610" s="161">
        <v>3.871896</v>
      </c>
      <c r="G3610" s="162">
        <v>0</v>
      </c>
      <c r="H3610" s="162">
        <v>0</v>
      </c>
      <c r="I3610" s="162">
        <v>0</v>
      </c>
      <c r="J3610" s="162">
        <v>888.33</v>
      </c>
      <c r="K3610" s="163">
        <f>Лист4!E3608/1000-J3610</f>
        <v>-823.79840000000002</v>
      </c>
      <c r="L3610" s="164"/>
      <c r="M3610" s="164"/>
    </row>
    <row r="3611" spans="1:13" s="166" customFormat="1" ht="18.75" customHeight="1" x14ac:dyDescent="0.25">
      <c r="A3611" s="45" t="str">
        <f>Лист4!A3609</f>
        <v xml:space="preserve">Проспект Ильича ул. д.3А </v>
      </c>
      <c r="B3611" s="185" t="str">
        <f>Лист4!C3609</f>
        <v>Камызякский район, с. Тузуклей</v>
      </c>
      <c r="C3611" s="46">
        <f t="shared" si="112"/>
        <v>0</v>
      </c>
      <c r="D3611" s="46">
        <f t="shared" si="113"/>
        <v>0</v>
      </c>
      <c r="E3611" s="160">
        <v>0</v>
      </c>
      <c r="F3611" s="161">
        <v>0</v>
      </c>
      <c r="G3611" s="162">
        <v>0</v>
      </c>
      <c r="H3611" s="162">
        <v>0</v>
      </c>
      <c r="I3611" s="162">
        <v>0</v>
      </c>
      <c r="J3611" s="162">
        <v>0</v>
      </c>
      <c r="K3611" s="163">
        <f>Лист4!E3609/1000</f>
        <v>0</v>
      </c>
      <c r="L3611" s="164"/>
      <c r="M3611" s="164"/>
    </row>
    <row r="3612" spans="1:13" s="165" customFormat="1" ht="18.75" customHeight="1" x14ac:dyDescent="0.25">
      <c r="A3612" s="45" t="str">
        <f>Лист4!A3610</f>
        <v xml:space="preserve">Проспект Ильича ул. д.4 </v>
      </c>
      <c r="B3612" s="185" t="str">
        <f>Лист4!C3610</f>
        <v>Камызякский район, с. Тузуклей</v>
      </c>
      <c r="C3612" s="46">
        <f t="shared" si="112"/>
        <v>67.48936799999997</v>
      </c>
      <c r="D3612" s="46">
        <f t="shared" si="113"/>
        <v>4.3078320000000003</v>
      </c>
      <c r="E3612" s="160">
        <v>0</v>
      </c>
      <c r="F3612" s="161">
        <v>4.3078320000000003</v>
      </c>
      <c r="G3612" s="162">
        <v>0</v>
      </c>
      <c r="H3612" s="162">
        <v>0</v>
      </c>
      <c r="I3612" s="162">
        <v>0</v>
      </c>
      <c r="J3612" s="162">
        <v>1374.14</v>
      </c>
      <c r="K3612" s="163">
        <f>Лист4!E3610/1000-J3612</f>
        <v>-1302.3428000000001</v>
      </c>
      <c r="L3612" s="164"/>
      <c r="M3612" s="164"/>
    </row>
    <row r="3613" spans="1:13" s="165" customFormat="1" ht="18.75" customHeight="1" x14ac:dyDescent="0.25">
      <c r="A3613" s="45" t="str">
        <f>Лист4!A3611</f>
        <v xml:space="preserve">Проспект Ильича ул. д.6 </v>
      </c>
      <c r="B3613" s="185" t="str">
        <f>Лист4!C3611</f>
        <v>Камызякский район, с. Тузуклей</v>
      </c>
      <c r="C3613" s="46">
        <f t="shared" si="112"/>
        <v>23.741391999999884</v>
      </c>
      <c r="D3613" s="46">
        <f t="shared" si="113"/>
        <v>1.5154079999999999</v>
      </c>
      <c r="E3613" s="160">
        <v>0</v>
      </c>
      <c r="F3613" s="161">
        <v>1.5154079999999999</v>
      </c>
      <c r="G3613" s="162">
        <v>0</v>
      </c>
      <c r="H3613" s="162">
        <v>0</v>
      </c>
      <c r="I3613" s="162">
        <v>0</v>
      </c>
      <c r="J3613" s="162">
        <v>1403.7</v>
      </c>
      <c r="K3613" s="163">
        <f>Лист4!E3611/1000-J3613</f>
        <v>-1378.4432000000002</v>
      </c>
      <c r="L3613" s="164"/>
      <c r="M3613" s="164"/>
    </row>
    <row r="3614" spans="1:13" s="165" customFormat="1" ht="18.75" customHeight="1" x14ac:dyDescent="0.25">
      <c r="A3614" s="45" t="str">
        <f>Лист4!A3612</f>
        <v xml:space="preserve">Проспект Ильича ул. д.7 </v>
      </c>
      <c r="B3614" s="185" t="str">
        <f>Лист4!C3612</f>
        <v>Камызякский район, с. Тузуклей</v>
      </c>
      <c r="C3614" s="46">
        <f t="shared" si="112"/>
        <v>16.606321999999999</v>
      </c>
      <c r="D3614" s="46">
        <f t="shared" si="113"/>
        <v>1.0599779999999999</v>
      </c>
      <c r="E3614" s="160">
        <v>0</v>
      </c>
      <c r="F3614" s="161">
        <v>1.0599779999999999</v>
      </c>
      <c r="G3614" s="162">
        <v>0</v>
      </c>
      <c r="H3614" s="162">
        <v>0</v>
      </c>
      <c r="I3614" s="162">
        <v>0</v>
      </c>
      <c r="J3614" s="162">
        <v>0</v>
      </c>
      <c r="K3614" s="163">
        <f>Лист4!E3612/1000</f>
        <v>17.6663</v>
      </c>
      <c r="L3614" s="164"/>
      <c r="M3614" s="164"/>
    </row>
    <row r="3615" spans="1:13" s="165" customFormat="1" ht="18.75" customHeight="1" x14ac:dyDescent="0.25">
      <c r="A3615" s="45" t="str">
        <f>Лист4!A3613</f>
        <v xml:space="preserve">Проспект Ильича ул. д.7 - корп. 16 </v>
      </c>
      <c r="B3615" s="185" t="str">
        <f>Лист4!C3613</f>
        <v>Камызякский район, с. Тузуклей</v>
      </c>
      <c r="C3615" s="46">
        <f t="shared" si="112"/>
        <v>0</v>
      </c>
      <c r="D3615" s="46">
        <f t="shared" si="113"/>
        <v>0</v>
      </c>
      <c r="E3615" s="160">
        <v>0</v>
      </c>
      <c r="F3615" s="161">
        <v>0</v>
      </c>
      <c r="G3615" s="162">
        <v>0</v>
      </c>
      <c r="H3615" s="162">
        <v>0</v>
      </c>
      <c r="I3615" s="162">
        <v>0</v>
      </c>
      <c r="J3615" s="162">
        <v>0</v>
      </c>
      <c r="K3615" s="163">
        <f>Лист4!E3613/1000</f>
        <v>0</v>
      </c>
      <c r="L3615" s="164"/>
      <c r="M3615" s="164"/>
    </row>
    <row r="3616" spans="1:13" s="165" customFormat="1" ht="18.75" customHeight="1" x14ac:dyDescent="0.25">
      <c r="A3616" s="45" t="str">
        <f>Лист4!A3614</f>
        <v xml:space="preserve">Проспект Ильича ул. д.8 </v>
      </c>
      <c r="B3616" s="185" t="str">
        <f>Лист4!C3614</f>
        <v>Камызякский район, с. Тузуклей</v>
      </c>
      <c r="C3616" s="46">
        <f t="shared" si="112"/>
        <v>0</v>
      </c>
      <c r="D3616" s="46">
        <f t="shared" si="113"/>
        <v>0</v>
      </c>
      <c r="E3616" s="160">
        <v>0</v>
      </c>
      <c r="F3616" s="161">
        <v>0</v>
      </c>
      <c r="G3616" s="162">
        <v>0</v>
      </c>
      <c r="H3616" s="162">
        <v>0</v>
      </c>
      <c r="I3616" s="162">
        <v>0</v>
      </c>
      <c r="J3616" s="162">
        <v>0</v>
      </c>
      <c r="K3616" s="163">
        <f>Лист4!E3614/1000-J3616</f>
        <v>0</v>
      </c>
      <c r="L3616" s="164"/>
      <c r="M3616" s="164"/>
    </row>
    <row r="3617" spans="1:13" s="165" customFormat="1" ht="18.75" customHeight="1" x14ac:dyDescent="0.25">
      <c r="A3617" s="45" t="str">
        <f>Лист4!A3615</f>
        <v xml:space="preserve">Ленина ул. д.1 </v>
      </c>
      <c r="B3617" s="185" t="str">
        <f>Лист4!C3615</f>
        <v>Камызякский район, с. Чаган</v>
      </c>
      <c r="C3617" s="46">
        <f t="shared" si="112"/>
        <v>36.347167999999996</v>
      </c>
      <c r="D3617" s="46">
        <f t="shared" si="113"/>
        <v>2.3200319999999999</v>
      </c>
      <c r="E3617" s="160">
        <v>0</v>
      </c>
      <c r="F3617" s="161">
        <v>2.3200319999999999</v>
      </c>
      <c r="G3617" s="162">
        <v>0</v>
      </c>
      <c r="H3617" s="162">
        <v>0</v>
      </c>
      <c r="I3617" s="162">
        <v>0</v>
      </c>
      <c r="J3617" s="162">
        <v>0</v>
      </c>
      <c r="K3617" s="163">
        <f>Лист4!E3615/1000</f>
        <v>38.667199999999994</v>
      </c>
      <c r="L3617" s="164"/>
      <c r="M3617" s="164"/>
    </row>
    <row r="3618" spans="1:13" s="165" customFormat="1" ht="33" customHeight="1" x14ac:dyDescent="0.25">
      <c r="A3618" s="45" t="str">
        <f>Лист4!A3616</f>
        <v xml:space="preserve">Ленина ул. д.11 </v>
      </c>
      <c r="B3618" s="185" t="str">
        <f>Лист4!C3616</f>
        <v>Камызякский район, с. Чаган</v>
      </c>
      <c r="C3618" s="46">
        <f t="shared" si="112"/>
        <v>52.216999999999999</v>
      </c>
      <c r="D3618" s="46">
        <f t="shared" si="113"/>
        <v>3.3330000000000002</v>
      </c>
      <c r="E3618" s="160">
        <v>0</v>
      </c>
      <c r="F3618" s="161">
        <v>3.3330000000000002</v>
      </c>
      <c r="G3618" s="162">
        <v>0</v>
      </c>
      <c r="H3618" s="162">
        <v>0</v>
      </c>
      <c r="I3618" s="162">
        <v>0</v>
      </c>
      <c r="J3618" s="162">
        <v>0</v>
      </c>
      <c r="K3618" s="163">
        <f>Лист4!E3616/1000-J3618</f>
        <v>55.55</v>
      </c>
      <c r="L3618" s="164"/>
      <c r="M3618" s="164"/>
    </row>
    <row r="3619" spans="1:13" s="165" customFormat="1" ht="45" customHeight="1" x14ac:dyDescent="0.25">
      <c r="A3619" s="45" t="str">
        <f>Лист4!A3617</f>
        <v xml:space="preserve">Ленина ул. д.11А </v>
      </c>
      <c r="B3619" s="185" t="str">
        <f>Лист4!C3617</f>
        <v>Камызякский район, с. Чаган</v>
      </c>
      <c r="C3619" s="46">
        <f t="shared" si="112"/>
        <v>33.648615999999997</v>
      </c>
      <c r="D3619" s="46">
        <f t="shared" si="113"/>
        <v>2.1477840000000001</v>
      </c>
      <c r="E3619" s="160">
        <v>0</v>
      </c>
      <c r="F3619" s="161">
        <v>2.1477840000000001</v>
      </c>
      <c r="G3619" s="162">
        <v>0</v>
      </c>
      <c r="H3619" s="162">
        <v>0</v>
      </c>
      <c r="I3619" s="162">
        <v>0</v>
      </c>
      <c r="J3619" s="162">
        <v>0</v>
      </c>
      <c r="K3619" s="163">
        <f>Лист4!E3617/1000</f>
        <v>35.796399999999998</v>
      </c>
      <c r="L3619" s="164"/>
      <c r="M3619" s="164"/>
    </row>
    <row r="3620" spans="1:13" s="165" customFormat="1" ht="45" customHeight="1" x14ac:dyDescent="0.25">
      <c r="A3620" s="45" t="str">
        <f>Лист4!A3618</f>
        <v xml:space="preserve">Ленина ул. д.13 </v>
      </c>
      <c r="B3620" s="185" t="str">
        <f>Лист4!C3618</f>
        <v>Камызякский район, с. Чаган</v>
      </c>
      <c r="C3620" s="46">
        <f t="shared" si="112"/>
        <v>23.392087999999998</v>
      </c>
      <c r="D3620" s="46">
        <f t="shared" si="113"/>
        <v>1.4931119999999998</v>
      </c>
      <c r="E3620" s="160">
        <v>0</v>
      </c>
      <c r="F3620" s="161">
        <v>1.4931119999999998</v>
      </c>
      <c r="G3620" s="162">
        <v>0</v>
      </c>
      <c r="H3620" s="162">
        <v>0</v>
      </c>
      <c r="I3620" s="162">
        <v>0</v>
      </c>
      <c r="J3620" s="162">
        <v>0</v>
      </c>
      <c r="K3620" s="163">
        <f>Лист4!E3618/1000</f>
        <v>24.885199999999998</v>
      </c>
      <c r="L3620" s="164"/>
      <c r="M3620" s="164"/>
    </row>
    <row r="3621" spans="1:13" s="165" customFormat="1" ht="38.25" customHeight="1" x14ac:dyDescent="0.25">
      <c r="A3621" s="45" t="str">
        <f>Лист4!A3619</f>
        <v xml:space="preserve">Ленина ул. д.1А </v>
      </c>
      <c r="B3621" s="185" t="str">
        <f>Лист4!C3619</f>
        <v>Камызякский район, с. Чаган</v>
      </c>
      <c r="C3621" s="46">
        <f t="shared" si="112"/>
        <v>53.9241058</v>
      </c>
      <c r="D3621" s="46">
        <f t="shared" si="113"/>
        <v>3.4419642000000001</v>
      </c>
      <c r="E3621" s="160">
        <v>0</v>
      </c>
      <c r="F3621" s="161">
        <v>3.4419642000000001</v>
      </c>
      <c r="G3621" s="162">
        <v>0</v>
      </c>
      <c r="H3621" s="162">
        <v>0</v>
      </c>
      <c r="I3621" s="162">
        <v>0</v>
      </c>
      <c r="J3621" s="162">
        <v>0</v>
      </c>
      <c r="K3621" s="163">
        <f>Лист4!E3619/1000</f>
        <v>57.366070000000001</v>
      </c>
      <c r="L3621" s="164"/>
      <c r="M3621" s="164"/>
    </row>
    <row r="3622" spans="1:13" s="165" customFormat="1" ht="25.5" customHeight="1" x14ac:dyDescent="0.25">
      <c r="A3622" s="45" t="str">
        <f>Лист4!A3620</f>
        <v xml:space="preserve">Ленина ул. д.2 </v>
      </c>
      <c r="B3622" s="185" t="str">
        <f>Лист4!C3620</f>
        <v>Камызякский район, с. Чаган</v>
      </c>
      <c r="C3622" s="46">
        <f t="shared" si="112"/>
        <v>51.160440000000001</v>
      </c>
      <c r="D3622" s="46">
        <f t="shared" si="113"/>
        <v>3.2655599999999998</v>
      </c>
      <c r="E3622" s="160">
        <v>0</v>
      </c>
      <c r="F3622" s="161">
        <v>3.2655599999999998</v>
      </c>
      <c r="G3622" s="162">
        <v>0</v>
      </c>
      <c r="H3622" s="162">
        <v>0</v>
      </c>
      <c r="I3622" s="162">
        <v>0</v>
      </c>
      <c r="J3622" s="162">
        <v>0</v>
      </c>
      <c r="K3622" s="163">
        <f>Лист4!E3620/1000-J3622</f>
        <v>54.426000000000002</v>
      </c>
      <c r="L3622" s="164"/>
      <c r="M3622" s="164"/>
    </row>
    <row r="3623" spans="1:13" s="165" customFormat="1" ht="25.5" customHeight="1" x14ac:dyDescent="0.25">
      <c r="A3623" s="45" t="str">
        <f>Лист4!A3621</f>
        <v xml:space="preserve">Ленина ул. д.3 </v>
      </c>
      <c r="B3623" s="185" t="str">
        <f>Лист4!C3621</f>
        <v>Камызякский район, с. Чаган</v>
      </c>
      <c r="C3623" s="46">
        <f t="shared" si="112"/>
        <v>44.791657999999998</v>
      </c>
      <c r="D3623" s="46">
        <f t="shared" si="113"/>
        <v>2.8590420000000001</v>
      </c>
      <c r="E3623" s="160">
        <v>0</v>
      </c>
      <c r="F3623" s="161">
        <v>2.8590420000000001</v>
      </c>
      <c r="G3623" s="162">
        <v>0</v>
      </c>
      <c r="H3623" s="162">
        <v>0</v>
      </c>
      <c r="I3623" s="162">
        <v>0</v>
      </c>
      <c r="J3623" s="162">
        <v>0</v>
      </c>
      <c r="K3623" s="163">
        <f>Лист4!E3621/1000</f>
        <v>47.650700000000001</v>
      </c>
      <c r="L3623" s="164"/>
      <c r="M3623" s="164"/>
    </row>
    <row r="3624" spans="1:13" s="165" customFormat="1" ht="25.5" customHeight="1" x14ac:dyDescent="0.25">
      <c r="A3624" s="45" t="str">
        <f>Лист4!A3622</f>
        <v xml:space="preserve">Ленина ул. д.4 </v>
      </c>
      <c r="B3624" s="185" t="str">
        <f>Лист4!C3622</f>
        <v>Камызякский район, с. Чаган</v>
      </c>
      <c r="C3624" s="46">
        <f t="shared" si="112"/>
        <v>12.50058999999999</v>
      </c>
      <c r="D3624" s="46">
        <f t="shared" si="113"/>
        <v>0.79791000000000012</v>
      </c>
      <c r="E3624" s="160">
        <v>0</v>
      </c>
      <c r="F3624" s="161">
        <v>0.79791000000000012</v>
      </c>
      <c r="G3624" s="162">
        <v>0</v>
      </c>
      <c r="H3624" s="162">
        <v>0</v>
      </c>
      <c r="I3624" s="162">
        <v>0</v>
      </c>
      <c r="J3624" s="162">
        <v>169.49</v>
      </c>
      <c r="K3624" s="163">
        <f>Лист4!E3622/1000-J3624</f>
        <v>-156.19150000000002</v>
      </c>
      <c r="L3624" s="164"/>
      <c r="M3624" s="164"/>
    </row>
    <row r="3625" spans="1:13" s="165" customFormat="1" ht="25.5" customHeight="1" x14ac:dyDescent="0.25">
      <c r="A3625" s="45" t="str">
        <f>Лист4!A3623</f>
        <v xml:space="preserve">Ленина ул. д.5 </v>
      </c>
      <c r="B3625" s="185" t="str">
        <f>Лист4!C3623</f>
        <v>Камызякский район, с. Чаган</v>
      </c>
      <c r="C3625" s="46">
        <f t="shared" si="112"/>
        <v>36.752637</v>
      </c>
      <c r="D3625" s="46">
        <f t="shared" si="113"/>
        <v>2.3459130000000004</v>
      </c>
      <c r="E3625" s="160">
        <v>0</v>
      </c>
      <c r="F3625" s="161">
        <v>2.3459130000000004</v>
      </c>
      <c r="G3625" s="162">
        <v>0</v>
      </c>
      <c r="H3625" s="162">
        <v>0</v>
      </c>
      <c r="I3625" s="162">
        <v>0</v>
      </c>
      <c r="J3625" s="162">
        <v>108.1</v>
      </c>
      <c r="K3625" s="163">
        <f>Лист4!E3623/1000-J3625</f>
        <v>-69.001449999999991</v>
      </c>
      <c r="L3625" s="164"/>
      <c r="M3625" s="164"/>
    </row>
    <row r="3626" spans="1:13" s="165" customFormat="1" ht="18.75" customHeight="1" x14ac:dyDescent="0.25">
      <c r="A3626" s="45" t="str">
        <f>Лист4!A3624</f>
        <v xml:space="preserve">Ленина ул. д.6 </v>
      </c>
      <c r="B3626" s="185" t="str">
        <f>Лист4!C3624</f>
        <v>Камызякский район, с. Чаган</v>
      </c>
      <c r="C3626" s="46">
        <f t="shared" si="112"/>
        <v>31.365920000000003</v>
      </c>
      <c r="D3626" s="46">
        <f t="shared" si="113"/>
        <v>2.0020800000000003</v>
      </c>
      <c r="E3626" s="160">
        <v>0</v>
      </c>
      <c r="F3626" s="161">
        <v>2.0020800000000003</v>
      </c>
      <c r="G3626" s="162">
        <v>0</v>
      </c>
      <c r="H3626" s="162">
        <v>0</v>
      </c>
      <c r="I3626" s="162">
        <v>0</v>
      </c>
      <c r="J3626" s="162">
        <v>0</v>
      </c>
      <c r="K3626" s="163">
        <f>Лист4!E3624/1000</f>
        <v>33.368000000000002</v>
      </c>
      <c r="L3626" s="164"/>
      <c r="M3626" s="164"/>
    </row>
    <row r="3627" spans="1:13" s="165" customFormat="1" ht="18.75" customHeight="1" x14ac:dyDescent="0.25">
      <c r="A3627" s="45" t="str">
        <f>Лист4!A3625</f>
        <v xml:space="preserve">Ленина ул. д.6А </v>
      </c>
      <c r="B3627" s="185" t="str">
        <f>Лист4!C3625</f>
        <v>Камызякский район, с. Чаган</v>
      </c>
      <c r="C3627" s="46">
        <f t="shared" si="112"/>
        <v>36.664230000000003</v>
      </c>
      <c r="D3627" s="46">
        <f t="shared" si="113"/>
        <v>2.3402699999999999</v>
      </c>
      <c r="E3627" s="160">
        <v>0</v>
      </c>
      <c r="F3627" s="161">
        <v>2.3402699999999999</v>
      </c>
      <c r="G3627" s="162">
        <v>0</v>
      </c>
      <c r="H3627" s="162">
        <v>0</v>
      </c>
      <c r="I3627" s="162">
        <v>0</v>
      </c>
      <c r="J3627" s="162">
        <v>0</v>
      </c>
      <c r="K3627" s="163">
        <f>Лист4!E3625/1000</f>
        <v>39.0045</v>
      </c>
      <c r="L3627" s="164"/>
      <c r="M3627" s="164"/>
    </row>
    <row r="3628" spans="1:13" s="165" customFormat="1" ht="18.75" customHeight="1" x14ac:dyDescent="0.25">
      <c r="A3628" s="45" t="str">
        <f>Лист4!A3626</f>
        <v xml:space="preserve">Ленина ул. д.6Б </v>
      </c>
      <c r="B3628" s="185" t="str">
        <f>Лист4!C3626</f>
        <v>Камызякский район, с. Чаган</v>
      </c>
      <c r="C3628" s="46">
        <f t="shared" si="112"/>
        <v>18.451636000000001</v>
      </c>
      <c r="D3628" s="46">
        <f t="shared" si="113"/>
        <v>1.177764</v>
      </c>
      <c r="E3628" s="160">
        <v>0</v>
      </c>
      <c r="F3628" s="161">
        <v>1.177764</v>
      </c>
      <c r="G3628" s="162">
        <v>0</v>
      </c>
      <c r="H3628" s="162">
        <v>0</v>
      </c>
      <c r="I3628" s="162">
        <v>0</v>
      </c>
      <c r="J3628" s="162">
        <v>0</v>
      </c>
      <c r="K3628" s="163">
        <f>Лист4!E3626/1000</f>
        <v>19.6294</v>
      </c>
      <c r="L3628" s="164"/>
      <c r="M3628" s="164"/>
    </row>
    <row r="3629" spans="1:13" s="166" customFormat="1" ht="14.25" customHeight="1" x14ac:dyDescent="0.25">
      <c r="A3629" s="45" t="str">
        <f>Лист4!A3627</f>
        <v xml:space="preserve">Ленина ул. д.6В </v>
      </c>
      <c r="B3629" s="185" t="str">
        <f>Лист4!C3627</f>
        <v>Камызякский район, с. Чаган</v>
      </c>
      <c r="C3629" s="46">
        <f t="shared" si="112"/>
        <v>42.13644</v>
      </c>
      <c r="D3629" s="46">
        <f t="shared" si="113"/>
        <v>2.6895600000000002</v>
      </c>
      <c r="E3629" s="160">
        <v>0</v>
      </c>
      <c r="F3629" s="161">
        <v>2.6895600000000002</v>
      </c>
      <c r="G3629" s="162">
        <v>0</v>
      </c>
      <c r="H3629" s="162">
        <v>0</v>
      </c>
      <c r="I3629" s="162">
        <v>0</v>
      </c>
      <c r="J3629" s="162">
        <v>0</v>
      </c>
      <c r="K3629" s="163">
        <f>Лист4!E3627/1000-J3629</f>
        <v>44.826000000000001</v>
      </c>
      <c r="L3629" s="164"/>
      <c r="M3629" s="164"/>
    </row>
    <row r="3630" spans="1:13" s="165" customFormat="1" ht="18.75" customHeight="1" x14ac:dyDescent="0.25">
      <c r="A3630" s="45" t="str">
        <f>Лист4!A3628</f>
        <v xml:space="preserve">Ленина ул. д.7 </v>
      </c>
      <c r="B3630" s="185" t="str">
        <f>Лист4!C3628</f>
        <v>Камызякский район, с. Чаган</v>
      </c>
      <c r="C3630" s="46">
        <f t="shared" si="112"/>
        <v>28.432556000000002</v>
      </c>
      <c r="D3630" s="46">
        <f t="shared" si="113"/>
        <v>1.8148440000000001</v>
      </c>
      <c r="E3630" s="160">
        <v>0</v>
      </c>
      <c r="F3630" s="161">
        <v>1.8148440000000001</v>
      </c>
      <c r="G3630" s="162">
        <v>0</v>
      </c>
      <c r="H3630" s="162">
        <v>0</v>
      </c>
      <c r="I3630" s="162">
        <v>0</v>
      </c>
      <c r="J3630" s="162">
        <v>0</v>
      </c>
      <c r="K3630" s="163">
        <f>Лист4!E3628/1000-J3630</f>
        <v>30.247400000000003</v>
      </c>
      <c r="L3630" s="164"/>
      <c r="M3630" s="164"/>
    </row>
    <row r="3631" spans="1:13" s="165" customFormat="1" ht="18.75" customHeight="1" x14ac:dyDescent="0.25">
      <c r="A3631" s="45" t="str">
        <f>Лист4!A3629</f>
        <v xml:space="preserve">Ленина ул. д.9 </v>
      </c>
      <c r="B3631" s="185" t="str">
        <f>Лист4!C3629</f>
        <v>Камызякский район, с. Чаган</v>
      </c>
      <c r="C3631" s="46">
        <f t="shared" si="112"/>
        <v>18.767851999999998</v>
      </c>
      <c r="D3631" s="46">
        <f t="shared" si="113"/>
        <v>1.1979479999999998</v>
      </c>
      <c r="E3631" s="160">
        <v>0</v>
      </c>
      <c r="F3631" s="161">
        <v>1.1979479999999998</v>
      </c>
      <c r="G3631" s="162">
        <v>0</v>
      </c>
      <c r="H3631" s="162">
        <v>0</v>
      </c>
      <c r="I3631" s="162">
        <v>0</v>
      </c>
      <c r="J3631" s="162">
        <v>0</v>
      </c>
      <c r="K3631" s="163">
        <f>Лист4!E3629/1000-J3631</f>
        <v>19.965799999999998</v>
      </c>
      <c r="L3631" s="164"/>
      <c r="M3631" s="164"/>
    </row>
    <row r="3632" spans="1:13" s="165" customFormat="1" ht="15" customHeight="1" x14ac:dyDescent="0.25">
      <c r="A3632" s="45" t="str">
        <f>Лист4!A3630</f>
        <v xml:space="preserve">70 лет Советской Армии ул. д.1 </v>
      </c>
      <c r="B3632" s="185" t="str">
        <f>Лист4!C3630</f>
        <v>Красноярский район, с. Красный Яр</v>
      </c>
      <c r="C3632" s="46">
        <f t="shared" si="112"/>
        <v>0</v>
      </c>
      <c r="D3632" s="46">
        <f t="shared" si="113"/>
        <v>0</v>
      </c>
      <c r="E3632" s="160">
        <v>0</v>
      </c>
      <c r="F3632" s="161">
        <v>0</v>
      </c>
      <c r="G3632" s="162">
        <v>0</v>
      </c>
      <c r="H3632" s="162">
        <v>0</v>
      </c>
      <c r="I3632" s="162">
        <v>0</v>
      </c>
      <c r="J3632" s="162">
        <v>0</v>
      </c>
      <c r="K3632" s="163">
        <f>Лист4!E3630/1000-J3632</f>
        <v>0</v>
      </c>
      <c r="L3632" s="164"/>
      <c r="M3632" s="164"/>
    </row>
    <row r="3633" spans="1:13" s="165" customFormat="1" ht="18.75" customHeight="1" x14ac:dyDescent="0.25">
      <c r="A3633" s="45" t="str">
        <f>Лист4!A3631</f>
        <v xml:space="preserve">Банникова ул. д.27 </v>
      </c>
      <c r="B3633" s="185" t="str">
        <f>Лист4!C3631</f>
        <v>Красноярский район, с. Красный Яр</v>
      </c>
      <c r="C3633" s="46">
        <f t="shared" si="112"/>
        <v>0</v>
      </c>
      <c r="D3633" s="46">
        <f t="shared" si="113"/>
        <v>0</v>
      </c>
      <c r="E3633" s="160">
        <v>0</v>
      </c>
      <c r="F3633" s="161">
        <v>0</v>
      </c>
      <c r="G3633" s="162">
        <v>0</v>
      </c>
      <c r="H3633" s="162">
        <v>0</v>
      </c>
      <c r="I3633" s="162">
        <v>0</v>
      </c>
      <c r="J3633" s="162">
        <v>0</v>
      </c>
      <c r="K3633" s="163">
        <f>Лист4!E3631/1000</f>
        <v>0</v>
      </c>
      <c r="L3633" s="164"/>
      <c r="M3633" s="164"/>
    </row>
    <row r="3634" spans="1:13" s="165" customFormat="1" ht="18.75" customHeight="1" x14ac:dyDescent="0.25">
      <c r="A3634" s="45" t="str">
        <f>Лист4!A3632</f>
        <v xml:space="preserve">Братская ул. д.70 </v>
      </c>
      <c r="B3634" s="185" t="str">
        <f>Лист4!C3632</f>
        <v>Красноярский район, с. Красный Яр</v>
      </c>
      <c r="C3634" s="46">
        <f t="shared" si="112"/>
        <v>7.2929899999999996</v>
      </c>
      <c r="D3634" s="46">
        <f t="shared" si="113"/>
        <v>0.46550999999999998</v>
      </c>
      <c r="E3634" s="160">
        <v>0</v>
      </c>
      <c r="F3634" s="161">
        <v>0.46550999999999998</v>
      </c>
      <c r="G3634" s="162">
        <v>0</v>
      </c>
      <c r="H3634" s="162">
        <v>0</v>
      </c>
      <c r="I3634" s="162">
        <v>0</v>
      </c>
      <c r="J3634" s="162">
        <v>0</v>
      </c>
      <c r="K3634" s="163">
        <f>Лист4!E3632/1000</f>
        <v>7.7584999999999997</v>
      </c>
      <c r="L3634" s="164"/>
      <c r="M3634" s="164"/>
    </row>
    <row r="3635" spans="1:13" s="165" customFormat="1" ht="18.75" customHeight="1" x14ac:dyDescent="0.25">
      <c r="A3635" s="45" t="str">
        <f>Лист4!A3633</f>
        <v xml:space="preserve">Ватаженская ул. д.4А </v>
      </c>
      <c r="B3635" s="185" t="str">
        <f>Лист4!C3633</f>
        <v>Красноярский район, с. Красный Яр</v>
      </c>
      <c r="C3635" s="46">
        <f t="shared" si="112"/>
        <v>76.279787400000004</v>
      </c>
      <c r="D3635" s="46">
        <f t="shared" si="113"/>
        <v>4.8689226000000012</v>
      </c>
      <c r="E3635" s="160">
        <v>0</v>
      </c>
      <c r="F3635" s="161">
        <v>4.8689226000000012</v>
      </c>
      <c r="G3635" s="162">
        <v>0</v>
      </c>
      <c r="H3635" s="162">
        <v>0</v>
      </c>
      <c r="I3635" s="162">
        <v>0</v>
      </c>
      <c r="J3635" s="162">
        <v>0</v>
      </c>
      <c r="K3635" s="163">
        <f>Лист4!E3633/1000</f>
        <v>81.148710000000008</v>
      </c>
      <c r="L3635" s="164"/>
      <c r="M3635" s="164"/>
    </row>
    <row r="3636" spans="1:13" s="165" customFormat="1" ht="18.75" customHeight="1" x14ac:dyDescent="0.25">
      <c r="A3636" s="45" t="str">
        <f>Лист4!A3634</f>
        <v xml:space="preserve">Ватаженская ул. д.4Б </v>
      </c>
      <c r="B3636" s="185" t="str">
        <f>Лист4!C3634</f>
        <v>Красноярский район, с. Красный Яр</v>
      </c>
      <c r="C3636" s="46">
        <f t="shared" si="112"/>
        <v>199.545456</v>
      </c>
      <c r="D3636" s="46">
        <f t="shared" si="113"/>
        <v>12.736944000000001</v>
      </c>
      <c r="E3636" s="160">
        <v>0</v>
      </c>
      <c r="F3636" s="161">
        <v>12.736944000000001</v>
      </c>
      <c r="G3636" s="162">
        <v>0</v>
      </c>
      <c r="H3636" s="162">
        <v>0</v>
      </c>
      <c r="I3636" s="162">
        <v>0</v>
      </c>
      <c r="J3636" s="162">
        <v>0</v>
      </c>
      <c r="K3636" s="163">
        <f>Лист4!E3634/1000</f>
        <v>212.2824</v>
      </c>
      <c r="L3636" s="164"/>
      <c r="M3636" s="164"/>
    </row>
    <row r="3637" spans="1:13" s="165" customFormat="1" ht="25.5" customHeight="1" x14ac:dyDescent="0.25">
      <c r="A3637" s="45" t="str">
        <f>Лист4!A3635</f>
        <v xml:space="preserve">Ватаженская ул. д.6А </v>
      </c>
      <c r="B3637" s="185" t="str">
        <f>Лист4!C3635</f>
        <v>Красноярский район, с. Красный Яр</v>
      </c>
      <c r="C3637" s="46">
        <f t="shared" si="112"/>
        <v>137.52625819999997</v>
      </c>
      <c r="D3637" s="46">
        <f t="shared" si="113"/>
        <v>8.7782717999999988</v>
      </c>
      <c r="E3637" s="160">
        <v>0</v>
      </c>
      <c r="F3637" s="161">
        <v>8.7782717999999988</v>
      </c>
      <c r="G3637" s="162">
        <v>0</v>
      </c>
      <c r="H3637" s="162">
        <v>0</v>
      </c>
      <c r="I3637" s="162">
        <v>0</v>
      </c>
      <c r="J3637" s="162">
        <v>0</v>
      </c>
      <c r="K3637" s="163">
        <f>Лист4!E3635/1000</f>
        <v>146.30452999999997</v>
      </c>
      <c r="L3637" s="164"/>
      <c r="M3637" s="164"/>
    </row>
    <row r="3638" spans="1:13" s="165" customFormat="1" ht="25.5" customHeight="1" x14ac:dyDescent="0.25">
      <c r="A3638" s="45" t="str">
        <f>Лист4!A3636</f>
        <v xml:space="preserve">Ворошилова ул. д.16 </v>
      </c>
      <c r="B3638" s="185" t="str">
        <f>Лист4!C3636</f>
        <v>Красноярский район, с. Красный Яр</v>
      </c>
      <c r="C3638" s="46">
        <f t="shared" si="112"/>
        <v>83.475195999999997</v>
      </c>
      <c r="D3638" s="46">
        <f t="shared" si="113"/>
        <v>5.3282039999999995</v>
      </c>
      <c r="E3638" s="160">
        <v>0</v>
      </c>
      <c r="F3638" s="161">
        <v>5.3282039999999995</v>
      </c>
      <c r="G3638" s="162">
        <v>0</v>
      </c>
      <c r="H3638" s="162">
        <v>0</v>
      </c>
      <c r="I3638" s="162">
        <v>0</v>
      </c>
      <c r="J3638" s="162">
        <v>0</v>
      </c>
      <c r="K3638" s="163">
        <f>Лист4!E3636/1000</f>
        <v>88.803399999999996</v>
      </c>
      <c r="L3638" s="164"/>
      <c r="M3638" s="164"/>
    </row>
    <row r="3639" spans="1:13" s="165" customFormat="1" ht="18.75" customHeight="1" x14ac:dyDescent="0.25">
      <c r="A3639" s="45" t="str">
        <f>Лист4!A3637</f>
        <v xml:space="preserve">Ворошилова ул. д.18 </v>
      </c>
      <c r="B3639" s="185" t="str">
        <f>Лист4!C3637</f>
        <v>Красноярский район, с. Красный Яр</v>
      </c>
      <c r="C3639" s="46">
        <f t="shared" si="112"/>
        <v>18.204228000000001</v>
      </c>
      <c r="D3639" s="46">
        <f t="shared" si="113"/>
        <v>1.161972</v>
      </c>
      <c r="E3639" s="160">
        <v>0</v>
      </c>
      <c r="F3639" s="161">
        <v>1.161972</v>
      </c>
      <c r="G3639" s="162">
        <v>0</v>
      </c>
      <c r="H3639" s="162">
        <v>0</v>
      </c>
      <c r="I3639" s="162">
        <v>0</v>
      </c>
      <c r="J3639" s="162">
        <v>0</v>
      </c>
      <c r="K3639" s="163">
        <f>Лист4!E3637/1000</f>
        <v>19.366199999999999</v>
      </c>
      <c r="L3639" s="164"/>
      <c r="M3639" s="164"/>
    </row>
    <row r="3640" spans="1:13" s="165" customFormat="1" ht="18.75" customHeight="1" x14ac:dyDescent="0.25">
      <c r="A3640" s="45" t="str">
        <f>Лист4!A3638</f>
        <v xml:space="preserve">Ворошилова ул. д.18А </v>
      </c>
      <c r="B3640" s="185" t="str">
        <f>Лист4!C3638</f>
        <v>Красноярский район, с. Красный Яр</v>
      </c>
      <c r="C3640" s="46">
        <f t="shared" si="112"/>
        <v>19.042144</v>
      </c>
      <c r="D3640" s="46">
        <f t="shared" si="113"/>
        <v>1.2154560000000001</v>
      </c>
      <c r="E3640" s="160">
        <v>0</v>
      </c>
      <c r="F3640" s="161">
        <v>1.2154560000000001</v>
      </c>
      <c r="G3640" s="162">
        <v>0</v>
      </c>
      <c r="H3640" s="162">
        <v>0</v>
      </c>
      <c r="I3640" s="162">
        <v>0</v>
      </c>
      <c r="J3640" s="162">
        <v>0</v>
      </c>
      <c r="K3640" s="163">
        <f>Лист4!E3638/1000</f>
        <v>20.2576</v>
      </c>
      <c r="L3640" s="164"/>
      <c r="M3640" s="164"/>
    </row>
    <row r="3641" spans="1:13" s="165" customFormat="1" ht="18.75" customHeight="1" x14ac:dyDescent="0.25">
      <c r="A3641" s="45" t="str">
        <f>Лист4!A3639</f>
        <v xml:space="preserve">Ворошилова ул. д.20 </v>
      </c>
      <c r="B3641" s="185" t="str">
        <f>Лист4!C3639</f>
        <v>Красноярский район, с. Красный Яр</v>
      </c>
      <c r="C3641" s="46">
        <f t="shared" si="112"/>
        <v>28.172270000000001</v>
      </c>
      <c r="D3641" s="46">
        <f t="shared" si="113"/>
        <v>1.79823</v>
      </c>
      <c r="E3641" s="160">
        <v>0</v>
      </c>
      <c r="F3641" s="161">
        <v>1.79823</v>
      </c>
      <c r="G3641" s="162">
        <v>0</v>
      </c>
      <c r="H3641" s="162">
        <v>0</v>
      </c>
      <c r="I3641" s="162">
        <v>0</v>
      </c>
      <c r="J3641" s="162">
        <v>0</v>
      </c>
      <c r="K3641" s="163">
        <f>Лист4!E3639/1000</f>
        <v>29.970500000000001</v>
      </c>
      <c r="L3641" s="164"/>
      <c r="M3641" s="164"/>
    </row>
    <row r="3642" spans="1:13" s="165" customFormat="1" ht="25.5" customHeight="1" x14ac:dyDescent="0.25">
      <c r="A3642" s="45" t="str">
        <f>Лист4!A3640</f>
        <v xml:space="preserve">Ворошилова ул. д.22 </v>
      </c>
      <c r="B3642" s="185" t="str">
        <f>Лист4!C3640</f>
        <v>Красноярский район, с. Красный Яр</v>
      </c>
      <c r="C3642" s="46">
        <f t="shared" si="112"/>
        <v>2.06236</v>
      </c>
      <c r="D3642" s="46">
        <f t="shared" si="113"/>
        <v>0.13164000000000001</v>
      </c>
      <c r="E3642" s="160">
        <v>0</v>
      </c>
      <c r="F3642" s="161">
        <v>0.13164000000000001</v>
      </c>
      <c r="G3642" s="162">
        <v>0</v>
      </c>
      <c r="H3642" s="162">
        <v>0</v>
      </c>
      <c r="I3642" s="162">
        <v>0</v>
      </c>
      <c r="J3642" s="162">
        <v>0</v>
      </c>
      <c r="K3642" s="163">
        <f>Лист4!E3640/1000</f>
        <v>2.194</v>
      </c>
      <c r="L3642" s="164"/>
      <c r="M3642" s="164"/>
    </row>
    <row r="3643" spans="1:13" s="165" customFormat="1" ht="18.75" customHeight="1" x14ac:dyDescent="0.25">
      <c r="A3643" s="45" t="str">
        <f>Лист4!A3641</f>
        <v xml:space="preserve">Ворошилова ул. д.24 </v>
      </c>
      <c r="B3643" s="185" t="str">
        <f>Лист4!C3641</f>
        <v>Красноярский район, с. Красный Яр</v>
      </c>
      <c r="C3643" s="46">
        <f t="shared" si="112"/>
        <v>6.2688599999999992</v>
      </c>
      <c r="D3643" s="46">
        <f t="shared" si="113"/>
        <v>0.40014</v>
      </c>
      <c r="E3643" s="160">
        <v>0</v>
      </c>
      <c r="F3643" s="161">
        <v>0.40014</v>
      </c>
      <c r="G3643" s="162">
        <v>0</v>
      </c>
      <c r="H3643" s="162">
        <v>0</v>
      </c>
      <c r="I3643" s="162">
        <v>0</v>
      </c>
      <c r="J3643" s="162">
        <v>0</v>
      </c>
      <c r="K3643" s="163">
        <f>Лист4!E3641/1000-J3643</f>
        <v>6.6689999999999996</v>
      </c>
      <c r="L3643" s="164"/>
      <c r="M3643" s="164"/>
    </row>
    <row r="3644" spans="1:13" s="165" customFormat="1" ht="25.5" customHeight="1" x14ac:dyDescent="0.25">
      <c r="A3644" s="45" t="str">
        <f>Лист4!A3642</f>
        <v xml:space="preserve">Ворошилова ул. д.26 </v>
      </c>
      <c r="B3644" s="185" t="str">
        <f>Лист4!C3642</f>
        <v>Красноярский район, с. Красный Яр</v>
      </c>
      <c r="C3644" s="46">
        <f t="shared" si="112"/>
        <v>2.80355</v>
      </c>
      <c r="D3644" s="46">
        <f t="shared" si="113"/>
        <v>0.17895</v>
      </c>
      <c r="E3644" s="160">
        <v>0</v>
      </c>
      <c r="F3644" s="161">
        <v>0.17895</v>
      </c>
      <c r="G3644" s="162">
        <v>0</v>
      </c>
      <c r="H3644" s="162">
        <v>0</v>
      </c>
      <c r="I3644" s="162">
        <v>0</v>
      </c>
      <c r="J3644" s="162">
        <v>0</v>
      </c>
      <c r="K3644" s="163">
        <f>Лист4!E3642/1000-J3644</f>
        <v>2.9824999999999999</v>
      </c>
      <c r="L3644" s="164"/>
      <c r="M3644" s="164"/>
    </row>
    <row r="3645" spans="1:13" s="165" customFormat="1" ht="25.5" customHeight="1" x14ac:dyDescent="0.25">
      <c r="A3645" s="45" t="str">
        <f>Лист4!A3643</f>
        <v xml:space="preserve">Ворошилова ул. д.28 </v>
      </c>
      <c r="B3645" s="185" t="str">
        <f>Лист4!C3643</f>
        <v>Красноярский район, с. Красный Яр</v>
      </c>
      <c r="C3645" s="46">
        <f t="shared" ref="C3645:C3708" si="114">K3645+J3645-F3645</f>
        <v>61.663717999999982</v>
      </c>
      <c r="D3645" s="46">
        <f t="shared" ref="D3645:D3708" si="115">F3645</f>
        <v>3.9359819999999996</v>
      </c>
      <c r="E3645" s="160">
        <v>0</v>
      </c>
      <c r="F3645" s="161">
        <v>3.9359819999999996</v>
      </c>
      <c r="G3645" s="162">
        <v>0</v>
      </c>
      <c r="H3645" s="162">
        <v>0</v>
      </c>
      <c r="I3645" s="162">
        <v>0</v>
      </c>
      <c r="J3645" s="162">
        <v>1853.62</v>
      </c>
      <c r="K3645" s="163">
        <f>Лист4!E3643/1000-J3645</f>
        <v>-1788.0202999999999</v>
      </c>
      <c r="L3645" s="164"/>
      <c r="M3645" s="164"/>
    </row>
    <row r="3646" spans="1:13" s="165" customFormat="1" ht="18.75" customHeight="1" x14ac:dyDescent="0.25">
      <c r="A3646" s="45" t="str">
        <f>Лист4!A3644</f>
        <v xml:space="preserve">Ворошилова ул. д.30 </v>
      </c>
      <c r="B3646" s="185" t="str">
        <f>Лист4!C3644</f>
        <v>Красноярский район, с. Красный Яр</v>
      </c>
      <c r="C3646" s="46">
        <f t="shared" si="114"/>
        <v>5.233168</v>
      </c>
      <c r="D3646" s="46">
        <f t="shared" si="115"/>
        <v>0.334032</v>
      </c>
      <c r="E3646" s="160">
        <v>0</v>
      </c>
      <c r="F3646" s="161">
        <v>0.334032</v>
      </c>
      <c r="G3646" s="162">
        <v>0</v>
      </c>
      <c r="H3646" s="162">
        <v>0</v>
      </c>
      <c r="I3646" s="162">
        <v>0</v>
      </c>
      <c r="J3646" s="162">
        <v>0</v>
      </c>
      <c r="K3646" s="163">
        <f>Лист4!E3644/1000-J3646</f>
        <v>5.5671999999999997</v>
      </c>
      <c r="L3646" s="164"/>
      <c r="M3646" s="164"/>
    </row>
    <row r="3647" spans="1:13" s="165" customFormat="1" ht="25.5" customHeight="1" x14ac:dyDescent="0.25">
      <c r="A3647" s="45" t="str">
        <f>Лист4!A3645</f>
        <v xml:space="preserve">Ворошилова ул. д.32 </v>
      </c>
      <c r="B3647" s="185" t="str">
        <f>Лист4!C3645</f>
        <v>Красноярский район, с. Красный Яр</v>
      </c>
      <c r="C3647" s="46">
        <f t="shared" si="114"/>
        <v>46.008864000000003</v>
      </c>
      <c r="D3647" s="46">
        <f t="shared" si="115"/>
        <v>2.9367359999999998</v>
      </c>
      <c r="E3647" s="160">
        <v>0</v>
      </c>
      <c r="F3647" s="161">
        <v>2.9367359999999998</v>
      </c>
      <c r="G3647" s="162">
        <v>0</v>
      </c>
      <c r="H3647" s="162">
        <v>0</v>
      </c>
      <c r="I3647" s="162">
        <v>0</v>
      </c>
      <c r="J3647" s="162">
        <v>0</v>
      </c>
      <c r="K3647" s="163">
        <f>Лист4!E3645/1000</f>
        <v>48.945599999999999</v>
      </c>
      <c r="L3647" s="164"/>
      <c r="M3647" s="164"/>
    </row>
    <row r="3648" spans="1:13" s="165" customFormat="1" ht="18.75" customHeight="1" x14ac:dyDescent="0.25">
      <c r="A3648" s="45" t="str">
        <f>Лист4!A3646</f>
        <v xml:space="preserve">Ворошилова ул. д.4 </v>
      </c>
      <c r="B3648" s="185" t="str">
        <f>Лист4!C3646</f>
        <v>Красноярский район, с. Красный Яр</v>
      </c>
      <c r="C3648" s="46">
        <f t="shared" si="114"/>
        <v>64.158854000000005</v>
      </c>
      <c r="D3648" s="46">
        <f t="shared" si="115"/>
        <v>4.0952460000000004</v>
      </c>
      <c r="E3648" s="160">
        <v>0</v>
      </c>
      <c r="F3648" s="161">
        <v>4.0952460000000004</v>
      </c>
      <c r="G3648" s="162">
        <v>0</v>
      </c>
      <c r="H3648" s="162">
        <v>0</v>
      </c>
      <c r="I3648" s="162">
        <v>0</v>
      </c>
      <c r="J3648" s="162">
        <v>0</v>
      </c>
      <c r="K3648" s="163">
        <f>Лист4!E3646/1000</f>
        <v>68.254100000000008</v>
      </c>
      <c r="L3648" s="164"/>
      <c r="M3648" s="164"/>
    </row>
    <row r="3649" spans="1:13" s="165" customFormat="1" ht="25.5" customHeight="1" x14ac:dyDescent="0.25">
      <c r="A3649" s="45" t="str">
        <f>Лист4!A3647</f>
        <v xml:space="preserve">Ворошилова ул. д.6 </v>
      </c>
      <c r="B3649" s="185" t="str">
        <f>Лист4!C3647</f>
        <v>Красноярский район, с. Красный Яр</v>
      </c>
      <c r="C3649" s="46">
        <f t="shared" si="114"/>
        <v>40.739505999999992</v>
      </c>
      <c r="D3649" s="46">
        <f t="shared" si="115"/>
        <v>2.6003939999999997</v>
      </c>
      <c r="E3649" s="160">
        <v>0</v>
      </c>
      <c r="F3649" s="161">
        <v>2.6003939999999997</v>
      </c>
      <c r="G3649" s="162">
        <v>0</v>
      </c>
      <c r="H3649" s="162">
        <v>0</v>
      </c>
      <c r="I3649" s="162">
        <v>0</v>
      </c>
      <c r="J3649" s="162">
        <v>0</v>
      </c>
      <c r="K3649" s="163">
        <f>Лист4!E3647/1000</f>
        <v>43.339899999999993</v>
      </c>
      <c r="L3649" s="164"/>
      <c r="M3649" s="164"/>
    </row>
    <row r="3650" spans="1:13" s="165" customFormat="1" ht="25.5" customHeight="1" x14ac:dyDescent="0.25">
      <c r="A3650" s="45" t="str">
        <f>Лист4!A3648</f>
        <v xml:space="preserve">Ворошилова ул. д.8 </v>
      </c>
      <c r="B3650" s="185" t="str">
        <f>Лист4!C3648</f>
        <v>Красноярский район, с. Красный Яр</v>
      </c>
      <c r="C3650" s="46">
        <f t="shared" si="114"/>
        <v>14.278976</v>
      </c>
      <c r="D3650" s="46">
        <f t="shared" si="115"/>
        <v>0.91142400000000001</v>
      </c>
      <c r="E3650" s="160">
        <v>0</v>
      </c>
      <c r="F3650" s="161">
        <v>0.91142400000000001</v>
      </c>
      <c r="G3650" s="162">
        <v>0</v>
      </c>
      <c r="H3650" s="162">
        <v>0</v>
      </c>
      <c r="I3650" s="162">
        <v>0</v>
      </c>
      <c r="J3650" s="162">
        <v>0</v>
      </c>
      <c r="K3650" s="163">
        <f>Лист4!E3648/1000</f>
        <v>15.1904</v>
      </c>
      <c r="L3650" s="164"/>
      <c r="M3650" s="164"/>
    </row>
    <row r="3651" spans="1:13" s="165" customFormat="1" ht="18.75" customHeight="1" x14ac:dyDescent="0.25">
      <c r="A3651" s="45" t="str">
        <f>Лист4!A3649</f>
        <v xml:space="preserve">Восточная ул. д.10 </v>
      </c>
      <c r="B3651" s="185" t="str">
        <f>Лист4!C3649</f>
        <v>Красноярский район, с. Красный Яр</v>
      </c>
      <c r="C3651" s="46">
        <f t="shared" si="114"/>
        <v>0.77155200000000002</v>
      </c>
      <c r="D3651" s="46">
        <f t="shared" si="115"/>
        <v>4.9248E-2</v>
      </c>
      <c r="E3651" s="160">
        <v>0</v>
      </c>
      <c r="F3651" s="161">
        <v>4.9248E-2</v>
      </c>
      <c r="G3651" s="162">
        <v>0</v>
      </c>
      <c r="H3651" s="162">
        <v>0</v>
      </c>
      <c r="I3651" s="162">
        <v>0</v>
      </c>
      <c r="J3651" s="162">
        <v>0</v>
      </c>
      <c r="K3651" s="163">
        <f>Лист4!E3649/1000</f>
        <v>0.82079999999999997</v>
      </c>
      <c r="L3651" s="164"/>
      <c r="M3651" s="164"/>
    </row>
    <row r="3652" spans="1:13" s="165" customFormat="1" ht="18.75" customHeight="1" x14ac:dyDescent="0.25">
      <c r="A3652" s="45" t="str">
        <f>Лист4!A3650</f>
        <v xml:space="preserve">Генерала Тутаринова ул. д.10 </v>
      </c>
      <c r="B3652" s="185" t="str">
        <f>Лист4!C3650</f>
        <v>Красноярский район, с. Красный Яр</v>
      </c>
      <c r="C3652" s="46">
        <f t="shared" si="114"/>
        <v>0</v>
      </c>
      <c r="D3652" s="46">
        <f t="shared" si="115"/>
        <v>0</v>
      </c>
      <c r="E3652" s="160">
        <v>0</v>
      </c>
      <c r="F3652" s="161">
        <v>0</v>
      </c>
      <c r="G3652" s="162">
        <v>0</v>
      </c>
      <c r="H3652" s="162">
        <v>0</v>
      </c>
      <c r="I3652" s="162">
        <v>0</v>
      </c>
      <c r="J3652" s="162">
        <v>0</v>
      </c>
      <c r="K3652" s="163">
        <f>Лист4!E3650/1000</f>
        <v>0</v>
      </c>
      <c r="L3652" s="164"/>
      <c r="M3652" s="164"/>
    </row>
    <row r="3653" spans="1:13" s="165" customFormat="1" ht="18.75" customHeight="1" x14ac:dyDescent="0.25">
      <c r="A3653" s="45" t="str">
        <f>Лист4!A3651</f>
        <v xml:space="preserve">Генерала Тутаринова ул. д.20 </v>
      </c>
      <c r="B3653" s="185" t="str">
        <f>Лист4!C3651</f>
        <v>Красноярский район, с. Красный Яр</v>
      </c>
      <c r="C3653" s="46">
        <f t="shared" si="114"/>
        <v>13.0002</v>
      </c>
      <c r="D3653" s="46">
        <f t="shared" si="115"/>
        <v>0.82980000000000009</v>
      </c>
      <c r="E3653" s="160">
        <v>0</v>
      </c>
      <c r="F3653" s="161">
        <v>0.82980000000000009</v>
      </c>
      <c r="G3653" s="162">
        <v>0</v>
      </c>
      <c r="H3653" s="162">
        <v>0</v>
      </c>
      <c r="I3653" s="162">
        <v>0</v>
      </c>
      <c r="J3653" s="162">
        <v>0</v>
      </c>
      <c r="K3653" s="163">
        <f>Лист4!E3651/1000</f>
        <v>13.83</v>
      </c>
      <c r="L3653" s="164"/>
      <c r="M3653" s="164"/>
    </row>
    <row r="3654" spans="1:13" s="165" customFormat="1" ht="18.75" customHeight="1" x14ac:dyDescent="0.25">
      <c r="A3654" s="45" t="str">
        <f>Лист4!A3652</f>
        <v xml:space="preserve">Генерала Тутаринова ул. д.24 </v>
      </c>
      <c r="B3654" s="185" t="str">
        <f>Лист4!C3652</f>
        <v>Красноярский район, с. Красный Яр</v>
      </c>
      <c r="C3654" s="46">
        <f t="shared" si="114"/>
        <v>45.373987999999997</v>
      </c>
      <c r="D3654" s="46">
        <f t="shared" si="115"/>
        <v>2.8962119999999998</v>
      </c>
      <c r="E3654" s="160">
        <v>0</v>
      </c>
      <c r="F3654" s="161">
        <v>2.8962119999999998</v>
      </c>
      <c r="G3654" s="162">
        <v>0</v>
      </c>
      <c r="H3654" s="162">
        <v>0</v>
      </c>
      <c r="I3654" s="162">
        <v>0</v>
      </c>
      <c r="J3654" s="162">
        <v>0</v>
      </c>
      <c r="K3654" s="163">
        <f>Лист4!E3652/1000</f>
        <v>48.270199999999996</v>
      </c>
      <c r="L3654" s="164"/>
      <c r="M3654" s="164"/>
    </row>
    <row r="3655" spans="1:13" s="165" customFormat="1" ht="18.75" customHeight="1" x14ac:dyDescent="0.25">
      <c r="A3655" s="45" t="str">
        <f>Лист4!A3653</f>
        <v xml:space="preserve">Генерала Тутаринова ул. д.37 </v>
      </c>
      <c r="B3655" s="185" t="str">
        <f>Лист4!C3653</f>
        <v>Красноярский район, с. Красный Яр</v>
      </c>
      <c r="C3655" s="46">
        <f t="shared" si="114"/>
        <v>0.27184800000000003</v>
      </c>
      <c r="D3655" s="46">
        <f t="shared" si="115"/>
        <v>1.7351999999999999E-2</v>
      </c>
      <c r="E3655" s="160">
        <v>0</v>
      </c>
      <c r="F3655" s="161">
        <v>1.7351999999999999E-2</v>
      </c>
      <c r="G3655" s="162">
        <v>0</v>
      </c>
      <c r="H3655" s="162">
        <v>0</v>
      </c>
      <c r="I3655" s="162">
        <v>0</v>
      </c>
      <c r="J3655" s="162">
        <v>0</v>
      </c>
      <c r="K3655" s="163">
        <f>Лист4!E3653/1000</f>
        <v>0.28920000000000001</v>
      </c>
      <c r="L3655" s="164"/>
      <c r="M3655" s="164"/>
    </row>
    <row r="3656" spans="1:13" s="165" customFormat="1" ht="18.75" customHeight="1" x14ac:dyDescent="0.25">
      <c r="A3656" s="45" t="str">
        <f>Лист4!A3654</f>
        <v xml:space="preserve">Генерала Тутаринова ул. д.39 </v>
      </c>
      <c r="B3656" s="185" t="str">
        <f>Лист4!C3654</f>
        <v>Красноярский район, с. Красный Яр</v>
      </c>
      <c r="C3656" s="46">
        <f t="shared" si="114"/>
        <v>20.542609600000002</v>
      </c>
      <c r="D3656" s="46">
        <f t="shared" si="115"/>
        <v>1.3112304000000001</v>
      </c>
      <c r="E3656" s="160">
        <v>0</v>
      </c>
      <c r="F3656" s="161">
        <v>1.3112304000000001</v>
      </c>
      <c r="G3656" s="162">
        <v>0</v>
      </c>
      <c r="H3656" s="162">
        <v>0</v>
      </c>
      <c r="I3656" s="162">
        <v>0</v>
      </c>
      <c r="J3656" s="162">
        <v>0</v>
      </c>
      <c r="K3656" s="163">
        <f>Лист4!E3654/1000</f>
        <v>21.853840000000002</v>
      </c>
      <c r="L3656" s="164"/>
      <c r="M3656" s="164"/>
    </row>
    <row r="3657" spans="1:13" s="165" customFormat="1" ht="18.75" customHeight="1" x14ac:dyDescent="0.25">
      <c r="A3657" s="45" t="str">
        <f>Лист4!A3655</f>
        <v xml:space="preserve">Зои Ананьевой ул. д.45 </v>
      </c>
      <c r="B3657" s="185" t="str">
        <f>Лист4!C3655</f>
        <v>Красноярский район, с. Красный Яр</v>
      </c>
      <c r="C3657" s="46">
        <f t="shared" si="114"/>
        <v>3.7795520000000002</v>
      </c>
      <c r="D3657" s="46">
        <f t="shared" si="115"/>
        <v>0.24124800000000002</v>
      </c>
      <c r="E3657" s="160">
        <v>0</v>
      </c>
      <c r="F3657" s="161">
        <v>0.24124800000000002</v>
      </c>
      <c r="G3657" s="162">
        <v>0</v>
      </c>
      <c r="H3657" s="162">
        <v>0</v>
      </c>
      <c r="I3657" s="162">
        <v>0</v>
      </c>
      <c r="J3657" s="162">
        <v>0</v>
      </c>
      <c r="K3657" s="163">
        <f>Лист4!E3655/1000</f>
        <v>4.0208000000000004</v>
      </c>
      <c r="L3657" s="164"/>
      <c r="M3657" s="164"/>
    </row>
    <row r="3658" spans="1:13" s="165" customFormat="1" ht="18.75" customHeight="1" x14ac:dyDescent="0.25">
      <c r="A3658" s="45" t="str">
        <f>Лист4!A3656</f>
        <v xml:space="preserve">Зои Ананьевой ул. д.53 </v>
      </c>
      <c r="B3658" s="185" t="str">
        <f>Лист4!C3656</f>
        <v>Красноярский район, с. Красный Яр</v>
      </c>
      <c r="C3658" s="46">
        <f t="shared" si="114"/>
        <v>40.699368</v>
      </c>
      <c r="D3658" s="46">
        <f t="shared" si="115"/>
        <v>2.5978319999999999</v>
      </c>
      <c r="E3658" s="160">
        <v>0</v>
      </c>
      <c r="F3658" s="161">
        <v>2.5978319999999999</v>
      </c>
      <c r="G3658" s="162">
        <v>0</v>
      </c>
      <c r="H3658" s="162">
        <v>0</v>
      </c>
      <c r="I3658" s="162">
        <v>0</v>
      </c>
      <c r="J3658" s="162">
        <v>0</v>
      </c>
      <c r="K3658" s="163">
        <f>Лист4!E3656/1000</f>
        <v>43.297199999999997</v>
      </c>
      <c r="L3658" s="164"/>
      <c r="M3658" s="164"/>
    </row>
    <row r="3659" spans="1:13" s="165" customFormat="1" ht="25.5" customHeight="1" x14ac:dyDescent="0.25">
      <c r="A3659" s="45" t="str">
        <f>Лист4!A3657</f>
        <v xml:space="preserve">Калинина ул. д.28А </v>
      </c>
      <c r="B3659" s="185" t="str">
        <f>Лист4!C3657</f>
        <v>Красноярский район, с. Красный Яр</v>
      </c>
      <c r="C3659" s="46">
        <f t="shared" si="114"/>
        <v>10.638168000000002</v>
      </c>
      <c r="D3659" s="46">
        <f t="shared" si="115"/>
        <v>0.67903200000000008</v>
      </c>
      <c r="E3659" s="160">
        <v>0</v>
      </c>
      <c r="F3659" s="161">
        <v>0.67903200000000008</v>
      </c>
      <c r="G3659" s="162">
        <v>0</v>
      </c>
      <c r="H3659" s="162">
        <v>0</v>
      </c>
      <c r="I3659" s="162">
        <v>0</v>
      </c>
      <c r="J3659" s="162">
        <v>0</v>
      </c>
      <c r="K3659" s="163">
        <f>Лист4!E3657/1000</f>
        <v>11.317200000000001</v>
      </c>
      <c r="L3659" s="164"/>
      <c r="M3659" s="164"/>
    </row>
    <row r="3660" spans="1:13" s="165" customFormat="1" ht="25.5" customHeight="1" x14ac:dyDescent="0.25">
      <c r="A3660" s="45" t="str">
        <f>Лист4!A3658</f>
        <v xml:space="preserve">Калинина ул. д.28Б </v>
      </c>
      <c r="B3660" s="185" t="str">
        <f>Лист4!C3658</f>
        <v>Красноярский район, с. Красный Яр</v>
      </c>
      <c r="C3660" s="46">
        <f t="shared" si="114"/>
        <v>0</v>
      </c>
      <c r="D3660" s="46">
        <f t="shared" si="115"/>
        <v>0</v>
      </c>
      <c r="E3660" s="160">
        <v>0</v>
      </c>
      <c r="F3660" s="161">
        <v>0</v>
      </c>
      <c r="G3660" s="162">
        <v>0</v>
      </c>
      <c r="H3660" s="162">
        <v>0</v>
      </c>
      <c r="I3660" s="162">
        <v>0</v>
      </c>
      <c r="J3660" s="162">
        <v>0</v>
      </c>
      <c r="K3660" s="163">
        <f>Лист4!E3658/1000</f>
        <v>0</v>
      </c>
      <c r="L3660" s="164"/>
      <c r="M3660" s="164"/>
    </row>
    <row r="3661" spans="1:13" s="165" customFormat="1" ht="25.5" customHeight="1" x14ac:dyDescent="0.25">
      <c r="A3661" s="45" t="str">
        <f>Лист4!A3659</f>
        <v xml:space="preserve">Калинина ул. д.28Г </v>
      </c>
      <c r="B3661" s="185" t="str">
        <f>Лист4!C3659</f>
        <v>Красноярский район, с. Красный Яр</v>
      </c>
      <c r="C3661" s="46">
        <f t="shared" si="114"/>
        <v>2.3923000000000001</v>
      </c>
      <c r="D3661" s="46">
        <f t="shared" si="115"/>
        <v>0.1527</v>
      </c>
      <c r="E3661" s="160">
        <v>0</v>
      </c>
      <c r="F3661" s="161">
        <v>0.1527</v>
      </c>
      <c r="G3661" s="162">
        <v>0</v>
      </c>
      <c r="H3661" s="162">
        <v>0</v>
      </c>
      <c r="I3661" s="162">
        <v>0</v>
      </c>
      <c r="J3661" s="162">
        <v>0</v>
      </c>
      <c r="K3661" s="163">
        <f>Лист4!E3659/1000</f>
        <v>2.5449999999999999</v>
      </c>
      <c r="L3661" s="164"/>
      <c r="M3661" s="164"/>
    </row>
    <row r="3662" spans="1:13" s="165" customFormat="1" ht="25.5" customHeight="1" x14ac:dyDescent="0.25">
      <c r="A3662" s="45" t="str">
        <f>Лист4!A3660</f>
        <v xml:space="preserve">Калинина ул. д.30 </v>
      </c>
      <c r="B3662" s="185" t="str">
        <f>Лист4!C3660</f>
        <v>Красноярский район, с. Красный Яр</v>
      </c>
      <c r="C3662" s="46">
        <f t="shared" si="114"/>
        <v>31.173595999999996</v>
      </c>
      <c r="D3662" s="46">
        <f t="shared" si="115"/>
        <v>1.9898039999999999</v>
      </c>
      <c r="E3662" s="160">
        <v>0</v>
      </c>
      <c r="F3662" s="161">
        <v>1.9898039999999999</v>
      </c>
      <c r="G3662" s="162">
        <v>0</v>
      </c>
      <c r="H3662" s="162">
        <v>0</v>
      </c>
      <c r="I3662" s="162">
        <v>0</v>
      </c>
      <c r="J3662" s="162">
        <v>0</v>
      </c>
      <c r="K3662" s="163">
        <f>Лист4!E3660/1000</f>
        <v>33.163399999999996</v>
      </c>
      <c r="L3662" s="164"/>
      <c r="M3662" s="164"/>
    </row>
    <row r="3663" spans="1:13" s="165" customFormat="1" ht="25.5" customHeight="1" x14ac:dyDescent="0.25">
      <c r="A3663" s="45" t="str">
        <f>Лист4!A3661</f>
        <v xml:space="preserve">Карла Маркса ул. д.45 </v>
      </c>
      <c r="B3663" s="185" t="str">
        <f>Лист4!C3661</f>
        <v>Красноярский район, с. Красный Яр</v>
      </c>
      <c r="C3663" s="46">
        <f t="shared" si="114"/>
        <v>31.346367999999995</v>
      </c>
      <c r="D3663" s="46">
        <f t="shared" si="115"/>
        <v>2.0008319999999995</v>
      </c>
      <c r="E3663" s="160">
        <v>0</v>
      </c>
      <c r="F3663" s="161">
        <v>2.0008319999999995</v>
      </c>
      <c r="G3663" s="162">
        <v>0</v>
      </c>
      <c r="H3663" s="162">
        <v>0</v>
      </c>
      <c r="I3663" s="162">
        <v>0</v>
      </c>
      <c r="J3663" s="162">
        <v>0</v>
      </c>
      <c r="K3663" s="163">
        <f>Лист4!E3661/1000</f>
        <v>33.347199999999994</v>
      </c>
      <c r="L3663" s="164"/>
      <c r="M3663" s="164"/>
    </row>
    <row r="3664" spans="1:13" s="165" customFormat="1" ht="25.5" customHeight="1" x14ac:dyDescent="0.25">
      <c r="A3664" s="45" t="str">
        <f>Лист4!A3662</f>
        <v xml:space="preserve">Карла Маркса ул. д.47 </v>
      </c>
      <c r="B3664" s="185" t="str">
        <f>Лист4!C3662</f>
        <v>Красноярский район, с. Красный Яр</v>
      </c>
      <c r="C3664" s="46">
        <f t="shared" si="114"/>
        <v>32.524846000000004</v>
      </c>
      <c r="D3664" s="46">
        <f t="shared" si="115"/>
        <v>2.0760540000000001</v>
      </c>
      <c r="E3664" s="160">
        <v>0</v>
      </c>
      <c r="F3664" s="161">
        <v>2.0760540000000001</v>
      </c>
      <c r="G3664" s="162">
        <v>0</v>
      </c>
      <c r="H3664" s="162">
        <v>0</v>
      </c>
      <c r="I3664" s="162">
        <v>0</v>
      </c>
      <c r="J3664" s="162">
        <v>0</v>
      </c>
      <c r="K3664" s="163">
        <f>Лист4!E3662/1000</f>
        <v>34.600900000000003</v>
      </c>
      <c r="L3664" s="164"/>
      <c r="M3664" s="164"/>
    </row>
    <row r="3665" spans="1:13" s="165" customFormat="1" ht="30" customHeight="1" x14ac:dyDescent="0.25">
      <c r="A3665" s="45" t="str">
        <f>Лист4!A3663</f>
        <v xml:space="preserve">Карла Маркса ул. д.49 </v>
      </c>
      <c r="B3665" s="185" t="str">
        <f>Лист4!C3663</f>
        <v>Красноярский район, с. Красный Яр</v>
      </c>
      <c r="C3665" s="46">
        <f t="shared" si="114"/>
        <v>28.845122000000003</v>
      </c>
      <c r="D3665" s="46">
        <f t="shared" si="115"/>
        <v>1.8411780000000002</v>
      </c>
      <c r="E3665" s="160">
        <v>0</v>
      </c>
      <c r="F3665" s="161">
        <v>1.8411780000000002</v>
      </c>
      <c r="G3665" s="162">
        <v>0</v>
      </c>
      <c r="H3665" s="162">
        <v>0</v>
      </c>
      <c r="I3665" s="162">
        <v>0</v>
      </c>
      <c r="J3665" s="162">
        <v>0</v>
      </c>
      <c r="K3665" s="163">
        <f>Лист4!E3663/1000</f>
        <v>30.686300000000003</v>
      </c>
      <c r="L3665" s="164"/>
      <c r="M3665" s="164"/>
    </row>
    <row r="3666" spans="1:13" s="166" customFormat="1" ht="24" customHeight="1" x14ac:dyDescent="0.25">
      <c r="A3666" s="45" t="str">
        <f>Лист4!A3664</f>
        <v xml:space="preserve">Карла Маркса ул. д.51 </v>
      </c>
      <c r="B3666" s="185" t="str">
        <f>Лист4!C3664</f>
        <v>Красноярский район, с. Красный Яр</v>
      </c>
      <c r="C3666" s="46">
        <f t="shared" si="114"/>
        <v>21.588322000000005</v>
      </c>
      <c r="D3666" s="46">
        <f t="shared" si="115"/>
        <v>1.3779780000000001</v>
      </c>
      <c r="E3666" s="160">
        <v>0</v>
      </c>
      <c r="F3666" s="161">
        <v>1.3779780000000001</v>
      </c>
      <c r="G3666" s="162">
        <v>0</v>
      </c>
      <c r="H3666" s="162">
        <v>0</v>
      </c>
      <c r="I3666" s="162">
        <v>0</v>
      </c>
      <c r="J3666" s="162">
        <v>0</v>
      </c>
      <c r="K3666" s="163">
        <f>Лист4!E3664/1000</f>
        <v>22.966300000000004</v>
      </c>
      <c r="L3666" s="164"/>
      <c r="M3666" s="164"/>
    </row>
    <row r="3667" spans="1:13" s="165" customFormat="1" ht="25.5" customHeight="1" x14ac:dyDescent="0.25">
      <c r="A3667" s="45" t="str">
        <f>Лист4!A3665</f>
        <v xml:space="preserve">Ленинская ул. д.39 </v>
      </c>
      <c r="B3667" s="185" t="str">
        <f>Лист4!C3665</f>
        <v>Красноярский район, с. Красный Яр</v>
      </c>
      <c r="C3667" s="46">
        <f t="shared" si="114"/>
        <v>46.439383999999997</v>
      </c>
      <c r="D3667" s="46">
        <f t="shared" si="115"/>
        <v>2.964216</v>
      </c>
      <c r="E3667" s="160">
        <v>0</v>
      </c>
      <c r="F3667" s="161">
        <v>2.964216</v>
      </c>
      <c r="G3667" s="162">
        <v>0</v>
      </c>
      <c r="H3667" s="162">
        <v>0</v>
      </c>
      <c r="I3667" s="162">
        <v>0</v>
      </c>
      <c r="J3667" s="162">
        <v>0</v>
      </c>
      <c r="K3667" s="163">
        <f>Лист4!E3665/1000</f>
        <v>49.403599999999997</v>
      </c>
      <c r="L3667" s="164"/>
      <c r="M3667" s="164"/>
    </row>
    <row r="3668" spans="1:13" s="165" customFormat="1" ht="34.5" customHeight="1" x14ac:dyDescent="0.25">
      <c r="A3668" s="45" t="str">
        <f>Лист4!A3666</f>
        <v xml:space="preserve">Ленинская ул. д.41 </v>
      </c>
      <c r="B3668" s="185" t="str">
        <f>Лист4!C3666</f>
        <v>Красноярский район, с. Красный Яр</v>
      </c>
      <c r="C3668" s="46">
        <f t="shared" si="114"/>
        <v>51.564545999999993</v>
      </c>
      <c r="D3668" s="46">
        <f t="shared" si="115"/>
        <v>3.2913539999999992</v>
      </c>
      <c r="E3668" s="160">
        <v>0</v>
      </c>
      <c r="F3668" s="161">
        <v>3.2913539999999992</v>
      </c>
      <c r="G3668" s="162">
        <v>0</v>
      </c>
      <c r="H3668" s="162">
        <v>0</v>
      </c>
      <c r="I3668" s="162">
        <v>0</v>
      </c>
      <c r="J3668" s="162">
        <v>0</v>
      </c>
      <c r="K3668" s="163">
        <f>Лист4!E3666/1000</f>
        <v>54.855899999999991</v>
      </c>
      <c r="L3668" s="164"/>
      <c r="M3668" s="164"/>
    </row>
    <row r="3669" spans="1:13" s="165" customFormat="1" ht="34.5" customHeight="1" x14ac:dyDescent="0.25">
      <c r="A3669" s="45" t="str">
        <f>Лист4!A3667</f>
        <v xml:space="preserve">Ленинская ул. д.43 </v>
      </c>
      <c r="B3669" s="185" t="str">
        <f>Лист4!C3667</f>
        <v>Красноярский район, с. Красный Яр</v>
      </c>
      <c r="C3669" s="46">
        <f t="shared" si="114"/>
        <v>5.2639999999999993</v>
      </c>
      <c r="D3669" s="46">
        <f t="shared" si="115"/>
        <v>0.33599999999999997</v>
      </c>
      <c r="E3669" s="160">
        <v>0</v>
      </c>
      <c r="F3669" s="161">
        <v>0.33599999999999997</v>
      </c>
      <c r="G3669" s="162">
        <v>0</v>
      </c>
      <c r="H3669" s="162">
        <v>0</v>
      </c>
      <c r="I3669" s="162">
        <v>0</v>
      </c>
      <c r="J3669" s="162">
        <v>0</v>
      </c>
      <c r="K3669" s="163">
        <f>Лист4!E3667/1000</f>
        <v>5.6</v>
      </c>
      <c r="L3669" s="164"/>
      <c r="M3669" s="164"/>
    </row>
    <row r="3670" spans="1:13" s="165" customFormat="1" ht="25.5" customHeight="1" x14ac:dyDescent="0.25">
      <c r="A3670" s="45" t="str">
        <f>Лист4!A3668</f>
        <v xml:space="preserve">Ленинская ул. д.44 </v>
      </c>
      <c r="B3670" s="185" t="str">
        <f>Лист4!C3668</f>
        <v>Красноярский район, с. Красный Яр</v>
      </c>
      <c r="C3670" s="46">
        <f t="shared" si="114"/>
        <v>43.934847999999995</v>
      </c>
      <c r="D3670" s="46">
        <f t="shared" si="115"/>
        <v>2.8043519999999997</v>
      </c>
      <c r="E3670" s="160">
        <v>0</v>
      </c>
      <c r="F3670" s="161">
        <v>2.8043519999999997</v>
      </c>
      <c r="G3670" s="162">
        <v>0</v>
      </c>
      <c r="H3670" s="162">
        <v>0</v>
      </c>
      <c r="I3670" s="162">
        <v>0</v>
      </c>
      <c r="J3670" s="162">
        <v>0</v>
      </c>
      <c r="K3670" s="163">
        <f>Лист4!E3668/1000</f>
        <v>46.739199999999997</v>
      </c>
      <c r="L3670" s="164"/>
      <c r="M3670" s="164"/>
    </row>
    <row r="3671" spans="1:13" s="165" customFormat="1" ht="25.5" customHeight="1" x14ac:dyDescent="0.25">
      <c r="A3671" s="45" t="str">
        <f>Лист4!A3669</f>
        <v xml:space="preserve">Ленинская ул. д.45 </v>
      </c>
      <c r="B3671" s="185" t="str">
        <f>Лист4!C3669</f>
        <v>Красноярский район, с. Красный Яр</v>
      </c>
      <c r="C3671" s="46">
        <f t="shared" si="114"/>
        <v>18.532476000000003</v>
      </c>
      <c r="D3671" s="46">
        <f t="shared" si="115"/>
        <v>1.1829240000000001</v>
      </c>
      <c r="E3671" s="160">
        <v>0</v>
      </c>
      <c r="F3671" s="161">
        <v>1.1829240000000001</v>
      </c>
      <c r="G3671" s="162">
        <v>0</v>
      </c>
      <c r="H3671" s="162">
        <v>0</v>
      </c>
      <c r="I3671" s="162">
        <v>0</v>
      </c>
      <c r="J3671" s="162">
        <v>0</v>
      </c>
      <c r="K3671" s="163">
        <f>Лист4!E3669/1000</f>
        <v>19.715400000000002</v>
      </c>
      <c r="L3671" s="164"/>
      <c r="M3671" s="164"/>
    </row>
    <row r="3672" spans="1:13" s="165" customFormat="1" ht="18.75" customHeight="1" x14ac:dyDescent="0.25">
      <c r="A3672" s="45" t="str">
        <f>Лист4!A3670</f>
        <v xml:space="preserve">Ленинская ул. д.47 </v>
      </c>
      <c r="B3672" s="185" t="str">
        <f>Лист4!C3670</f>
        <v>Красноярский район, с. Красный Яр</v>
      </c>
      <c r="C3672" s="46">
        <f t="shared" si="114"/>
        <v>68.689183999999997</v>
      </c>
      <c r="D3672" s="46">
        <f t="shared" si="115"/>
        <v>4.3844159999999999</v>
      </c>
      <c r="E3672" s="160">
        <v>0</v>
      </c>
      <c r="F3672" s="161">
        <v>4.3844159999999999</v>
      </c>
      <c r="G3672" s="162">
        <v>0</v>
      </c>
      <c r="H3672" s="162">
        <v>0</v>
      </c>
      <c r="I3672" s="162">
        <v>0</v>
      </c>
      <c r="J3672" s="162">
        <v>0</v>
      </c>
      <c r="K3672" s="163">
        <f>Лист4!E3670/1000</f>
        <v>73.073599999999999</v>
      </c>
      <c r="L3672" s="164"/>
      <c r="M3672" s="164"/>
    </row>
    <row r="3673" spans="1:13" s="165" customFormat="1" ht="18.75" customHeight="1" x14ac:dyDescent="0.25">
      <c r="A3673" s="45" t="str">
        <f>Лист4!A3671</f>
        <v xml:space="preserve">Маячная ул. д.33 </v>
      </c>
      <c r="B3673" s="185" t="str">
        <f>Лист4!C3671</f>
        <v>Красноярский район, с. Красный Яр</v>
      </c>
      <c r="C3673" s="46">
        <f t="shared" si="114"/>
        <v>121.73423000000001</v>
      </c>
      <c r="D3673" s="46">
        <f t="shared" si="115"/>
        <v>7.77027</v>
      </c>
      <c r="E3673" s="160">
        <v>0</v>
      </c>
      <c r="F3673" s="161">
        <v>7.77027</v>
      </c>
      <c r="G3673" s="162">
        <v>0</v>
      </c>
      <c r="H3673" s="162">
        <v>0</v>
      </c>
      <c r="I3673" s="162">
        <v>0</v>
      </c>
      <c r="J3673" s="162">
        <v>0</v>
      </c>
      <c r="K3673" s="163">
        <f>Лист4!E3671/1000-J3673</f>
        <v>129.50450000000001</v>
      </c>
      <c r="L3673" s="164"/>
      <c r="M3673" s="164"/>
    </row>
    <row r="3674" spans="1:13" s="165" customFormat="1" ht="25.5" customHeight="1" x14ac:dyDescent="0.25">
      <c r="A3674" s="45" t="str">
        <f>Лист4!A3672</f>
        <v xml:space="preserve">Маячная ул. д.43 </v>
      </c>
      <c r="B3674" s="185" t="str">
        <f>Лист4!C3672</f>
        <v>Красноярский район, с. Красный Яр</v>
      </c>
      <c r="C3674" s="46">
        <f t="shared" si="114"/>
        <v>4.822012</v>
      </c>
      <c r="D3674" s="46">
        <f t="shared" si="115"/>
        <v>0.30778800000000001</v>
      </c>
      <c r="E3674" s="160">
        <v>0</v>
      </c>
      <c r="F3674" s="161">
        <v>0.30778800000000001</v>
      </c>
      <c r="G3674" s="162">
        <v>0</v>
      </c>
      <c r="H3674" s="162">
        <v>0</v>
      </c>
      <c r="I3674" s="162">
        <v>0</v>
      </c>
      <c r="J3674" s="162">
        <v>0</v>
      </c>
      <c r="K3674" s="163">
        <f>Лист4!E3672/1000</f>
        <v>5.1298000000000004</v>
      </c>
      <c r="L3674" s="164"/>
      <c r="M3674" s="164"/>
    </row>
    <row r="3675" spans="1:13" s="165" customFormat="1" ht="25.5" customHeight="1" x14ac:dyDescent="0.25">
      <c r="A3675" s="45" t="str">
        <f>Лист4!A3673</f>
        <v xml:space="preserve">Мира ул. д.33 </v>
      </c>
      <c r="B3675" s="185" t="str">
        <f>Лист4!C3673</f>
        <v>Красноярский район, с. Красный Яр</v>
      </c>
      <c r="C3675" s="46">
        <f t="shared" si="114"/>
        <v>11.01492</v>
      </c>
      <c r="D3675" s="46">
        <f t="shared" si="115"/>
        <v>0.70308000000000004</v>
      </c>
      <c r="E3675" s="160">
        <v>0</v>
      </c>
      <c r="F3675" s="161">
        <v>0.70308000000000004</v>
      </c>
      <c r="G3675" s="162">
        <v>0</v>
      </c>
      <c r="H3675" s="162">
        <v>0</v>
      </c>
      <c r="I3675" s="162">
        <v>0</v>
      </c>
      <c r="J3675" s="162">
        <v>0</v>
      </c>
      <c r="K3675" s="163">
        <f>Лист4!E3673/1000</f>
        <v>11.718</v>
      </c>
      <c r="L3675" s="164"/>
      <c r="M3675" s="164"/>
    </row>
    <row r="3676" spans="1:13" s="165" customFormat="1" ht="25.5" customHeight="1" x14ac:dyDescent="0.25">
      <c r="A3676" s="45" t="str">
        <f>Лист4!A3674</f>
        <v xml:space="preserve">Мордовцева ул. д.20 </v>
      </c>
      <c r="B3676" s="185" t="str">
        <f>Лист4!C3674</f>
        <v>Красноярский район, с. Красный Яр</v>
      </c>
      <c r="C3676" s="46">
        <f t="shared" si="114"/>
        <v>3.6848000000000001</v>
      </c>
      <c r="D3676" s="46">
        <f t="shared" si="115"/>
        <v>0.23519999999999999</v>
      </c>
      <c r="E3676" s="160">
        <v>0</v>
      </c>
      <c r="F3676" s="161">
        <v>0.23519999999999999</v>
      </c>
      <c r="G3676" s="162">
        <v>0</v>
      </c>
      <c r="H3676" s="162">
        <v>0</v>
      </c>
      <c r="I3676" s="162">
        <v>0</v>
      </c>
      <c r="J3676" s="162">
        <v>0</v>
      </c>
      <c r="K3676" s="163">
        <f>Лист4!E3674/1000-J3676</f>
        <v>3.92</v>
      </c>
      <c r="L3676" s="164"/>
      <c r="M3676" s="164"/>
    </row>
    <row r="3677" spans="1:13" s="165" customFormat="1" ht="18.75" customHeight="1" x14ac:dyDescent="0.25">
      <c r="A3677" s="45" t="str">
        <f>Лист4!A3675</f>
        <v xml:space="preserve">Советская ул. д.39 </v>
      </c>
      <c r="B3677" s="185" t="str">
        <f>Лист4!C3675</f>
        <v>Красноярский район, с. Красный Яр</v>
      </c>
      <c r="C3677" s="46">
        <f t="shared" si="114"/>
        <v>0</v>
      </c>
      <c r="D3677" s="46">
        <f t="shared" si="115"/>
        <v>0</v>
      </c>
      <c r="E3677" s="160">
        <v>0</v>
      </c>
      <c r="F3677" s="161">
        <v>0</v>
      </c>
      <c r="G3677" s="162">
        <v>0</v>
      </c>
      <c r="H3677" s="162">
        <v>0</v>
      </c>
      <c r="I3677" s="162">
        <v>0</v>
      </c>
      <c r="J3677" s="162">
        <v>0</v>
      </c>
      <c r="K3677" s="163">
        <f>Лист4!E3675/1000</f>
        <v>0</v>
      </c>
      <c r="L3677" s="164"/>
      <c r="M3677" s="164"/>
    </row>
    <row r="3678" spans="1:13" s="165" customFormat="1" ht="18.75" customHeight="1" x14ac:dyDescent="0.25">
      <c r="A3678" s="45" t="str">
        <f>Лист4!A3676</f>
        <v xml:space="preserve">Советская ул. д.41 </v>
      </c>
      <c r="B3678" s="185" t="str">
        <f>Лист4!C3676</f>
        <v>Красноярский район, с. Красный Яр</v>
      </c>
      <c r="C3678" s="46">
        <f t="shared" si="114"/>
        <v>0.34873999999999999</v>
      </c>
      <c r="D3678" s="46">
        <f t="shared" si="115"/>
        <v>2.2259999999999999E-2</v>
      </c>
      <c r="E3678" s="160">
        <v>0</v>
      </c>
      <c r="F3678" s="161">
        <v>2.2259999999999999E-2</v>
      </c>
      <c r="G3678" s="162">
        <v>0</v>
      </c>
      <c r="H3678" s="162">
        <v>0</v>
      </c>
      <c r="I3678" s="162">
        <v>0</v>
      </c>
      <c r="J3678" s="162">
        <v>0</v>
      </c>
      <c r="K3678" s="163">
        <f>Лист4!E3676/1000</f>
        <v>0.371</v>
      </c>
      <c r="L3678" s="164"/>
      <c r="M3678" s="164"/>
    </row>
    <row r="3679" spans="1:13" s="165" customFormat="1" ht="18.75" customHeight="1" x14ac:dyDescent="0.25">
      <c r="A3679" s="45" t="str">
        <f>Лист4!A3677</f>
        <v xml:space="preserve">Советская ул. д.43 </v>
      </c>
      <c r="B3679" s="185" t="str">
        <f>Лист4!C3677</f>
        <v>Красноярский район, с. Красный Яр</v>
      </c>
      <c r="C3679" s="46">
        <f t="shared" si="114"/>
        <v>25.379436000000002</v>
      </c>
      <c r="D3679" s="46">
        <f t="shared" si="115"/>
        <v>1.619964</v>
      </c>
      <c r="E3679" s="160">
        <v>0</v>
      </c>
      <c r="F3679" s="161">
        <v>1.619964</v>
      </c>
      <c r="G3679" s="162">
        <v>0</v>
      </c>
      <c r="H3679" s="162">
        <v>0</v>
      </c>
      <c r="I3679" s="162">
        <v>0</v>
      </c>
      <c r="J3679" s="162">
        <v>0</v>
      </c>
      <c r="K3679" s="163">
        <f>Лист4!E3677/1000</f>
        <v>26.999400000000001</v>
      </c>
      <c r="L3679" s="164"/>
      <c r="M3679" s="164"/>
    </row>
    <row r="3680" spans="1:13" s="165" customFormat="1" ht="18.75" customHeight="1" x14ac:dyDescent="0.25">
      <c r="A3680" s="45" t="str">
        <f>Лист4!A3678</f>
        <v xml:space="preserve">Советская ул. д.58 </v>
      </c>
      <c r="B3680" s="185" t="str">
        <f>Лист4!C3678</f>
        <v>Красноярский район, с. Красный Яр</v>
      </c>
      <c r="C3680" s="46">
        <f t="shared" si="114"/>
        <v>10.856248000000001</v>
      </c>
      <c r="D3680" s="46">
        <f t="shared" si="115"/>
        <v>0.69295200000000001</v>
      </c>
      <c r="E3680" s="160">
        <v>0</v>
      </c>
      <c r="F3680" s="161">
        <v>0.69295200000000001</v>
      </c>
      <c r="G3680" s="162">
        <v>0</v>
      </c>
      <c r="H3680" s="162">
        <v>0</v>
      </c>
      <c r="I3680" s="162">
        <v>0</v>
      </c>
      <c r="J3680" s="162">
        <v>0</v>
      </c>
      <c r="K3680" s="163">
        <f>Лист4!E3678/1000</f>
        <v>11.549200000000001</v>
      </c>
      <c r="L3680" s="164"/>
      <c r="M3680" s="164"/>
    </row>
    <row r="3681" spans="1:13" s="165" customFormat="1" ht="18.75" customHeight="1" x14ac:dyDescent="0.25">
      <c r="A3681" s="45" t="str">
        <f>Лист4!A3679</f>
        <v xml:space="preserve">Советская ул. д.60 </v>
      </c>
      <c r="B3681" s="185" t="str">
        <f>Лист4!C3679</f>
        <v>Красноярский район, с. Красный Яр</v>
      </c>
      <c r="C3681" s="46">
        <f t="shared" si="114"/>
        <v>27.203787999999999</v>
      </c>
      <c r="D3681" s="46">
        <f t="shared" si="115"/>
        <v>1.7364120000000001</v>
      </c>
      <c r="E3681" s="160">
        <v>0</v>
      </c>
      <c r="F3681" s="161">
        <v>1.7364120000000001</v>
      </c>
      <c r="G3681" s="162">
        <v>0</v>
      </c>
      <c r="H3681" s="162">
        <v>0</v>
      </c>
      <c r="I3681" s="162">
        <v>0</v>
      </c>
      <c r="J3681" s="162">
        <v>0</v>
      </c>
      <c r="K3681" s="163">
        <f>Лист4!E3679/1000</f>
        <v>28.940200000000001</v>
      </c>
      <c r="L3681" s="164"/>
      <c r="M3681" s="164"/>
    </row>
    <row r="3682" spans="1:13" s="165" customFormat="1" ht="18.75" customHeight="1" x14ac:dyDescent="0.25">
      <c r="A3682" s="45" t="str">
        <f>Лист4!A3680</f>
        <v xml:space="preserve">Советская ул. д.61 </v>
      </c>
      <c r="B3682" s="185" t="str">
        <f>Лист4!C3680</f>
        <v>Красноярский район, с. Красный Яр</v>
      </c>
      <c r="C3682" s="46">
        <f t="shared" si="114"/>
        <v>10.67511</v>
      </c>
      <c r="D3682" s="46">
        <f t="shared" si="115"/>
        <v>0.68138999999999994</v>
      </c>
      <c r="E3682" s="160">
        <v>0</v>
      </c>
      <c r="F3682" s="161">
        <v>0.68138999999999994</v>
      </c>
      <c r="G3682" s="162">
        <v>0</v>
      </c>
      <c r="H3682" s="162">
        <v>0</v>
      </c>
      <c r="I3682" s="162">
        <v>0</v>
      </c>
      <c r="J3682" s="162">
        <v>0</v>
      </c>
      <c r="K3682" s="163">
        <f>Лист4!E3680/1000</f>
        <v>11.3565</v>
      </c>
      <c r="L3682" s="164"/>
      <c r="M3682" s="164"/>
    </row>
    <row r="3683" spans="1:13" s="165" customFormat="1" ht="18.75" customHeight="1" x14ac:dyDescent="0.25">
      <c r="A3683" s="45" t="str">
        <f>Лист4!A3681</f>
        <v xml:space="preserve">Советская ул. д.63 </v>
      </c>
      <c r="B3683" s="185" t="str">
        <f>Лист4!C3681</f>
        <v>Красноярский район, с. Красный Яр</v>
      </c>
      <c r="C3683" s="46">
        <f t="shared" si="114"/>
        <v>17.594919999999998</v>
      </c>
      <c r="D3683" s="46">
        <f t="shared" si="115"/>
        <v>1.1230800000000001</v>
      </c>
      <c r="E3683" s="160">
        <v>0</v>
      </c>
      <c r="F3683" s="161">
        <v>1.1230800000000001</v>
      </c>
      <c r="G3683" s="162">
        <v>0</v>
      </c>
      <c r="H3683" s="162">
        <v>0</v>
      </c>
      <c r="I3683" s="162">
        <v>0</v>
      </c>
      <c r="J3683" s="162">
        <v>0</v>
      </c>
      <c r="K3683" s="163">
        <f>Лист4!E3681/1000</f>
        <v>18.718</v>
      </c>
      <c r="L3683" s="164"/>
      <c r="M3683" s="164"/>
    </row>
    <row r="3684" spans="1:13" s="165" customFormat="1" ht="18.75" customHeight="1" x14ac:dyDescent="0.25">
      <c r="A3684" s="45" t="str">
        <f>Лист4!A3682</f>
        <v xml:space="preserve">Советская ул. д.66 </v>
      </c>
      <c r="B3684" s="185" t="str">
        <f>Лист4!C3682</f>
        <v>Красноярский район, с. Красный Яр</v>
      </c>
      <c r="C3684" s="46">
        <f t="shared" si="114"/>
        <v>223.22349199999991</v>
      </c>
      <c r="D3684" s="46">
        <f t="shared" si="115"/>
        <v>14.248307999999994</v>
      </c>
      <c r="E3684" s="160">
        <v>0</v>
      </c>
      <c r="F3684" s="161">
        <v>14.248307999999994</v>
      </c>
      <c r="G3684" s="162">
        <v>0</v>
      </c>
      <c r="H3684" s="162">
        <v>0</v>
      </c>
      <c r="I3684" s="162">
        <v>0</v>
      </c>
      <c r="J3684" s="162">
        <v>0</v>
      </c>
      <c r="K3684" s="163">
        <f>Лист4!E3682/1000</f>
        <v>237.47179999999992</v>
      </c>
      <c r="L3684" s="164"/>
      <c r="M3684" s="164"/>
    </row>
    <row r="3685" spans="1:13" s="165" customFormat="1" ht="18.75" customHeight="1" x14ac:dyDescent="0.25">
      <c r="A3685" s="45" t="str">
        <f>Лист4!A3683</f>
        <v xml:space="preserve">Советская ул. д.66А </v>
      </c>
      <c r="B3685" s="185" t="str">
        <f>Лист4!C3683</f>
        <v>Красноярский район, с. Красный Яр</v>
      </c>
      <c r="C3685" s="46">
        <f t="shared" si="114"/>
        <v>4.8342320000000001</v>
      </c>
      <c r="D3685" s="46">
        <f t="shared" si="115"/>
        <v>0.30856800000000001</v>
      </c>
      <c r="E3685" s="160">
        <v>0</v>
      </c>
      <c r="F3685" s="161">
        <v>0.30856800000000001</v>
      </c>
      <c r="G3685" s="162">
        <v>0</v>
      </c>
      <c r="H3685" s="162">
        <v>0</v>
      </c>
      <c r="I3685" s="162">
        <v>0</v>
      </c>
      <c r="J3685" s="162">
        <v>0</v>
      </c>
      <c r="K3685" s="163">
        <f>Лист4!E3683/1000-J3685</f>
        <v>5.1428000000000003</v>
      </c>
      <c r="L3685" s="164"/>
      <c r="M3685" s="164"/>
    </row>
    <row r="3686" spans="1:13" s="165" customFormat="1" ht="18.75" customHeight="1" x14ac:dyDescent="0.25">
      <c r="A3686" s="45" t="str">
        <f>Лист4!A3684</f>
        <v xml:space="preserve">Советская ул. д.68 </v>
      </c>
      <c r="B3686" s="185" t="str">
        <f>Лист4!C3684</f>
        <v>Красноярский район, с. Красный Яр</v>
      </c>
      <c r="C3686" s="46">
        <f t="shared" si="114"/>
        <v>22.171497999999996</v>
      </c>
      <c r="D3686" s="46">
        <f t="shared" si="115"/>
        <v>1.4152019999999998</v>
      </c>
      <c r="E3686" s="160">
        <v>0</v>
      </c>
      <c r="F3686" s="161">
        <v>1.4152019999999998</v>
      </c>
      <c r="G3686" s="162">
        <v>0</v>
      </c>
      <c r="H3686" s="162">
        <v>0</v>
      </c>
      <c r="I3686" s="162">
        <v>0</v>
      </c>
      <c r="J3686" s="162">
        <v>0</v>
      </c>
      <c r="K3686" s="163">
        <f>Лист4!E3684/1000-J3686</f>
        <v>23.586699999999997</v>
      </c>
      <c r="L3686" s="164"/>
      <c r="M3686" s="164"/>
    </row>
    <row r="3687" spans="1:13" s="165" customFormat="1" ht="18.75" customHeight="1" x14ac:dyDescent="0.25">
      <c r="A3687" s="45" t="str">
        <f>Лист4!A3685</f>
        <v xml:space="preserve">Советская ул. д.78 </v>
      </c>
      <c r="B3687" s="185" t="str">
        <f>Лист4!C3685</f>
        <v>Красноярский район, с. Красный Яр</v>
      </c>
      <c r="C3687" s="46">
        <f t="shared" si="114"/>
        <v>93.806830000000005</v>
      </c>
      <c r="D3687" s="46">
        <f t="shared" si="115"/>
        <v>5.9876699999999996</v>
      </c>
      <c r="E3687" s="160">
        <v>0</v>
      </c>
      <c r="F3687" s="161">
        <v>5.9876699999999996</v>
      </c>
      <c r="G3687" s="162">
        <v>0</v>
      </c>
      <c r="H3687" s="162">
        <v>0</v>
      </c>
      <c r="I3687" s="162">
        <v>0</v>
      </c>
      <c r="J3687" s="162">
        <v>0</v>
      </c>
      <c r="K3687" s="163">
        <f>Лист4!E3685/1000</f>
        <v>99.794499999999999</v>
      </c>
      <c r="L3687" s="164"/>
      <c r="M3687" s="164"/>
    </row>
    <row r="3688" spans="1:13" s="165" customFormat="1" ht="18.75" customHeight="1" x14ac:dyDescent="0.25">
      <c r="A3688" s="45" t="str">
        <f>Лист4!A3686</f>
        <v xml:space="preserve">Советская ул. д.80 </v>
      </c>
      <c r="B3688" s="185" t="str">
        <f>Лист4!C3686</f>
        <v>Красноярский район, с. Красный Яр</v>
      </c>
      <c r="C3688" s="46">
        <f t="shared" si="114"/>
        <v>54.699164000000003</v>
      </c>
      <c r="D3688" s="46">
        <f t="shared" si="115"/>
        <v>3.4914360000000002</v>
      </c>
      <c r="E3688" s="160">
        <v>0</v>
      </c>
      <c r="F3688" s="161">
        <v>3.4914360000000002</v>
      </c>
      <c r="G3688" s="162">
        <v>0</v>
      </c>
      <c r="H3688" s="162">
        <v>0</v>
      </c>
      <c r="I3688" s="162">
        <v>0</v>
      </c>
      <c r="J3688" s="162">
        <v>0</v>
      </c>
      <c r="K3688" s="163">
        <f>Лист4!E3686/1000</f>
        <v>58.190600000000003</v>
      </c>
      <c r="L3688" s="164"/>
      <c r="M3688" s="164"/>
    </row>
    <row r="3689" spans="1:13" s="165" customFormat="1" ht="27" customHeight="1" x14ac:dyDescent="0.25">
      <c r="A3689" s="45" t="str">
        <f>Лист4!A3687</f>
        <v xml:space="preserve">Советская ул. д.82 </v>
      </c>
      <c r="B3689" s="185" t="str">
        <f>Лист4!C3687</f>
        <v>Красноярский район, с. Красный Яр</v>
      </c>
      <c r="C3689" s="46">
        <f t="shared" si="114"/>
        <v>35.089260000000003</v>
      </c>
      <c r="D3689" s="46">
        <f t="shared" si="115"/>
        <v>2.2397400000000003</v>
      </c>
      <c r="E3689" s="160">
        <v>0</v>
      </c>
      <c r="F3689" s="161">
        <v>2.2397400000000003</v>
      </c>
      <c r="G3689" s="162">
        <v>0</v>
      </c>
      <c r="H3689" s="162">
        <v>0</v>
      </c>
      <c r="I3689" s="162">
        <v>0</v>
      </c>
      <c r="J3689" s="162">
        <v>0</v>
      </c>
      <c r="K3689" s="163">
        <f>Лист4!E3687/1000</f>
        <v>37.329000000000001</v>
      </c>
      <c r="L3689" s="164"/>
      <c r="M3689" s="164"/>
    </row>
    <row r="3690" spans="1:13" s="170" customFormat="1" ht="56.25" customHeight="1" x14ac:dyDescent="0.25">
      <c r="A3690" s="45" t="str">
        <f>Лист4!A3688</f>
        <v xml:space="preserve">Советская ул. д.84 </v>
      </c>
      <c r="B3690" s="185" t="str">
        <f>Лист4!C3688</f>
        <v>Красноярский район, с. Красный Яр</v>
      </c>
      <c r="C3690" s="46">
        <f t="shared" si="114"/>
        <v>18.221712</v>
      </c>
      <c r="D3690" s="46">
        <f t="shared" si="115"/>
        <v>1.1630879999999999</v>
      </c>
      <c r="E3690" s="160">
        <v>0</v>
      </c>
      <c r="F3690" s="161">
        <v>1.1630879999999999</v>
      </c>
      <c r="G3690" s="162">
        <v>0</v>
      </c>
      <c r="H3690" s="162">
        <v>0</v>
      </c>
      <c r="I3690" s="162">
        <v>0</v>
      </c>
      <c r="J3690" s="162">
        <v>0</v>
      </c>
      <c r="K3690" s="163">
        <f>Лист4!E3688/1000</f>
        <v>19.384799999999998</v>
      </c>
      <c r="L3690" s="164"/>
      <c r="M3690" s="164"/>
    </row>
    <row r="3691" spans="1:13" s="167" customFormat="1" ht="22.5" customHeight="1" x14ac:dyDescent="0.25">
      <c r="A3691" s="45" t="str">
        <f>Лист4!A3689</f>
        <v xml:space="preserve">Советская ул. д.86 </v>
      </c>
      <c r="B3691" s="185" t="str">
        <f>Лист4!C3689</f>
        <v>Красноярский район, с. Красный Яр</v>
      </c>
      <c r="C3691" s="46">
        <f t="shared" si="114"/>
        <v>100.00556599999999</v>
      </c>
      <c r="D3691" s="46">
        <f t="shared" si="115"/>
        <v>6.3833339999999996</v>
      </c>
      <c r="E3691" s="160">
        <v>0</v>
      </c>
      <c r="F3691" s="161">
        <v>6.3833339999999996</v>
      </c>
      <c r="G3691" s="162">
        <v>0</v>
      </c>
      <c r="H3691" s="162">
        <v>0</v>
      </c>
      <c r="I3691" s="162">
        <v>0</v>
      </c>
      <c r="J3691" s="162">
        <v>0</v>
      </c>
      <c r="K3691" s="163">
        <f>Лист4!E3689/1000</f>
        <v>106.38889999999999</v>
      </c>
      <c r="L3691" s="164"/>
      <c r="M3691" s="164"/>
    </row>
    <row r="3692" spans="1:13" s="167" customFormat="1" ht="22.5" customHeight="1" x14ac:dyDescent="0.25">
      <c r="A3692" s="45" t="str">
        <f>Лист4!A3690</f>
        <v xml:space="preserve">Степная ул. д.27 </v>
      </c>
      <c r="B3692" s="185" t="str">
        <f>Лист4!C3690</f>
        <v>Красноярский район, с. Красный Яр</v>
      </c>
      <c r="C3692" s="46">
        <f t="shared" si="114"/>
        <v>7.6823379999999988</v>
      </c>
      <c r="D3692" s="46">
        <f t="shared" si="115"/>
        <v>0.49036199999999996</v>
      </c>
      <c r="E3692" s="160">
        <v>0</v>
      </c>
      <c r="F3692" s="161">
        <v>0.49036199999999996</v>
      </c>
      <c r="G3692" s="162">
        <v>0</v>
      </c>
      <c r="H3692" s="162">
        <v>0</v>
      </c>
      <c r="I3692" s="162">
        <v>0</v>
      </c>
      <c r="J3692" s="162">
        <v>0</v>
      </c>
      <c r="K3692" s="163">
        <f>Лист4!E3690/1000</f>
        <v>8.172699999999999</v>
      </c>
      <c r="L3692" s="164"/>
      <c r="M3692" s="164"/>
    </row>
    <row r="3693" spans="1:13" s="167" customFormat="1" ht="22.5" customHeight="1" x14ac:dyDescent="0.25">
      <c r="A3693" s="45" t="str">
        <f>Лист4!A3691</f>
        <v xml:space="preserve">Строителей ул. д.1 </v>
      </c>
      <c r="B3693" s="185" t="str">
        <f>Лист4!C3691</f>
        <v>Красноярский район, с. Красный Яр</v>
      </c>
      <c r="C3693" s="46">
        <f t="shared" si="114"/>
        <v>4.5082400000000007</v>
      </c>
      <c r="D3693" s="46">
        <f t="shared" si="115"/>
        <v>0.28776000000000002</v>
      </c>
      <c r="E3693" s="160">
        <v>0</v>
      </c>
      <c r="F3693" s="161">
        <v>0.28776000000000002</v>
      </c>
      <c r="G3693" s="162">
        <v>0</v>
      </c>
      <c r="H3693" s="162">
        <v>0</v>
      </c>
      <c r="I3693" s="162">
        <v>0</v>
      </c>
      <c r="J3693" s="162">
        <v>0</v>
      </c>
      <c r="K3693" s="163">
        <f>Лист4!E3691/1000</f>
        <v>4.7960000000000003</v>
      </c>
      <c r="L3693" s="164"/>
      <c r="M3693" s="164"/>
    </row>
    <row r="3694" spans="1:13" s="167" customFormat="1" ht="22.5" customHeight="1" x14ac:dyDescent="0.25">
      <c r="A3694" s="45" t="str">
        <f>Лист4!A3692</f>
        <v xml:space="preserve">Строителей ул. д.8 </v>
      </c>
      <c r="B3694" s="185" t="str">
        <f>Лист4!C3692</f>
        <v>Красноярский район, с. Красный Яр</v>
      </c>
      <c r="C3694" s="46">
        <f t="shared" si="114"/>
        <v>14.766178</v>
      </c>
      <c r="D3694" s="46">
        <f t="shared" si="115"/>
        <v>0.94252200000000008</v>
      </c>
      <c r="E3694" s="160">
        <v>0</v>
      </c>
      <c r="F3694" s="161">
        <v>0.94252200000000008</v>
      </c>
      <c r="G3694" s="162">
        <v>0</v>
      </c>
      <c r="H3694" s="162">
        <v>0</v>
      </c>
      <c r="I3694" s="162">
        <v>0</v>
      </c>
      <c r="J3694" s="162">
        <v>0</v>
      </c>
      <c r="K3694" s="163">
        <f>Лист4!E3692/1000</f>
        <v>15.7087</v>
      </c>
      <c r="L3694" s="164"/>
      <c r="M3694" s="164"/>
    </row>
    <row r="3695" spans="1:13" s="167" customFormat="1" ht="22.5" customHeight="1" x14ac:dyDescent="0.25">
      <c r="A3695" s="45" t="str">
        <f>Лист4!A3693</f>
        <v xml:space="preserve">Тутаринова ул. д.20 </v>
      </c>
      <c r="B3695" s="185" t="str">
        <f>Лист4!C3693</f>
        <v>Красноярский район, с. Красный Яр</v>
      </c>
      <c r="C3695" s="46">
        <f t="shared" si="114"/>
        <v>0</v>
      </c>
      <c r="D3695" s="46">
        <f t="shared" si="115"/>
        <v>0</v>
      </c>
      <c r="E3695" s="160">
        <v>0</v>
      </c>
      <c r="F3695" s="161">
        <v>0</v>
      </c>
      <c r="G3695" s="162">
        <v>0</v>
      </c>
      <c r="H3695" s="162">
        <v>0</v>
      </c>
      <c r="I3695" s="162">
        <v>0</v>
      </c>
      <c r="J3695" s="162">
        <v>0</v>
      </c>
      <c r="K3695" s="163">
        <f>Лист4!E3693/1000</f>
        <v>0</v>
      </c>
      <c r="L3695" s="164"/>
      <c r="M3695" s="164"/>
    </row>
    <row r="3696" spans="1:13" s="167" customFormat="1" ht="22.5" customHeight="1" x14ac:dyDescent="0.25">
      <c r="A3696" s="45" t="str">
        <f>Лист4!A3694</f>
        <v xml:space="preserve">Тутаринова ул. д.24 </v>
      </c>
      <c r="B3696" s="185" t="str">
        <f>Лист4!C3694</f>
        <v>Красноярский район, с. Красный Яр</v>
      </c>
      <c r="C3696" s="46">
        <f t="shared" si="114"/>
        <v>0</v>
      </c>
      <c r="D3696" s="46">
        <f t="shared" si="115"/>
        <v>0</v>
      </c>
      <c r="E3696" s="160">
        <v>0</v>
      </c>
      <c r="F3696" s="161">
        <v>0</v>
      </c>
      <c r="G3696" s="162">
        <v>0</v>
      </c>
      <c r="H3696" s="162">
        <v>0</v>
      </c>
      <c r="I3696" s="162">
        <v>0</v>
      </c>
      <c r="J3696" s="162">
        <v>0</v>
      </c>
      <c r="K3696" s="163">
        <f>Лист4!E3694/1000-J3696</f>
        <v>0</v>
      </c>
      <c r="L3696" s="164"/>
      <c r="M3696" s="164"/>
    </row>
    <row r="3697" spans="1:13" s="167" customFormat="1" ht="22.5" customHeight="1" x14ac:dyDescent="0.25">
      <c r="A3697" s="45" t="str">
        <f>Лист4!A3695</f>
        <v xml:space="preserve">Героев ул. д.28А </v>
      </c>
      <c r="B3697" s="185" t="str">
        <f>Лист4!C3695</f>
        <v>Лиманский район, рп. Лиман</v>
      </c>
      <c r="C3697" s="46">
        <f t="shared" si="114"/>
        <v>53.579718000000007</v>
      </c>
      <c r="D3697" s="46">
        <f t="shared" si="115"/>
        <v>3.4199820000000005</v>
      </c>
      <c r="E3697" s="160">
        <v>0</v>
      </c>
      <c r="F3697" s="161">
        <v>3.4199820000000005</v>
      </c>
      <c r="G3697" s="162">
        <v>0</v>
      </c>
      <c r="H3697" s="162">
        <v>0</v>
      </c>
      <c r="I3697" s="162">
        <v>0</v>
      </c>
      <c r="J3697" s="162">
        <v>0</v>
      </c>
      <c r="K3697" s="163">
        <f>Лист4!E3695/1000</f>
        <v>56.999700000000004</v>
      </c>
      <c r="L3697" s="164"/>
      <c r="M3697" s="164"/>
    </row>
    <row r="3698" spans="1:13" s="167" customFormat="1" ht="22.5" customHeight="1" x14ac:dyDescent="0.25">
      <c r="A3698" s="45" t="str">
        <f>Лист4!A3696</f>
        <v xml:space="preserve">Героев ул. д.28Б </v>
      </c>
      <c r="B3698" s="185" t="str">
        <f>Лист4!C3696</f>
        <v>Лиманский район, рп. Лиман</v>
      </c>
      <c r="C3698" s="46">
        <f t="shared" si="114"/>
        <v>18.306593999999997</v>
      </c>
      <c r="D3698" s="46">
        <f t="shared" si="115"/>
        <v>1.1685059999999998</v>
      </c>
      <c r="E3698" s="160">
        <v>0</v>
      </c>
      <c r="F3698" s="161">
        <v>1.1685059999999998</v>
      </c>
      <c r="G3698" s="162">
        <v>0</v>
      </c>
      <c r="H3698" s="162">
        <v>0</v>
      </c>
      <c r="I3698" s="162">
        <v>0</v>
      </c>
      <c r="J3698" s="162">
        <v>0</v>
      </c>
      <c r="K3698" s="163">
        <f>Лист4!E3696/1000</f>
        <v>19.475099999999998</v>
      </c>
      <c r="L3698" s="164"/>
      <c r="M3698" s="164"/>
    </row>
    <row r="3699" spans="1:13" s="167" customFormat="1" ht="22.5" customHeight="1" x14ac:dyDescent="0.25">
      <c r="A3699" s="45" t="str">
        <f>Лист4!A3697</f>
        <v xml:space="preserve">Героев ул. д.28В </v>
      </c>
      <c r="B3699" s="185" t="str">
        <f>Лист4!C3697</f>
        <v>Лиманский район, рп. Лиман</v>
      </c>
      <c r="C3699" s="46">
        <f t="shared" si="114"/>
        <v>26.805321999999997</v>
      </c>
      <c r="D3699" s="46">
        <f t="shared" si="115"/>
        <v>1.7109779999999999</v>
      </c>
      <c r="E3699" s="160">
        <v>0</v>
      </c>
      <c r="F3699" s="161">
        <v>1.7109779999999999</v>
      </c>
      <c r="G3699" s="162">
        <v>0</v>
      </c>
      <c r="H3699" s="162">
        <v>0</v>
      </c>
      <c r="I3699" s="162">
        <v>0</v>
      </c>
      <c r="J3699" s="162">
        <v>0</v>
      </c>
      <c r="K3699" s="163">
        <f>Лист4!E3697/1000-J3699</f>
        <v>28.516299999999998</v>
      </c>
      <c r="L3699" s="164"/>
      <c r="M3699" s="164"/>
    </row>
    <row r="3700" spans="1:13" s="167" customFormat="1" ht="22.5" customHeight="1" x14ac:dyDescent="0.25">
      <c r="A3700" s="45" t="str">
        <f>Лист4!A3698</f>
        <v xml:space="preserve">Кирова ул. д.1 </v>
      </c>
      <c r="B3700" s="185" t="str">
        <f>Лист4!C3698</f>
        <v>Лиманский район, рп. Лиман</v>
      </c>
      <c r="C3700" s="46">
        <f t="shared" si="114"/>
        <v>6.8386879999999994</v>
      </c>
      <c r="D3700" s="46">
        <f t="shared" si="115"/>
        <v>0.43651200000000001</v>
      </c>
      <c r="E3700" s="160">
        <v>0</v>
      </c>
      <c r="F3700" s="161">
        <v>0.43651200000000001</v>
      </c>
      <c r="G3700" s="162">
        <v>0</v>
      </c>
      <c r="H3700" s="162">
        <v>0</v>
      </c>
      <c r="I3700" s="162">
        <v>0</v>
      </c>
      <c r="J3700" s="162">
        <v>0</v>
      </c>
      <c r="K3700" s="163">
        <f>Лист4!E3698/1000</f>
        <v>7.2751999999999999</v>
      </c>
      <c r="L3700" s="164"/>
      <c r="M3700" s="164"/>
    </row>
    <row r="3701" spans="1:13" s="167" customFormat="1" ht="22.5" customHeight="1" x14ac:dyDescent="0.25">
      <c r="A3701" s="45" t="str">
        <f>Лист4!A3699</f>
        <v xml:space="preserve">Кирова ул. д.10 </v>
      </c>
      <c r="B3701" s="185" t="str">
        <f>Лист4!C3699</f>
        <v>Лиманский район, рп. Лиман</v>
      </c>
      <c r="C3701" s="46">
        <f t="shared" si="114"/>
        <v>59.607562000000001</v>
      </c>
      <c r="D3701" s="46">
        <f t="shared" si="115"/>
        <v>3.804738</v>
      </c>
      <c r="E3701" s="160">
        <v>0</v>
      </c>
      <c r="F3701" s="161">
        <v>3.804738</v>
      </c>
      <c r="G3701" s="162">
        <v>0</v>
      </c>
      <c r="H3701" s="162">
        <v>0</v>
      </c>
      <c r="I3701" s="162">
        <v>0</v>
      </c>
      <c r="J3701" s="162">
        <v>0</v>
      </c>
      <c r="K3701" s="163">
        <f>Лист4!E3699/1000</f>
        <v>63.412300000000002</v>
      </c>
      <c r="L3701" s="164"/>
      <c r="M3701" s="164"/>
    </row>
    <row r="3702" spans="1:13" s="167" customFormat="1" ht="22.5" customHeight="1" x14ac:dyDescent="0.25">
      <c r="A3702" s="45" t="str">
        <f>Лист4!A3700</f>
        <v xml:space="preserve">Кирова ул. д.11 </v>
      </c>
      <c r="B3702" s="185" t="str">
        <f>Лист4!C3700</f>
        <v>Лиманский район, рп. Лиман</v>
      </c>
      <c r="C3702" s="46">
        <f t="shared" si="114"/>
        <v>75.886557200000027</v>
      </c>
      <c r="D3702" s="46">
        <f t="shared" si="115"/>
        <v>4.8438228000000016</v>
      </c>
      <c r="E3702" s="160">
        <v>0</v>
      </c>
      <c r="F3702" s="161">
        <v>4.8438228000000016</v>
      </c>
      <c r="G3702" s="162">
        <v>0</v>
      </c>
      <c r="H3702" s="162">
        <v>0</v>
      </c>
      <c r="I3702" s="162">
        <v>0</v>
      </c>
      <c r="J3702" s="162">
        <v>0</v>
      </c>
      <c r="K3702" s="163">
        <f>Лист4!E3700/1000</f>
        <v>80.730380000000025</v>
      </c>
      <c r="L3702" s="164"/>
      <c r="M3702" s="164"/>
    </row>
    <row r="3703" spans="1:13" s="167" customFormat="1" ht="22.5" customHeight="1" x14ac:dyDescent="0.25">
      <c r="A3703" s="45" t="str">
        <f>Лист4!A3701</f>
        <v xml:space="preserve">Кирова ул. д.13 </v>
      </c>
      <c r="B3703" s="185" t="str">
        <f>Лист4!C3701</f>
        <v>Лиманский район, рп. Лиман</v>
      </c>
      <c r="C3703" s="46">
        <f t="shared" si="114"/>
        <v>147.823554</v>
      </c>
      <c r="D3703" s="46">
        <f t="shared" si="115"/>
        <v>9.4355459999999987</v>
      </c>
      <c r="E3703" s="160">
        <v>0</v>
      </c>
      <c r="F3703" s="161">
        <v>9.4355459999999987</v>
      </c>
      <c r="G3703" s="162">
        <v>0</v>
      </c>
      <c r="H3703" s="162">
        <v>0</v>
      </c>
      <c r="I3703" s="162">
        <v>0</v>
      </c>
      <c r="J3703" s="162">
        <v>0</v>
      </c>
      <c r="K3703" s="163">
        <f>Лист4!E3701/1000-J3703</f>
        <v>157.25909999999999</v>
      </c>
      <c r="L3703" s="164"/>
      <c r="M3703" s="164"/>
    </row>
    <row r="3704" spans="1:13" s="167" customFormat="1" ht="22.5" customHeight="1" x14ac:dyDescent="0.25">
      <c r="A3704" s="45" t="str">
        <f>Лист4!A3702</f>
        <v xml:space="preserve">Кирова ул. д.14 </v>
      </c>
      <c r="B3704" s="185" t="str">
        <f>Лист4!C3702</f>
        <v>Лиманский район, рп. Лиман</v>
      </c>
      <c r="C3704" s="46">
        <f t="shared" si="114"/>
        <v>46.692149999999991</v>
      </c>
      <c r="D3704" s="46">
        <f t="shared" si="115"/>
        <v>2.9803499999999996</v>
      </c>
      <c r="E3704" s="160">
        <v>0</v>
      </c>
      <c r="F3704" s="161">
        <v>2.9803499999999996</v>
      </c>
      <c r="G3704" s="162">
        <v>0</v>
      </c>
      <c r="H3704" s="162">
        <v>0</v>
      </c>
      <c r="I3704" s="162">
        <v>0</v>
      </c>
      <c r="J3704" s="162">
        <v>0</v>
      </c>
      <c r="K3704" s="163">
        <f>Лист4!E3702/1000</f>
        <v>49.672499999999992</v>
      </c>
      <c r="L3704" s="164"/>
      <c r="M3704" s="164"/>
    </row>
    <row r="3705" spans="1:13" s="167" customFormat="1" ht="22.5" customHeight="1" x14ac:dyDescent="0.25">
      <c r="A3705" s="45" t="str">
        <f>Лист4!A3703</f>
        <v xml:space="preserve">Кирова ул. д.15 </v>
      </c>
      <c r="B3705" s="185" t="str">
        <f>Лист4!C3703</f>
        <v>Лиманский район, рп. Лиман</v>
      </c>
      <c r="C3705" s="46">
        <f t="shared" si="114"/>
        <v>47.847880000000004</v>
      </c>
      <c r="D3705" s="46">
        <f t="shared" si="115"/>
        <v>3.0541200000000002</v>
      </c>
      <c r="E3705" s="160">
        <v>0</v>
      </c>
      <c r="F3705" s="161">
        <v>3.0541200000000002</v>
      </c>
      <c r="G3705" s="162">
        <v>0</v>
      </c>
      <c r="H3705" s="162">
        <v>0</v>
      </c>
      <c r="I3705" s="162">
        <v>0</v>
      </c>
      <c r="J3705" s="162">
        <v>0</v>
      </c>
      <c r="K3705" s="163">
        <f>Лист4!E3703/1000</f>
        <v>50.902000000000001</v>
      </c>
      <c r="L3705" s="164"/>
      <c r="M3705" s="164"/>
    </row>
    <row r="3706" spans="1:13" s="167" customFormat="1" ht="22.5" customHeight="1" x14ac:dyDescent="0.25">
      <c r="A3706" s="45" t="str">
        <f>Лист4!A3704</f>
        <v xml:space="preserve">Кирова ул. д.16 </v>
      </c>
      <c r="B3706" s="185" t="str">
        <f>Лист4!C3704</f>
        <v>Лиманский район, рп. Лиман</v>
      </c>
      <c r="C3706" s="46">
        <f t="shared" si="114"/>
        <v>19.150338000000001</v>
      </c>
      <c r="D3706" s="46">
        <f t="shared" si="115"/>
        <v>1.2223620000000002</v>
      </c>
      <c r="E3706" s="160">
        <v>0</v>
      </c>
      <c r="F3706" s="161">
        <v>1.2223620000000002</v>
      </c>
      <c r="G3706" s="162">
        <v>0</v>
      </c>
      <c r="H3706" s="162">
        <v>0</v>
      </c>
      <c r="I3706" s="162">
        <v>0</v>
      </c>
      <c r="J3706" s="162">
        <v>0</v>
      </c>
      <c r="K3706" s="163">
        <f>Лист4!E3704/1000</f>
        <v>20.372700000000002</v>
      </c>
      <c r="L3706" s="164"/>
      <c r="M3706" s="164"/>
    </row>
    <row r="3707" spans="1:13" s="167" customFormat="1" ht="22.5" customHeight="1" x14ac:dyDescent="0.25">
      <c r="A3707" s="45" t="str">
        <f>Лист4!A3705</f>
        <v xml:space="preserve">Кирова ул. д.17 </v>
      </c>
      <c r="B3707" s="185" t="str">
        <f>Лист4!C3705</f>
        <v>Лиманский район, рп. Лиман</v>
      </c>
      <c r="C3707" s="46">
        <f t="shared" si="114"/>
        <v>106.56789400000002</v>
      </c>
      <c r="D3707" s="46">
        <f t="shared" si="115"/>
        <v>6.8022060000000018</v>
      </c>
      <c r="E3707" s="160">
        <v>0</v>
      </c>
      <c r="F3707" s="161">
        <v>6.8022060000000018</v>
      </c>
      <c r="G3707" s="162">
        <v>0</v>
      </c>
      <c r="H3707" s="162">
        <v>0</v>
      </c>
      <c r="I3707" s="162">
        <v>0</v>
      </c>
      <c r="J3707" s="162">
        <v>0</v>
      </c>
      <c r="K3707" s="163">
        <f>Лист4!E3705/1000</f>
        <v>113.37010000000002</v>
      </c>
      <c r="L3707" s="164"/>
      <c r="M3707" s="164"/>
    </row>
    <row r="3708" spans="1:13" s="167" customFormat="1" ht="22.5" customHeight="1" x14ac:dyDescent="0.25">
      <c r="A3708" s="45" t="str">
        <f>Лист4!A3706</f>
        <v xml:space="preserve">Кирова ул. д.21 </v>
      </c>
      <c r="B3708" s="185" t="str">
        <f>Лист4!C3706</f>
        <v>Лиманский район, рп. Лиман</v>
      </c>
      <c r="C3708" s="46">
        <f t="shared" si="114"/>
        <v>49.640929999999997</v>
      </c>
      <c r="D3708" s="46">
        <f t="shared" si="115"/>
        <v>3.1685699999999999</v>
      </c>
      <c r="E3708" s="160">
        <v>0</v>
      </c>
      <c r="F3708" s="161">
        <v>3.1685699999999999</v>
      </c>
      <c r="G3708" s="162">
        <v>0</v>
      </c>
      <c r="H3708" s="162">
        <v>0</v>
      </c>
      <c r="I3708" s="162">
        <v>0</v>
      </c>
      <c r="J3708" s="162">
        <v>0</v>
      </c>
      <c r="K3708" s="163">
        <f>Лист4!E3706/1000</f>
        <v>52.8095</v>
      </c>
      <c r="L3708" s="164"/>
      <c r="M3708" s="164"/>
    </row>
    <row r="3709" spans="1:13" s="167" customFormat="1" ht="22.5" customHeight="1" x14ac:dyDescent="0.25">
      <c r="A3709" s="45" t="str">
        <f>Лист4!A3707</f>
        <v xml:space="preserve">Кирова ул. д.22 </v>
      </c>
      <c r="B3709" s="185" t="str">
        <f>Лист4!C3707</f>
        <v>Лиманский район, рп. Лиман</v>
      </c>
      <c r="C3709" s="46">
        <f t="shared" ref="C3709:C3772" si="116">K3709+J3709-F3709</f>
        <v>18.079396000000003</v>
      </c>
      <c r="D3709" s="46">
        <f t="shared" ref="D3709:D3772" si="117">F3709</f>
        <v>1.1540040000000003</v>
      </c>
      <c r="E3709" s="160">
        <v>0</v>
      </c>
      <c r="F3709" s="161">
        <v>1.1540040000000003</v>
      </c>
      <c r="G3709" s="162">
        <v>0</v>
      </c>
      <c r="H3709" s="162">
        <v>0</v>
      </c>
      <c r="I3709" s="162">
        <v>0</v>
      </c>
      <c r="J3709" s="162">
        <v>0</v>
      </c>
      <c r="K3709" s="163">
        <f>Лист4!E3707/1000</f>
        <v>19.233400000000003</v>
      </c>
      <c r="L3709" s="164"/>
      <c r="M3709" s="164"/>
    </row>
    <row r="3710" spans="1:13" s="167" customFormat="1" ht="22.5" customHeight="1" x14ac:dyDescent="0.25">
      <c r="A3710" s="45" t="str">
        <f>Лист4!A3708</f>
        <v xml:space="preserve">Кирова ул. д.23 </v>
      </c>
      <c r="B3710" s="185" t="str">
        <f>Лист4!C3708</f>
        <v>Лиманский район, рп. Лиман</v>
      </c>
      <c r="C3710" s="46">
        <f t="shared" si="116"/>
        <v>63.47340599999999</v>
      </c>
      <c r="D3710" s="46">
        <f t="shared" si="117"/>
        <v>4.051493999999999</v>
      </c>
      <c r="E3710" s="160">
        <v>0</v>
      </c>
      <c r="F3710" s="161">
        <v>4.051493999999999</v>
      </c>
      <c r="G3710" s="162">
        <v>0</v>
      </c>
      <c r="H3710" s="162">
        <v>0</v>
      </c>
      <c r="I3710" s="162">
        <v>0</v>
      </c>
      <c r="J3710" s="162">
        <v>0</v>
      </c>
      <c r="K3710" s="163">
        <f>Лист4!E3708/1000-J3710</f>
        <v>67.524899999999988</v>
      </c>
      <c r="L3710" s="164"/>
      <c r="M3710" s="164"/>
    </row>
    <row r="3711" spans="1:13" s="167" customFormat="1" ht="22.5" customHeight="1" x14ac:dyDescent="0.25">
      <c r="A3711" s="45" t="str">
        <f>Лист4!A3709</f>
        <v xml:space="preserve">Кирова ул. д.24 </v>
      </c>
      <c r="B3711" s="185" t="str">
        <f>Лист4!C3709</f>
        <v>Лиманский район, рп. Лиман</v>
      </c>
      <c r="C3711" s="46">
        <f t="shared" si="116"/>
        <v>42.466285999999997</v>
      </c>
      <c r="D3711" s="46">
        <f t="shared" si="117"/>
        <v>2.7106139999999996</v>
      </c>
      <c r="E3711" s="160">
        <v>0</v>
      </c>
      <c r="F3711" s="161">
        <v>2.7106139999999996</v>
      </c>
      <c r="G3711" s="162">
        <v>0</v>
      </c>
      <c r="H3711" s="162">
        <v>0</v>
      </c>
      <c r="I3711" s="162">
        <v>0</v>
      </c>
      <c r="J3711" s="162">
        <v>0</v>
      </c>
      <c r="K3711" s="163">
        <f>Лист4!E3709/1000</f>
        <v>45.176899999999996</v>
      </c>
      <c r="L3711" s="164"/>
      <c r="M3711" s="164"/>
    </row>
    <row r="3712" spans="1:13" s="167" customFormat="1" ht="22.5" customHeight="1" x14ac:dyDescent="0.25">
      <c r="A3712" s="45" t="str">
        <f>Лист4!A3710</f>
        <v xml:space="preserve">Кирова ул. д.25 </v>
      </c>
      <c r="B3712" s="185" t="str">
        <f>Лист4!C3710</f>
        <v>Лиманский район, рп. Лиман</v>
      </c>
      <c r="C3712" s="46">
        <f t="shared" si="116"/>
        <v>23.356274000000003</v>
      </c>
      <c r="D3712" s="46">
        <f t="shared" si="117"/>
        <v>1.490826</v>
      </c>
      <c r="E3712" s="160">
        <v>0</v>
      </c>
      <c r="F3712" s="161">
        <v>1.490826</v>
      </c>
      <c r="G3712" s="162">
        <v>0</v>
      </c>
      <c r="H3712" s="162">
        <v>0</v>
      </c>
      <c r="I3712" s="162">
        <v>0</v>
      </c>
      <c r="J3712" s="162">
        <v>0</v>
      </c>
      <c r="K3712" s="163">
        <f>Лист4!E3710/1000-J3712</f>
        <v>24.847100000000001</v>
      </c>
      <c r="L3712" s="164"/>
      <c r="M3712" s="164"/>
    </row>
    <row r="3713" spans="1:13" s="167" customFormat="1" ht="22.5" customHeight="1" x14ac:dyDescent="0.25">
      <c r="A3713" s="45" t="str">
        <f>Лист4!A3711</f>
        <v xml:space="preserve">Кирова ул. д.26 </v>
      </c>
      <c r="B3713" s="185" t="str">
        <f>Лист4!C3711</f>
        <v>Лиманский район, рп. Лиман</v>
      </c>
      <c r="C3713" s="46">
        <f t="shared" si="116"/>
        <v>8.4440764000000019</v>
      </c>
      <c r="D3713" s="46">
        <f t="shared" si="117"/>
        <v>0.53898360000000012</v>
      </c>
      <c r="E3713" s="160">
        <v>0</v>
      </c>
      <c r="F3713" s="161">
        <v>0.53898360000000012</v>
      </c>
      <c r="G3713" s="162">
        <v>0</v>
      </c>
      <c r="H3713" s="162">
        <v>0</v>
      </c>
      <c r="I3713" s="162">
        <v>0</v>
      </c>
      <c r="J3713" s="162">
        <v>0</v>
      </c>
      <c r="K3713" s="163">
        <f>Лист4!E3711/1000-J3713</f>
        <v>8.9830600000000018</v>
      </c>
      <c r="L3713" s="164"/>
      <c r="M3713" s="164"/>
    </row>
    <row r="3714" spans="1:13" s="167" customFormat="1" ht="22.5" customHeight="1" x14ac:dyDescent="0.25">
      <c r="A3714" s="45" t="str">
        <f>Лист4!A3712</f>
        <v xml:space="preserve">Кирова ул. д.27 </v>
      </c>
      <c r="B3714" s="185" t="str">
        <f>Лист4!C3712</f>
        <v>Лиманский район, рп. Лиман</v>
      </c>
      <c r="C3714" s="46">
        <f t="shared" si="116"/>
        <v>61.766460000000002</v>
      </c>
      <c r="D3714" s="46">
        <f t="shared" si="117"/>
        <v>3.9425400000000002</v>
      </c>
      <c r="E3714" s="160">
        <v>0</v>
      </c>
      <c r="F3714" s="161">
        <v>3.9425400000000002</v>
      </c>
      <c r="G3714" s="162">
        <v>0</v>
      </c>
      <c r="H3714" s="162">
        <v>0</v>
      </c>
      <c r="I3714" s="162">
        <v>0</v>
      </c>
      <c r="J3714" s="162">
        <v>0</v>
      </c>
      <c r="K3714" s="163">
        <f>Лист4!E3712/1000-J3714</f>
        <v>65.709000000000003</v>
      </c>
      <c r="L3714" s="164"/>
      <c r="M3714" s="164"/>
    </row>
    <row r="3715" spans="1:13" s="167" customFormat="1" ht="22.5" customHeight="1" x14ac:dyDescent="0.25">
      <c r="A3715" s="45" t="str">
        <f>Лист4!A3713</f>
        <v xml:space="preserve">Кирова ул. д.28 </v>
      </c>
      <c r="B3715" s="185" t="str">
        <f>Лист4!C3713</f>
        <v>Лиманский район, рп. Лиман</v>
      </c>
      <c r="C3715" s="46">
        <f t="shared" si="116"/>
        <v>95.968829999999997</v>
      </c>
      <c r="D3715" s="46">
        <f t="shared" si="117"/>
        <v>6.1256699999999995</v>
      </c>
      <c r="E3715" s="160">
        <v>0</v>
      </c>
      <c r="F3715" s="161">
        <v>6.1256699999999995</v>
      </c>
      <c r="G3715" s="162">
        <v>0</v>
      </c>
      <c r="H3715" s="162">
        <v>0</v>
      </c>
      <c r="I3715" s="162">
        <v>0</v>
      </c>
      <c r="J3715" s="162">
        <v>0</v>
      </c>
      <c r="K3715" s="163">
        <f>Лист4!E3713/1000</f>
        <v>102.0945</v>
      </c>
      <c r="L3715" s="164"/>
      <c r="M3715" s="164"/>
    </row>
    <row r="3716" spans="1:13" s="167" customFormat="1" ht="22.5" customHeight="1" x14ac:dyDescent="0.25">
      <c r="A3716" s="45" t="str">
        <f>Лист4!A3714</f>
        <v xml:space="preserve">Кирова ул. д.28А </v>
      </c>
      <c r="B3716" s="185" t="str">
        <f>Лист4!C3714</f>
        <v>Лиманский район, рп. Лиман</v>
      </c>
      <c r="C3716" s="46">
        <f t="shared" si="116"/>
        <v>0</v>
      </c>
      <c r="D3716" s="46">
        <f t="shared" si="117"/>
        <v>0</v>
      </c>
      <c r="E3716" s="160">
        <v>0</v>
      </c>
      <c r="F3716" s="161">
        <v>0</v>
      </c>
      <c r="G3716" s="162">
        <v>0</v>
      </c>
      <c r="H3716" s="162">
        <v>0</v>
      </c>
      <c r="I3716" s="162">
        <v>0</v>
      </c>
      <c r="J3716" s="162">
        <v>0</v>
      </c>
      <c r="K3716" s="163">
        <f>Лист4!E3714/1000</f>
        <v>0</v>
      </c>
      <c r="L3716" s="164"/>
      <c r="M3716" s="164"/>
    </row>
    <row r="3717" spans="1:13" s="167" customFormat="1" ht="22.5" customHeight="1" x14ac:dyDescent="0.25">
      <c r="A3717" s="45" t="str">
        <f>Лист4!A3715</f>
        <v xml:space="preserve">Кирова ул. д.29 </v>
      </c>
      <c r="B3717" s="185" t="str">
        <f>Лист4!C3715</f>
        <v>Лиманский район, рп. Лиман</v>
      </c>
      <c r="C3717" s="46">
        <f t="shared" si="116"/>
        <v>46.531127999999995</v>
      </c>
      <c r="D3717" s="46">
        <f t="shared" si="117"/>
        <v>2.9700719999999996</v>
      </c>
      <c r="E3717" s="160">
        <v>0</v>
      </c>
      <c r="F3717" s="161">
        <v>2.9700719999999996</v>
      </c>
      <c r="G3717" s="162">
        <v>0</v>
      </c>
      <c r="H3717" s="162">
        <v>0</v>
      </c>
      <c r="I3717" s="162">
        <v>0</v>
      </c>
      <c r="J3717" s="162">
        <v>0</v>
      </c>
      <c r="K3717" s="163">
        <f>Лист4!E3715/1000</f>
        <v>49.501199999999997</v>
      </c>
      <c r="L3717" s="164"/>
      <c r="M3717" s="164"/>
    </row>
    <row r="3718" spans="1:13" s="167" customFormat="1" ht="22.5" customHeight="1" x14ac:dyDescent="0.25">
      <c r="A3718" s="45" t="str">
        <f>Лист4!A3716</f>
        <v xml:space="preserve">Кирова ул. д.31 </v>
      </c>
      <c r="B3718" s="185" t="str">
        <f>Лист4!C3716</f>
        <v>Лиманский район, рп. Лиман</v>
      </c>
      <c r="C3718" s="46">
        <f t="shared" si="116"/>
        <v>19.476893999999998</v>
      </c>
      <c r="D3718" s="46">
        <f t="shared" si="117"/>
        <v>1.243206</v>
      </c>
      <c r="E3718" s="160">
        <v>0</v>
      </c>
      <c r="F3718" s="161">
        <v>1.243206</v>
      </c>
      <c r="G3718" s="162">
        <v>0</v>
      </c>
      <c r="H3718" s="162">
        <v>0</v>
      </c>
      <c r="I3718" s="162">
        <v>0</v>
      </c>
      <c r="J3718" s="162">
        <v>0</v>
      </c>
      <c r="K3718" s="163">
        <f>Лист4!E3716/1000</f>
        <v>20.720099999999999</v>
      </c>
      <c r="L3718" s="164"/>
      <c r="M3718" s="164"/>
    </row>
    <row r="3719" spans="1:13" s="167" customFormat="1" ht="22.5" customHeight="1" x14ac:dyDescent="0.25">
      <c r="A3719" s="45" t="str">
        <f>Лист4!A3717</f>
        <v xml:space="preserve">Кирова ул. д.33 </v>
      </c>
      <c r="B3719" s="185" t="str">
        <f>Лист4!C3717</f>
        <v>Лиманский район, рп. Лиман</v>
      </c>
      <c r="C3719" s="46">
        <f t="shared" si="116"/>
        <v>5.925478</v>
      </c>
      <c r="D3719" s="46">
        <f t="shared" si="117"/>
        <v>0.37822199999999995</v>
      </c>
      <c r="E3719" s="160">
        <v>0</v>
      </c>
      <c r="F3719" s="161">
        <v>0.37822199999999995</v>
      </c>
      <c r="G3719" s="162">
        <v>0</v>
      </c>
      <c r="H3719" s="162">
        <v>0</v>
      </c>
      <c r="I3719" s="162">
        <v>0</v>
      </c>
      <c r="J3719" s="162">
        <v>0</v>
      </c>
      <c r="K3719" s="163">
        <f>Лист4!E3717/1000</f>
        <v>6.3037000000000001</v>
      </c>
      <c r="L3719" s="164"/>
      <c r="M3719" s="164"/>
    </row>
    <row r="3720" spans="1:13" s="167" customFormat="1" ht="22.5" customHeight="1" x14ac:dyDescent="0.25">
      <c r="A3720" s="45" t="str">
        <f>Лист4!A3718</f>
        <v xml:space="preserve">Кирова ул. д.35 </v>
      </c>
      <c r="B3720" s="185" t="str">
        <f>Лист4!C3718</f>
        <v>Лиманский район, рп. Лиман</v>
      </c>
      <c r="C3720" s="46">
        <f t="shared" si="116"/>
        <v>39.003984000000003</v>
      </c>
      <c r="D3720" s="46">
        <f t="shared" si="117"/>
        <v>2.4896160000000003</v>
      </c>
      <c r="E3720" s="160">
        <v>0</v>
      </c>
      <c r="F3720" s="161">
        <v>2.4896160000000003</v>
      </c>
      <c r="G3720" s="162">
        <v>0</v>
      </c>
      <c r="H3720" s="162">
        <v>0</v>
      </c>
      <c r="I3720" s="162">
        <v>0</v>
      </c>
      <c r="J3720" s="162">
        <v>0</v>
      </c>
      <c r="K3720" s="163">
        <f>Лист4!E3718/1000</f>
        <v>41.493600000000001</v>
      </c>
      <c r="L3720" s="164"/>
      <c r="M3720" s="164"/>
    </row>
    <row r="3721" spans="1:13" s="167" customFormat="1" ht="22.5" customHeight="1" x14ac:dyDescent="0.25">
      <c r="A3721" s="45" t="str">
        <f>Лист4!A3719</f>
        <v xml:space="preserve">Кирова ул. д.37 </v>
      </c>
      <c r="B3721" s="185" t="str">
        <f>Лист4!C3719</f>
        <v>Лиманский район, рп. Лиман</v>
      </c>
      <c r="C3721" s="46">
        <f t="shared" si="116"/>
        <v>38.084193999999997</v>
      </c>
      <c r="D3721" s="46">
        <f t="shared" si="117"/>
        <v>2.4309059999999998</v>
      </c>
      <c r="E3721" s="160">
        <v>0</v>
      </c>
      <c r="F3721" s="161">
        <v>2.4309059999999998</v>
      </c>
      <c r="G3721" s="162">
        <v>0</v>
      </c>
      <c r="H3721" s="162">
        <v>0</v>
      </c>
      <c r="I3721" s="162">
        <v>0</v>
      </c>
      <c r="J3721" s="162">
        <v>0</v>
      </c>
      <c r="K3721" s="163">
        <f>Лист4!E3719/1000</f>
        <v>40.515099999999997</v>
      </c>
      <c r="L3721" s="164"/>
      <c r="M3721" s="164"/>
    </row>
    <row r="3722" spans="1:13" s="167" customFormat="1" ht="22.5" customHeight="1" x14ac:dyDescent="0.25">
      <c r="A3722" s="45" t="str">
        <f>Лист4!A3720</f>
        <v xml:space="preserve">Кирова ул. д.39 </v>
      </c>
      <c r="B3722" s="185" t="str">
        <f>Лист4!C3720</f>
        <v>Лиманский район, рп. Лиман</v>
      </c>
      <c r="C3722" s="46">
        <f t="shared" si="116"/>
        <v>32.429811999999998</v>
      </c>
      <c r="D3722" s="46">
        <f t="shared" si="117"/>
        <v>2.0699880000000004</v>
      </c>
      <c r="E3722" s="160">
        <v>0</v>
      </c>
      <c r="F3722" s="161">
        <v>2.0699880000000004</v>
      </c>
      <c r="G3722" s="162">
        <v>0</v>
      </c>
      <c r="H3722" s="162">
        <v>0</v>
      </c>
      <c r="I3722" s="162">
        <v>0</v>
      </c>
      <c r="J3722" s="162">
        <v>0</v>
      </c>
      <c r="K3722" s="163">
        <f>Лист4!E3720/1000</f>
        <v>34.4998</v>
      </c>
      <c r="L3722" s="164"/>
      <c r="M3722" s="164"/>
    </row>
    <row r="3723" spans="1:13" s="167" customFormat="1" ht="22.5" customHeight="1" x14ac:dyDescent="0.25">
      <c r="A3723" s="45" t="str">
        <f>Лист4!A3721</f>
        <v xml:space="preserve">Кирова ул. д.40 </v>
      </c>
      <c r="B3723" s="185" t="str">
        <f>Лист4!C3721</f>
        <v>Лиманский район, рп. Лиман</v>
      </c>
      <c r="C3723" s="46">
        <f t="shared" si="116"/>
        <v>71.96602399999999</v>
      </c>
      <c r="D3723" s="46">
        <f t="shared" si="117"/>
        <v>4.5935759999999997</v>
      </c>
      <c r="E3723" s="160">
        <v>0</v>
      </c>
      <c r="F3723" s="161">
        <v>4.5935759999999997</v>
      </c>
      <c r="G3723" s="162">
        <v>0</v>
      </c>
      <c r="H3723" s="162">
        <v>0</v>
      </c>
      <c r="I3723" s="162">
        <v>0</v>
      </c>
      <c r="J3723" s="162">
        <v>0</v>
      </c>
      <c r="K3723" s="163">
        <f>Лист4!E3721/1000</f>
        <v>76.559599999999989</v>
      </c>
      <c r="L3723" s="164"/>
      <c r="M3723" s="164"/>
    </row>
    <row r="3724" spans="1:13" s="167" customFormat="1" ht="22.5" customHeight="1" x14ac:dyDescent="0.25">
      <c r="A3724" s="45" t="str">
        <f>Лист4!A3722</f>
        <v xml:space="preserve">Кирова ул. д.6 </v>
      </c>
      <c r="B3724" s="185" t="str">
        <f>Лист4!C3722</f>
        <v>Лиманский район, рп. Лиман</v>
      </c>
      <c r="C3724" s="46">
        <f t="shared" si="116"/>
        <v>64.072091999999998</v>
      </c>
      <c r="D3724" s="46">
        <f t="shared" si="117"/>
        <v>4.0897079999999999</v>
      </c>
      <c r="E3724" s="160">
        <v>0</v>
      </c>
      <c r="F3724" s="161">
        <v>4.0897079999999999</v>
      </c>
      <c r="G3724" s="162">
        <v>0</v>
      </c>
      <c r="H3724" s="162">
        <v>0</v>
      </c>
      <c r="I3724" s="162">
        <v>0</v>
      </c>
      <c r="J3724" s="162">
        <v>0</v>
      </c>
      <c r="K3724" s="163">
        <f>Лист4!E3722/1000</f>
        <v>68.161799999999999</v>
      </c>
      <c r="L3724" s="164"/>
      <c r="M3724" s="164"/>
    </row>
    <row r="3725" spans="1:13" s="167" customFormat="1" ht="22.5" customHeight="1" x14ac:dyDescent="0.25">
      <c r="A3725" s="45" t="str">
        <f>Лист4!A3723</f>
        <v xml:space="preserve">Кирова ул. д.8 </v>
      </c>
      <c r="B3725" s="185" t="str">
        <f>Лист4!C3723</f>
        <v>Лиманский район, рп. Лиман</v>
      </c>
      <c r="C3725" s="46">
        <f t="shared" si="116"/>
        <v>117.42517600000001</v>
      </c>
      <c r="D3725" s="46">
        <f t="shared" si="117"/>
        <v>7.4952240000000012</v>
      </c>
      <c r="E3725" s="160">
        <v>0</v>
      </c>
      <c r="F3725" s="161">
        <v>7.4952240000000012</v>
      </c>
      <c r="G3725" s="162">
        <v>0</v>
      </c>
      <c r="H3725" s="162">
        <v>0</v>
      </c>
      <c r="I3725" s="162">
        <v>0</v>
      </c>
      <c r="J3725" s="162">
        <v>0</v>
      </c>
      <c r="K3725" s="163">
        <f>Лист4!E3723/1000</f>
        <v>124.92040000000001</v>
      </c>
      <c r="L3725" s="164"/>
      <c r="M3725" s="164"/>
    </row>
    <row r="3726" spans="1:13" s="167" customFormat="1" ht="22.5" customHeight="1" x14ac:dyDescent="0.25">
      <c r="A3726" s="45" t="str">
        <f>Лист4!A3724</f>
        <v xml:space="preserve">Космонавтов ул. д.39 </v>
      </c>
      <c r="B3726" s="185" t="str">
        <f>Лист4!C3724</f>
        <v>Лиманский район, рп. Лиман</v>
      </c>
      <c r="C3726" s="46">
        <f t="shared" si="116"/>
        <v>16.765087999999999</v>
      </c>
      <c r="D3726" s="46">
        <f t="shared" si="117"/>
        <v>1.070112</v>
      </c>
      <c r="E3726" s="160">
        <v>0</v>
      </c>
      <c r="F3726" s="161">
        <v>1.070112</v>
      </c>
      <c r="G3726" s="162">
        <v>0</v>
      </c>
      <c r="H3726" s="162">
        <v>0</v>
      </c>
      <c r="I3726" s="162">
        <v>0</v>
      </c>
      <c r="J3726" s="162">
        <v>0</v>
      </c>
      <c r="K3726" s="163">
        <f>Лист4!E3724/1000</f>
        <v>17.8352</v>
      </c>
      <c r="L3726" s="164"/>
      <c r="M3726" s="164"/>
    </row>
    <row r="3727" spans="1:13" s="167" customFormat="1" ht="22.5" customHeight="1" x14ac:dyDescent="0.25">
      <c r="A3727" s="45" t="str">
        <f>Лист4!A3725</f>
        <v xml:space="preserve">Космонавтов ул. д.41 </v>
      </c>
      <c r="B3727" s="185" t="str">
        <f>Лист4!C3725</f>
        <v>Лиманский район, рп. Лиман</v>
      </c>
      <c r="C3727" s="46">
        <f t="shared" si="116"/>
        <v>0</v>
      </c>
      <c r="D3727" s="46">
        <f t="shared" si="117"/>
        <v>0</v>
      </c>
      <c r="E3727" s="160">
        <v>0</v>
      </c>
      <c r="F3727" s="161">
        <v>0</v>
      </c>
      <c r="G3727" s="162">
        <v>0</v>
      </c>
      <c r="H3727" s="162">
        <v>0</v>
      </c>
      <c r="I3727" s="162">
        <v>0</v>
      </c>
      <c r="J3727" s="162">
        <v>0</v>
      </c>
      <c r="K3727" s="163">
        <f>Лист4!E3725/1000</f>
        <v>0</v>
      </c>
      <c r="L3727" s="164"/>
      <c r="M3727" s="164"/>
    </row>
    <row r="3728" spans="1:13" s="167" customFormat="1" ht="22.5" customHeight="1" x14ac:dyDescent="0.25">
      <c r="A3728" s="45" t="str">
        <f>Лист4!A3726</f>
        <v xml:space="preserve">Космонавтов ул. д.43 </v>
      </c>
      <c r="B3728" s="185" t="str">
        <f>Лист4!C3726</f>
        <v>Лиманский район, рп. Лиман</v>
      </c>
      <c r="C3728" s="46">
        <f t="shared" si="116"/>
        <v>21.955579999999998</v>
      </c>
      <c r="D3728" s="46">
        <f t="shared" si="117"/>
        <v>1.4014199999999999</v>
      </c>
      <c r="E3728" s="160">
        <v>0</v>
      </c>
      <c r="F3728" s="161">
        <v>1.4014199999999999</v>
      </c>
      <c r="G3728" s="162">
        <v>0</v>
      </c>
      <c r="H3728" s="162">
        <v>0</v>
      </c>
      <c r="I3728" s="162">
        <v>0</v>
      </c>
      <c r="J3728" s="162">
        <v>0</v>
      </c>
      <c r="K3728" s="163">
        <f>Лист4!E3726/1000</f>
        <v>23.356999999999999</v>
      </c>
      <c r="L3728" s="164"/>
      <c r="M3728" s="164"/>
    </row>
    <row r="3729" spans="1:13" s="167" customFormat="1" ht="22.5" customHeight="1" x14ac:dyDescent="0.25">
      <c r="A3729" s="45" t="str">
        <f>Лист4!A3727</f>
        <v xml:space="preserve">Космонавтов ул. д.45 </v>
      </c>
      <c r="B3729" s="185" t="str">
        <f>Лист4!C3727</f>
        <v>Лиманский район, рп. Лиман</v>
      </c>
      <c r="C3729" s="46">
        <f t="shared" si="116"/>
        <v>33.854006000000005</v>
      </c>
      <c r="D3729" s="46">
        <f t="shared" si="117"/>
        <v>2.1608940000000003</v>
      </c>
      <c r="E3729" s="160">
        <v>0</v>
      </c>
      <c r="F3729" s="161">
        <v>2.1608940000000003</v>
      </c>
      <c r="G3729" s="162">
        <v>0</v>
      </c>
      <c r="H3729" s="162">
        <v>0</v>
      </c>
      <c r="I3729" s="162">
        <v>0</v>
      </c>
      <c r="J3729" s="162">
        <v>0</v>
      </c>
      <c r="K3729" s="163">
        <f>Лист4!E3727/1000</f>
        <v>36.014900000000004</v>
      </c>
      <c r="L3729" s="164"/>
      <c r="M3729" s="164"/>
    </row>
    <row r="3730" spans="1:13" s="167" customFormat="1" ht="22.5" customHeight="1" x14ac:dyDescent="0.25">
      <c r="A3730" s="45" t="str">
        <f>Лист4!A3728</f>
        <v xml:space="preserve">Космонавтов ул. д.60 </v>
      </c>
      <c r="B3730" s="185" t="str">
        <f>Лист4!C3728</f>
        <v>Лиманский район, рп. Лиман</v>
      </c>
      <c r="C3730" s="46">
        <f t="shared" si="116"/>
        <v>38.007113999999994</v>
      </c>
      <c r="D3730" s="46">
        <f t="shared" si="117"/>
        <v>2.4259859999999995</v>
      </c>
      <c r="E3730" s="160">
        <v>0</v>
      </c>
      <c r="F3730" s="161">
        <v>2.4259859999999995</v>
      </c>
      <c r="G3730" s="162">
        <v>0</v>
      </c>
      <c r="H3730" s="162">
        <v>0</v>
      </c>
      <c r="I3730" s="162">
        <v>0</v>
      </c>
      <c r="J3730" s="162">
        <v>0</v>
      </c>
      <c r="K3730" s="163">
        <f>Лист4!E3728/1000</f>
        <v>40.433099999999996</v>
      </c>
      <c r="L3730" s="164"/>
      <c r="M3730" s="164"/>
    </row>
    <row r="3731" spans="1:13" s="167" customFormat="1" ht="22.5" customHeight="1" x14ac:dyDescent="0.25">
      <c r="A3731" s="45" t="str">
        <f>Лист4!A3729</f>
        <v xml:space="preserve">Кочубея ул. д.30 </v>
      </c>
      <c r="B3731" s="185" t="str">
        <f>Лист4!C3729</f>
        <v>Лиманский район, рп. Лиман</v>
      </c>
      <c r="C3731" s="46">
        <f t="shared" si="116"/>
        <v>75.477581999999998</v>
      </c>
      <c r="D3731" s="46">
        <f t="shared" si="117"/>
        <v>4.8177180000000002</v>
      </c>
      <c r="E3731" s="160">
        <v>0</v>
      </c>
      <c r="F3731" s="161">
        <v>4.8177180000000002</v>
      </c>
      <c r="G3731" s="162">
        <v>0</v>
      </c>
      <c r="H3731" s="162">
        <v>0</v>
      </c>
      <c r="I3731" s="162">
        <v>0</v>
      </c>
      <c r="J3731" s="162">
        <v>0</v>
      </c>
      <c r="K3731" s="163">
        <f>Лист4!E3729/1000</f>
        <v>80.295299999999997</v>
      </c>
      <c r="L3731" s="164"/>
      <c r="M3731" s="164"/>
    </row>
    <row r="3732" spans="1:13" s="167" customFormat="1" ht="22.5" customHeight="1" x14ac:dyDescent="0.25">
      <c r="A3732" s="45" t="str">
        <f>Лист4!A3730</f>
        <v xml:space="preserve">Кочубея ул. д.40 </v>
      </c>
      <c r="B3732" s="185" t="str">
        <f>Лист4!C3730</f>
        <v>Лиманский район, рп. Лиман</v>
      </c>
      <c r="C3732" s="46">
        <f t="shared" si="116"/>
        <v>71.486248000000003</v>
      </c>
      <c r="D3732" s="46">
        <f t="shared" si="117"/>
        <v>4.5629519999999992</v>
      </c>
      <c r="E3732" s="160">
        <v>0</v>
      </c>
      <c r="F3732" s="161">
        <v>4.5629519999999992</v>
      </c>
      <c r="G3732" s="162">
        <v>0</v>
      </c>
      <c r="H3732" s="162">
        <v>0</v>
      </c>
      <c r="I3732" s="162">
        <v>0</v>
      </c>
      <c r="J3732" s="162">
        <v>0</v>
      </c>
      <c r="K3732" s="163">
        <f>Лист4!E3730/1000</f>
        <v>76.049199999999999</v>
      </c>
      <c r="L3732" s="164"/>
      <c r="M3732" s="164"/>
    </row>
    <row r="3733" spans="1:13" s="167" customFormat="1" ht="22.5" customHeight="1" x14ac:dyDescent="0.25">
      <c r="A3733" s="45" t="str">
        <f>Лист4!A3731</f>
        <v xml:space="preserve">Кочубея ул. д.41 </v>
      </c>
      <c r="B3733" s="185" t="str">
        <f>Лист4!C3731</f>
        <v>Лиманский район, рп. Лиман</v>
      </c>
      <c r="C3733" s="46">
        <f t="shared" si="116"/>
        <v>57.557797999999998</v>
      </c>
      <c r="D3733" s="46">
        <f t="shared" si="117"/>
        <v>3.673902</v>
      </c>
      <c r="E3733" s="160">
        <v>0</v>
      </c>
      <c r="F3733" s="161">
        <v>3.673902</v>
      </c>
      <c r="G3733" s="162">
        <v>0</v>
      </c>
      <c r="H3733" s="162">
        <v>0</v>
      </c>
      <c r="I3733" s="162">
        <v>0</v>
      </c>
      <c r="J3733" s="162">
        <v>0</v>
      </c>
      <c r="K3733" s="163">
        <f>Лист4!E3731/1000</f>
        <v>61.231699999999996</v>
      </c>
      <c r="L3733" s="164"/>
      <c r="M3733" s="164"/>
    </row>
    <row r="3734" spans="1:13" s="167" customFormat="1" ht="22.5" customHeight="1" x14ac:dyDescent="0.25">
      <c r="A3734" s="45" t="str">
        <f>Лист4!A3732</f>
        <v xml:space="preserve">Ленина ул. д.35 </v>
      </c>
      <c r="B3734" s="185" t="str">
        <f>Лист4!C3732</f>
        <v>Лиманский район, рп. Лиман</v>
      </c>
      <c r="C3734" s="46">
        <f t="shared" si="116"/>
        <v>0</v>
      </c>
      <c r="D3734" s="46">
        <f t="shared" si="117"/>
        <v>0</v>
      </c>
      <c r="E3734" s="160">
        <v>0</v>
      </c>
      <c r="F3734" s="161">
        <v>0</v>
      </c>
      <c r="G3734" s="162">
        <v>0</v>
      </c>
      <c r="H3734" s="162">
        <v>0</v>
      </c>
      <c r="I3734" s="162">
        <v>0</v>
      </c>
      <c r="J3734" s="162">
        <v>0</v>
      </c>
      <c r="K3734" s="163">
        <f>Лист4!E3732/1000</f>
        <v>0</v>
      </c>
      <c r="L3734" s="164"/>
      <c r="M3734" s="164"/>
    </row>
    <row r="3735" spans="1:13" s="167" customFormat="1" ht="22.5" customHeight="1" x14ac:dyDescent="0.25">
      <c r="A3735" s="45" t="str">
        <f>Лист4!A3733</f>
        <v xml:space="preserve">Ленина ул. д.47 </v>
      </c>
      <c r="B3735" s="185" t="str">
        <f>Лист4!C3733</f>
        <v>Лиманский район, рп. Лиман</v>
      </c>
      <c r="C3735" s="46">
        <f t="shared" si="116"/>
        <v>70.200516000000007</v>
      </c>
      <c r="D3735" s="46">
        <f t="shared" si="117"/>
        <v>4.4808840000000005</v>
      </c>
      <c r="E3735" s="160">
        <v>0</v>
      </c>
      <c r="F3735" s="161">
        <v>4.4808840000000005</v>
      </c>
      <c r="G3735" s="162">
        <v>0</v>
      </c>
      <c r="H3735" s="162">
        <v>0</v>
      </c>
      <c r="I3735" s="162">
        <v>0</v>
      </c>
      <c r="J3735" s="162">
        <v>0</v>
      </c>
      <c r="K3735" s="163">
        <f>Лист4!E3733/1000-J3735</f>
        <v>74.681400000000011</v>
      </c>
      <c r="L3735" s="164"/>
      <c r="M3735" s="164"/>
    </row>
    <row r="3736" spans="1:13" s="167" customFormat="1" ht="22.5" customHeight="1" x14ac:dyDescent="0.25">
      <c r="A3736" s="45" t="str">
        <f>Лист4!A3734</f>
        <v xml:space="preserve">Ленина ул. д.49 </v>
      </c>
      <c r="B3736" s="185" t="str">
        <f>Лист4!C3734</f>
        <v>Лиманский район, рп. Лиман</v>
      </c>
      <c r="C3736" s="46">
        <f t="shared" si="116"/>
        <v>203.24398000000002</v>
      </c>
      <c r="D3736" s="46">
        <f t="shared" si="117"/>
        <v>12.973020000000002</v>
      </c>
      <c r="E3736" s="160">
        <v>0</v>
      </c>
      <c r="F3736" s="161">
        <v>12.973020000000002</v>
      </c>
      <c r="G3736" s="162">
        <v>0</v>
      </c>
      <c r="H3736" s="162">
        <v>0</v>
      </c>
      <c r="I3736" s="162">
        <v>0</v>
      </c>
      <c r="J3736" s="162">
        <v>0</v>
      </c>
      <c r="K3736" s="163">
        <f>Лист4!E3734/1000</f>
        <v>216.21700000000001</v>
      </c>
      <c r="L3736" s="164"/>
      <c r="M3736" s="164"/>
    </row>
    <row r="3737" spans="1:13" s="167" customFormat="1" ht="22.5" customHeight="1" x14ac:dyDescent="0.25">
      <c r="A3737" s="45" t="str">
        <f>Лист4!A3735</f>
        <v xml:space="preserve">Ленина ул. д.51 </v>
      </c>
      <c r="B3737" s="185" t="str">
        <f>Лист4!C3735</f>
        <v>Лиманский район, рп. Лиман</v>
      </c>
      <c r="C3737" s="46">
        <f t="shared" si="116"/>
        <v>301.80683399999998</v>
      </c>
      <c r="D3737" s="46">
        <f t="shared" si="117"/>
        <v>19.264265999999999</v>
      </c>
      <c r="E3737" s="160">
        <v>0</v>
      </c>
      <c r="F3737" s="161">
        <v>19.264265999999999</v>
      </c>
      <c r="G3737" s="162">
        <v>0</v>
      </c>
      <c r="H3737" s="162">
        <v>0</v>
      </c>
      <c r="I3737" s="162">
        <v>0</v>
      </c>
      <c r="J3737" s="162">
        <v>0</v>
      </c>
      <c r="K3737" s="163">
        <f>Лист4!E3735/1000</f>
        <v>321.0711</v>
      </c>
      <c r="L3737" s="164"/>
      <c r="M3737" s="164"/>
    </row>
    <row r="3738" spans="1:13" s="167" customFormat="1" ht="22.5" customHeight="1" x14ac:dyDescent="0.25">
      <c r="A3738" s="45" t="str">
        <f>Лист4!A3736</f>
        <v xml:space="preserve">Лиман ул. д.47 </v>
      </c>
      <c r="B3738" s="185" t="str">
        <f>Лист4!C3736</f>
        <v>Лиманский район, рп. Лиман</v>
      </c>
      <c r="C3738" s="46">
        <f t="shared" si="116"/>
        <v>8.847468000000001</v>
      </c>
      <c r="D3738" s="46">
        <f t="shared" si="117"/>
        <v>0.56473200000000001</v>
      </c>
      <c r="E3738" s="160">
        <v>0</v>
      </c>
      <c r="F3738" s="161">
        <v>0.56473200000000001</v>
      </c>
      <c r="G3738" s="162">
        <v>0</v>
      </c>
      <c r="H3738" s="162">
        <v>0</v>
      </c>
      <c r="I3738" s="162">
        <v>0</v>
      </c>
      <c r="J3738" s="162">
        <v>0</v>
      </c>
      <c r="K3738" s="163">
        <f>Лист4!E3736/1000</f>
        <v>9.4122000000000003</v>
      </c>
      <c r="L3738" s="164"/>
      <c r="M3738" s="164"/>
    </row>
    <row r="3739" spans="1:13" s="167" customFormat="1" ht="22.5" customHeight="1" x14ac:dyDescent="0.25">
      <c r="A3739" s="45" t="str">
        <f>Лист4!A3737</f>
        <v xml:space="preserve">Мелиоративная ул. д.2 </v>
      </c>
      <c r="B3739" s="185" t="str">
        <f>Лист4!C3737</f>
        <v>Лиманский район, рп. Лиман</v>
      </c>
      <c r="C3739" s="46">
        <f t="shared" si="116"/>
        <v>35.568942</v>
      </c>
      <c r="D3739" s="46">
        <f t="shared" si="117"/>
        <v>2.2703580000000003</v>
      </c>
      <c r="E3739" s="160">
        <v>0</v>
      </c>
      <c r="F3739" s="161">
        <v>2.2703580000000003</v>
      </c>
      <c r="G3739" s="162">
        <v>0</v>
      </c>
      <c r="H3739" s="162">
        <v>0</v>
      </c>
      <c r="I3739" s="162">
        <v>0</v>
      </c>
      <c r="J3739" s="162">
        <v>0</v>
      </c>
      <c r="K3739" s="163">
        <f>Лист4!E3737/1000</f>
        <v>37.839300000000001</v>
      </c>
      <c r="L3739" s="164"/>
      <c r="M3739" s="164"/>
    </row>
    <row r="3740" spans="1:13" s="167" customFormat="1" ht="22.5" customHeight="1" x14ac:dyDescent="0.25">
      <c r="A3740" s="45" t="str">
        <f>Лист4!A3738</f>
        <v xml:space="preserve">Мелиоративная ул. д.3 </v>
      </c>
      <c r="B3740" s="185" t="str">
        <f>Лист4!C3738</f>
        <v>Лиманский район, рп. Лиман</v>
      </c>
      <c r="C3740" s="46">
        <f t="shared" si="116"/>
        <v>30.479406000000001</v>
      </c>
      <c r="D3740" s="46">
        <f t="shared" si="117"/>
        <v>1.9454940000000001</v>
      </c>
      <c r="E3740" s="160">
        <v>0</v>
      </c>
      <c r="F3740" s="161">
        <v>1.9454940000000001</v>
      </c>
      <c r="G3740" s="162">
        <v>0</v>
      </c>
      <c r="H3740" s="162">
        <v>0</v>
      </c>
      <c r="I3740" s="162">
        <v>0</v>
      </c>
      <c r="J3740" s="162">
        <v>0</v>
      </c>
      <c r="K3740" s="163">
        <f>Лист4!E3738/1000</f>
        <v>32.424900000000001</v>
      </c>
      <c r="L3740" s="164"/>
      <c r="M3740" s="164"/>
    </row>
    <row r="3741" spans="1:13" s="167" customFormat="1" ht="22.5" customHeight="1" x14ac:dyDescent="0.25">
      <c r="A3741" s="45" t="str">
        <f>Лист4!A3739</f>
        <v xml:space="preserve">Мелиоративная ул. д.4 </v>
      </c>
      <c r="B3741" s="185" t="str">
        <f>Лист4!C3739</f>
        <v>Лиманский район, рп. Лиман</v>
      </c>
      <c r="C3741" s="46">
        <f t="shared" si="116"/>
        <v>30.273358000000002</v>
      </c>
      <c r="D3741" s="46">
        <f t="shared" si="117"/>
        <v>1.9323419999999998</v>
      </c>
      <c r="E3741" s="160">
        <v>0</v>
      </c>
      <c r="F3741" s="161">
        <v>1.9323419999999998</v>
      </c>
      <c r="G3741" s="162">
        <v>0</v>
      </c>
      <c r="H3741" s="162">
        <v>0</v>
      </c>
      <c r="I3741" s="162">
        <v>0</v>
      </c>
      <c r="J3741" s="162">
        <v>0</v>
      </c>
      <c r="K3741" s="163">
        <f>Лист4!E3739/1000</f>
        <v>32.2057</v>
      </c>
      <c r="L3741" s="164"/>
      <c r="M3741" s="164"/>
    </row>
    <row r="3742" spans="1:13" s="167" customFormat="1" ht="22.5" customHeight="1" x14ac:dyDescent="0.25">
      <c r="A3742" s="45" t="str">
        <f>Лист4!A3740</f>
        <v xml:space="preserve">Мира ул. д.1 </v>
      </c>
      <c r="B3742" s="185" t="str">
        <f>Лист4!C3740</f>
        <v>Лиманский район, рп. Лиман</v>
      </c>
      <c r="C3742" s="46">
        <f t="shared" si="116"/>
        <v>29.512146000000001</v>
      </c>
      <c r="D3742" s="46">
        <f t="shared" si="117"/>
        <v>1.8837539999999999</v>
      </c>
      <c r="E3742" s="160">
        <v>0</v>
      </c>
      <c r="F3742" s="161">
        <v>1.8837539999999999</v>
      </c>
      <c r="G3742" s="162">
        <v>0</v>
      </c>
      <c r="H3742" s="162">
        <v>0</v>
      </c>
      <c r="I3742" s="162">
        <v>0</v>
      </c>
      <c r="J3742" s="162">
        <v>0</v>
      </c>
      <c r="K3742" s="163">
        <f>Лист4!E3740/1000</f>
        <v>31.395900000000001</v>
      </c>
      <c r="L3742" s="164"/>
      <c r="M3742" s="164"/>
    </row>
    <row r="3743" spans="1:13" s="167" customFormat="1" ht="22.5" customHeight="1" x14ac:dyDescent="0.25">
      <c r="A3743" s="45" t="str">
        <f>Лист4!A3741</f>
        <v xml:space="preserve">Мира ул. д.1А </v>
      </c>
      <c r="B3743" s="185" t="str">
        <f>Лист4!C3741</f>
        <v>Лиманский район, рп. Лиман</v>
      </c>
      <c r="C3743" s="46">
        <f t="shared" si="116"/>
        <v>48.189570000000003</v>
      </c>
      <c r="D3743" s="46">
        <f t="shared" si="117"/>
        <v>3.0759300000000005</v>
      </c>
      <c r="E3743" s="160">
        <v>0</v>
      </c>
      <c r="F3743" s="161">
        <v>3.0759300000000005</v>
      </c>
      <c r="G3743" s="162">
        <v>0</v>
      </c>
      <c r="H3743" s="162">
        <v>0</v>
      </c>
      <c r="I3743" s="162">
        <v>0</v>
      </c>
      <c r="J3743" s="162">
        <v>0</v>
      </c>
      <c r="K3743" s="163">
        <f>Лист4!E3741/1000</f>
        <v>51.265500000000003</v>
      </c>
      <c r="L3743" s="164"/>
      <c r="M3743" s="164"/>
    </row>
    <row r="3744" spans="1:13" s="167" customFormat="1" ht="22.5" customHeight="1" x14ac:dyDescent="0.25">
      <c r="A3744" s="45" t="str">
        <f>Лист4!A3742</f>
        <v xml:space="preserve">Мира ул. д.49 </v>
      </c>
      <c r="B3744" s="185" t="str">
        <f>Лист4!C3742</f>
        <v>Лиманский район, рп. Лиман</v>
      </c>
      <c r="C3744" s="46">
        <f t="shared" si="116"/>
        <v>0.67491999999999996</v>
      </c>
      <c r="D3744" s="46">
        <f t="shared" si="117"/>
        <v>4.308E-2</v>
      </c>
      <c r="E3744" s="160">
        <v>0</v>
      </c>
      <c r="F3744" s="161">
        <v>4.308E-2</v>
      </c>
      <c r="G3744" s="162">
        <v>0</v>
      </c>
      <c r="H3744" s="162">
        <v>0</v>
      </c>
      <c r="I3744" s="162">
        <v>0</v>
      </c>
      <c r="J3744" s="162">
        <v>0</v>
      </c>
      <c r="K3744" s="163">
        <f>Лист4!E3742/1000</f>
        <v>0.71799999999999997</v>
      </c>
      <c r="L3744" s="164"/>
      <c r="M3744" s="164"/>
    </row>
    <row r="3745" spans="1:13" s="167" customFormat="1" ht="22.5" customHeight="1" x14ac:dyDescent="0.25">
      <c r="A3745" s="45" t="str">
        <f>Лист4!A3743</f>
        <v xml:space="preserve">Мира ул. д.51 </v>
      </c>
      <c r="B3745" s="185" t="str">
        <f>Лист4!C3743</f>
        <v>Лиманский район, рп. Лиман</v>
      </c>
      <c r="C3745" s="46">
        <f t="shared" si="116"/>
        <v>0</v>
      </c>
      <c r="D3745" s="46">
        <f t="shared" si="117"/>
        <v>0</v>
      </c>
      <c r="E3745" s="160">
        <v>0</v>
      </c>
      <c r="F3745" s="161">
        <v>0</v>
      </c>
      <c r="G3745" s="162">
        <v>0</v>
      </c>
      <c r="H3745" s="162">
        <v>0</v>
      </c>
      <c r="I3745" s="162">
        <v>0</v>
      </c>
      <c r="J3745" s="162">
        <v>0</v>
      </c>
      <c r="K3745" s="163">
        <f>Лист4!E3743/1000</f>
        <v>0</v>
      </c>
      <c r="L3745" s="164"/>
      <c r="M3745" s="164"/>
    </row>
    <row r="3746" spans="1:13" s="167" customFormat="1" ht="22.5" customHeight="1" x14ac:dyDescent="0.25">
      <c r="A3746" s="45" t="str">
        <f>Лист4!A3744</f>
        <v xml:space="preserve">Мира ул. д.53 </v>
      </c>
      <c r="B3746" s="185" t="str">
        <f>Лист4!C3744</f>
        <v>Лиманский район, рп. Лиман</v>
      </c>
      <c r="C3746" s="46">
        <f t="shared" si="116"/>
        <v>14.502225999999999</v>
      </c>
      <c r="D3746" s="46">
        <f t="shared" si="117"/>
        <v>0.925674</v>
      </c>
      <c r="E3746" s="160">
        <v>0</v>
      </c>
      <c r="F3746" s="161">
        <v>0.925674</v>
      </c>
      <c r="G3746" s="162">
        <v>0</v>
      </c>
      <c r="H3746" s="162">
        <v>0</v>
      </c>
      <c r="I3746" s="162">
        <v>0</v>
      </c>
      <c r="J3746" s="162">
        <v>0</v>
      </c>
      <c r="K3746" s="163">
        <f>Лист4!E3744/1000</f>
        <v>15.427899999999999</v>
      </c>
      <c r="L3746" s="164"/>
      <c r="M3746" s="164"/>
    </row>
    <row r="3747" spans="1:13" s="167" customFormat="1" ht="22.5" customHeight="1" x14ac:dyDescent="0.25">
      <c r="A3747" s="45" t="str">
        <f>Лист4!A3745</f>
        <v xml:space="preserve">Мира ул. д.55 </v>
      </c>
      <c r="B3747" s="185" t="str">
        <f>Лист4!C3745</f>
        <v>Лиманский район, рп. Лиман</v>
      </c>
      <c r="C3747" s="46">
        <f t="shared" si="116"/>
        <v>0</v>
      </c>
      <c r="D3747" s="46">
        <f t="shared" si="117"/>
        <v>0</v>
      </c>
      <c r="E3747" s="160">
        <v>0</v>
      </c>
      <c r="F3747" s="161">
        <v>0</v>
      </c>
      <c r="G3747" s="162">
        <v>0</v>
      </c>
      <c r="H3747" s="162">
        <v>0</v>
      </c>
      <c r="I3747" s="162">
        <v>0</v>
      </c>
      <c r="J3747" s="162">
        <v>0</v>
      </c>
      <c r="K3747" s="163">
        <f>Лист4!E3745/1000</f>
        <v>0</v>
      </c>
      <c r="L3747" s="164"/>
      <c r="M3747" s="164"/>
    </row>
    <row r="3748" spans="1:13" s="167" customFormat="1" ht="22.5" customHeight="1" x14ac:dyDescent="0.25">
      <c r="A3748" s="45" t="str">
        <f>Лист4!A3746</f>
        <v xml:space="preserve">Н.Островского ул. д.14 </v>
      </c>
      <c r="B3748" s="185" t="str">
        <f>Лист4!C3746</f>
        <v>Лиманский район, рп. Лиман</v>
      </c>
      <c r="C3748" s="46">
        <f t="shared" si="116"/>
        <v>204.57314</v>
      </c>
      <c r="D3748" s="46">
        <f t="shared" si="117"/>
        <v>13.05786</v>
      </c>
      <c r="E3748" s="160">
        <v>0</v>
      </c>
      <c r="F3748" s="161">
        <v>13.05786</v>
      </c>
      <c r="G3748" s="162">
        <v>0</v>
      </c>
      <c r="H3748" s="162">
        <v>0</v>
      </c>
      <c r="I3748" s="162">
        <v>0</v>
      </c>
      <c r="J3748" s="162">
        <v>0</v>
      </c>
      <c r="K3748" s="163">
        <f>Лист4!E3746/1000</f>
        <v>217.631</v>
      </c>
      <c r="L3748" s="164"/>
      <c r="M3748" s="164"/>
    </row>
    <row r="3749" spans="1:13" s="167" customFormat="1" ht="23.25" customHeight="1" x14ac:dyDescent="0.25">
      <c r="A3749" s="45" t="str">
        <f>Лист4!A3747</f>
        <v xml:space="preserve">Советская ул. д.99 </v>
      </c>
      <c r="B3749" s="185" t="str">
        <f>Лист4!C3747</f>
        <v>Лиманский район, рп. Лиман</v>
      </c>
      <c r="C3749" s="46">
        <f t="shared" si="116"/>
        <v>4.5721600000000002</v>
      </c>
      <c r="D3749" s="46">
        <f t="shared" si="117"/>
        <v>0.29183999999999999</v>
      </c>
      <c r="E3749" s="160">
        <v>0</v>
      </c>
      <c r="F3749" s="161">
        <v>0.29183999999999999</v>
      </c>
      <c r="G3749" s="162">
        <v>0</v>
      </c>
      <c r="H3749" s="162">
        <v>0</v>
      </c>
      <c r="I3749" s="162">
        <v>0</v>
      </c>
      <c r="J3749" s="162">
        <v>0</v>
      </c>
      <c r="K3749" s="163">
        <f>Лист4!E3747/1000</f>
        <v>4.8639999999999999</v>
      </c>
      <c r="L3749" s="164"/>
      <c r="M3749" s="164"/>
    </row>
    <row r="3750" spans="1:13" s="167" customFormat="1" ht="22.5" customHeight="1" x14ac:dyDescent="0.25">
      <c r="A3750" s="45" t="str">
        <f>Лист4!A3748</f>
        <v xml:space="preserve">Чкалова ул. д.49 </v>
      </c>
      <c r="B3750" s="185" t="str">
        <f>Лист4!C3748</f>
        <v>Лиманский район, рп. Лиман</v>
      </c>
      <c r="C3750" s="46">
        <f t="shared" si="116"/>
        <v>23.839076800000001</v>
      </c>
      <c r="D3750" s="46">
        <f t="shared" si="117"/>
        <v>1.5216432000000002</v>
      </c>
      <c r="E3750" s="160">
        <v>0</v>
      </c>
      <c r="F3750" s="161">
        <v>1.5216432000000002</v>
      </c>
      <c r="G3750" s="162">
        <v>0</v>
      </c>
      <c r="H3750" s="162">
        <v>0</v>
      </c>
      <c r="I3750" s="162">
        <v>0</v>
      </c>
      <c r="J3750" s="162">
        <v>0</v>
      </c>
      <c r="K3750" s="163">
        <f>Лист4!E3748/1000</f>
        <v>25.360720000000001</v>
      </c>
      <c r="L3750" s="164"/>
      <c r="M3750" s="164"/>
    </row>
    <row r="3751" spans="1:13" s="167" customFormat="1" ht="22.5" customHeight="1" x14ac:dyDescent="0.25">
      <c r="A3751" s="45" t="str">
        <f>Лист4!A3749</f>
        <v xml:space="preserve">Школьная ул. д.4 </v>
      </c>
      <c r="B3751" s="185" t="str">
        <f>Лист4!C3749</f>
        <v>Лиманский район, с. Зензели</v>
      </c>
      <c r="C3751" s="46">
        <f t="shared" si="116"/>
        <v>4.9253179999999999</v>
      </c>
      <c r="D3751" s="46">
        <f t="shared" si="117"/>
        <v>0.31438199999999999</v>
      </c>
      <c r="E3751" s="160">
        <v>0</v>
      </c>
      <c r="F3751" s="161">
        <v>0.31438199999999999</v>
      </c>
      <c r="G3751" s="162">
        <v>0</v>
      </c>
      <c r="H3751" s="162">
        <v>0</v>
      </c>
      <c r="I3751" s="162">
        <v>0</v>
      </c>
      <c r="J3751" s="162">
        <v>0</v>
      </c>
      <c r="K3751" s="163">
        <f>Лист4!E3749/1000</f>
        <v>5.2397</v>
      </c>
      <c r="L3751" s="164"/>
      <c r="M3751" s="164"/>
    </row>
    <row r="3752" spans="1:13" s="167" customFormat="1" ht="22.5" customHeight="1" x14ac:dyDescent="0.25">
      <c r="A3752" s="45" t="str">
        <f>Лист4!A3750</f>
        <v xml:space="preserve">Школьная ул. д.6 </v>
      </c>
      <c r="B3752" s="185" t="str">
        <f>Лист4!C3750</f>
        <v>Лиманский район, с. Зензели</v>
      </c>
      <c r="C3752" s="46">
        <f t="shared" si="116"/>
        <v>0</v>
      </c>
      <c r="D3752" s="46">
        <f t="shared" si="117"/>
        <v>0</v>
      </c>
      <c r="E3752" s="160">
        <v>0</v>
      </c>
      <c r="F3752" s="161">
        <v>0</v>
      </c>
      <c r="G3752" s="162">
        <v>0</v>
      </c>
      <c r="H3752" s="162">
        <v>0</v>
      </c>
      <c r="I3752" s="162">
        <v>0</v>
      </c>
      <c r="J3752" s="162">
        <v>0</v>
      </c>
      <c r="K3752" s="163">
        <f>Лист4!E3750/1000</f>
        <v>0</v>
      </c>
      <c r="L3752" s="164"/>
      <c r="M3752" s="164"/>
    </row>
    <row r="3753" spans="1:13" s="167" customFormat="1" ht="22.5" customHeight="1" x14ac:dyDescent="0.25">
      <c r="A3753" s="45" t="str">
        <f>Лист4!A3751</f>
        <v xml:space="preserve">Советская ул. д.1 </v>
      </c>
      <c r="B3753" s="185" t="str">
        <f>Лист4!C3751</f>
        <v>Лиманский район, с. Караванное</v>
      </c>
      <c r="C3753" s="46">
        <f t="shared" si="116"/>
        <v>0</v>
      </c>
      <c r="D3753" s="46">
        <f t="shared" si="117"/>
        <v>0</v>
      </c>
      <c r="E3753" s="160">
        <v>0</v>
      </c>
      <c r="F3753" s="161">
        <v>0</v>
      </c>
      <c r="G3753" s="162">
        <v>0</v>
      </c>
      <c r="H3753" s="162">
        <v>0</v>
      </c>
      <c r="I3753" s="162">
        <v>0</v>
      </c>
      <c r="J3753" s="162">
        <v>0</v>
      </c>
      <c r="K3753" s="163">
        <f>Лист4!E3751/1000</f>
        <v>0</v>
      </c>
      <c r="L3753" s="164"/>
      <c r="M3753" s="164"/>
    </row>
    <row r="3754" spans="1:13" s="167" customFormat="1" ht="22.5" customHeight="1" x14ac:dyDescent="0.25">
      <c r="A3754" s="45" t="str">
        <f>Лист4!A3752</f>
        <v xml:space="preserve">Советская ул. д.3 </v>
      </c>
      <c r="B3754" s="185" t="str">
        <f>Лист4!C3752</f>
        <v>Лиманский район, с. Караванное</v>
      </c>
      <c r="C3754" s="46">
        <f t="shared" si="116"/>
        <v>0</v>
      </c>
      <c r="D3754" s="46">
        <f t="shared" si="117"/>
        <v>0</v>
      </c>
      <c r="E3754" s="160">
        <v>0</v>
      </c>
      <c r="F3754" s="161">
        <v>0</v>
      </c>
      <c r="G3754" s="162">
        <v>0</v>
      </c>
      <c r="H3754" s="162">
        <v>0</v>
      </c>
      <c r="I3754" s="162">
        <v>0</v>
      </c>
      <c r="J3754" s="162">
        <v>0</v>
      </c>
      <c r="K3754" s="163">
        <f>Лист4!E3752/1000</f>
        <v>0</v>
      </c>
      <c r="L3754" s="164"/>
      <c r="M3754" s="164"/>
    </row>
    <row r="3755" spans="1:13" s="167" customFormat="1" ht="22.5" customHeight="1" x14ac:dyDescent="0.25">
      <c r="A3755" s="45" t="str">
        <f>Лист4!A3753</f>
        <v xml:space="preserve">Советская ул. д.5 </v>
      </c>
      <c r="B3755" s="185" t="str">
        <f>Лист4!C3753</f>
        <v>Лиманский район, с. Караванное</v>
      </c>
      <c r="C3755" s="46">
        <f t="shared" si="116"/>
        <v>0</v>
      </c>
      <c r="D3755" s="46">
        <f t="shared" si="117"/>
        <v>0</v>
      </c>
      <c r="E3755" s="160">
        <v>0</v>
      </c>
      <c r="F3755" s="161">
        <v>0</v>
      </c>
      <c r="G3755" s="162">
        <v>0</v>
      </c>
      <c r="H3755" s="162">
        <v>0</v>
      </c>
      <c r="I3755" s="162">
        <v>0</v>
      </c>
      <c r="J3755" s="162">
        <v>0</v>
      </c>
      <c r="K3755" s="163">
        <f>Лист4!E3753/1000</f>
        <v>0</v>
      </c>
      <c r="L3755" s="164"/>
      <c r="M3755" s="164"/>
    </row>
    <row r="3756" spans="1:13" s="167" customFormat="1" ht="22.5" customHeight="1" x14ac:dyDescent="0.25">
      <c r="A3756" s="45" t="str">
        <f>Лист4!A3754</f>
        <v xml:space="preserve">Заводская ул. д.4 </v>
      </c>
      <c r="B3756" s="185" t="str">
        <f>Лист4!C3754</f>
        <v>Лиманский район, с. Лесное</v>
      </c>
      <c r="C3756" s="46">
        <f t="shared" si="116"/>
        <v>118.70148919999998</v>
      </c>
      <c r="D3756" s="46">
        <f t="shared" si="117"/>
        <v>7.5766907999999979</v>
      </c>
      <c r="E3756" s="160">
        <v>0</v>
      </c>
      <c r="F3756" s="161">
        <v>7.5766907999999979</v>
      </c>
      <c r="G3756" s="162">
        <v>0</v>
      </c>
      <c r="H3756" s="162">
        <v>0</v>
      </c>
      <c r="I3756" s="162">
        <v>0</v>
      </c>
      <c r="J3756" s="162">
        <v>0</v>
      </c>
      <c r="K3756" s="163">
        <f>Лист4!E3754/1000</f>
        <v>126.27817999999998</v>
      </c>
      <c r="L3756" s="164"/>
      <c r="M3756" s="164"/>
    </row>
    <row r="3757" spans="1:13" s="167" customFormat="1" ht="22.5" customHeight="1" x14ac:dyDescent="0.25">
      <c r="A3757" s="45" t="str">
        <f>Лист4!A3755</f>
        <v xml:space="preserve">Советская ул. д.155 </v>
      </c>
      <c r="B3757" s="185" t="str">
        <f>Лист4!C3755</f>
        <v xml:space="preserve">Советская ул. д.155 </v>
      </c>
      <c r="C3757" s="46">
        <f t="shared" si="116"/>
        <v>4.6969919999999998</v>
      </c>
      <c r="D3757" s="46">
        <f t="shared" si="117"/>
        <v>0.29980799999999996</v>
      </c>
      <c r="E3757" s="160">
        <v>0</v>
      </c>
      <c r="F3757" s="161">
        <v>0.29980799999999996</v>
      </c>
      <c r="G3757" s="162">
        <v>0</v>
      </c>
      <c r="H3757" s="162">
        <v>0</v>
      </c>
      <c r="I3757" s="162">
        <v>0</v>
      </c>
      <c r="J3757" s="162">
        <v>0</v>
      </c>
      <c r="K3757" s="163">
        <f>Лист4!E3755/1000</f>
        <v>4.9967999999999995</v>
      </c>
      <c r="L3757" s="164"/>
      <c r="M3757" s="164"/>
    </row>
    <row r="3758" spans="1:13" s="167" customFormat="1" ht="22.5" customHeight="1" x14ac:dyDescent="0.25">
      <c r="A3758" s="45" t="str">
        <f>Лист4!A3756</f>
        <v>Астраханская ул. д.10 пом.010Н</v>
      </c>
      <c r="B3758" s="185" t="str">
        <f>Лист4!C3756</f>
        <v>Наримановский район, г. Нариманов</v>
      </c>
      <c r="C3758" s="46">
        <f t="shared" si="116"/>
        <v>14.700490799999999</v>
      </c>
      <c r="D3758" s="46">
        <f t="shared" si="117"/>
        <v>0.93832919999999986</v>
      </c>
      <c r="E3758" s="160">
        <v>0</v>
      </c>
      <c r="F3758" s="161">
        <v>0.93832919999999986</v>
      </c>
      <c r="G3758" s="162">
        <v>0</v>
      </c>
      <c r="H3758" s="162">
        <v>0</v>
      </c>
      <c r="I3758" s="162">
        <v>0</v>
      </c>
      <c r="J3758" s="162">
        <v>0</v>
      </c>
      <c r="K3758" s="163">
        <f>Лист4!E3756/1000</f>
        <v>15.638819999999999</v>
      </c>
      <c r="L3758" s="164"/>
      <c r="M3758" s="164"/>
    </row>
    <row r="3759" spans="1:13" s="167" customFormat="1" ht="22.5" customHeight="1" x14ac:dyDescent="0.25">
      <c r="A3759" s="45" t="str">
        <f>Лист4!A3757</f>
        <v xml:space="preserve">Астраханская ул. д.11 </v>
      </c>
      <c r="B3759" s="185" t="str">
        <f>Лист4!C3757</f>
        <v>Наримановский район, г. Нариманов</v>
      </c>
      <c r="C3759" s="46">
        <f t="shared" si="116"/>
        <v>165.3785992</v>
      </c>
      <c r="D3759" s="46">
        <f t="shared" si="117"/>
        <v>10.5560808</v>
      </c>
      <c r="E3759" s="160">
        <v>0</v>
      </c>
      <c r="F3759" s="161">
        <v>10.5560808</v>
      </c>
      <c r="G3759" s="162">
        <v>0</v>
      </c>
      <c r="H3759" s="162">
        <v>0</v>
      </c>
      <c r="I3759" s="162">
        <v>0</v>
      </c>
      <c r="J3759" s="162">
        <v>0</v>
      </c>
      <c r="K3759" s="163">
        <f>Лист4!E3757/1000</f>
        <v>175.93467999999999</v>
      </c>
      <c r="L3759" s="164"/>
      <c r="M3759" s="164"/>
    </row>
    <row r="3760" spans="1:13" s="167" customFormat="1" ht="22.5" customHeight="1" x14ac:dyDescent="0.25">
      <c r="A3760" s="45" t="str">
        <f>Лист4!A3758</f>
        <v xml:space="preserve">Астраханская ул. д.3 </v>
      </c>
      <c r="B3760" s="185" t="str">
        <f>Лист4!C3758</f>
        <v>Наримановский район, г. Нариманов</v>
      </c>
      <c r="C3760" s="46">
        <f t="shared" si="116"/>
        <v>350.83516600000007</v>
      </c>
      <c r="D3760" s="46">
        <f t="shared" si="117"/>
        <v>22.393734000000002</v>
      </c>
      <c r="E3760" s="160">
        <v>0</v>
      </c>
      <c r="F3760" s="161">
        <v>22.393734000000002</v>
      </c>
      <c r="G3760" s="162">
        <v>0</v>
      </c>
      <c r="H3760" s="162">
        <v>0</v>
      </c>
      <c r="I3760" s="162">
        <v>0</v>
      </c>
      <c r="J3760" s="162">
        <f>1794.04+830.46+1561.77</f>
        <v>4186.2700000000004</v>
      </c>
      <c r="K3760" s="163">
        <f>Лист4!E3758/1000-J3760</f>
        <v>-3813.0411000000004</v>
      </c>
      <c r="L3760" s="164"/>
      <c r="M3760" s="164"/>
    </row>
    <row r="3761" spans="1:13" s="167" customFormat="1" ht="22.5" customHeight="1" x14ac:dyDescent="0.25">
      <c r="A3761" s="45" t="str">
        <f>Лист4!A3759</f>
        <v xml:space="preserve">Астраханская ул. д.5 </v>
      </c>
      <c r="B3761" s="185" t="str">
        <f>Лист4!C3759</f>
        <v>Наримановский район, г. Нариманов</v>
      </c>
      <c r="C3761" s="46">
        <f t="shared" si="116"/>
        <v>388.19328519999993</v>
      </c>
      <c r="D3761" s="46">
        <f t="shared" si="117"/>
        <v>24.778294799999991</v>
      </c>
      <c r="E3761" s="160">
        <v>0</v>
      </c>
      <c r="F3761" s="161">
        <v>24.778294799999991</v>
      </c>
      <c r="G3761" s="162">
        <v>0</v>
      </c>
      <c r="H3761" s="162">
        <v>0</v>
      </c>
      <c r="I3761" s="162">
        <v>0</v>
      </c>
      <c r="J3761" s="162">
        <v>0</v>
      </c>
      <c r="K3761" s="163">
        <f>Лист4!E3759/1000</f>
        <v>412.9715799999999</v>
      </c>
      <c r="L3761" s="164"/>
      <c r="M3761" s="164"/>
    </row>
    <row r="3762" spans="1:13" s="167" customFormat="1" ht="22.5" customHeight="1" x14ac:dyDescent="0.25">
      <c r="A3762" s="45" t="str">
        <f>Лист4!A3760</f>
        <v xml:space="preserve">Астраханская ул. д.6 </v>
      </c>
      <c r="B3762" s="185" t="str">
        <f>Лист4!C3760</f>
        <v>Наримановский район, г. Нариманов</v>
      </c>
      <c r="C3762" s="46">
        <f t="shared" si="116"/>
        <v>413.78778380000017</v>
      </c>
      <c r="D3762" s="46">
        <f t="shared" si="117"/>
        <v>26.411986200000005</v>
      </c>
      <c r="E3762" s="160">
        <v>0</v>
      </c>
      <c r="F3762" s="161">
        <v>26.411986200000005</v>
      </c>
      <c r="G3762" s="162">
        <v>0</v>
      </c>
      <c r="H3762" s="162">
        <v>0</v>
      </c>
      <c r="I3762" s="162">
        <v>0</v>
      </c>
      <c r="J3762" s="162">
        <v>3562.06</v>
      </c>
      <c r="K3762" s="163">
        <f>Лист4!E3760/1000-J3762</f>
        <v>-3121.8602299999998</v>
      </c>
      <c r="L3762" s="164"/>
      <c r="M3762" s="164"/>
    </row>
    <row r="3763" spans="1:13" s="167" customFormat="1" ht="22.5" customHeight="1" x14ac:dyDescent="0.25">
      <c r="A3763" s="45" t="str">
        <f>Лист4!A3761</f>
        <v xml:space="preserve">Астраханская ул. д.7 </v>
      </c>
      <c r="B3763" s="185" t="str">
        <f>Лист4!C3761</f>
        <v>Наримановский район, г. Нариманов</v>
      </c>
      <c r="C3763" s="46">
        <f t="shared" si="116"/>
        <v>379.28595799999994</v>
      </c>
      <c r="D3763" s="46">
        <f t="shared" si="117"/>
        <v>24.209741999999999</v>
      </c>
      <c r="E3763" s="160">
        <v>0</v>
      </c>
      <c r="F3763" s="161">
        <v>24.209741999999999</v>
      </c>
      <c r="G3763" s="162">
        <v>0</v>
      </c>
      <c r="H3763" s="162">
        <v>0</v>
      </c>
      <c r="I3763" s="162">
        <v>0</v>
      </c>
      <c r="J3763" s="162">
        <v>0</v>
      </c>
      <c r="K3763" s="163">
        <f>Лист4!E3761/1000</f>
        <v>403.49569999999994</v>
      </c>
      <c r="L3763" s="164"/>
      <c r="M3763" s="164"/>
    </row>
    <row r="3764" spans="1:13" s="167" customFormat="1" ht="22.5" customHeight="1" x14ac:dyDescent="0.25">
      <c r="A3764" s="45" t="str">
        <f>Лист4!A3762</f>
        <v xml:space="preserve">Астраханская ул. д.8 </v>
      </c>
      <c r="B3764" s="185" t="str">
        <f>Лист4!C3762</f>
        <v>Наримановский район, г. Нариманов</v>
      </c>
      <c r="C3764" s="46">
        <f t="shared" si="116"/>
        <v>16.266399200000002</v>
      </c>
      <c r="D3764" s="46">
        <f t="shared" si="117"/>
        <v>1.0382807999999999</v>
      </c>
      <c r="E3764" s="160">
        <v>0</v>
      </c>
      <c r="F3764" s="161">
        <v>1.0382807999999999</v>
      </c>
      <c r="G3764" s="162">
        <v>0</v>
      </c>
      <c r="H3764" s="162">
        <v>0</v>
      </c>
      <c r="I3764" s="162">
        <v>0</v>
      </c>
      <c r="J3764" s="162">
        <v>0</v>
      </c>
      <c r="K3764" s="163">
        <f>Лист4!E3762/1000</f>
        <v>17.304680000000001</v>
      </c>
      <c r="L3764" s="164"/>
      <c r="M3764" s="164"/>
    </row>
    <row r="3765" spans="1:13" s="167" customFormat="1" ht="22.5" customHeight="1" x14ac:dyDescent="0.25">
      <c r="A3765" s="45" t="str">
        <f>Лист4!A3763</f>
        <v xml:space="preserve">Астраханская ул. д.8 - корп. 1 </v>
      </c>
      <c r="B3765" s="185" t="str">
        <f>Лист4!C3763</f>
        <v>Наримановский район, г. Нариманов</v>
      </c>
      <c r="C3765" s="46">
        <f t="shared" si="116"/>
        <v>0</v>
      </c>
      <c r="D3765" s="46">
        <f t="shared" si="117"/>
        <v>0</v>
      </c>
      <c r="E3765" s="160">
        <v>0</v>
      </c>
      <c r="F3765" s="161">
        <v>0</v>
      </c>
      <c r="G3765" s="162">
        <v>0</v>
      </c>
      <c r="H3765" s="162">
        <v>0</v>
      </c>
      <c r="I3765" s="162">
        <v>0</v>
      </c>
      <c r="J3765" s="162">
        <v>0</v>
      </c>
      <c r="K3765" s="163">
        <f>Лист4!E3763/1000</f>
        <v>0</v>
      </c>
      <c r="L3765" s="164"/>
      <c r="M3765" s="164"/>
    </row>
    <row r="3766" spans="1:13" s="167" customFormat="1" ht="22.5" customHeight="1" x14ac:dyDescent="0.25">
      <c r="A3766" s="45" t="str">
        <f>Лист4!A3764</f>
        <v xml:space="preserve">Волгоградская ул. д.10 </v>
      </c>
      <c r="B3766" s="185" t="str">
        <f>Лист4!C3764</f>
        <v>Наримановский район, г. Нариманов</v>
      </c>
      <c r="C3766" s="46">
        <f t="shared" si="116"/>
        <v>501.18713200000002</v>
      </c>
      <c r="D3766" s="46">
        <f t="shared" si="117"/>
        <v>31.990668000000007</v>
      </c>
      <c r="E3766" s="160">
        <v>0</v>
      </c>
      <c r="F3766" s="161">
        <v>31.990668000000007</v>
      </c>
      <c r="G3766" s="162">
        <v>0</v>
      </c>
      <c r="H3766" s="162">
        <v>0</v>
      </c>
      <c r="I3766" s="162">
        <v>0</v>
      </c>
      <c r="J3766" s="162">
        <v>0</v>
      </c>
      <c r="K3766" s="163">
        <f>Лист4!E3764/1000-J3766</f>
        <v>533.17780000000005</v>
      </c>
      <c r="L3766" s="164"/>
      <c r="M3766" s="164"/>
    </row>
    <row r="3767" spans="1:13" s="167" customFormat="1" ht="22.5" customHeight="1" x14ac:dyDescent="0.25">
      <c r="A3767" s="45" t="str">
        <f>Лист4!A3765</f>
        <v xml:space="preserve">Волгоградская ул. д.12 </v>
      </c>
      <c r="B3767" s="185" t="str">
        <f>Лист4!C3765</f>
        <v>Наримановский район, г. Нариманов</v>
      </c>
      <c r="C3767" s="46">
        <f t="shared" si="116"/>
        <v>486.21526319999998</v>
      </c>
      <c r="D3767" s="46">
        <f t="shared" si="117"/>
        <v>31.035016800000001</v>
      </c>
      <c r="E3767" s="160">
        <v>0</v>
      </c>
      <c r="F3767" s="161">
        <v>31.035016800000001</v>
      </c>
      <c r="G3767" s="162">
        <v>0</v>
      </c>
      <c r="H3767" s="162">
        <v>0</v>
      </c>
      <c r="I3767" s="162">
        <v>0</v>
      </c>
      <c r="J3767" s="162">
        <v>0</v>
      </c>
      <c r="K3767" s="163">
        <f>Лист4!E3765/1000-J3767</f>
        <v>517.25027999999998</v>
      </c>
      <c r="L3767" s="164"/>
      <c r="M3767" s="164"/>
    </row>
    <row r="3768" spans="1:13" s="167" customFormat="1" ht="22.5" customHeight="1" x14ac:dyDescent="0.25">
      <c r="A3768" s="45" t="str">
        <f>Лист4!A3766</f>
        <v xml:space="preserve">Волгоградская ул. д.14 </v>
      </c>
      <c r="B3768" s="185" t="str">
        <f>Лист4!C3766</f>
        <v>Наримановский район, г. Нариманов</v>
      </c>
      <c r="C3768" s="46">
        <f t="shared" si="116"/>
        <v>351.42405720000011</v>
      </c>
      <c r="D3768" s="46">
        <f t="shared" si="117"/>
        <v>22.431322800000004</v>
      </c>
      <c r="E3768" s="160">
        <v>0</v>
      </c>
      <c r="F3768" s="161">
        <v>22.431322800000004</v>
      </c>
      <c r="G3768" s="162">
        <v>0</v>
      </c>
      <c r="H3768" s="162">
        <v>0</v>
      </c>
      <c r="I3768" s="162">
        <v>0</v>
      </c>
      <c r="J3768" s="162">
        <v>0</v>
      </c>
      <c r="K3768" s="163">
        <f>Лист4!E3766/1000</f>
        <v>373.85538000000008</v>
      </c>
      <c r="L3768" s="164"/>
      <c r="M3768" s="164"/>
    </row>
    <row r="3769" spans="1:13" s="167" customFormat="1" ht="22.5" customHeight="1" x14ac:dyDescent="0.25">
      <c r="A3769" s="45" t="str">
        <f>Лист4!A3767</f>
        <v xml:space="preserve">Волгоградская ул. д.18 </v>
      </c>
      <c r="B3769" s="185" t="str">
        <f>Лист4!C3767</f>
        <v>Наримановский район, г. Нариманов</v>
      </c>
      <c r="C3769" s="46">
        <f t="shared" si="116"/>
        <v>487.76807739999998</v>
      </c>
      <c r="D3769" s="46">
        <f t="shared" si="117"/>
        <v>31.134132600000001</v>
      </c>
      <c r="E3769" s="160">
        <v>0</v>
      </c>
      <c r="F3769" s="161">
        <v>31.134132600000001</v>
      </c>
      <c r="G3769" s="162">
        <v>0</v>
      </c>
      <c r="H3769" s="162">
        <v>0</v>
      </c>
      <c r="I3769" s="162">
        <v>0</v>
      </c>
      <c r="J3769" s="162">
        <v>0</v>
      </c>
      <c r="K3769" s="163">
        <f>Лист4!E3767/1000</f>
        <v>518.90220999999997</v>
      </c>
      <c r="L3769" s="164"/>
      <c r="M3769" s="164"/>
    </row>
    <row r="3770" spans="1:13" s="167" customFormat="1" ht="22.5" customHeight="1" x14ac:dyDescent="0.25">
      <c r="A3770" s="45" t="str">
        <f>Лист4!A3768</f>
        <v xml:space="preserve">Волгоградская ул. д.19 </v>
      </c>
      <c r="B3770" s="185" t="str">
        <f>Лист4!C3768</f>
        <v>Наримановский район, г. Нариманов</v>
      </c>
      <c r="C3770" s="46">
        <f t="shared" si="116"/>
        <v>343.99281199999984</v>
      </c>
      <c r="D3770" s="46">
        <f t="shared" si="117"/>
        <v>21.956987999999996</v>
      </c>
      <c r="E3770" s="160">
        <v>0</v>
      </c>
      <c r="F3770" s="161">
        <v>21.956987999999996</v>
      </c>
      <c r="G3770" s="162">
        <v>0</v>
      </c>
      <c r="H3770" s="162">
        <v>0</v>
      </c>
      <c r="I3770" s="162">
        <v>0</v>
      </c>
      <c r="J3770" s="162">
        <v>2178.2600000000002</v>
      </c>
      <c r="K3770" s="163">
        <f>Лист4!E3768/1000-J3770</f>
        <v>-1812.3102000000003</v>
      </c>
      <c r="L3770" s="164"/>
      <c r="M3770" s="164"/>
    </row>
    <row r="3771" spans="1:13" s="167" customFormat="1" ht="22.5" customHeight="1" x14ac:dyDescent="0.25">
      <c r="A3771" s="45" t="str">
        <f>Лист4!A3769</f>
        <v xml:space="preserve">Волгоградская ул. д.2 </v>
      </c>
      <c r="B3771" s="185" t="str">
        <f>Лист4!C3769</f>
        <v>Наримановский район, г. Нариманов</v>
      </c>
      <c r="C3771" s="46">
        <f t="shared" si="116"/>
        <v>246.20761999999999</v>
      </c>
      <c r="D3771" s="46">
        <f t="shared" si="117"/>
        <v>15.71538</v>
      </c>
      <c r="E3771" s="160">
        <v>0</v>
      </c>
      <c r="F3771" s="161">
        <v>15.71538</v>
      </c>
      <c r="G3771" s="162">
        <v>0</v>
      </c>
      <c r="H3771" s="162">
        <v>0</v>
      </c>
      <c r="I3771" s="162">
        <v>0</v>
      </c>
      <c r="J3771" s="162">
        <v>0</v>
      </c>
      <c r="K3771" s="163">
        <f>Лист4!E3769/1000</f>
        <v>261.923</v>
      </c>
      <c r="L3771" s="164"/>
      <c r="M3771" s="164"/>
    </row>
    <row r="3772" spans="1:13" s="167" customFormat="1" ht="22.5" customHeight="1" x14ac:dyDescent="0.25">
      <c r="A3772" s="45" t="str">
        <f>Лист4!A3770</f>
        <v xml:space="preserve">Волгоградская ул. д.20 </v>
      </c>
      <c r="B3772" s="185" t="str">
        <f>Лист4!C3770</f>
        <v>Наримановский район, г. Нариманов</v>
      </c>
      <c r="C3772" s="46">
        <f t="shared" si="116"/>
        <v>88.575194199999999</v>
      </c>
      <c r="D3772" s="46">
        <f t="shared" si="117"/>
        <v>5.6537357999999998</v>
      </c>
      <c r="E3772" s="160">
        <v>0</v>
      </c>
      <c r="F3772" s="161">
        <v>5.6537357999999998</v>
      </c>
      <c r="G3772" s="162">
        <v>0</v>
      </c>
      <c r="H3772" s="162">
        <v>0</v>
      </c>
      <c r="I3772" s="162">
        <v>0</v>
      </c>
      <c r="J3772" s="162">
        <v>0</v>
      </c>
      <c r="K3772" s="163">
        <f>Лист4!E3770/1000</f>
        <v>94.228929999999991</v>
      </c>
      <c r="L3772" s="164"/>
      <c r="M3772" s="164"/>
    </row>
    <row r="3773" spans="1:13" s="167" customFormat="1" ht="22.5" customHeight="1" x14ac:dyDescent="0.25">
      <c r="A3773" s="45" t="str">
        <f>Лист4!A3771</f>
        <v xml:space="preserve">Волгоградская ул. д.22 </v>
      </c>
      <c r="B3773" s="185" t="str">
        <f>Лист4!C3771</f>
        <v>Наримановский район, г. Нариманов</v>
      </c>
      <c r="C3773" s="46">
        <f t="shared" ref="C3773:C3836" si="118">K3773+J3773-F3773</f>
        <v>272.76228159999999</v>
      </c>
      <c r="D3773" s="46">
        <f t="shared" ref="D3773:D3836" si="119">F3773</f>
        <v>17.4103584</v>
      </c>
      <c r="E3773" s="160">
        <v>0</v>
      </c>
      <c r="F3773" s="161">
        <v>17.4103584</v>
      </c>
      <c r="G3773" s="162">
        <v>0</v>
      </c>
      <c r="H3773" s="162">
        <v>0</v>
      </c>
      <c r="I3773" s="162">
        <v>0</v>
      </c>
      <c r="J3773" s="162">
        <v>0</v>
      </c>
      <c r="K3773" s="163">
        <f>Лист4!E3771/1000-J3773</f>
        <v>290.17264</v>
      </c>
      <c r="L3773" s="164"/>
      <c r="M3773" s="164"/>
    </row>
    <row r="3774" spans="1:13" s="167" customFormat="1" ht="22.5" customHeight="1" x14ac:dyDescent="0.25">
      <c r="A3774" s="45" t="str">
        <f>Лист4!A3772</f>
        <v xml:space="preserve">Волгоградская ул. д.4 </v>
      </c>
      <c r="B3774" s="185" t="str">
        <f>Лист4!C3772</f>
        <v>Наримановский район, г. Нариманов</v>
      </c>
      <c r="C3774" s="46">
        <f t="shared" si="118"/>
        <v>315.5562703999999</v>
      </c>
      <c r="D3774" s="46">
        <f t="shared" si="119"/>
        <v>20.141889599999995</v>
      </c>
      <c r="E3774" s="160">
        <v>0</v>
      </c>
      <c r="F3774" s="161">
        <v>20.141889599999995</v>
      </c>
      <c r="G3774" s="162">
        <v>0</v>
      </c>
      <c r="H3774" s="162">
        <v>0</v>
      </c>
      <c r="I3774" s="162">
        <v>0</v>
      </c>
      <c r="J3774" s="162">
        <v>0</v>
      </c>
      <c r="K3774" s="163">
        <f>Лист4!E3772/1000</f>
        <v>335.69815999999992</v>
      </c>
      <c r="L3774" s="164"/>
      <c r="M3774" s="164"/>
    </row>
    <row r="3775" spans="1:13" s="167" customFormat="1" ht="22.5" customHeight="1" x14ac:dyDescent="0.25">
      <c r="A3775" s="45" t="str">
        <f>Лист4!A3773</f>
        <v xml:space="preserve">Волгоградская ул. д.6 </v>
      </c>
      <c r="B3775" s="185" t="str">
        <f>Лист4!C3773</f>
        <v>Наримановский район, г. Нариманов</v>
      </c>
      <c r="C3775" s="46">
        <f t="shared" si="118"/>
        <v>665.02349200000015</v>
      </c>
      <c r="D3775" s="46">
        <f t="shared" si="119"/>
        <v>42.448308000000011</v>
      </c>
      <c r="E3775" s="160">
        <v>0</v>
      </c>
      <c r="F3775" s="161">
        <v>42.448308000000011</v>
      </c>
      <c r="G3775" s="162">
        <v>0</v>
      </c>
      <c r="H3775" s="162">
        <v>0</v>
      </c>
      <c r="I3775" s="162">
        <v>0</v>
      </c>
      <c r="J3775" s="162">
        <v>0</v>
      </c>
      <c r="K3775" s="163">
        <f>Лист4!E3773/1000</f>
        <v>707.47180000000014</v>
      </c>
      <c r="L3775" s="164"/>
      <c r="M3775" s="164"/>
    </row>
    <row r="3776" spans="1:13" s="167" customFormat="1" ht="22.5" customHeight="1" x14ac:dyDescent="0.25">
      <c r="A3776" s="45" t="str">
        <f>Лист4!A3774</f>
        <v xml:space="preserve">Волгоградская ул. д.8 </v>
      </c>
      <c r="B3776" s="185" t="str">
        <f>Лист4!C3774</f>
        <v>Наримановский район, г. Нариманов</v>
      </c>
      <c r="C3776" s="46">
        <f t="shared" si="118"/>
        <v>0</v>
      </c>
      <c r="D3776" s="46">
        <f t="shared" si="119"/>
        <v>0</v>
      </c>
      <c r="E3776" s="160">
        <v>0</v>
      </c>
      <c r="F3776" s="161">
        <v>0</v>
      </c>
      <c r="G3776" s="162">
        <v>0</v>
      </c>
      <c r="H3776" s="162">
        <v>0</v>
      </c>
      <c r="I3776" s="162">
        <v>0</v>
      </c>
      <c r="J3776" s="162">
        <v>0</v>
      </c>
      <c r="K3776" s="163">
        <f>Лист4!E3774/1000</f>
        <v>0</v>
      </c>
      <c r="L3776" s="164"/>
      <c r="M3776" s="164"/>
    </row>
    <row r="3777" spans="1:13" s="167" customFormat="1" ht="22.5" customHeight="1" x14ac:dyDescent="0.25">
      <c r="A3777" s="45" t="str">
        <f>Лист4!A3775</f>
        <v xml:space="preserve">Волжская ул. д.7 </v>
      </c>
      <c r="B3777" s="185" t="str">
        <f>Лист4!C3775</f>
        <v>Наримановский район, г. Нариманов</v>
      </c>
      <c r="C3777" s="46">
        <f t="shared" si="118"/>
        <v>0</v>
      </c>
      <c r="D3777" s="46">
        <f t="shared" si="119"/>
        <v>0</v>
      </c>
      <c r="E3777" s="160">
        <v>0</v>
      </c>
      <c r="F3777" s="161">
        <v>0</v>
      </c>
      <c r="G3777" s="162">
        <v>0</v>
      </c>
      <c r="H3777" s="162">
        <v>0</v>
      </c>
      <c r="I3777" s="162">
        <v>0</v>
      </c>
      <c r="J3777" s="162">
        <v>0</v>
      </c>
      <c r="K3777" s="163">
        <f>Лист4!E3775/1000</f>
        <v>0</v>
      </c>
      <c r="L3777" s="164"/>
      <c r="M3777" s="164"/>
    </row>
    <row r="3778" spans="1:13" s="167" customFormat="1" ht="22.5" customHeight="1" x14ac:dyDescent="0.25">
      <c r="A3778" s="45" t="str">
        <f>Лист4!A3776</f>
        <v xml:space="preserve">Волжская ул. д.8 </v>
      </c>
      <c r="B3778" s="185" t="str">
        <f>Лист4!C3776</f>
        <v>Наримановский район, г. Нариманов</v>
      </c>
      <c r="C3778" s="46">
        <f t="shared" si="118"/>
        <v>167.82280599999999</v>
      </c>
      <c r="D3778" s="46">
        <f t="shared" si="119"/>
        <v>10.712093999999999</v>
      </c>
      <c r="E3778" s="160">
        <v>0</v>
      </c>
      <c r="F3778" s="161">
        <v>10.712093999999999</v>
      </c>
      <c r="G3778" s="162">
        <v>0</v>
      </c>
      <c r="H3778" s="162">
        <v>0</v>
      </c>
      <c r="I3778" s="162">
        <v>0</v>
      </c>
      <c r="J3778" s="162">
        <v>0</v>
      </c>
      <c r="K3778" s="163">
        <f>Лист4!E3776/1000</f>
        <v>178.53489999999999</v>
      </c>
      <c r="L3778" s="164"/>
      <c r="M3778" s="164"/>
    </row>
    <row r="3779" spans="1:13" s="167" customFormat="1" ht="22.5" customHeight="1" x14ac:dyDescent="0.25">
      <c r="A3779" s="45" t="str">
        <f>Лист4!A3777</f>
        <v xml:space="preserve">Волжская ул. д.9 </v>
      </c>
      <c r="B3779" s="185" t="str">
        <f>Лист4!C3777</f>
        <v>Наримановский район, г. Нариманов</v>
      </c>
      <c r="C3779" s="46">
        <f t="shared" si="118"/>
        <v>358.72507479999996</v>
      </c>
      <c r="D3779" s="46">
        <f t="shared" si="119"/>
        <v>22.897345199999997</v>
      </c>
      <c r="E3779" s="160">
        <v>0</v>
      </c>
      <c r="F3779" s="161">
        <v>22.897345199999997</v>
      </c>
      <c r="G3779" s="162">
        <v>0</v>
      </c>
      <c r="H3779" s="162">
        <v>0</v>
      </c>
      <c r="I3779" s="162">
        <v>0</v>
      </c>
      <c r="J3779" s="162">
        <v>0</v>
      </c>
      <c r="K3779" s="163">
        <f>Лист4!E3777/1000</f>
        <v>381.62241999999998</v>
      </c>
      <c r="L3779" s="164"/>
      <c r="M3779" s="164"/>
    </row>
    <row r="3780" spans="1:13" s="167" customFormat="1" ht="22.5" customHeight="1" x14ac:dyDescent="0.25">
      <c r="A3780" s="45" t="str">
        <f>Лист4!A3778</f>
        <v xml:space="preserve">Набережная ул. д.1 </v>
      </c>
      <c r="B3780" s="185" t="str">
        <f>Лист4!C3778</f>
        <v>Наримановский район, г. Нариманов</v>
      </c>
      <c r="C3780" s="46">
        <f t="shared" si="118"/>
        <v>199.57365600000003</v>
      </c>
      <c r="D3780" s="46">
        <f t="shared" si="119"/>
        <v>12.738744000000001</v>
      </c>
      <c r="E3780" s="160">
        <v>0</v>
      </c>
      <c r="F3780" s="161">
        <v>12.738744000000001</v>
      </c>
      <c r="G3780" s="162">
        <v>0</v>
      </c>
      <c r="H3780" s="162">
        <v>0</v>
      </c>
      <c r="I3780" s="162">
        <v>0</v>
      </c>
      <c r="J3780" s="162">
        <v>0</v>
      </c>
      <c r="K3780" s="163">
        <f>Лист4!E3778/1000</f>
        <v>212.31240000000003</v>
      </c>
      <c r="L3780" s="164"/>
      <c r="M3780" s="164"/>
    </row>
    <row r="3781" spans="1:13" s="167" customFormat="1" ht="22.5" customHeight="1" x14ac:dyDescent="0.25">
      <c r="A3781" s="45" t="str">
        <f>Лист4!A3779</f>
        <v xml:space="preserve">Набережная ул. д.10 </v>
      </c>
      <c r="B3781" s="185" t="str">
        <f>Лист4!C3779</f>
        <v>Наримановский район, г. Нариманов</v>
      </c>
      <c r="C3781" s="46">
        <f t="shared" si="118"/>
        <v>237.261593</v>
      </c>
      <c r="D3781" s="46">
        <f t="shared" si="119"/>
        <v>15.144357000000003</v>
      </c>
      <c r="E3781" s="160">
        <v>0</v>
      </c>
      <c r="F3781" s="161">
        <v>15.144357000000003</v>
      </c>
      <c r="G3781" s="162">
        <v>0</v>
      </c>
      <c r="H3781" s="162">
        <v>0</v>
      </c>
      <c r="I3781" s="162">
        <v>0</v>
      </c>
      <c r="J3781" s="162">
        <v>0</v>
      </c>
      <c r="K3781" s="163">
        <f>Лист4!E3779/1000</f>
        <v>252.40595000000002</v>
      </c>
      <c r="L3781" s="164"/>
      <c r="M3781" s="164"/>
    </row>
    <row r="3782" spans="1:13" s="167" customFormat="1" ht="22.5" customHeight="1" x14ac:dyDescent="0.25">
      <c r="A3782" s="45" t="str">
        <f>Лист4!A3780</f>
        <v xml:space="preserve">Набережная ул. д.12 </v>
      </c>
      <c r="B3782" s="185" t="str">
        <f>Лист4!C3780</f>
        <v>Наримановский район, г. Нариманов</v>
      </c>
      <c r="C3782" s="46">
        <f t="shared" si="118"/>
        <v>174.42735880000009</v>
      </c>
      <c r="D3782" s="46">
        <f t="shared" si="119"/>
        <v>11.133661199999999</v>
      </c>
      <c r="E3782" s="160">
        <v>0</v>
      </c>
      <c r="F3782" s="161">
        <v>11.133661199999999</v>
      </c>
      <c r="G3782" s="162">
        <v>0</v>
      </c>
      <c r="H3782" s="162">
        <v>0</v>
      </c>
      <c r="I3782" s="162">
        <v>0</v>
      </c>
      <c r="J3782" s="162">
        <v>1766.56</v>
      </c>
      <c r="K3782" s="163">
        <f>Лист4!E3780/1000-J3782</f>
        <v>-1580.9989799999998</v>
      </c>
      <c r="L3782" s="164"/>
      <c r="M3782" s="164"/>
    </row>
    <row r="3783" spans="1:13" s="167" customFormat="1" ht="22.5" customHeight="1" x14ac:dyDescent="0.25">
      <c r="A3783" s="45" t="str">
        <f>Лист4!A3781</f>
        <v xml:space="preserve">Набережная ул. д.14 </v>
      </c>
      <c r="B3783" s="185" t="str">
        <f>Лист4!C3781</f>
        <v>Наримановский район, г. Нариманов</v>
      </c>
      <c r="C3783" s="46">
        <f t="shared" si="118"/>
        <v>0.2021</v>
      </c>
      <c r="D3783" s="46">
        <f t="shared" si="119"/>
        <v>1.29E-2</v>
      </c>
      <c r="E3783" s="160">
        <v>0</v>
      </c>
      <c r="F3783" s="161">
        <v>1.29E-2</v>
      </c>
      <c r="G3783" s="162">
        <v>0</v>
      </c>
      <c r="H3783" s="162">
        <v>0</v>
      </c>
      <c r="I3783" s="162">
        <v>0</v>
      </c>
      <c r="J3783" s="162">
        <v>0</v>
      </c>
      <c r="K3783" s="163">
        <f>Лист4!E3781/1000</f>
        <v>0.215</v>
      </c>
      <c r="L3783" s="164"/>
      <c r="M3783" s="164"/>
    </row>
    <row r="3784" spans="1:13" s="167" customFormat="1" ht="22.5" customHeight="1" x14ac:dyDescent="0.25">
      <c r="A3784" s="45" t="str">
        <f>Лист4!A3782</f>
        <v xml:space="preserve">Набережная ул. д.16 </v>
      </c>
      <c r="B3784" s="185" t="str">
        <f>Лист4!C3782</f>
        <v>Наримановский район, г. Нариманов</v>
      </c>
      <c r="C3784" s="46">
        <f t="shared" si="118"/>
        <v>129.75468600000002</v>
      </c>
      <c r="D3784" s="46">
        <f t="shared" si="119"/>
        <v>8.2822140000000033</v>
      </c>
      <c r="E3784" s="160">
        <v>0</v>
      </c>
      <c r="F3784" s="161">
        <v>8.2822140000000033</v>
      </c>
      <c r="G3784" s="162">
        <v>0</v>
      </c>
      <c r="H3784" s="162">
        <v>0</v>
      </c>
      <c r="I3784" s="162">
        <v>0</v>
      </c>
      <c r="J3784" s="162">
        <v>0</v>
      </c>
      <c r="K3784" s="163">
        <f>Лист4!E3782/1000</f>
        <v>138.03690000000003</v>
      </c>
      <c r="L3784" s="164"/>
      <c r="M3784" s="164"/>
    </row>
    <row r="3785" spans="1:13" s="167" customFormat="1" ht="22.5" customHeight="1" x14ac:dyDescent="0.25">
      <c r="A3785" s="45" t="str">
        <f>Лист4!A3783</f>
        <v xml:space="preserve">Набережная ул. д.18 </v>
      </c>
      <c r="B3785" s="185" t="str">
        <f>Лист4!C3783</f>
        <v>Наримановский район, г. Нариманов</v>
      </c>
      <c r="C3785" s="46">
        <f t="shared" si="118"/>
        <v>0</v>
      </c>
      <c r="D3785" s="46">
        <f t="shared" si="119"/>
        <v>0</v>
      </c>
      <c r="E3785" s="160">
        <v>0</v>
      </c>
      <c r="F3785" s="161">
        <v>0</v>
      </c>
      <c r="G3785" s="162">
        <v>0</v>
      </c>
      <c r="H3785" s="162">
        <v>0</v>
      </c>
      <c r="I3785" s="162">
        <v>0</v>
      </c>
      <c r="J3785" s="162">
        <v>0</v>
      </c>
      <c r="K3785" s="163">
        <f>Лист4!E3783/1000</f>
        <v>0</v>
      </c>
      <c r="L3785" s="164"/>
      <c r="M3785" s="164"/>
    </row>
    <row r="3786" spans="1:13" s="167" customFormat="1" ht="22.5" customHeight="1" x14ac:dyDescent="0.25">
      <c r="A3786" s="45" t="str">
        <f>Лист4!A3784</f>
        <v xml:space="preserve">Набережная ул. д.18 </v>
      </c>
      <c r="B3786" s="185" t="str">
        <f>Лист4!C3784</f>
        <v>Наримановский район, г. Нариманов</v>
      </c>
      <c r="C3786" s="46">
        <f t="shared" si="118"/>
        <v>242.81036600000004</v>
      </c>
      <c r="D3786" s="46">
        <f t="shared" si="119"/>
        <v>15.498534000000003</v>
      </c>
      <c r="E3786" s="160">
        <v>0</v>
      </c>
      <c r="F3786" s="161">
        <v>15.498534000000003</v>
      </c>
      <c r="G3786" s="162">
        <v>0</v>
      </c>
      <c r="H3786" s="162">
        <v>0</v>
      </c>
      <c r="I3786" s="162">
        <v>0</v>
      </c>
      <c r="J3786" s="162">
        <v>0</v>
      </c>
      <c r="K3786" s="163">
        <f>Лист4!E3784/1000</f>
        <v>258.30890000000005</v>
      </c>
      <c r="L3786" s="164"/>
      <c r="M3786" s="164"/>
    </row>
    <row r="3787" spans="1:13" s="167" customFormat="1" ht="22.5" customHeight="1" x14ac:dyDescent="0.25">
      <c r="A3787" s="45" t="str">
        <f>Лист4!A3785</f>
        <v xml:space="preserve">Набережная ул. д.20 </v>
      </c>
      <c r="B3787" s="185" t="str">
        <f>Лист4!C3785</f>
        <v>Наримановский район, г. Нариманов</v>
      </c>
      <c r="C3787" s="46">
        <f t="shared" si="118"/>
        <v>318.79136499999998</v>
      </c>
      <c r="D3787" s="46">
        <f t="shared" si="119"/>
        <v>20.348385</v>
      </c>
      <c r="E3787" s="160">
        <v>0</v>
      </c>
      <c r="F3787" s="161">
        <v>20.348385</v>
      </c>
      <c r="G3787" s="162">
        <v>0</v>
      </c>
      <c r="H3787" s="162">
        <v>0</v>
      </c>
      <c r="I3787" s="162">
        <v>0</v>
      </c>
      <c r="J3787" s="162">
        <v>0</v>
      </c>
      <c r="K3787" s="163">
        <f>Лист4!E3785/1000</f>
        <v>339.13974999999999</v>
      </c>
      <c r="L3787" s="164"/>
      <c r="M3787" s="164"/>
    </row>
    <row r="3788" spans="1:13" s="167" customFormat="1" ht="22.5" customHeight="1" x14ac:dyDescent="0.25">
      <c r="A3788" s="45" t="str">
        <f>Лист4!A3786</f>
        <v xml:space="preserve">Набережная ул. д.22 </v>
      </c>
      <c r="B3788" s="185" t="str">
        <f>Лист4!C3786</f>
        <v>Наримановский район, г. Нариманов</v>
      </c>
      <c r="C3788" s="46">
        <f t="shared" si="118"/>
        <v>391.498062</v>
      </c>
      <c r="D3788" s="46">
        <f t="shared" si="119"/>
        <v>24.989238</v>
      </c>
      <c r="E3788" s="160">
        <v>0</v>
      </c>
      <c r="F3788" s="161">
        <v>24.989238</v>
      </c>
      <c r="G3788" s="162">
        <v>0</v>
      </c>
      <c r="H3788" s="162">
        <v>0</v>
      </c>
      <c r="I3788" s="162">
        <v>0</v>
      </c>
      <c r="J3788" s="162">
        <v>0</v>
      </c>
      <c r="K3788" s="163">
        <f>Лист4!E3786/1000</f>
        <v>416.4873</v>
      </c>
      <c r="L3788" s="164"/>
      <c r="M3788" s="164"/>
    </row>
    <row r="3789" spans="1:13" s="167" customFormat="1" ht="22.5" customHeight="1" x14ac:dyDescent="0.25">
      <c r="A3789" s="45" t="str">
        <f>Лист4!A3787</f>
        <v xml:space="preserve">Набережная ул. д.3 </v>
      </c>
      <c r="B3789" s="185" t="str">
        <f>Лист4!C3787</f>
        <v>Наримановский район, г. Нариманов</v>
      </c>
      <c r="C3789" s="46">
        <f t="shared" si="118"/>
        <v>2.6132</v>
      </c>
      <c r="D3789" s="46">
        <f t="shared" si="119"/>
        <v>0.1668</v>
      </c>
      <c r="E3789" s="160">
        <v>0</v>
      </c>
      <c r="F3789" s="161">
        <v>0.1668</v>
      </c>
      <c r="G3789" s="162">
        <v>0</v>
      </c>
      <c r="H3789" s="162">
        <v>0</v>
      </c>
      <c r="I3789" s="162">
        <v>0</v>
      </c>
      <c r="J3789" s="162">
        <v>0</v>
      </c>
      <c r="K3789" s="163">
        <f>Лист4!E3787/1000</f>
        <v>2.78</v>
      </c>
      <c r="L3789" s="164"/>
      <c r="M3789" s="164"/>
    </row>
    <row r="3790" spans="1:13" s="167" customFormat="1" ht="22.5" customHeight="1" x14ac:dyDescent="0.25">
      <c r="A3790" s="45" t="str">
        <f>Лист4!A3788</f>
        <v xml:space="preserve">Набережная ул. д.314 </v>
      </c>
      <c r="B3790" s="185" t="str">
        <f>Лист4!C3788</f>
        <v>Наримановский район, г. Нариманов</v>
      </c>
      <c r="C3790" s="46">
        <f t="shared" si="118"/>
        <v>0</v>
      </c>
      <c r="D3790" s="46">
        <f t="shared" si="119"/>
        <v>0</v>
      </c>
      <c r="E3790" s="160">
        <v>0</v>
      </c>
      <c r="F3790" s="161">
        <v>0</v>
      </c>
      <c r="G3790" s="162">
        <v>0</v>
      </c>
      <c r="H3790" s="162">
        <v>0</v>
      </c>
      <c r="I3790" s="162">
        <v>0</v>
      </c>
      <c r="J3790" s="162">
        <v>0</v>
      </c>
      <c r="K3790" s="163">
        <f>Лист4!E3788/1000</f>
        <v>0</v>
      </c>
      <c r="L3790" s="164"/>
      <c r="M3790" s="164"/>
    </row>
    <row r="3791" spans="1:13" s="167" customFormat="1" ht="22.5" customHeight="1" x14ac:dyDescent="0.25">
      <c r="A3791" s="45" t="str">
        <f>Лист4!A3789</f>
        <v xml:space="preserve">Набережная ул. д.4 </v>
      </c>
      <c r="B3791" s="185" t="str">
        <f>Лист4!C3789</f>
        <v>Наримановский район, г. Нариманов</v>
      </c>
      <c r="C3791" s="46">
        <f t="shared" si="118"/>
        <v>211.44462460000003</v>
      </c>
      <c r="D3791" s="46">
        <f t="shared" si="119"/>
        <v>13.496465400000002</v>
      </c>
      <c r="E3791" s="160">
        <v>0</v>
      </c>
      <c r="F3791" s="161">
        <v>13.496465400000002</v>
      </c>
      <c r="G3791" s="162">
        <v>0</v>
      </c>
      <c r="H3791" s="162">
        <v>0</v>
      </c>
      <c r="I3791" s="162">
        <v>0</v>
      </c>
      <c r="J3791" s="162">
        <v>475.4</v>
      </c>
      <c r="K3791" s="163">
        <f>Лист4!E3789/1000-J3791</f>
        <v>-250.45890999999995</v>
      </c>
      <c r="L3791" s="164"/>
      <c r="M3791" s="164"/>
    </row>
    <row r="3792" spans="1:13" s="167" customFormat="1" ht="22.5" customHeight="1" x14ac:dyDescent="0.25">
      <c r="A3792" s="45" t="str">
        <f>Лист4!A3790</f>
        <v xml:space="preserve">Набережная ул. д.6 </v>
      </c>
      <c r="B3792" s="185" t="str">
        <f>Лист4!C3790</f>
        <v>Наримановский район, г. Нариманов</v>
      </c>
      <c r="C3792" s="46">
        <f t="shared" si="118"/>
        <v>141.55776779999999</v>
      </c>
      <c r="D3792" s="46">
        <f t="shared" si="119"/>
        <v>9.0356021999999996</v>
      </c>
      <c r="E3792" s="160">
        <v>0</v>
      </c>
      <c r="F3792" s="161">
        <v>9.0356021999999996</v>
      </c>
      <c r="G3792" s="162">
        <v>0</v>
      </c>
      <c r="H3792" s="162">
        <v>0</v>
      </c>
      <c r="I3792" s="162">
        <v>0</v>
      </c>
      <c r="J3792" s="162">
        <v>0</v>
      </c>
      <c r="K3792" s="163">
        <f>Лист4!E3790/1000-J3792</f>
        <v>150.59336999999999</v>
      </c>
      <c r="L3792" s="164"/>
      <c r="M3792" s="164"/>
    </row>
    <row r="3793" spans="1:13" s="167" customFormat="1" ht="22.5" customHeight="1" x14ac:dyDescent="0.25">
      <c r="A3793" s="45" t="str">
        <f>Лист4!A3791</f>
        <v xml:space="preserve">Набережная ул. д.8 </v>
      </c>
      <c r="B3793" s="185" t="str">
        <f>Лист4!C3791</f>
        <v>Наримановский район, г. Нариманов</v>
      </c>
      <c r="C3793" s="46">
        <f t="shared" si="118"/>
        <v>180.26452380000001</v>
      </c>
      <c r="D3793" s="46">
        <f t="shared" si="119"/>
        <v>11.5062462</v>
      </c>
      <c r="E3793" s="160">
        <v>0</v>
      </c>
      <c r="F3793" s="161">
        <v>11.5062462</v>
      </c>
      <c r="G3793" s="162">
        <v>0</v>
      </c>
      <c r="H3793" s="162">
        <v>0</v>
      </c>
      <c r="I3793" s="162">
        <v>0</v>
      </c>
      <c r="J3793" s="162">
        <v>0</v>
      </c>
      <c r="K3793" s="163">
        <f>Лист4!E3791/1000</f>
        <v>191.77077</v>
      </c>
      <c r="L3793" s="164"/>
      <c r="M3793" s="164"/>
    </row>
    <row r="3794" spans="1:13" s="167" customFormat="1" ht="22.5" customHeight="1" x14ac:dyDescent="0.25">
      <c r="A3794" s="45" t="str">
        <f>Лист4!A3792</f>
        <v xml:space="preserve">Спортивная ул. д.2 </v>
      </c>
      <c r="B3794" s="185" t="str">
        <f>Лист4!C3792</f>
        <v>Наримановский район, г. Нариманов</v>
      </c>
      <c r="C3794" s="46">
        <f t="shared" si="118"/>
        <v>181.95178619999999</v>
      </c>
      <c r="D3794" s="46">
        <f t="shared" si="119"/>
        <v>11.613943799999998</v>
      </c>
      <c r="E3794" s="160">
        <v>0</v>
      </c>
      <c r="F3794" s="161">
        <v>11.613943799999998</v>
      </c>
      <c r="G3794" s="162">
        <v>0</v>
      </c>
      <c r="H3794" s="162">
        <v>0</v>
      </c>
      <c r="I3794" s="162">
        <v>0</v>
      </c>
      <c r="J3794" s="162">
        <v>0</v>
      </c>
      <c r="K3794" s="163">
        <f>Лист4!E3792/1000</f>
        <v>193.56572999999997</v>
      </c>
      <c r="L3794" s="164"/>
      <c r="M3794" s="164"/>
    </row>
    <row r="3795" spans="1:13" s="167" customFormat="1" ht="22.5" customHeight="1" x14ac:dyDescent="0.25">
      <c r="A3795" s="45" t="str">
        <f>Лист4!A3793</f>
        <v xml:space="preserve">Спортивная ул. д.3 </v>
      </c>
      <c r="B3795" s="185" t="str">
        <f>Лист4!C3793</f>
        <v>Наримановский район, г. Нариманов</v>
      </c>
      <c r="C3795" s="46">
        <f t="shared" si="118"/>
        <v>20.370025599999998</v>
      </c>
      <c r="D3795" s="46">
        <f t="shared" si="119"/>
        <v>1.3002144</v>
      </c>
      <c r="E3795" s="160">
        <v>0</v>
      </c>
      <c r="F3795" s="161">
        <v>1.3002144</v>
      </c>
      <c r="G3795" s="162">
        <v>0</v>
      </c>
      <c r="H3795" s="162">
        <v>0</v>
      </c>
      <c r="I3795" s="162">
        <v>0</v>
      </c>
      <c r="J3795" s="162">
        <v>0</v>
      </c>
      <c r="K3795" s="163">
        <f>Лист4!E3793/1000</f>
        <v>21.67024</v>
      </c>
      <c r="L3795" s="164"/>
      <c r="M3795" s="164"/>
    </row>
    <row r="3796" spans="1:13" s="167" customFormat="1" ht="22.5" customHeight="1" x14ac:dyDescent="0.25">
      <c r="A3796" s="45" t="str">
        <f>Лист4!A3794</f>
        <v xml:space="preserve">Спортивная ул. д.38 </v>
      </c>
      <c r="B3796" s="185" t="str">
        <f>Лист4!C3794</f>
        <v>Наримановский район, г. Нариманов</v>
      </c>
      <c r="C3796" s="46">
        <f t="shared" si="118"/>
        <v>0</v>
      </c>
      <c r="D3796" s="46">
        <f t="shared" si="119"/>
        <v>0</v>
      </c>
      <c r="E3796" s="160">
        <v>0</v>
      </c>
      <c r="F3796" s="161">
        <v>0</v>
      </c>
      <c r="G3796" s="162">
        <v>0</v>
      </c>
      <c r="H3796" s="162">
        <v>0</v>
      </c>
      <c r="I3796" s="162">
        <v>0</v>
      </c>
      <c r="J3796" s="162">
        <v>0</v>
      </c>
      <c r="K3796" s="163">
        <f>Лист4!E3794/1000</f>
        <v>0</v>
      </c>
      <c r="L3796" s="164"/>
      <c r="M3796" s="164"/>
    </row>
    <row r="3797" spans="1:13" s="167" customFormat="1" ht="22.5" customHeight="1" x14ac:dyDescent="0.25">
      <c r="A3797" s="45" t="str">
        <f>Лист4!A3795</f>
        <v xml:space="preserve">Спортивная ул. д.5 </v>
      </c>
      <c r="B3797" s="185" t="str">
        <f>Лист4!C3795</f>
        <v>Наримановский район, г. Нариманов</v>
      </c>
      <c r="C3797" s="46">
        <f t="shared" si="118"/>
        <v>197.72802240000001</v>
      </c>
      <c r="D3797" s="46">
        <f t="shared" si="119"/>
        <v>12.620937600000001</v>
      </c>
      <c r="E3797" s="160">
        <v>0</v>
      </c>
      <c r="F3797" s="161">
        <v>12.620937600000001</v>
      </c>
      <c r="G3797" s="162">
        <v>0</v>
      </c>
      <c r="H3797" s="162">
        <v>0</v>
      </c>
      <c r="I3797" s="162">
        <v>0</v>
      </c>
      <c r="J3797" s="162">
        <v>0</v>
      </c>
      <c r="K3797" s="163">
        <f>Лист4!E3795/1000</f>
        <v>210.34896000000001</v>
      </c>
      <c r="L3797" s="164"/>
      <c r="M3797" s="164"/>
    </row>
    <row r="3798" spans="1:13" s="167" customFormat="1" ht="22.5" customHeight="1" x14ac:dyDescent="0.25">
      <c r="A3798" s="45" t="str">
        <f>Лист4!A3796</f>
        <v xml:space="preserve">Строителей пр-кт д.4 </v>
      </c>
      <c r="B3798" s="185" t="str">
        <f>Лист4!C3796</f>
        <v>Наримановский район, г. Нариманов</v>
      </c>
      <c r="C3798" s="46">
        <f t="shared" si="118"/>
        <v>170.75287999999995</v>
      </c>
      <c r="D3798" s="46">
        <f t="shared" si="119"/>
        <v>10.899119999999998</v>
      </c>
      <c r="E3798" s="160">
        <v>0</v>
      </c>
      <c r="F3798" s="161">
        <v>10.899119999999998</v>
      </c>
      <c r="G3798" s="162">
        <v>0</v>
      </c>
      <c r="H3798" s="162">
        <v>0</v>
      </c>
      <c r="I3798" s="162">
        <v>0</v>
      </c>
      <c r="J3798" s="162">
        <v>0</v>
      </c>
      <c r="K3798" s="163">
        <f>Лист4!E3796/1000</f>
        <v>181.65199999999996</v>
      </c>
      <c r="L3798" s="164"/>
      <c r="M3798" s="164"/>
    </row>
    <row r="3799" spans="1:13" s="167" customFormat="1" ht="22.5" customHeight="1" x14ac:dyDescent="0.25">
      <c r="A3799" s="45" t="str">
        <f>Лист4!A3797</f>
        <v xml:space="preserve">Центральная ул. д.11 </v>
      </c>
      <c r="B3799" s="185" t="str">
        <f>Лист4!C3797</f>
        <v>Наримановский район, г. Нариманов</v>
      </c>
      <c r="C3799" s="46">
        <f t="shared" si="118"/>
        <v>401.05946000000006</v>
      </c>
      <c r="D3799" s="46">
        <f t="shared" si="119"/>
        <v>25.599540000000005</v>
      </c>
      <c r="E3799" s="160">
        <v>0</v>
      </c>
      <c r="F3799" s="161">
        <v>25.599540000000005</v>
      </c>
      <c r="G3799" s="162">
        <v>0</v>
      </c>
      <c r="H3799" s="162">
        <v>0</v>
      </c>
      <c r="I3799" s="162">
        <v>0</v>
      </c>
      <c r="J3799" s="162">
        <v>0</v>
      </c>
      <c r="K3799" s="163">
        <f>Лист4!E3797/1000</f>
        <v>426.65900000000005</v>
      </c>
      <c r="L3799" s="164"/>
      <c r="M3799" s="164"/>
    </row>
    <row r="3800" spans="1:13" s="167" customFormat="1" ht="22.5" customHeight="1" x14ac:dyDescent="0.25">
      <c r="A3800" s="45" t="str">
        <f>Лист4!A3798</f>
        <v xml:space="preserve">Центральная ул. д.17 </v>
      </c>
      <c r="B3800" s="185" t="str">
        <f>Лист4!C3798</f>
        <v>Наримановский район, г. Нариманов</v>
      </c>
      <c r="C3800" s="46">
        <f t="shared" si="118"/>
        <v>0</v>
      </c>
      <c r="D3800" s="46">
        <f t="shared" si="119"/>
        <v>0</v>
      </c>
      <c r="E3800" s="160">
        <v>0</v>
      </c>
      <c r="F3800" s="161">
        <v>0</v>
      </c>
      <c r="G3800" s="162">
        <v>0</v>
      </c>
      <c r="H3800" s="162">
        <v>0</v>
      </c>
      <c r="I3800" s="162">
        <v>0</v>
      </c>
      <c r="J3800" s="162">
        <v>0</v>
      </c>
      <c r="K3800" s="163">
        <f>Лист4!E3798/1000</f>
        <v>0</v>
      </c>
      <c r="L3800" s="164"/>
      <c r="M3800" s="164"/>
    </row>
    <row r="3801" spans="1:13" s="167" customFormat="1" ht="22.5" customHeight="1" x14ac:dyDescent="0.25">
      <c r="A3801" s="45" t="str">
        <f>Лист4!A3799</f>
        <v xml:space="preserve">Центральная ул. д.19А </v>
      </c>
      <c r="B3801" s="185" t="str">
        <f>Лист4!C3799</f>
        <v>Наримановский район, г. Нариманов</v>
      </c>
      <c r="C3801" s="46">
        <f t="shared" si="118"/>
        <v>419.88672000000003</v>
      </c>
      <c r="D3801" s="46">
        <f t="shared" si="119"/>
        <v>26.801280000000006</v>
      </c>
      <c r="E3801" s="160">
        <v>0</v>
      </c>
      <c r="F3801" s="161">
        <v>26.801280000000006</v>
      </c>
      <c r="G3801" s="162">
        <v>0</v>
      </c>
      <c r="H3801" s="162">
        <v>0</v>
      </c>
      <c r="I3801" s="162">
        <v>0</v>
      </c>
      <c r="J3801" s="162">
        <v>0</v>
      </c>
      <c r="K3801" s="163">
        <f>Лист4!E3799/1000</f>
        <v>446.68800000000005</v>
      </c>
      <c r="L3801" s="164"/>
      <c r="M3801" s="164"/>
    </row>
    <row r="3802" spans="1:13" s="167" customFormat="1" ht="22.5" customHeight="1" x14ac:dyDescent="0.25">
      <c r="A3802" s="45" t="str">
        <f>Лист4!A3800</f>
        <v xml:space="preserve">Центральная ул. д.2 </v>
      </c>
      <c r="B3802" s="185" t="str">
        <f>Лист4!C3800</f>
        <v>Наримановский район, г. Нариманов</v>
      </c>
      <c r="C3802" s="46">
        <f t="shared" si="118"/>
        <v>274.88285580000007</v>
      </c>
      <c r="D3802" s="46">
        <f t="shared" si="119"/>
        <v>17.545714200000006</v>
      </c>
      <c r="E3802" s="160">
        <v>0</v>
      </c>
      <c r="F3802" s="161">
        <v>17.545714200000006</v>
      </c>
      <c r="G3802" s="162">
        <v>0</v>
      </c>
      <c r="H3802" s="162">
        <v>0</v>
      </c>
      <c r="I3802" s="162">
        <v>0</v>
      </c>
      <c r="J3802" s="162">
        <v>0</v>
      </c>
      <c r="K3802" s="163">
        <f>Лист4!E3800/1000</f>
        <v>292.42857000000009</v>
      </c>
      <c r="L3802" s="164"/>
      <c r="M3802" s="164"/>
    </row>
    <row r="3803" spans="1:13" s="167" customFormat="1" ht="22.5" customHeight="1" x14ac:dyDescent="0.25">
      <c r="A3803" s="45" t="str">
        <f>Лист4!A3801</f>
        <v xml:space="preserve">Центральная ул. д.21 </v>
      </c>
      <c r="B3803" s="185" t="str">
        <f>Лист4!C3801</f>
        <v>Наримановский район, г. Нариманов</v>
      </c>
      <c r="C3803" s="46">
        <f t="shared" si="118"/>
        <v>176.37682479999998</v>
      </c>
      <c r="D3803" s="46">
        <f t="shared" si="119"/>
        <v>11.258095199999998</v>
      </c>
      <c r="E3803" s="160">
        <v>0</v>
      </c>
      <c r="F3803" s="161">
        <v>11.258095199999998</v>
      </c>
      <c r="G3803" s="162">
        <v>0</v>
      </c>
      <c r="H3803" s="162">
        <v>0</v>
      </c>
      <c r="I3803" s="162">
        <v>0</v>
      </c>
      <c r="J3803" s="162">
        <v>0</v>
      </c>
      <c r="K3803" s="163">
        <f>Лист4!E3801/1000</f>
        <v>187.63491999999997</v>
      </c>
      <c r="L3803" s="164"/>
      <c r="M3803" s="164"/>
    </row>
    <row r="3804" spans="1:13" s="167" customFormat="1" ht="22.5" customHeight="1" x14ac:dyDescent="0.25">
      <c r="A3804" s="45" t="str">
        <f>Лист4!A3802</f>
        <v xml:space="preserve">Центральная ул. д.21А </v>
      </c>
      <c r="B3804" s="185" t="str">
        <f>Лист4!C3802</f>
        <v>Наримановский район, г. Нариманов</v>
      </c>
      <c r="C3804" s="46">
        <f t="shared" si="118"/>
        <v>185.10887960000002</v>
      </c>
      <c r="D3804" s="46">
        <f t="shared" si="119"/>
        <v>11.815460400000003</v>
      </c>
      <c r="E3804" s="160">
        <v>0</v>
      </c>
      <c r="F3804" s="161">
        <v>11.815460400000003</v>
      </c>
      <c r="G3804" s="162">
        <v>0</v>
      </c>
      <c r="H3804" s="162">
        <v>0</v>
      </c>
      <c r="I3804" s="162">
        <v>0</v>
      </c>
      <c r="J3804" s="162">
        <v>0</v>
      </c>
      <c r="K3804" s="163">
        <f>Лист4!E3802/1000</f>
        <v>196.92434000000003</v>
      </c>
      <c r="L3804" s="164"/>
      <c r="M3804" s="164"/>
    </row>
    <row r="3805" spans="1:13" s="167" customFormat="1" ht="22.5" customHeight="1" x14ac:dyDescent="0.25">
      <c r="A3805" s="45" t="str">
        <f>Лист4!A3803</f>
        <v xml:space="preserve">Центральная ул. д.23 </v>
      </c>
      <c r="B3805" s="185" t="str">
        <f>Лист4!C3803</f>
        <v>Наримановский район, г. Нариманов</v>
      </c>
      <c r="C3805" s="46">
        <f t="shared" si="118"/>
        <v>235.98701879999999</v>
      </c>
      <c r="D3805" s="46">
        <f t="shared" si="119"/>
        <v>15.0630012</v>
      </c>
      <c r="E3805" s="160">
        <v>0</v>
      </c>
      <c r="F3805" s="161">
        <v>15.0630012</v>
      </c>
      <c r="G3805" s="162">
        <v>0</v>
      </c>
      <c r="H3805" s="162">
        <v>0</v>
      </c>
      <c r="I3805" s="162">
        <v>0</v>
      </c>
      <c r="J3805" s="162">
        <v>0</v>
      </c>
      <c r="K3805" s="163">
        <f>Лист4!E3803/1000</f>
        <v>251.05001999999999</v>
      </c>
      <c r="L3805" s="164"/>
      <c r="M3805" s="164"/>
    </row>
    <row r="3806" spans="1:13" s="167" customFormat="1" ht="22.5" customHeight="1" x14ac:dyDescent="0.25">
      <c r="A3806" s="45" t="str">
        <f>Лист4!A3804</f>
        <v xml:space="preserve">Центральная ул. д.23А </v>
      </c>
      <c r="B3806" s="185" t="str">
        <f>Лист4!C3804</f>
        <v>Наримановский район, г. Нариманов</v>
      </c>
      <c r="C3806" s="46">
        <f t="shared" si="118"/>
        <v>599.28412200000014</v>
      </c>
      <c r="D3806" s="46">
        <f t="shared" si="119"/>
        <v>38.252178000000008</v>
      </c>
      <c r="E3806" s="160">
        <v>0</v>
      </c>
      <c r="F3806" s="161">
        <v>38.252178000000008</v>
      </c>
      <c r="G3806" s="162">
        <v>0</v>
      </c>
      <c r="H3806" s="162">
        <v>0</v>
      </c>
      <c r="I3806" s="162">
        <v>0</v>
      </c>
      <c r="J3806" s="162">
        <v>0</v>
      </c>
      <c r="K3806" s="163">
        <f>Лист4!E3804/1000</f>
        <v>637.5363000000001</v>
      </c>
      <c r="L3806" s="164"/>
      <c r="M3806" s="164"/>
    </row>
    <row r="3807" spans="1:13" s="167" customFormat="1" ht="22.5" customHeight="1" x14ac:dyDescent="0.25">
      <c r="A3807" s="45" t="str">
        <f>Лист4!A3805</f>
        <v xml:space="preserve">Центральная ул. д.25 </v>
      </c>
      <c r="B3807" s="185" t="str">
        <f>Лист4!C3805</f>
        <v>Наримановский район, г. Нариманов</v>
      </c>
      <c r="C3807" s="46">
        <f t="shared" si="118"/>
        <v>208.02153000000001</v>
      </c>
      <c r="D3807" s="46">
        <f t="shared" si="119"/>
        <v>13.277970000000002</v>
      </c>
      <c r="E3807" s="160">
        <v>0</v>
      </c>
      <c r="F3807" s="161">
        <v>13.277970000000002</v>
      </c>
      <c r="G3807" s="162">
        <v>0</v>
      </c>
      <c r="H3807" s="162">
        <v>0</v>
      </c>
      <c r="I3807" s="162">
        <v>0</v>
      </c>
      <c r="J3807" s="162">
        <v>0</v>
      </c>
      <c r="K3807" s="163">
        <f>Лист4!E3805/1000</f>
        <v>221.29950000000002</v>
      </c>
      <c r="L3807" s="164"/>
      <c r="M3807" s="164"/>
    </row>
    <row r="3808" spans="1:13" s="167" customFormat="1" ht="22.5" customHeight="1" x14ac:dyDescent="0.25">
      <c r="A3808" s="45" t="str">
        <f>Лист4!A3806</f>
        <v xml:space="preserve">Центральная ул. д.33 </v>
      </c>
      <c r="B3808" s="185" t="str">
        <f>Лист4!C3806</f>
        <v>Наримановский район, г. Нариманов</v>
      </c>
      <c r="C3808" s="46">
        <f t="shared" si="118"/>
        <v>237.16556260000004</v>
      </c>
      <c r="D3808" s="46">
        <f t="shared" si="119"/>
        <v>15.138227400000002</v>
      </c>
      <c r="E3808" s="160">
        <v>0</v>
      </c>
      <c r="F3808" s="161">
        <v>15.138227400000002</v>
      </c>
      <c r="G3808" s="162">
        <v>0</v>
      </c>
      <c r="H3808" s="162">
        <v>0</v>
      </c>
      <c r="I3808" s="162">
        <v>0</v>
      </c>
      <c r="J3808" s="162">
        <v>0</v>
      </c>
      <c r="K3808" s="163">
        <f>Лист4!E3806/1000</f>
        <v>252.30379000000005</v>
      </c>
      <c r="L3808" s="164"/>
      <c r="M3808" s="164"/>
    </row>
    <row r="3809" spans="1:13" s="167" customFormat="1" ht="22.5" customHeight="1" x14ac:dyDescent="0.25">
      <c r="A3809" s="45" t="str">
        <f>Лист4!A3807</f>
        <v xml:space="preserve">Центральная ул. д.35 </v>
      </c>
      <c r="B3809" s="185" t="str">
        <f>Лист4!C3807</f>
        <v>Наримановский район, г. Нариманов</v>
      </c>
      <c r="C3809" s="46">
        <f t="shared" si="118"/>
        <v>334.15195199999999</v>
      </c>
      <c r="D3809" s="46">
        <f t="shared" si="119"/>
        <v>21.328848000000001</v>
      </c>
      <c r="E3809" s="160">
        <v>0</v>
      </c>
      <c r="F3809" s="161">
        <v>21.328848000000001</v>
      </c>
      <c r="G3809" s="162">
        <v>0</v>
      </c>
      <c r="H3809" s="162">
        <v>0</v>
      </c>
      <c r="I3809" s="162">
        <v>0</v>
      </c>
      <c r="J3809" s="162">
        <v>0</v>
      </c>
      <c r="K3809" s="163">
        <f>Лист4!E3807/1000</f>
        <v>355.48079999999999</v>
      </c>
      <c r="L3809" s="164"/>
      <c r="M3809" s="164"/>
    </row>
    <row r="3810" spans="1:13" s="167" customFormat="1" ht="22.5" customHeight="1" x14ac:dyDescent="0.25">
      <c r="A3810" s="45" t="str">
        <f>Лист4!A3808</f>
        <v xml:space="preserve">Центральная ул. д.4 </v>
      </c>
      <c r="B3810" s="185" t="str">
        <f>Лист4!C3808</f>
        <v>Наримановский район, г. Нариманов</v>
      </c>
      <c r="C3810" s="46">
        <f t="shared" si="118"/>
        <v>176.245206</v>
      </c>
      <c r="D3810" s="46">
        <f t="shared" si="119"/>
        <v>11.249694</v>
      </c>
      <c r="E3810" s="160">
        <v>0</v>
      </c>
      <c r="F3810" s="161">
        <v>11.249694</v>
      </c>
      <c r="G3810" s="162">
        <v>0</v>
      </c>
      <c r="H3810" s="162">
        <v>0</v>
      </c>
      <c r="I3810" s="162">
        <v>0</v>
      </c>
      <c r="J3810" s="162">
        <v>0</v>
      </c>
      <c r="K3810" s="163">
        <f>Лист4!E3808/1000</f>
        <v>187.4949</v>
      </c>
      <c r="L3810" s="164"/>
      <c r="M3810" s="164"/>
    </row>
    <row r="3811" spans="1:13" s="167" customFormat="1" ht="22.5" customHeight="1" x14ac:dyDescent="0.25">
      <c r="A3811" s="45" t="str">
        <f>Лист4!A3809</f>
        <v xml:space="preserve">Центральная ул. д.5 </v>
      </c>
      <c r="B3811" s="185" t="str">
        <f>Лист4!C3809</f>
        <v>Наримановский район, г. Нариманов</v>
      </c>
      <c r="C3811" s="46">
        <f t="shared" si="118"/>
        <v>454.1837668</v>
      </c>
      <c r="D3811" s="46">
        <f t="shared" si="119"/>
        <v>28.990453199999997</v>
      </c>
      <c r="E3811" s="160">
        <v>0</v>
      </c>
      <c r="F3811" s="161">
        <v>28.990453199999997</v>
      </c>
      <c r="G3811" s="162">
        <v>0</v>
      </c>
      <c r="H3811" s="162">
        <v>0</v>
      </c>
      <c r="I3811" s="162">
        <v>0</v>
      </c>
      <c r="J3811" s="162">
        <v>0</v>
      </c>
      <c r="K3811" s="163">
        <f>Лист4!E3809/1000</f>
        <v>483.17421999999999</v>
      </c>
      <c r="L3811" s="164"/>
      <c r="M3811" s="164"/>
    </row>
    <row r="3812" spans="1:13" s="167" customFormat="1" ht="22.5" customHeight="1" x14ac:dyDescent="0.25">
      <c r="A3812" s="45" t="str">
        <f>Лист4!A3810</f>
        <v>Центральная ул. д.6 пом.08Н</v>
      </c>
      <c r="B3812" s="185" t="str">
        <f>Лист4!C3810</f>
        <v>Наримановский район, г. Нариманов</v>
      </c>
      <c r="C3812" s="46">
        <f t="shared" si="118"/>
        <v>5.8943921999999995</v>
      </c>
      <c r="D3812" s="46">
        <f t="shared" si="119"/>
        <v>0.37623779999999996</v>
      </c>
      <c r="E3812" s="160">
        <v>0</v>
      </c>
      <c r="F3812" s="161">
        <v>0.37623779999999996</v>
      </c>
      <c r="G3812" s="162">
        <v>0</v>
      </c>
      <c r="H3812" s="162">
        <v>0</v>
      </c>
      <c r="I3812" s="162">
        <v>0</v>
      </c>
      <c r="J3812" s="162">
        <v>0</v>
      </c>
      <c r="K3812" s="163">
        <f>Лист4!E3810/1000</f>
        <v>6.2706299999999997</v>
      </c>
      <c r="L3812" s="164"/>
      <c r="M3812" s="164"/>
    </row>
    <row r="3813" spans="1:13" s="167" customFormat="1" ht="22.5" customHeight="1" x14ac:dyDescent="0.25">
      <c r="A3813" s="45" t="str">
        <f>Лист4!A3811</f>
        <v xml:space="preserve">Центральная ул. д.6А </v>
      </c>
      <c r="B3813" s="185" t="str">
        <f>Лист4!C3811</f>
        <v>Наримановский район, г. Нариманов</v>
      </c>
      <c r="C3813" s="46">
        <f t="shared" si="118"/>
        <v>12.156926</v>
      </c>
      <c r="D3813" s="46">
        <f t="shared" si="119"/>
        <v>0.77597399999999994</v>
      </c>
      <c r="E3813" s="160">
        <v>0</v>
      </c>
      <c r="F3813" s="161">
        <v>0.77597399999999994</v>
      </c>
      <c r="G3813" s="162">
        <v>0</v>
      </c>
      <c r="H3813" s="162">
        <v>0</v>
      </c>
      <c r="I3813" s="162">
        <v>0</v>
      </c>
      <c r="J3813" s="162">
        <v>0</v>
      </c>
      <c r="K3813" s="163">
        <f>Лист4!E3811/1000</f>
        <v>12.9329</v>
      </c>
      <c r="L3813" s="164"/>
      <c r="M3813" s="164"/>
    </row>
    <row r="3814" spans="1:13" s="167" customFormat="1" ht="22.5" customHeight="1" x14ac:dyDescent="0.25">
      <c r="A3814" s="45" t="str">
        <f>Лист4!A3812</f>
        <v xml:space="preserve">Центральная ул. д.7 </v>
      </c>
      <c r="B3814" s="185" t="str">
        <f>Лист4!C3812</f>
        <v>Наримановский район, г. Нариманов</v>
      </c>
      <c r="C3814" s="46">
        <f t="shared" si="118"/>
        <v>312.46340720000001</v>
      </c>
      <c r="D3814" s="46">
        <f t="shared" si="119"/>
        <v>19.9444728</v>
      </c>
      <c r="E3814" s="160">
        <v>0</v>
      </c>
      <c r="F3814" s="161">
        <v>19.9444728</v>
      </c>
      <c r="G3814" s="162">
        <v>0</v>
      </c>
      <c r="H3814" s="162">
        <v>0</v>
      </c>
      <c r="I3814" s="162">
        <v>0</v>
      </c>
      <c r="J3814" s="162">
        <v>0</v>
      </c>
      <c r="K3814" s="163">
        <f>Лист4!E3812/1000</f>
        <v>332.40787999999998</v>
      </c>
      <c r="L3814" s="164"/>
      <c r="M3814" s="164"/>
    </row>
    <row r="3815" spans="1:13" s="167" customFormat="1" ht="22.5" customHeight="1" x14ac:dyDescent="0.25">
      <c r="A3815" s="45" t="str">
        <f>Лист4!A3813</f>
        <v xml:space="preserve">Центральная ул. д.9 </v>
      </c>
      <c r="B3815" s="185" t="str">
        <f>Лист4!C3813</f>
        <v>Наримановский район, г. Нариманов</v>
      </c>
      <c r="C3815" s="46">
        <f t="shared" si="118"/>
        <v>320.99774239999994</v>
      </c>
      <c r="D3815" s="46">
        <f t="shared" si="119"/>
        <v>20.489217599999996</v>
      </c>
      <c r="E3815" s="160">
        <v>0</v>
      </c>
      <c r="F3815" s="161">
        <v>20.489217599999996</v>
      </c>
      <c r="G3815" s="162">
        <v>0</v>
      </c>
      <c r="H3815" s="162">
        <v>0</v>
      </c>
      <c r="I3815" s="162">
        <v>0</v>
      </c>
      <c r="J3815" s="162">
        <v>0</v>
      </c>
      <c r="K3815" s="163">
        <f>Лист4!E3813/1000</f>
        <v>341.48695999999995</v>
      </c>
      <c r="L3815" s="164"/>
      <c r="M3815" s="164"/>
    </row>
    <row r="3816" spans="1:13" s="167" customFormat="1" ht="22.5" customHeight="1" x14ac:dyDescent="0.25">
      <c r="A3816" s="45" t="str">
        <f>Лист4!A3814</f>
        <v xml:space="preserve">Школьная ул. д.15 </v>
      </c>
      <c r="B3816" s="185" t="str">
        <f>Лист4!C3814</f>
        <v>Наримановский район, г. Нариманов</v>
      </c>
      <c r="C3816" s="46">
        <f t="shared" si="118"/>
        <v>0</v>
      </c>
      <c r="D3816" s="46">
        <f t="shared" si="119"/>
        <v>0</v>
      </c>
      <c r="E3816" s="160">
        <v>0</v>
      </c>
      <c r="F3816" s="161">
        <v>0</v>
      </c>
      <c r="G3816" s="162">
        <v>0</v>
      </c>
      <c r="H3816" s="162">
        <v>0</v>
      </c>
      <c r="I3816" s="162">
        <v>0</v>
      </c>
      <c r="J3816" s="162">
        <v>0</v>
      </c>
      <c r="K3816" s="163">
        <f>Лист4!E3814/1000</f>
        <v>0</v>
      </c>
      <c r="L3816" s="164"/>
      <c r="M3816" s="164"/>
    </row>
    <row r="3817" spans="1:13" s="167" customFormat="1" ht="22.5" customHeight="1" x14ac:dyDescent="0.25">
      <c r="A3817" s="45" t="str">
        <f>Лист4!A3815</f>
        <v xml:space="preserve">Школьная ул. д.3 </v>
      </c>
      <c r="B3817" s="185" t="str">
        <f>Лист4!C3815</f>
        <v>Наримановский район, г. Нариманов</v>
      </c>
      <c r="C3817" s="46">
        <f t="shared" si="118"/>
        <v>6.2077600000000004</v>
      </c>
      <c r="D3817" s="46">
        <f t="shared" si="119"/>
        <v>0.39624000000000004</v>
      </c>
      <c r="E3817" s="160">
        <v>0</v>
      </c>
      <c r="F3817" s="161">
        <v>0.39624000000000004</v>
      </c>
      <c r="G3817" s="162">
        <v>0</v>
      </c>
      <c r="H3817" s="162">
        <v>0</v>
      </c>
      <c r="I3817" s="162">
        <v>0</v>
      </c>
      <c r="J3817" s="162">
        <v>0</v>
      </c>
      <c r="K3817" s="163">
        <f>Лист4!E3815/1000</f>
        <v>6.6040000000000001</v>
      </c>
      <c r="L3817" s="164"/>
      <c r="M3817" s="164"/>
    </row>
    <row r="3818" spans="1:13" s="167" customFormat="1" ht="22.5" customHeight="1" x14ac:dyDescent="0.25">
      <c r="A3818" s="45" t="str">
        <f>Лист4!A3816</f>
        <v xml:space="preserve">Школьная ул. д.7 </v>
      </c>
      <c r="B3818" s="185" t="str">
        <f>Лист4!C3816</f>
        <v>Наримановский район, г. Нариманов</v>
      </c>
      <c r="C3818" s="46">
        <f t="shared" si="118"/>
        <v>0</v>
      </c>
      <c r="D3818" s="46">
        <f t="shared" si="119"/>
        <v>0</v>
      </c>
      <c r="E3818" s="160">
        <v>0</v>
      </c>
      <c r="F3818" s="161">
        <v>0</v>
      </c>
      <c r="G3818" s="162">
        <v>0</v>
      </c>
      <c r="H3818" s="162">
        <v>0</v>
      </c>
      <c r="I3818" s="162">
        <v>0</v>
      </c>
      <c r="J3818" s="162">
        <v>0</v>
      </c>
      <c r="K3818" s="163">
        <f>Лист4!E3816/1000</f>
        <v>0</v>
      </c>
      <c r="L3818" s="164"/>
      <c r="M3818" s="164"/>
    </row>
    <row r="3819" spans="1:13" s="167" customFormat="1" ht="22.5" customHeight="1" x14ac:dyDescent="0.25">
      <c r="A3819" s="45" t="str">
        <f>Лист4!A3817</f>
        <v xml:space="preserve">Школьная ул. д.8 </v>
      </c>
      <c r="B3819" s="185" t="str">
        <f>Лист4!C3817</f>
        <v>Наримановский район, г. Нариманов</v>
      </c>
      <c r="C3819" s="46">
        <f t="shared" si="118"/>
        <v>0</v>
      </c>
      <c r="D3819" s="46">
        <f t="shared" si="119"/>
        <v>0</v>
      </c>
      <c r="E3819" s="160">
        <v>0</v>
      </c>
      <c r="F3819" s="161">
        <v>0</v>
      </c>
      <c r="G3819" s="162">
        <v>0</v>
      </c>
      <c r="H3819" s="162">
        <v>0</v>
      </c>
      <c r="I3819" s="162">
        <v>0</v>
      </c>
      <c r="J3819" s="162">
        <v>0</v>
      </c>
      <c r="K3819" s="163">
        <f>Лист4!E3817/1000</f>
        <v>0</v>
      </c>
      <c r="L3819" s="164"/>
      <c r="M3819" s="164"/>
    </row>
    <row r="3820" spans="1:13" s="167" customFormat="1" ht="22.5" customHeight="1" x14ac:dyDescent="0.25">
      <c r="A3820" s="45" t="str">
        <f>Лист4!A3818</f>
        <v xml:space="preserve">Ленина ул. д.5 </v>
      </c>
      <c r="B3820" s="185" t="str">
        <f>Лист4!C3818</f>
        <v>Наримановский район, п. Буруны</v>
      </c>
      <c r="C3820" s="46">
        <f t="shared" si="118"/>
        <v>0</v>
      </c>
      <c r="D3820" s="46">
        <f t="shared" si="119"/>
        <v>0</v>
      </c>
      <c r="E3820" s="160">
        <v>0</v>
      </c>
      <c r="F3820" s="161">
        <v>0</v>
      </c>
      <c r="G3820" s="162">
        <v>0</v>
      </c>
      <c r="H3820" s="162">
        <v>0</v>
      </c>
      <c r="I3820" s="162">
        <v>0</v>
      </c>
      <c r="J3820" s="162">
        <v>0</v>
      </c>
      <c r="K3820" s="163">
        <f>Лист4!E3818/1000-J3820</f>
        <v>0</v>
      </c>
      <c r="L3820" s="164"/>
      <c r="M3820" s="164"/>
    </row>
    <row r="3821" spans="1:13" s="167" customFormat="1" ht="22.5" customHeight="1" x14ac:dyDescent="0.25">
      <c r="A3821" s="45" t="str">
        <f>Лист4!A3819</f>
        <v xml:space="preserve">Ленина ул. д.8 </v>
      </c>
      <c r="B3821" s="185" t="str">
        <f>Лист4!C3819</f>
        <v>Наримановский район, п. Буруны</v>
      </c>
      <c r="C3821" s="46">
        <f t="shared" si="118"/>
        <v>0</v>
      </c>
      <c r="D3821" s="46">
        <f t="shared" si="119"/>
        <v>0</v>
      </c>
      <c r="E3821" s="160">
        <v>0</v>
      </c>
      <c r="F3821" s="161">
        <v>0</v>
      </c>
      <c r="G3821" s="162">
        <v>0</v>
      </c>
      <c r="H3821" s="162">
        <v>0</v>
      </c>
      <c r="I3821" s="162">
        <v>0</v>
      </c>
      <c r="J3821" s="162">
        <v>0</v>
      </c>
      <c r="K3821" s="163">
        <f>Лист4!E3819/1000</f>
        <v>0</v>
      </c>
      <c r="L3821" s="164"/>
      <c r="M3821" s="164"/>
    </row>
    <row r="3822" spans="1:13" s="167" customFormat="1" ht="22.5" customHeight="1" x14ac:dyDescent="0.25">
      <c r="A3822" s="45" t="str">
        <f>Лист4!A3820</f>
        <v xml:space="preserve">Степная 3-я ул. д.1 </v>
      </c>
      <c r="B3822" s="185" t="str">
        <f>Лист4!C3820</f>
        <v>Наримановский район, п. Буруны</v>
      </c>
      <c r="C3822" s="46">
        <f t="shared" si="118"/>
        <v>0</v>
      </c>
      <c r="D3822" s="46">
        <f t="shared" si="119"/>
        <v>0</v>
      </c>
      <c r="E3822" s="160">
        <v>0</v>
      </c>
      <c r="F3822" s="161">
        <v>0</v>
      </c>
      <c r="G3822" s="162">
        <v>0</v>
      </c>
      <c r="H3822" s="162">
        <v>0</v>
      </c>
      <c r="I3822" s="162">
        <v>0</v>
      </c>
      <c r="J3822" s="162">
        <v>0</v>
      </c>
      <c r="K3822" s="163">
        <f>Лист4!E3820/1000</f>
        <v>0</v>
      </c>
      <c r="L3822" s="164"/>
      <c r="M3822" s="164"/>
    </row>
    <row r="3823" spans="1:13" s="167" customFormat="1" ht="22.5" customHeight="1" x14ac:dyDescent="0.25">
      <c r="A3823" s="45" t="str">
        <f>Лист4!A3821</f>
        <v xml:space="preserve">Степная 3-я ул. д.3 </v>
      </c>
      <c r="B3823" s="185" t="str">
        <f>Лист4!C3821</f>
        <v>Наримановский район, п. Буруны</v>
      </c>
      <c r="C3823" s="46">
        <f t="shared" si="118"/>
        <v>0</v>
      </c>
      <c r="D3823" s="46">
        <f t="shared" si="119"/>
        <v>0</v>
      </c>
      <c r="E3823" s="160">
        <v>0</v>
      </c>
      <c r="F3823" s="161">
        <v>0</v>
      </c>
      <c r="G3823" s="162">
        <v>0</v>
      </c>
      <c r="H3823" s="162">
        <v>0</v>
      </c>
      <c r="I3823" s="162">
        <v>0</v>
      </c>
      <c r="J3823" s="162">
        <v>0</v>
      </c>
      <c r="K3823" s="163">
        <f>Лист4!E3821/1000</f>
        <v>0</v>
      </c>
      <c r="L3823" s="164"/>
      <c r="M3823" s="164"/>
    </row>
    <row r="3824" spans="1:13" s="167" customFormat="1" ht="22.5" customHeight="1" x14ac:dyDescent="0.25">
      <c r="A3824" s="45" t="str">
        <f>Лист4!A3822</f>
        <v xml:space="preserve">Школьная ул. д.1 </v>
      </c>
      <c r="B3824" s="185" t="str">
        <f>Лист4!C3822</f>
        <v>Наримановский район, п. Буруны</v>
      </c>
      <c r="C3824" s="46">
        <f t="shared" si="118"/>
        <v>60.913786000000002</v>
      </c>
      <c r="D3824" s="46">
        <f t="shared" si="119"/>
        <v>3.8881139999999998</v>
      </c>
      <c r="E3824" s="160">
        <v>0</v>
      </c>
      <c r="F3824" s="161">
        <v>3.8881139999999998</v>
      </c>
      <c r="G3824" s="162">
        <v>0</v>
      </c>
      <c r="H3824" s="162">
        <v>0</v>
      </c>
      <c r="I3824" s="162">
        <v>0</v>
      </c>
      <c r="J3824" s="162">
        <v>0</v>
      </c>
      <c r="K3824" s="163">
        <f>Лист4!E3822/1000</f>
        <v>64.801900000000003</v>
      </c>
      <c r="L3824" s="164"/>
      <c r="M3824" s="164"/>
    </row>
    <row r="3825" spans="1:13" s="167" customFormat="1" ht="22.5" customHeight="1" x14ac:dyDescent="0.25">
      <c r="A3825" s="45" t="str">
        <f>Лист4!A3823</f>
        <v xml:space="preserve">Школьная ул. д.10 </v>
      </c>
      <c r="B3825" s="185" t="str">
        <f>Лист4!C3823</f>
        <v>Наримановский район, п. Буруны</v>
      </c>
      <c r="C3825" s="46">
        <f t="shared" si="118"/>
        <v>44.464067999999997</v>
      </c>
      <c r="D3825" s="46">
        <f t="shared" si="119"/>
        <v>2.8381319999999999</v>
      </c>
      <c r="E3825" s="160">
        <v>0</v>
      </c>
      <c r="F3825" s="161">
        <v>2.8381319999999999</v>
      </c>
      <c r="G3825" s="162">
        <v>0</v>
      </c>
      <c r="H3825" s="162">
        <v>0</v>
      </c>
      <c r="I3825" s="162">
        <v>0</v>
      </c>
      <c r="J3825" s="162">
        <v>0</v>
      </c>
      <c r="K3825" s="163">
        <f>Лист4!E3823/1000</f>
        <v>47.302199999999999</v>
      </c>
      <c r="L3825" s="164"/>
      <c r="M3825" s="164"/>
    </row>
    <row r="3826" spans="1:13" s="167" customFormat="1" ht="22.5" customHeight="1" x14ac:dyDescent="0.25">
      <c r="A3826" s="45" t="str">
        <f>Лист4!A3824</f>
        <v xml:space="preserve">Школьная ул. д.11 </v>
      </c>
      <c r="B3826" s="185" t="str">
        <f>Лист4!C3824</f>
        <v>Наримановский район, п. Буруны</v>
      </c>
      <c r="C3826" s="46">
        <f t="shared" si="118"/>
        <v>0.24440000000000001</v>
      </c>
      <c r="D3826" s="46">
        <f t="shared" si="119"/>
        <v>1.5599999999999999E-2</v>
      </c>
      <c r="E3826" s="160">
        <v>0</v>
      </c>
      <c r="F3826" s="161">
        <v>1.5599999999999999E-2</v>
      </c>
      <c r="G3826" s="162">
        <v>0</v>
      </c>
      <c r="H3826" s="162">
        <v>0</v>
      </c>
      <c r="I3826" s="162">
        <v>0</v>
      </c>
      <c r="J3826" s="162">
        <v>0</v>
      </c>
      <c r="K3826" s="163">
        <f>Лист4!E3824/1000</f>
        <v>0.26</v>
      </c>
      <c r="L3826" s="164"/>
      <c r="M3826" s="164"/>
    </row>
    <row r="3827" spans="1:13" s="167" customFormat="1" ht="22.5" customHeight="1" x14ac:dyDescent="0.25">
      <c r="A3827" s="45" t="str">
        <f>Лист4!A3825</f>
        <v xml:space="preserve">Школьная ул. д.12 </v>
      </c>
      <c r="B3827" s="185" t="str">
        <f>Лист4!C3825</f>
        <v>Наримановский район, п. Буруны</v>
      </c>
      <c r="C3827" s="46">
        <f t="shared" si="118"/>
        <v>18.282623999999998</v>
      </c>
      <c r="D3827" s="46">
        <f t="shared" si="119"/>
        <v>1.166976</v>
      </c>
      <c r="E3827" s="160">
        <v>0</v>
      </c>
      <c r="F3827" s="161">
        <v>1.166976</v>
      </c>
      <c r="G3827" s="162">
        <v>0</v>
      </c>
      <c r="H3827" s="162">
        <v>0</v>
      </c>
      <c r="I3827" s="162">
        <v>0</v>
      </c>
      <c r="J3827" s="162">
        <v>0</v>
      </c>
      <c r="K3827" s="163">
        <f>Лист4!E3825/1000</f>
        <v>19.4496</v>
      </c>
      <c r="L3827" s="164"/>
      <c r="M3827" s="164"/>
    </row>
    <row r="3828" spans="1:13" s="167" customFormat="1" ht="22.5" customHeight="1" x14ac:dyDescent="0.25">
      <c r="A3828" s="45" t="str">
        <f>Лист4!A3826</f>
        <v xml:space="preserve">Школьная ул. д.13 </v>
      </c>
      <c r="B3828" s="185" t="str">
        <f>Лист4!C3826</f>
        <v>Наримановский район, п. Буруны</v>
      </c>
      <c r="C3828" s="46">
        <f t="shared" si="118"/>
        <v>7.761298</v>
      </c>
      <c r="D3828" s="46">
        <f t="shared" si="119"/>
        <v>0.49540200000000001</v>
      </c>
      <c r="E3828" s="160">
        <v>0</v>
      </c>
      <c r="F3828" s="161">
        <v>0.49540200000000001</v>
      </c>
      <c r="G3828" s="162">
        <v>0</v>
      </c>
      <c r="H3828" s="162">
        <v>0</v>
      </c>
      <c r="I3828" s="162">
        <v>0</v>
      </c>
      <c r="J3828" s="162">
        <v>0</v>
      </c>
      <c r="K3828" s="163">
        <f>Лист4!E3826/1000</f>
        <v>8.2567000000000004</v>
      </c>
      <c r="L3828" s="164"/>
      <c r="M3828" s="164"/>
    </row>
    <row r="3829" spans="1:13" s="167" customFormat="1" ht="22.5" customHeight="1" x14ac:dyDescent="0.25">
      <c r="A3829" s="45" t="str">
        <f>Лист4!A3827</f>
        <v xml:space="preserve">Школьная ул. д.14 </v>
      </c>
      <c r="B3829" s="185" t="str">
        <f>Лист4!C3827</f>
        <v>Наримановский район, п. Буруны</v>
      </c>
      <c r="C3829" s="46">
        <f t="shared" si="118"/>
        <v>11.812415999999999</v>
      </c>
      <c r="D3829" s="46">
        <f t="shared" si="119"/>
        <v>0.75398399999999999</v>
      </c>
      <c r="E3829" s="160">
        <v>0</v>
      </c>
      <c r="F3829" s="161">
        <v>0.75398399999999999</v>
      </c>
      <c r="G3829" s="162">
        <v>0</v>
      </c>
      <c r="H3829" s="162">
        <v>0</v>
      </c>
      <c r="I3829" s="162">
        <v>0</v>
      </c>
      <c r="J3829" s="162">
        <v>0</v>
      </c>
      <c r="K3829" s="163">
        <f>Лист4!E3827/1000</f>
        <v>12.5664</v>
      </c>
      <c r="L3829" s="164"/>
      <c r="M3829" s="164"/>
    </row>
    <row r="3830" spans="1:13" s="167" customFormat="1" ht="22.5" customHeight="1" x14ac:dyDescent="0.25">
      <c r="A3830" s="45" t="str">
        <f>Лист4!A3828</f>
        <v xml:space="preserve">Школьная ул. д.2 </v>
      </c>
      <c r="B3830" s="185" t="str">
        <f>Лист4!C3828</f>
        <v>Наримановский район, п. Буруны</v>
      </c>
      <c r="C3830" s="46">
        <f t="shared" si="118"/>
        <v>28.1297444</v>
      </c>
      <c r="D3830" s="46">
        <f t="shared" si="119"/>
        <v>1.7955156000000003</v>
      </c>
      <c r="E3830" s="160">
        <v>0</v>
      </c>
      <c r="F3830" s="161">
        <v>1.7955156000000003</v>
      </c>
      <c r="G3830" s="162">
        <v>0</v>
      </c>
      <c r="H3830" s="162">
        <v>0</v>
      </c>
      <c r="I3830" s="162">
        <v>0</v>
      </c>
      <c r="J3830" s="162">
        <v>0</v>
      </c>
      <c r="K3830" s="163">
        <f>Лист4!E3828/1000</f>
        <v>29.925260000000002</v>
      </c>
      <c r="L3830" s="164"/>
      <c r="M3830" s="164"/>
    </row>
    <row r="3831" spans="1:13" s="167" customFormat="1" ht="22.5" customHeight="1" x14ac:dyDescent="0.25">
      <c r="A3831" s="45" t="str">
        <f>Лист4!A3829</f>
        <v xml:space="preserve">Школьная ул. д.3 </v>
      </c>
      <c r="B3831" s="185" t="str">
        <f>Лист4!C3829</f>
        <v>Наримановский район, п. Буруны</v>
      </c>
      <c r="C3831" s="46">
        <f t="shared" si="118"/>
        <v>38.444026000000001</v>
      </c>
      <c r="D3831" s="46">
        <f t="shared" si="119"/>
        <v>2.4538739999999999</v>
      </c>
      <c r="E3831" s="160">
        <v>0</v>
      </c>
      <c r="F3831" s="161">
        <v>2.4538739999999999</v>
      </c>
      <c r="G3831" s="162">
        <v>0</v>
      </c>
      <c r="H3831" s="162">
        <v>0</v>
      </c>
      <c r="I3831" s="162">
        <v>0</v>
      </c>
      <c r="J3831" s="162">
        <v>0</v>
      </c>
      <c r="K3831" s="163">
        <f>Лист4!E3829/1000</f>
        <v>40.8979</v>
      </c>
      <c r="L3831" s="164"/>
      <c r="M3831" s="164"/>
    </row>
    <row r="3832" spans="1:13" s="167" customFormat="1" ht="22.5" customHeight="1" x14ac:dyDescent="0.25">
      <c r="A3832" s="45" t="str">
        <f>Лист4!A3830</f>
        <v xml:space="preserve">Школьная ул. д.4 </v>
      </c>
      <c r="B3832" s="185" t="str">
        <f>Лист4!C3830</f>
        <v>Наримановский район, п. Буруны</v>
      </c>
      <c r="C3832" s="46">
        <f t="shared" si="118"/>
        <v>21.203203999999999</v>
      </c>
      <c r="D3832" s="46">
        <f t="shared" si="119"/>
        <v>1.353396</v>
      </c>
      <c r="E3832" s="160">
        <v>0</v>
      </c>
      <c r="F3832" s="161">
        <v>1.353396</v>
      </c>
      <c r="G3832" s="162">
        <v>0</v>
      </c>
      <c r="H3832" s="162">
        <v>0</v>
      </c>
      <c r="I3832" s="162">
        <v>0</v>
      </c>
      <c r="J3832" s="162">
        <v>0</v>
      </c>
      <c r="K3832" s="163">
        <f>Лист4!E3830/1000</f>
        <v>22.5566</v>
      </c>
      <c r="L3832" s="164"/>
      <c r="M3832" s="164"/>
    </row>
    <row r="3833" spans="1:13" s="167" customFormat="1" ht="22.5" customHeight="1" x14ac:dyDescent="0.25">
      <c r="A3833" s="45" t="str">
        <f>Лист4!A3831</f>
        <v xml:space="preserve">Школьная ул. д.5 </v>
      </c>
      <c r="B3833" s="185" t="str">
        <f>Лист4!C3831</f>
        <v>Наримановский район, п. Буруны</v>
      </c>
      <c r="C3833" s="46">
        <f t="shared" si="118"/>
        <v>26.304207999999996</v>
      </c>
      <c r="D3833" s="46">
        <f t="shared" si="119"/>
        <v>1.6789919999999998</v>
      </c>
      <c r="E3833" s="160">
        <v>0</v>
      </c>
      <c r="F3833" s="161">
        <v>1.6789919999999998</v>
      </c>
      <c r="G3833" s="162">
        <v>0</v>
      </c>
      <c r="H3833" s="162">
        <v>0</v>
      </c>
      <c r="I3833" s="162">
        <v>0</v>
      </c>
      <c r="J3833" s="162">
        <v>0</v>
      </c>
      <c r="K3833" s="163">
        <f>Лист4!E3831/1000</f>
        <v>27.983199999999997</v>
      </c>
      <c r="L3833" s="164"/>
      <c r="M3833" s="164"/>
    </row>
    <row r="3834" spans="1:13" s="167" customFormat="1" ht="22.5" customHeight="1" x14ac:dyDescent="0.25">
      <c r="A3834" s="45" t="str">
        <f>Лист4!A3832</f>
        <v xml:space="preserve">Школьная ул. д.6 </v>
      </c>
      <c r="B3834" s="185" t="str">
        <f>Лист4!C3832</f>
        <v>Наримановский район, п. Буруны</v>
      </c>
      <c r="C3834" s="46">
        <f t="shared" si="118"/>
        <v>39.832312000000002</v>
      </c>
      <c r="D3834" s="46">
        <f t="shared" si="119"/>
        <v>2.5424880000000001</v>
      </c>
      <c r="E3834" s="160">
        <v>0</v>
      </c>
      <c r="F3834" s="161">
        <v>2.5424880000000001</v>
      </c>
      <c r="G3834" s="162">
        <v>0</v>
      </c>
      <c r="H3834" s="162">
        <v>0</v>
      </c>
      <c r="I3834" s="162">
        <v>0</v>
      </c>
      <c r="J3834" s="162">
        <v>0</v>
      </c>
      <c r="K3834" s="163">
        <f>Лист4!E3832/1000</f>
        <v>42.3748</v>
      </c>
      <c r="L3834" s="164"/>
      <c r="M3834" s="164"/>
    </row>
    <row r="3835" spans="1:13" s="167" customFormat="1" ht="22.5" customHeight="1" x14ac:dyDescent="0.25">
      <c r="A3835" s="45" t="str">
        <f>Лист4!A3833</f>
        <v xml:space="preserve">Школьная ул. д.7 </v>
      </c>
      <c r="B3835" s="185" t="str">
        <f>Лист4!C3833</f>
        <v>Наримановский район, п. Буруны</v>
      </c>
      <c r="C3835" s="46">
        <f t="shared" si="118"/>
        <v>42.923220000000001</v>
      </c>
      <c r="D3835" s="46">
        <f t="shared" si="119"/>
        <v>2.7397799999999997</v>
      </c>
      <c r="E3835" s="160">
        <v>0</v>
      </c>
      <c r="F3835" s="161">
        <v>2.7397799999999997</v>
      </c>
      <c r="G3835" s="162">
        <v>0</v>
      </c>
      <c r="H3835" s="162">
        <v>0</v>
      </c>
      <c r="I3835" s="162">
        <v>0</v>
      </c>
      <c r="J3835" s="162">
        <v>0</v>
      </c>
      <c r="K3835" s="163">
        <f>Лист4!E3833/1000</f>
        <v>45.662999999999997</v>
      </c>
      <c r="L3835" s="164"/>
      <c r="M3835" s="164"/>
    </row>
    <row r="3836" spans="1:13" s="167" customFormat="1" ht="22.5" customHeight="1" x14ac:dyDescent="0.25">
      <c r="A3836" s="45" t="str">
        <f>Лист4!A3834</f>
        <v xml:space="preserve">Школьная ул. д.8 </v>
      </c>
      <c r="B3836" s="185" t="str">
        <f>Лист4!C3834</f>
        <v>Наримановский район, п. Буруны</v>
      </c>
      <c r="C3836" s="46">
        <f t="shared" si="118"/>
        <v>23.402428</v>
      </c>
      <c r="D3836" s="46">
        <f t="shared" si="119"/>
        <v>1.4937720000000001</v>
      </c>
      <c r="E3836" s="160">
        <v>0</v>
      </c>
      <c r="F3836" s="161">
        <v>1.4937720000000001</v>
      </c>
      <c r="G3836" s="162">
        <v>0</v>
      </c>
      <c r="H3836" s="162">
        <v>0</v>
      </c>
      <c r="I3836" s="162">
        <v>0</v>
      </c>
      <c r="J3836" s="162">
        <v>0</v>
      </c>
      <c r="K3836" s="163">
        <f>Лист4!E3834/1000</f>
        <v>24.8962</v>
      </c>
      <c r="L3836" s="164"/>
      <c r="M3836" s="164"/>
    </row>
    <row r="3837" spans="1:13" s="167" customFormat="1" ht="22.5" customHeight="1" x14ac:dyDescent="0.25">
      <c r="A3837" s="45" t="str">
        <f>Лист4!A3835</f>
        <v xml:space="preserve">Школьная ул. д.9 </v>
      </c>
      <c r="B3837" s="185" t="str">
        <f>Лист4!C3835</f>
        <v>Наримановский район, п. Буруны</v>
      </c>
      <c r="C3837" s="46">
        <f t="shared" ref="C3837:C3900" si="120">K3837+J3837-F3837</f>
        <v>25.768032000000002</v>
      </c>
      <c r="D3837" s="46">
        <f t="shared" ref="D3837:D3900" si="121">F3837</f>
        <v>1.644768</v>
      </c>
      <c r="E3837" s="160">
        <v>0</v>
      </c>
      <c r="F3837" s="161">
        <v>1.644768</v>
      </c>
      <c r="G3837" s="162">
        <v>0</v>
      </c>
      <c r="H3837" s="162">
        <v>0</v>
      </c>
      <c r="I3837" s="162">
        <v>0</v>
      </c>
      <c r="J3837" s="162">
        <v>0</v>
      </c>
      <c r="K3837" s="163">
        <f>Лист4!E3835/1000</f>
        <v>27.412800000000001</v>
      </c>
      <c r="L3837" s="164"/>
      <c r="M3837" s="164"/>
    </row>
    <row r="3838" spans="1:13" s="167" customFormat="1" ht="22.5" customHeight="1" x14ac:dyDescent="0.25">
      <c r="A3838" s="45" t="str">
        <f>Лист4!A3836</f>
        <v xml:space="preserve">Ленина ул. д.30 </v>
      </c>
      <c r="B3838" s="185" t="str">
        <f>Лист4!C3836</f>
        <v>Наримановский район, п. Прикаспийский</v>
      </c>
      <c r="C3838" s="46">
        <f t="shared" si="120"/>
        <v>25.423522000000002</v>
      </c>
      <c r="D3838" s="46">
        <f t="shared" si="121"/>
        <v>1.6227780000000001</v>
      </c>
      <c r="E3838" s="160">
        <v>0</v>
      </c>
      <c r="F3838" s="161">
        <v>1.6227780000000001</v>
      </c>
      <c r="G3838" s="162">
        <v>0</v>
      </c>
      <c r="H3838" s="162">
        <v>0</v>
      </c>
      <c r="I3838" s="162">
        <v>0</v>
      </c>
      <c r="J3838" s="162">
        <v>0</v>
      </c>
      <c r="K3838" s="163">
        <f>Лист4!E3836/1000</f>
        <v>27.046300000000002</v>
      </c>
      <c r="L3838" s="164"/>
      <c r="M3838" s="164"/>
    </row>
    <row r="3839" spans="1:13" s="167" customFormat="1" ht="22.5" customHeight="1" x14ac:dyDescent="0.25">
      <c r="A3839" s="45" t="str">
        <f>Лист4!A3837</f>
        <v xml:space="preserve">Ленина ул. д.37 </v>
      </c>
      <c r="B3839" s="185" t="str">
        <f>Лист4!C3837</f>
        <v>Наримановский район, п. Прикаспийский</v>
      </c>
      <c r="C3839" s="46">
        <f t="shared" si="120"/>
        <v>15.299909999999999</v>
      </c>
      <c r="D3839" s="46">
        <f t="shared" si="121"/>
        <v>0.97658999999999996</v>
      </c>
      <c r="E3839" s="160">
        <v>0</v>
      </c>
      <c r="F3839" s="161">
        <v>0.97658999999999996</v>
      </c>
      <c r="G3839" s="162">
        <v>0</v>
      </c>
      <c r="H3839" s="162">
        <v>0</v>
      </c>
      <c r="I3839" s="162">
        <v>0</v>
      </c>
      <c r="J3839" s="162">
        <v>0</v>
      </c>
      <c r="K3839" s="163">
        <f>Лист4!E3837/1000</f>
        <v>16.276499999999999</v>
      </c>
      <c r="L3839" s="164"/>
      <c r="M3839" s="164"/>
    </row>
    <row r="3840" spans="1:13" s="167" customFormat="1" ht="22.5" customHeight="1" x14ac:dyDescent="0.25">
      <c r="A3840" s="45" t="str">
        <f>Лист4!A3838</f>
        <v xml:space="preserve">Ленина ул. д.39 </v>
      </c>
      <c r="B3840" s="185" t="str">
        <f>Лист4!C3838</f>
        <v>Наримановский район, п. Прикаспийский</v>
      </c>
      <c r="C3840" s="46">
        <f t="shared" si="120"/>
        <v>52.988834000000004</v>
      </c>
      <c r="D3840" s="46">
        <f t="shared" si="121"/>
        <v>3.3822660000000004</v>
      </c>
      <c r="E3840" s="160">
        <v>0</v>
      </c>
      <c r="F3840" s="161">
        <v>3.3822660000000004</v>
      </c>
      <c r="G3840" s="162">
        <v>0</v>
      </c>
      <c r="H3840" s="162">
        <v>0</v>
      </c>
      <c r="I3840" s="162">
        <v>0</v>
      </c>
      <c r="J3840" s="162">
        <v>0</v>
      </c>
      <c r="K3840" s="163">
        <f>Лист4!E3838/1000</f>
        <v>56.371100000000006</v>
      </c>
      <c r="L3840" s="164"/>
      <c r="M3840" s="164"/>
    </row>
    <row r="3841" spans="1:13" s="167" customFormat="1" ht="22.5" customHeight="1" x14ac:dyDescent="0.25">
      <c r="A3841" s="45" t="str">
        <f>Лист4!A3839</f>
        <v xml:space="preserve">Ленина ул. д.41 </v>
      </c>
      <c r="B3841" s="185" t="str">
        <f>Лист4!C3839</f>
        <v>Наримановский район, п. Прикаспийский</v>
      </c>
      <c r="C3841" s="46">
        <f t="shared" si="120"/>
        <v>105.33790400000001</v>
      </c>
      <c r="D3841" s="46">
        <f t="shared" si="121"/>
        <v>6.7236960000000003</v>
      </c>
      <c r="E3841" s="160">
        <v>0</v>
      </c>
      <c r="F3841" s="161">
        <v>6.7236960000000003</v>
      </c>
      <c r="G3841" s="162">
        <v>0</v>
      </c>
      <c r="H3841" s="162">
        <v>0</v>
      </c>
      <c r="I3841" s="162">
        <v>0</v>
      </c>
      <c r="J3841" s="162">
        <v>0</v>
      </c>
      <c r="K3841" s="163">
        <f>Лист4!E3839/1000</f>
        <v>112.06160000000001</v>
      </c>
      <c r="L3841" s="164"/>
      <c r="M3841" s="164"/>
    </row>
    <row r="3842" spans="1:13" s="167" customFormat="1" ht="22.5" customHeight="1" x14ac:dyDescent="0.25">
      <c r="A3842" s="45" t="str">
        <f>Лист4!A3840</f>
        <v xml:space="preserve">Ленина ул. д.43 </v>
      </c>
      <c r="B3842" s="185" t="str">
        <f>Лист4!C3840</f>
        <v>Наримановский район, п. Прикаспийский</v>
      </c>
      <c r="C3842" s="46">
        <f t="shared" si="120"/>
        <v>85.07037600000001</v>
      </c>
      <c r="D3842" s="46">
        <f t="shared" si="121"/>
        <v>5.4300240000000013</v>
      </c>
      <c r="E3842" s="160">
        <v>0</v>
      </c>
      <c r="F3842" s="161">
        <v>5.4300240000000013</v>
      </c>
      <c r="G3842" s="162">
        <v>0</v>
      </c>
      <c r="H3842" s="162">
        <v>0</v>
      </c>
      <c r="I3842" s="162">
        <v>0</v>
      </c>
      <c r="J3842" s="162">
        <v>0</v>
      </c>
      <c r="K3842" s="163">
        <f>Лист4!E3840/1000</f>
        <v>90.500400000000013</v>
      </c>
      <c r="L3842" s="164"/>
      <c r="M3842" s="164"/>
    </row>
    <row r="3843" spans="1:13" s="167" customFormat="1" ht="22.5" customHeight="1" x14ac:dyDescent="0.25">
      <c r="A3843" s="45" t="str">
        <f>Лист4!A3841</f>
        <v xml:space="preserve">Ленина ул. д.45 </v>
      </c>
      <c r="B3843" s="185" t="str">
        <f>Лист4!C3841</f>
        <v>Наримановский район, п. Прикаспийский</v>
      </c>
      <c r="C3843" s="46">
        <f t="shared" si="120"/>
        <v>75.949179999999998</v>
      </c>
      <c r="D3843" s="46">
        <f t="shared" si="121"/>
        <v>4.8478199999999996</v>
      </c>
      <c r="E3843" s="160">
        <v>0</v>
      </c>
      <c r="F3843" s="161">
        <v>4.8478199999999996</v>
      </c>
      <c r="G3843" s="162">
        <v>0</v>
      </c>
      <c r="H3843" s="162">
        <v>0</v>
      </c>
      <c r="I3843" s="162">
        <v>0</v>
      </c>
      <c r="J3843" s="162">
        <v>0</v>
      </c>
      <c r="K3843" s="163">
        <f>Лист4!E3841/1000</f>
        <v>80.796999999999997</v>
      </c>
      <c r="L3843" s="164"/>
      <c r="M3843" s="164"/>
    </row>
    <row r="3844" spans="1:13" s="167" customFormat="1" ht="22.5" customHeight="1" x14ac:dyDescent="0.25">
      <c r="A3844" s="45" t="str">
        <f>Лист4!A3842</f>
        <v xml:space="preserve">Светлая ул. д.6 </v>
      </c>
      <c r="B3844" s="185" t="str">
        <f>Лист4!C3842</f>
        <v>Наримановский район, п. Рычанский</v>
      </c>
      <c r="C3844" s="46">
        <f t="shared" si="120"/>
        <v>13.020503999999962</v>
      </c>
      <c r="D3844" s="46">
        <f t="shared" si="121"/>
        <v>0.83109600000000006</v>
      </c>
      <c r="E3844" s="160">
        <v>0</v>
      </c>
      <c r="F3844" s="161">
        <v>0.83109600000000006</v>
      </c>
      <c r="G3844" s="162">
        <v>0</v>
      </c>
      <c r="H3844" s="162">
        <v>0</v>
      </c>
      <c r="I3844" s="162">
        <v>0</v>
      </c>
      <c r="J3844" s="162">
        <v>970.5</v>
      </c>
      <c r="K3844" s="163">
        <f>Лист4!E3842/1000-J3844</f>
        <v>-956.64840000000004</v>
      </c>
      <c r="L3844" s="164"/>
      <c r="M3844" s="164"/>
    </row>
    <row r="3845" spans="1:13" s="167" customFormat="1" ht="22.5" customHeight="1" x14ac:dyDescent="0.25">
      <c r="A3845" s="45" t="str">
        <f>Лист4!A3843</f>
        <v xml:space="preserve">Санаторная ул. д.1 </v>
      </c>
      <c r="B3845" s="185" t="str">
        <f>Лист4!C3843</f>
        <v>Наримановский район, п. Тинаки 2</v>
      </c>
      <c r="C3845" s="46">
        <f t="shared" si="120"/>
        <v>202.78178199999999</v>
      </c>
      <c r="D3845" s="46">
        <f t="shared" si="121"/>
        <v>12.943517999999999</v>
      </c>
      <c r="E3845" s="160">
        <v>0</v>
      </c>
      <c r="F3845" s="161">
        <v>12.943517999999999</v>
      </c>
      <c r="G3845" s="162">
        <v>0</v>
      </c>
      <c r="H3845" s="162">
        <v>0</v>
      </c>
      <c r="I3845" s="162">
        <v>0</v>
      </c>
      <c r="J3845" s="162">
        <v>0</v>
      </c>
      <c r="K3845" s="163">
        <f>Лист4!E3843/1000</f>
        <v>215.7253</v>
      </c>
      <c r="L3845" s="164"/>
      <c r="M3845" s="164"/>
    </row>
    <row r="3846" spans="1:13" s="167" customFormat="1" ht="22.5" customHeight="1" x14ac:dyDescent="0.25">
      <c r="A3846" s="45" t="str">
        <f>Лист4!A3844</f>
        <v xml:space="preserve">Санаторная ул. д.2 </v>
      </c>
      <c r="B3846" s="185" t="str">
        <f>Лист4!C3844</f>
        <v>Наримановский район, п. Тинаки 2</v>
      </c>
      <c r="C3846" s="46">
        <f t="shared" si="120"/>
        <v>197.09544</v>
      </c>
      <c r="D3846" s="46">
        <f t="shared" si="121"/>
        <v>12.580559999999998</v>
      </c>
      <c r="E3846" s="160">
        <v>0</v>
      </c>
      <c r="F3846" s="161">
        <v>12.580559999999998</v>
      </c>
      <c r="G3846" s="162">
        <v>0</v>
      </c>
      <c r="H3846" s="162">
        <v>0</v>
      </c>
      <c r="I3846" s="162">
        <v>0</v>
      </c>
      <c r="J3846" s="162">
        <v>0</v>
      </c>
      <c r="K3846" s="163">
        <f>Лист4!E3844/1000</f>
        <v>209.67599999999999</v>
      </c>
      <c r="L3846" s="164"/>
      <c r="M3846" s="164"/>
    </row>
    <row r="3847" spans="1:13" s="167" customFormat="1" ht="22.5" customHeight="1" x14ac:dyDescent="0.25">
      <c r="A3847" s="45" t="str">
        <f>Лист4!A3845</f>
        <v xml:space="preserve">Санаторная ул. д.3 </v>
      </c>
      <c r="B3847" s="185" t="str">
        <f>Лист4!C3845</f>
        <v>Наримановский район, п. Тинаки 2</v>
      </c>
      <c r="C3847" s="46">
        <f t="shared" si="120"/>
        <v>119.91589400000001</v>
      </c>
      <c r="D3847" s="46">
        <f t="shared" si="121"/>
        <v>7.6542060000000012</v>
      </c>
      <c r="E3847" s="160">
        <v>0</v>
      </c>
      <c r="F3847" s="161">
        <v>7.6542060000000012</v>
      </c>
      <c r="G3847" s="162">
        <v>0</v>
      </c>
      <c r="H3847" s="162">
        <v>0</v>
      </c>
      <c r="I3847" s="162">
        <v>0</v>
      </c>
      <c r="J3847" s="162">
        <v>0</v>
      </c>
      <c r="K3847" s="163">
        <f>Лист4!E3845/1000</f>
        <v>127.57010000000001</v>
      </c>
      <c r="L3847" s="164"/>
      <c r="M3847" s="164"/>
    </row>
    <row r="3848" spans="1:13" s="167" customFormat="1" ht="22.5" customHeight="1" x14ac:dyDescent="0.25">
      <c r="A3848" s="45" t="str">
        <f>Лист4!A3846</f>
        <v xml:space="preserve">Санаторная ул. д.4 </v>
      </c>
      <c r="B3848" s="185" t="str">
        <f>Лист4!C3846</f>
        <v>Наримановский район, п. Тинаки 2</v>
      </c>
      <c r="C3848" s="46">
        <f t="shared" si="120"/>
        <v>236.88460599999996</v>
      </c>
      <c r="D3848" s="46">
        <f t="shared" si="121"/>
        <v>15.120293999999998</v>
      </c>
      <c r="E3848" s="160">
        <v>0</v>
      </c>
      <c r="F3848" s="161">
        <v>15.120293999999998</v>
      </c>
      <c r="G3848" s="162">
        <v>0</v>
      </c>
      <c r="H3848" s="162">
        <v>0</v>
      </c>
      <c r="I3848" s="162">
        <v>0</v>
      </c>
      <c r="J3848" s="162">
        <v>0</v>
      </c>
      <c r="K3848" s="163">
        <f>Лист4!E3846/1000</f>
        <v>252.00489999999996</v>
      </c>
      <c r="L3848" s="164"/>
      <c r="M3848" s="164"/>
    </row>
    <row r="3849" spans="1:13" s="167" customFormat="1" ht="22.5" customHeight="1" x14ac:dyDescent="0.25">
      <c r="A3849" s="45" t="str">
        <f>Лист4!A3847</f>
        <v xml:space="preserve">Железнодорожная ул. д.20 </v>
      </c>
      <c r="B3849" s="185" t="str">
        <f>Лист4!C3847</f>
        <v>Наримановский район, п. Трусово</v>
      </c>
      <c r="C3849" s="46">
        <f t="shared" si="120"/>
        <v>0</v>
      </c>
      <c r="D3849" s="46">
        <f t="shared" si="121"/>
        <v>0</v>
      </c>
      <c r="E3849" s="160">
        <v>0</v>
      </c>
      <c r="F3849" s="161">
        <v>0</v>
      </c>
      <c r="G3849" s="162">
        <v>0</v>
      </c>
      <c r="H3849" s="162">
        <v>0</v>
      </c>
      <c r="I3849" s="162">
        <v>0</v>
      </c>
      <c r="J3849" s="162">
        <v>0</v>
      </c>
      <c r="K3849" s="163">
        <f>Лист4!E3847/1000</f>
        <v>0</v>
      </c>
      <c r="L3849" s="164"/>
      <c r="M3849" s="164"/>
    </row>
    <row r="3850" spans="1:13" s="167" customFormat="1" ht="22.5" customHeight="1" x14ac:dyDescent="0.25">
      <c r="A3850" s="45" t="str">
        <f>Лист4!A3848</f>
        <v xml:space="preserve">Железнодорожная ул. д.22 </v>
      </c>
      <c r="B3850" s="185" t="str">
        <f>Лист4!C3848</f>
        <v>Наримановский район, п. Трусово</v>
      </c>
      <c r="C3850" s="46">
        <f t="shared" si="120"/>
        <v>0</v>
      </c>
      <c r="D3850" s="46">
        <f t="shared" si="121"/>
        <v>0</v>
      </c>
      <c r="E3850" s="160">
        <v>0</v>
      </c>
      <c r="F3850" s="161">
        <v>0</v>
      </c>
      <c r="G3850" s="162">
        <v>0</v>
      </c>
      <c r="H3850" s="162">
        <v>0</v>
      </c>
      <c r="I3850" s="162">
        <v>0</v>
      </c>
      <c r="J3850" s="162">
        <v>0</v>
      </c>
      <c r="K3850" s="163">
        <f>Лист4!E3848/1000</f>
        <v>0</v>
      </c>
      <c r="L3850" s="164"/>
      <c r="M3850" s="164"/>
    </row>
    <row r="3851" spans="1:13" s="167" customFormat="1" ht="22.5" customHeight="1" x14ac:dyDescent="0.25">
      <c r="A3851" s="45" t="str">
        <f>Лист4!A3849</f>
        <v xml:space="preserve">Железнодорожная ул. д.6 </v>
      </c>
      <c r="B3851" s="185" t="str">
        <f>Лист4!C3849</f>
        <v>Наримановский район, п. Трусово</v>
      </c>
      <c r="C3851" s="46">
        <f t="shared" si="120"/>
        <v>0</v>
      </c>
      <c r="D3851" s="46">
        <f t="shared" si="121"/>
        <v>0</v>
      </c>
      <c r="E3851" s="160">
        <v>0</v>
      </c>
      <c r="F3851" s="161">
        <v>0</v>
      </c>
      <c r="G3851" s="162">
        <v>0</v>
      </c>
      <c r="H3851" s="162">
        <v>0</v>
      </c>
      <c r="I3851" s="162">
        <v>0</v>
      </c>
      <c r="J3851" s="162">
        <v>0</v>
      </c>
      <c r="K3851" s="163">
        <f>Лист4!E3849/1000</f>
        <v>0</v>
      </c>
      <c r="L3851" s="164"/>
      <c r="M3851" s="164"/>
    </row>
    <row r="3852" spans="1:13" s="167" customFormat="1" ht="22.5" customHeight="1" x14ac:dyDescent="0.25">
      <c r="A3852" s="45" t="str">
        <f>Лист4!A3850</f>
        <v xml:space="preserve">Центральная ул. д.12 </v>
      </c>
      <c r="B3852" s="185" t="str">
        <f>Лист4!C3850</f>
        <v>Наримановский район, п. Трусово</v>
      </c>
      <c r="C3852" s="46">
        <f t="shared" si="120"/>
        <v>0</v>
      </c>
      <c r="D3852" s="46">
        <f t="shared" si="121"/>
        <v>0</v>
      </c>
      <c r="E3852" s="160">
        <v>0</v>
      </c>
      <c r="F3852" s="161">
        <v>0</v>
      </c>
      <c r="G3852" s="162">
        <v>0</v>
      </c>
      <c r="H3852" s="162">
        <v>0</v>
      </c>
      <c r="I3852" s="162">
        <v>0</v>
      </c>
      <c r="J3852" s="162">
        <v>0</v>
      </c>
      <c r="K3852" s="163">
        <f>Лист4!E3850/1000</f>
        <v>0</v>
      </c>
      <c r="L3852" s="164"/>
      <c r="M3852" s="164"/>
    </row>
    <row r="3853" spans="1:13" s="167" customFormat="1" ht="22.5" customHeight="1" x14ac:dyDescent="0.25">
      <c r="A3853" s="45" t="str">
        <f>Лист4!A3851</f>
        <v xml:space="preserve">Центральная ул. д.18 </v>
      </c>
      <c r="B3853" s="185" t="str">
        <f>Лист4!C3851</f>
        <v>Наримановский район, п. Трусово</v>
      </c>
      <c r="C3853" s="46">
        <f t="shared" si="120"/>
        <v>21.395903999999998</v>
      </c>
      <c r="D3853" s="46">
        <f t="shared" si="121"/>
        <v>1.3656959999999998</v>
      </c>
      <c r="E3853" s="160">
        <v>0</v>
      </c>
      <c r="F3853" s="161">
        <v>1.3656959999999998</v>
      </c>
      <c r="G3853" s="162">
        <v>0</v>
      </c>
      <c r="H3853" s="162">
        <v>0</v>
      </c>
      <c r="I3853" s="162">
        <v>0</v>
      </c>
      <c r="J3853" s="162">
        <v>0</v>
      </c>
      <c r="K3853" s="163">
        <f>Лист4!E3851/1000</f>
        <v>22.761599999999998</v>
      </c>
      <c r="L3853" s="164"/>
      <c r="M3853" s="164"/>
    </row>
    <row r="3854" spans="1:13" s="167" customFormat="1" ht="22.5" customHeight="1" x14ac:dyDescent="0.25">
      <c r="A3854" s="45" t="str">
        <f>Лист4!A3852</f>
        <v xml:space="preserve">Центральная ул. д.20 </v>
      </c>
      <c r="B3854" s="185" t="str">
        <f>Лист4!C3852</f>
        <v>Наримановский район, п. Трусово</v>
      </c>
      <c r="C3854" s="46">
        <f t="shared" si="120"/>
        <v>0</v>
      </c>
      <c r="D3854" s="46">
        <f t="shared" si="121"/>
        <v>0</v>
      </c>
      <c r="E3854" s="160">
        <v>0</v>
      </c>
      <c r="F3854" s="161">
        <v>0</v>
      </c>
      <c r="G3854" s="162">
        <v>0</v>
      </c>
      <c r="H3854" s="162">
        <v>0</v>
      </c>
      <c r="I3854" s="162">
        <v>0</v>
      </c>
      <c r="J3854" s="162">
        <v>0</v>
      </c>
      <c r="K3854" s="163">
        <f>Лист4!E3852/1000</f>
        <v>0</v>
      </c>
      <c r="L3854" s="164"/>
      <c r="M3854" s="164"/>
    </row>
    <row r="3855" spans="1:13" s="167" customFormat="1" ht="22.5" customHeight="1" x14ac:dyDescent="0.25">
      <c r="A3855" s="45" t="str">
        <f>Лист4!A3853</f>
        <v xml:space="preserve">Школьная ул. д.10А </v>
      </c>
      <c r="B3855" s="185" t="str">
        <f>Лист4!C3853</f>
        <v>Наримановский район, п. Трусово</v>
      </c>
      <c r="C3855" s="46">
        <f t="shared" si="120"/>
        <v>56.847346000000002</v>
      </c>
      <c r="D3855" s="46">
        <f t="shared" si="121"/>
        <v>3.6285540000000003</v>
      </c>
      <c r="E3855" s="160">
        <v>0</v>
      </c>
      <c r="F3855" s="161">
        <v>3.6285540000000003</v>
      </c>
      <c r="G3855" s="162">
        <v>0</v>
      </c>
      <c r="H3855" s="162">
        <v>0</v>
      </c>
      <c r="I3855" s="162">
        <v>0</v>
      </c>
      <c r="J3855" s="162">
        <v>0</v>
      </c>
      <c r="K3855" s="163">
        <f>Лист4!E3853/1000</f>
        <v>60.475900000000003</v>
      </c>
      <c r="L3855" s="164"/>
      <c r="M3855" s="164"/>
    </row>
    <row r="3856" spans="1:13" s="167" customFormat="1" ht="22.5" customHeight="1" x14ac:dyDescent="0.25">
      <c r="A3856" s="45" t="str">
        <f>Лист4!A3854</f>
        <v xml:space="preserve">Школьная ул. д.11 </v>
      </c>
      <c r="B3856" s="185" t="str">
        <f>Лист4!C3854</f>
        <v>Наримановский район, п. Трусово</v>
      </c>
      <c r="C3856" s="46">
        <f t="shared" si="120"/>
        <v>145.20856800000001</v>
      </c>
      <c r="D3856" s="46">
        <f t="shared" si="121"/>
        <v>9.2686320000000002</v>
      </c>
      <c r="E3856" s="160">
        <v>0</v>
      </c>
      <c r="F3856" s="161">
        <v>9.2686320000000002</v>
      </c>
      <c r="G3856" s="162">
        <v>0</v>
      </c>
      <c r="H3856" s="162">
        <v>0</v>
      </c>
      <c r="I3856" s="162">
        <v>0</v>
      </c>
      <c r="J3856" s="162">
        <v>0</v>
      </c>
      <c r="K3856" s="163">
        <f>Лист4!E3854/1000</f>
        <v>154.47720000000001</v>
      </c>
      <c r="L3856" s="164"/>
      <c r="M3856" s="164"/>
    </row>
    <row r="3857" spans="1:13" s="167" customFormat="1" ht="22.5" customHeight="1" x14ac:dyDescent="0.25">
      <c r="A3857" s="45" t="str">
        <f>Лист4!A3855</f>
        <v xml:space="preserve">Школьная ул. д.13 </v>
      </c>
      <c r="B3857" s="185" t="str">
        <f>Лист4!C3855</f>
        <v>Наримановский район, п. Трусово</v>
      </c>
      <c r="C3857" s="46">
        <f t="shared" si="120"/>
        <v>50.313218000000006</v>
      </c>
      <c r="D3857" s="46">
        <f t="shared" si="121"/>
        <v>3.2114820000000002</v>
      </c>
      <c r="E3857" s="160">
        <v>0</v>
      </c>
      <c r="F3857" s="161">
        <v>3.2114820000000002</v>
      </c>
      <c r="G3857" s="162">
        <v>0</v>
      </c>
      <c r="H3857" s="162">
        <v>0</v>
      </c>
      <c r="I3857" s="162">
        <v>0</v>
      </c>
      <c r="J3857" s="162">
        <v>0</v>
      </c>
      <c r="K3857" s="163">
        <f>Лист4!E3855/1000</f>
        <v>53.524700000000003</v>
      </c>
      <c r="L3857" s="164"/>
      <c r="M3857" s="164"/>
    </row>
    <row r="3858" spans="1:13" s="167" customFormat="1" ht="22.5" customHeight="1" x14ac:dyDescent="0.25">
      <c r="A3858" s="45" t="str">
        <f>Лист4!A3856</f>
        <v xml:space="preserve">Школьная ул. д.15 </v>
      </c>
      <c r="B3858" s="185" t="str">
        <f>Лист4!C3856</f>
        <v>Наримановский район, п. Трусово</v>
      </c>
      <c r="C3858" s="46">
        <f t="shared" si="120"/>
        <v>95.724430000000012</v>
      </c>
      <c r="D3858" s="46">
        <f t="shared" si="121"/>
        <v>6.1100700000000021</v>
      </c>
      <c r="E3858" s="160">
        <v>0</v>
      </c>
      <c r="F3858" s="161">
        <v>6.1100700000000021</v>
      </c>
      <c r="G3858" s="162">
        <v>0</v>
      </c>
      <c r="H3858" s="162">
        <v>0</v>
      </c>
      <c r="I3858" s="162">
        <v>0</v>
      </c>
      <c r="J3858" s="162">
        <v>0</v>
      </c>
      <c r="K3858" s="163">
        <f>Лист4!E3856/1000</f>
        <v>101.83450000000002</v>
      </c>
      <c r="L3858" s="164"/>
      <c r="M3858" s="164"/>
    </row>
    <row r="3859" spans="1:13" s="167" customFormat="1" ht="22.5" customHeight="1" x14ac:dyDescent="0.25">
      <c r="A3859" s="45" t="str">
        <f>Лист4!A3857</f>
        <v xml:space="preserve">Школьная ул. д.17 </v>
      </c>
      <c r="B3859" s="185" t="str">
        <f>Лист4!C3857</f>
        <v>Наримановский район, п. Трусово</v>
      </c>
      <c r="C3859" s="46">
        <f t="shared" si="120"/>
        <v>121.01832600000002</v>
      </c>
      <c r="D3859" s="46">
        <f t="shared" si="121"/>
        <v>7.7245740000000005</v>
      </c>
      <c r="E3859" s="160">
        <v>0</v>
      </c>
      <c r="F3859" s="161">
        <v>7.7245740000000005</v>
      </c>
      <c r="G3859" s="162">
        <v>0</v>
      </c>
      <c r="H3859" s="162">
        <v>0</v>
      </c>
      <c r="I3859" s="162">
        <v>0</v>
      </c>
      <c r="J3859" s="162">
        <v>0</v>
      </c>
      <c r="K3859" s="163">
        <f>Лист4!E3857/1000</f>
        <v>128.74290000000002</v>
      </c>
      <c r="L3859" s="164"/>
      <c r="M3859" s="164"/>
    </row>
    <row r="3860" spans="1:13" s="167" customFormat="1" ht="22.5" customHeight="1" x14ac:dyDescent="0.25">
      <c r="A3860" s="45" t="str">
        <f>Лист4!A3858</f>
        <v xml:space="preserve">Школьная ул. д.1А </v>
      </c>
      <c r="B3860" s="185" t="str">
        <f>Лист4!C3858</f>
        <v>Наримановский район, п. Трусово</v>
      </c>
      <c r="C3860" s="46">
        <f t="shared" si="120"/>
        <v>39.475487999999999</v>
      </c>
      <c r="D3860" s="46">
        <f t="shared" si="121"/>
        <v>2.5197120000000002</v>
      </c>
      <c r="E3860" s="160">
        <v>0</v>
      </c>
      <c r="F3860" s="161">
        <v>2.5197120000000002</v>
      </c>
      <c r="G3860" s="162">
        <v>0</v>
      </c>
      <c r="H3860" s="162">
        <v>0</v>
      </c>
      <c r="I3860" s="162">
        <v>0</v>
      </c>
      <c r="J3860" s="162">
        <v>0</v>
      </c>
      <c r="K3860" s="163">
        <f>Лист4!E3858/1000</f>
        <v>41.995199999999997</v>
      </c>
      <c r="L3860" s="164"/>
      <c r="M3860" s="164"/>
    </row>
    <row r="3861" spans="1:13" s="167" customFormat="1" ht="22.5" customHeight="1" x14ac:dyDescent="0.25">
      <c r="A3861" s="45" t="str">
        <f>Лист4!A3859</f>
        <v xml:space="preserve">Школьная ул. д.2А </v>
      </c>
      <c r="B3861" s="185" t="str">
        <f>Лист4!C3859</f>
        <v>Наримановский район, п. Трусово</v>
      </c>
      <c r="C3861" s="46">
        <f t="shared" si="120"/>
        <v>14.100564</v>
      </c>
      <c r="D3861" s="46">
        <f t="shared" si="121"/>
        <v>0.90003600000000006</v>
      </c>
      <c r="E3861" s="160">
        <v>0</v>
      </c>
      <c r="F3861" s="161">
        <v>0.90003600000000006</v>
      </c>
      <c r="G3861" s="162">
        <v>0</v>
      </c>
      <c r="H3861" s="162">
        <v>0</v>
      </c>
      <c r="I3861" s="162">
        <v>0</v>
      </c>
      <c r="J3861" s="162">
        <v>0</v>
      </c>
      <c r="K3861" s="163">
        <f>Лист4!E3859/1000</f>
        <v>15.0006</v>
      </c>
      <c r="L3861" s="164"/>
      <c r="M3861" s="164"/>
    </row>
    <row r="3862" spans="1:13" s="167" customFormat="1" ht="22.5" customHeight="1" x14ac:dyDescent="0.25">
      <c r="A3862" s="45" t="str">
        <f>Лист4!A3860</f>
        <v xml:space="preserve">Школьная ул. д.3А </v>
      </c>
      <c r="B3862" s="185" t="str">
        <f>Лист4!C3860</f>
        <v>Наримановский район, п. Трусово</v>
      </c>
      <c r="C3862" s="46">
        <f t="shared" si="120"/>
        <v>32.442972000000005</v>
      </c>
      <c r="D3862" s="46">
        <f t="shared" si="121"/>
        <v>2.0708280000000006</v>
      </c>
      <c r="E3862" s="160">
        <v>0</v>
      </c>
      <c r="F3862" s="161">
        <v>2.0708280000000006</v>
      </c>
      <c r="G3862" s="162">
        <v>0</v>
      </c>
      <c r="H3862" s="162">
        <v>0</v>
      </c>
      <c r="I3862" s="162">
        <v>0</v>
      </c>
      <c r="J3862" s="162">
        <v>0</v>
      </c>
      <c r="K3862" s="163">
        <f>Лист4!E3860/1000</f>
        <v>34.513800000000003</v>
      </c>
      <c r="L3862" s="164"/>
      <c r="M3862" s="164"/>
    </row>
    <row r="3863" spans="1:13" s="167" customFormat="1" ht="22.5" customHeight="1" x14ac:dyDescent="0.25">
      <c r="A3863" s="45" t="str">
        <f>Лист4!A3861</f>
        <v xml:space="preserve">Школьная ул. д.4А </v>
      </c>
      <c r="B3863" s="185" t="str">
        <f>Лист4!C3861</f>
        <v>Наримановский район, п. Трусово</v>
      </c>
      <c r="C3863" s="46">
        <f t="shared" si="120"/>
        <v>62.120238399999991</v>
      </c>
      <c r="D3863" s="46">
        <f t="shared" si="121"/>
        <v>3.9651215999999998</v>
      </c>
      <c r="E3863" s="160">
        <v>0</v>
      </c>
      <c r="F3863" s="161">
        <v>3.9651215999999998</v>
      </c>
      <c r="G3863" s="162">
        <v>0</v>
      </c>
      <c r="H3863" s="162">
        <v>0</v>
      </c>
      <c r="I3863" s="162">
        <v>0</v>
      </c>
      <c r="J3863" s="162">
        <v>0</v>
      </c>
      <c r="K3863" s="163">
        <f>Лист4!E3861/1000</f>
        <v>66.085359999999994</v>
      </c>
      <c r="L3863" s="164"/>
      <c r="M3863" s="164"/>
    </row>
    <row r="3864" spans="1:13" s="167" customFormat="1" ht="22.5" customHeight="1" x14ac:dyDescent="0.25">
      <c r="A3864" s="45" t="str">
        <f>Лист4!A3862</f>
        <v xml:space="preserve">Школьная ул. д.5А </v>
      </c>
      <c r="B3864" s="185" t="str">
        <f>Лист4!C3862</f>
        <v>Наримановский район, п. Трусово</v>
      </c>
      <c r="C3864" s="46">
        <f t="shared" si="120"/>
        <v>20.025007999999996</v>
      </c>
      <c r="D3864" s="46">
        <f t="shared" si="121"/>
        <v>1.2781919999999998</v>
      </c>
      <c r="E3864" s="160">
        <v>0</v>
      </c>
      <c r="F3864" s="161">
        <v>1.2781919999999998</v>
      </c>
      <c r="G3864" s="162">
        <v>0</v>
      </c>
      <c r="H3864" s="162">
        <v>0</v>
      </c>
      <c r="I3864" s="162">
        <v>0</v>
      </c>
      <c r="J3864" s="162">
        <v>0</v>
      </c>
      <c r="K3864" s="163">
        <f>Лист4!E3862/1000</f>
        <v>21.303199999999997</v>
      </c>
      <c r="L3864" s="164"/>
      <c r="M3864" s="164"/>
    </row>
    <row r="3865" spans="1:13" s="167" customFormat="1" ht="22.5" customHeight="1" x14ac:dyDescent="0.25">
      <c r="A3865" s="45" t="str">
        <f>Лист4!A3863</f>
        <v xml:space="preserve">Школьная ул. д.6А </v>
      </c>
      <c r="B3865" s="185" t="str">
        <f>Лист4!C3863</f>
        <v>Наримановский район, п. Трусово</v>
      </c>
      <c r="C3865" s="46">
        <f t="shared" si="120"/>
        <v>66.988818000000009</v>
      </c>
      <c r="D3865" s="46">
        <f t="shared" si="121"/>
        <v>4.2758820000000002</v>
      </c>
      <c r="E3865" s="160">
        <v>0</v>
      </c>
      <c r="F3865" s="161">
        <v>4.2758820000000002</v>
      </c>
      <c r="G3865" s="162">
        <v>0</v>
      </c>
      <c r="H3865" s="162">
        <v>0</v>
      </c>
      <c r="I3865" s="162">
        <v>0</v>
      </c>
      <c r="J3865" s="162">
        <v>0</v>
      </c>
      <c r="K3865" s="163">
        <f>Лист4!E3863/1000</f>
        <v>71.264700000000005</v>
      </c>
      <c r="L3865" s="164"/>
      <c r="M3865" s="164"/>
    </row>
    <row r="3866" spans="1:13" s="167" customFormat="1" ht="22.5" customHeight="1" x14ac:dyDescent="0.25">
      <c r="A3866" s="45" t="str">
        <f>Лист4!A3864</f>
        <v xml:space="preserve">Школьная ул. д.7А </v>
      </c>
      <c r="B3866" s="185" t="str">
        <f>Лист4!C3864</f>
        <v>Наримановский район, п. Трусово</v>
      </c>
      <c r="C3866" s="46">
        <f t="shared" si="120"/>
        <v>60.205777999999995</v>
      </c>
      <c r="D3866" s="46">
        <f t="shared" si="121"/>
        <v>3.8429219999999997</v>
      </c>
      <c r="E3866" s="160">
        <v>0</v>
      </c>
      <c r="F3866" s="161">
        <v>3.8429219999999997</v>
      </c>
      <c r="G3866" s="162">
        <v>0</v>
      </c>
      <c r="H3866" s="162">
        <v>0</v>
      </c>
      <c r="I3866" s="162">
        <v>0</v>
      </c>
      <c r="J3866" s="162">
        <v>0</v>
      </c>
      <c r="K3866" s="163">
        <f>Лист4!E3864/1000</f>
        <v>64.048699999999997</v>
      </c>
      <c r="L3866" s="164"/>
      <c r="M3866" s="164"/>
    </row>
    <row r="3867" spans="1:13" s="167" customFormat="1" ht="22.5" customHeight="1" x14ac:dyDescent="0.25">
      <c r="A3867" s="45" t="str">
        <f>Лист4!A3865</f>
        <v xml:space="preserve">Школьная ул. д.8А </v>
      </c>
      <c r="B3867" s="185" t="str">
        <f>Лист4!C3865</f>
        <v>Наримановский район, п. Трусово</v>
      </c>
      <c r="C3867" s="46">
        <f t="shared" si="120"/>
        <v>92.803756000000007</v>
      </c>
      <c r="D3867" s="46">
        <f t="shared" si="121"/>
        <v>5.9236439999999995</v>
      </c>
      <c r="E3867" s="160">
        <v>0</v>
      </c>
      <c r="F3867" s="161">
        <v>5.9236439999999995</v>
      </c>
      <c r="G3867" s="162">
        <v>0</v>
      </c>
      <c r="H3867" s="162">
        <v>0</v>
      </c>
      <c r="I3867" s="162">
        <v>0</v>
      </c>
      <c r="J3867" s="162">
        <v>0</v>
      </c>
      <c r="K3867" s="163">
        <f>Лист4!E3865/1000</f>
        <v>98.727400000000003</v>
      </c>
      <c r="L3867" s="164"/>
      <c r="M3867" s="164"/>
    </row>
    <row r="3868" spans="1:13" s="167" customFormat="1" ht="22.5" customHeight="1" x14ac:dyDescent="0.25">
      <c r="A3868" s="45" t="str">
        <f>Лист4!A3866</f>
        <v xml:space="preserve">Школьная ул. д.9А </v>
      </c>
      <c r="B3868" s="185" t="str">
        <f>Лист4!C3866</f>
        <v>Наримановский район, п. Трусово</v>
      </c>
      <c r="C3868" s="46">
        <f t="shared" si="120"/>
        <v>61.111844000000005</v>
      </c>
      <c r="D3868" s="46">
        <f t="shared" si="121"/>
        <v>3.9007560000000003</v>
      </c>
      <c r="E3868" s="160">
        <v>0</v>
      </c>
      <c r="F3868" s="161">
        <v>3.9007560000000003</v>
      </c>
      <c r="G3868" s="162">
        <v>0</v>
      </c>
      <c r="H3868" s="162">
        <v>0</v>
      </c>
      <c r="I3868" s="162">
        <v>0</v>
      </c>
      <c r="J3868" s="162">
        <v>0</v>
      </c>
      <c r="K3868" s="163">
        <f>Лист4!E3866/1000</f>
        <v>65.012600000000006</v>
      </c>
      <c r="L3868" s="164"/>
      <c r="M3868" s="164"/>
    </row>
    <row r="3869" spans="1:13" s="167" customFormat="1" ht="22.5" customHeight="1" x14ac:dyDescent="0.25">
      <c r="A3869" s="45" t="str">
        <f>Лист4!A3867</f>
        <v xml:space="preserve">Заводская ул. д.51 </v>
      </c>
      <c r="B3869" s="185" t="str">
        <f>Лист4!C3867</f>
        <v>Наримановский район, с. Волжское</v>
      </c>
      <c r="C3869" s="46">
        <f t="shared" si="120"/>
        <v>0</v>
      </c>
      <c r="D3869" s="46">
        <f t="shared" si="121"/>
        <v>0</v>
      </c>
      <c r="E3869" s="160">
        <v>0</v>
      </c>
      <c r="F3869" s="161">
        <v>0</v>
      </c>
      <c r="G3869" s="162">
        <v>0</v>
      </c>
      <c r="H3869" s="162">
        <v>0</v>
      </c>
      <c r="I3869" s="162">
        <v>0</v>
      </c>
      <c r="J3869" s="162">
        <v>0</v>
      </c>
      <c r="K3869" s="163">
        <f>Лист4!E3867/1000</f>
        <v>0</v>
      </c>
      <c r="L3869" s="164"/>
      <c r="M3869" s="164"/>
    </row>
    <row r="3870" spans="1:13" s="167" customFormat="1" ht="22.5" customHeight="1" x14ac:dyDescent="0.25">
      <c r="A3870" s="45" t="str">
        <f>Лист4!A3868</f>
        <v xml:space="preserve">Ленина ул. д.30 </v>
      </c>
      <c r="B3870" s="185" t="str">
        <f>Лист4!C3868</f>
        <v>Наримановский район, с. Волжское</v>
      </c>
      <c r="C3870" s="46">
        <f t="shared" si="120"/>
        <v>0</v>
      </c>
      <c r="D3870" s="46">
        <f t="shared" si="121"/>
        <v>0</v>
      </c>
      <c r="E3870" s="160">
        <v>0</v>
      </c>
      <c r="F3870" s="161">
        <v>0</v>
      </c>
      <c r="G3870" s="162">
        <v>0</v>
      </c>
      <c r="H3870" s="162">
        <v>0</v>
      </c>
      <c r="I3870" s="162">
        <v>0</v>
      </c>
      <c r="J3870" s="162">
        <v>0</v>
      </c>
      <c r="K3870" s="163">
        <f>Лист4!E3868/1000</f>
        <v>0</v>
      </c>
      <c r="L3870" s="164"/>
      <c r="M3870" s="164"/>
    </row>
    <row r="3871" spans="1:13" s="167" customFormat="1" ht="22.5" customHeight="1" x14ac:dyDescent="0.25">
      <c r="A3871" s="45" t="str">
        <f>Лист4!A3869</f>
        <v xml:space="preserve">Почтовая ул. д.20 </v>
      </c>
      <c r="B3871" s="185" t="str">
        <f>Лист4!C3869</f>
        <v>Наримановский район, с. Волжское</v>
      </c>
      <c r="C3871" s="46">
        <f t="shared" si="120"/>
        <v>15.18852</v>
      </c>
      <c r="D3871" s="46">
        <f t="shared" si="121"/>
        <v>0.96948000000000001</v>
      </c>
      <c r="E3871" s="160">
        <v>0</v>
      </c>
      <c r="F3871" s="161">
        <v>0.96948000000000001</v>
      </c>
      <c r="G3871" s="162">
        <v>0</v>
      </c>
      <c r="H3871" s="162">
        <v>0</v>
      </c>
      <c r="I3871" s="162">
        <v>0</v>
      </c>
      <c r="J3871" s="162">
        <v>0</v>
      </c>
      <c r="K3871" s="163">
        <f>Лист4!E3869/1000</f>
        <v>16.158000000000001</v>
      </c>
      <c r="L3871" s="164"/>
      <c r="M3871" s="164"/>
    </row>
    <row r="3872" spans="1:13" s="167" customFormat="1" ht="22.5" customHeight="1" x14ac:dyDescent="0.25">
      <c r="A3872" s="45" t="str">
        <f>Лист4!A3870</f>
        <v xml:space="preserve">Почтовая ул. д.22 </v>
      </c>
      <c r="B3872" s="185" t="str">
        <f>Лист4!C3870</f>
        <v>Наримановский район, с. Волжское</v>
      </c>
      <c r="C3872" s="46">
        <f t="shared" si="120"/>
        <v>0.14193999999999998</v>
      </c>
      <c r="D3872" s="46">
        <f t="shared" si="121"/>
        <v>9.0600000000000003E-3</v>
      </c>
      <c r="E3872" s="160">
        <v>0</v>
      </c>
      <c r="F3872" s="161">
        <v>9.0600000000000003E-3</v>
      </c>
      <c r="G3872" s="162">
        <v>0</v>
      </c>
      <c r="H3872" s="162">
        <v>0</v>
      </c>
      <c r="I3872" s="162">
        <v>0</v>
      </c>
      <c r="J3872" s="162">
        <v>0</v>
      </c>
      <c r="K3872" s="163">
        <f>Лист4!E3870/1000</f>
        <v>0.151</v>
      </c>
      <c r="L3872" s="164"/>
      <c r="M3872" s="164"/>
    </row>
    <row r="3873" spans="1:13" s="167" customFormat="1" ht="22.5" customHeight="1" x14ac:dyDescent="0.25">
      <c r="A3873" s="45" t="str">
        <f>Лист4!A3871</f>
        <v xml:space="preserve">Советская ул. д.1 </v>
      </c>
      <c r="B3873" s="185" t="str">
        <f>Лист4!C3871</f>
        <v>Наримановский район, с. Николаевка</v>
      </c>
      <c r="C3873" s="46">
        <f t="shared" si="120"/>
        <v>202.03098519999995</v>
      </c>
      <c r="D3873" s="46">
        <f t="shared" si="121"/>
        <v>12.895594799999996</v>
      </c>
      <c r="E3873" s="160">
        <v>0</v>
      </c>
      <c r="F3873" s="161">
        <v>12.895594799999996</v>
      </c>
      <c r="G3873" s="162">
        <v>0</v>
      </c>
      <c r="H3873" s="162">
        <v>0</v>
      </c>
      <c r="I3873" s="162">
        <v>0</v>
      </c>
      <c r="J3873" s="162">
        <v>0</v>
      </c>
      <c r="K3873" s="163">
        <f>Лист4!E3871/1000</f>
        <v>214.92657999999994</v>
      </c>
      <c r="L3873" s="164"/>
      <c r="M3873" s="164"/>
    </row>
    <row r="3874" spans="1:13" s="167" customFormat="1" ht="22.5" customHeight="1" x14ac:dyDescent="0.25">
      <c r="A3874" s="45" t="str">
        <f>Лист4!A3872</f>
        <v xml:space="preserve">Советская ул. д.2 </v>
      </c>
      <c r="B3874" s="185" t="str">
        <f>Лист4!C3872</f>
        <v>Наримановский район, с. Николаевка</v>
      </c>
      <c r="C3874" s="46">
        <f t="shared" si="120"/>
        <v>95.793670400000011</v>
      </c>
      <c r="D3874" s="46">
        <f t="shared" si="121"/>
        <v>6.1144896000000006</v>
      </c>
      <c r="E3874" s="160">
        <v>0</v>
      </c>
      <c r="F3874" s="161">
        <v>6.1144896000000006</v>
      </c>
      <c r="G3874" s="162">
        <v>0</v>
      </c>
      <c r="H3874" s="162">
        <v>0</v>
      </c>
      <c r="I3874" s="162">
        <v>0</v>
      </c>
      <c r="J3874" s="162">
        <v>0</v>
      </c>
      <c r="K3874" s="163">
        <f>Лист4!E3872/1000</f>
        <v>101.90816000000001</v>
      </c>
      <c r="L3874" s="164"/>
      <c r="M3874" s="164"/>
    </row>
    <row r="3875" spans="1:13" s="167" customFormat="1" ht="22.5" customHeight="1" x14ac:dyDescent="0.25">
      <c r="A3875" s="45" t="str">
        <f>Лист4!A3873</f>
        <v xml:space="preserve">Советская ул. д.3 </v>
      </c>
      <c r="B3875" s="185" t="str">
        <f>Лист4!C3873</f>
        <v>Наримановский район, с. Николаевка</v>
      </c>
      <c r="C3875" s="46">
        <f t="shared" si="120"/>
        <v>63.531309999999998</v>
      </c>
      <c r="D3875" s="46">
        <f t="shared" si="121"/>
        <v>4.0551900000000005</v>
      </c>
      <c r="E3875" s="160">
        <v>0</v>
      </c>
      <c r="F3875" s="161">
        <v>4.0551900000000005</v>
      </c>
      <c r="G3875" s="162">
        <v>0</v>
      </c>
      <c r="H3875" s="162">
        <v>0</v>
      </c>
      <c r="I3875" s="162">
        <v>0</v>
      </c>
      <c r="J3875" s="162">
        <v>0</v>
      </c>
      <c r="K3875" s="163">
        <f>Лист4!E3873/1000</f>
        <v>67.586500000000001</v>
      </c>
      <c r="L3875" s="164"/>
      <c r="M3875" s="164"/>
    </row>
    <row r="3876" spans="1:13" s="167" customFormat="1" ht="22.5" customHeight="1" x14ac:dyDescent="0.25">
      <c r="A3876" s="45" t="str">
        <f>Лист4!A3874</f>
        <v xml:space="preserve">Советская ул. д.4 </v>
      </c>
      <c r="B3876" s="185" t="str">
        <f>Лист4!C3874</f>
        <v>Наримановский район, с. Николаевка</v>
      </c>
      <c r="C3876" s="46">
        <f t="shared" si="120"/>
        <v>136.53349600000004</v>
      </c>
      <c r="D3876" s="46">
        <f t="shared" si="121"/>
        <v>8.7149040000000024</v>
      </c>
      <c r="E3876" s="160">
        <v>0</v>
      </c>
      <c r="F3876" s="161">
        <v>8.7149040000000024</v>
      </c>
      <c r="G3876" s="162">
        <v>0</v>
      </c>
      <c r="H3876" s="162">
        <v>0</v>
      </c>
      <c r="I3876" s="162">
        <v>0</v>
      </c>
      <c r="J3876" s="162">
        <v>0</v>
      </c>
      <c r="K3876" s="163">
        <f>Лист4!E3874/1000</f>
        <v>145.24840000000003</v>
      </c>
      <c r="L3876" s="164"/>
      <c r="M3876" s="164"/>
    </row>
    <row r="3877" spans="1:13" s="167" customFormat="1" ht="22.5" customHeight="1" x14ac:dyDescent="0.25">
      <c r="A3877" s="45" t="str">
        <f>Лист4!A3875</f>
        <v xml:space="preserve">Советская ул. д.5 </v>
      </c>
      <c r="B3877" s="185" t="str">
        <f>Лист4!C3875</f>
        <v>Наримановский район, с. Николаевка</v>
      </c>
      <c r="C3877" s="46">
        <f t="shared" si="120"/>
        <v>92.692554000000001</v>
      </c>
      <c r="D3877" s="46">
        <f t="shared" si="121"/>
        <v>5.9165459999999994</v>
      </c>
      <c r="E3877" s="160">
        <v>0</v>
      </c>
      <c r="F3877" s="161">
        <v>5.9165459999999994</v>
      </c>
      <c r="G3877" s="162">
        <v>0</v>
      </c>
      <c r="H3877" s="162">
        <v>0</v>
      </c>
      <c r="I3877" s="162">
        <v>0</v>
      </c>
      <c r="J3877" s="162">
        <v>0</v>
      </c>
      <c r="K3877" s="163">
        <f>Лист4!E3875/1000</f>
        <v>98.609099999999998</v>
      </c>
      <c r="L3877" s="164"/>
      <c r="M3877" s="164"/>
    </row>
    <row r="3878" spans="1:13" s="167" customFormat="1" ht="22.5" customHeight="1" x14ac:dyDescent="0.25">
      <c r="A3878" s="45" t="str">
        <f>Лист4!A3876</f>
        <v xml:space="preserve">Геологическая ул. д.47 </v>
      </c>
      <c r="B3878" s="185" t="str">
        <f>Лист4!C3876</f>
        <v>Наримановский район, с. Солянка</v>
      </c>
      <c r="C3878" s="46">
        <f t="shared" si="120"/>
        <v>117.98306599999999</v>
      </c>
      <c r="D3878" s="46">
        <f t="shared" si="121"/>
        <v>7.5308340000000005</v>
      </c>
      <c r="E3878" s="160">
        <v>0</v>
      </c>
      <c r="F3878" s="161">
        <v>7.5308340000000005</v>
      </c>
      <c r="G3878" s="162">
        <v>0</v>
      </c>
      <c r="H3878" s="162">
        <v>0</v>
      </c>
      <c r="I3878" s="162">
        <v>0</v>
      </c>
      <c r="J3878" s="162">
        <v>0</v>
      </c>
      <c r="K3878" s="163">
        <f>Лист4!E3876/1000</f>
        <v>125.51389999999999</v>
      </c>
      <c r="L3878" s="164"/>
      <c r="M3878" s="164"/>
    </row>
    <row r="3879" spans="1:13" s="167" customFormat="1" ht="22.5" customHeight="1" x14ac:dyDescent="0.25">
      <c r="A3879" s="45" t="str">
        <f>Лист4!A3877</f>
        <v xml:space="preserve">Геологическая ул. д.49 </v>
      </c>
      <c r="B3879" s="185" t="str">
        <f>Лист4!C3877</f>
        <v>Наримановский район, с. Солянка</v>
      </c>
      <c r="C3879" s="46">
        <f t="shared" si="120"/>
        <v>38.382268000000003</v>
      </c>
      <c r="D3879" s="46">
        <f t="shared" si="121"/>
        <v>2.449932</v>
      </c>
      <c r="E3879" s="160">
        <v>0</v>
      </c>
      <c r="F3879" s="161">
        <v>2.449932</v>
      </c>
      <c r="G3879" s="162">
        <v>0</v>
      </c>
      <c r="H3879" s="162">
        <v>0</v>
      </c>
      <c r="I3879" s="162">
        <v>0</v>
      </c>
      <c r="J3879" s="162">
        <v>0</v>
      </c>
      <c r="K3879" s="163">
        <f>Лист4!E3877/1000</f>
        <v>40.8322</v>
      </c>
      <c r="L3879" s="164"/>
      <c r="M3879" s="164"/>
    </row>
    <row r="3880" spans="1:13" s="167" customFormat="1" ht="22.5" customHeight="1" x14ac:dyDescent="0.25">
      <c r="A3880" s="45" t="str">
        <f>Лист4!A3878</f>
        <v xml:space="preserve">Геологическая ул. д.51 </v>
      </c>
      <c r="B3880" s="185" t="str">
        <f>Лист4!C3878</f>
        <v>Наримановский район, с. Солянка</v>
      </c>
      <c r="C3880" s="46">
        <f t="shared" si="120"/>
        <v>193.21380400000004</v>
      </c>
      <c r="D3880" s="46">
        <f t="shared" si="121"/>
        <v>12.332796000000002</v>
      </c>
      <c r="E3880" s="160">
        <v>0</v>
      </c>
      <c r="F3880" s="161">
        <v>12.332796000000002</v>
      </c>
      <c r="G3880" s="162">
        <v>0</v>
      </c>
      <c r="H3880" s="162">
        <v>0</v>
      </c>
      <c r="I3880" s="162">
        <v>0</v>
      </c>
      <c r="J3880" s="162">
        <v>0</v>
      </c>
      <c r="K3880" s="163">
        <f>Лист4!E3878/1000</f>
        <v>205.54660000000004</v>
      </c>
      <c r="L3880" s="164"/>
      <c r="M3880" s="164"/>
    </row>
    <row r="3881" spans="1:13" s="167" customFormat="1" ht="22.5" customHeight="1" x14ac:dyDescent="0.25">
      <c r="A3881" s="45" t="str">
        <f>Лист4!A3879</f>
        <v xml:space="preserve">Геологическая ул. д.53 </v>
      </c>
      <c r="B3881" s="185" t="str">
        <f>Лист4!C3879</f>
        <v>Наримановский район, с. Солянка</v>
      </c>
      <c r="C3881" s="46">
        <f t="shared" si="120"/>
        <v>66.001536000000016</v>
      </c>
      <c r="D3881" s="46">
        <f t="shared" si="121"/>
        <v>4.2128640000000006</v>
      </c>
      <c r="E3881" s="160">
        <v>0</v>
      </c>
      <c r="F3881" s="161">
        <v>4.2128640000000006</v>
      </c>
      <c r="G3881" s="162">
        <v>0</v>
      </c>
      <c r="H3881" s="162">
        <v>0</v>
      </c>
      <c r="I3881" s="162">
        <v>0</v>
      </c>
      <c r="J3881" s="162">
        <v>0</v>
      </c>
      <c r="K3881" s="163">
        <f>Лист4!E3879/1000</f>
        <v>70.214400000000012</v>
      </c>
      <c r="L3881" s="164"/>
      <c r="M3881" s="164"/>
    </row>
    <row r="3882" spans="1:13" s="167" customFormat="1" ht="22.5" customHeight="1" x14ac:dyDescent="0.25">
      <c r="A3882" s="45" t="str">
        <f>Лист4!A3880</f>
        <v xml:space="preserve">Геологическая ул. д.55 </v>
      </c>
      <c r="B3882" s="185" t="str">
        <f>Лист4!C3880</f>
        <v>Наримановский район, с. Солянка</v>
      </c>
      <c r="C3882" s="46">
        <f t="shared" si="120"/>
        <v>107.772457</v>
      </c>
      <c r="D3882" s="46">
        <f t="shared" si="121"/>
        <v>6.8790930000000001</v>
      </c>
      <c r="E3882" s="160">
        <v>0</v>
      </c>
      <c r="F3882" s="161">
        <v>6.8790930000000001</v>
      </c>
      <c r="G3882" s="162">
        <v>0</v>
      </c>
      <c r="H3882" s="162">
        <v>0</v>
      </c>
      <c r="I3882" s="162">
        <v>0</v>
      </c>
      <c r="J3882" s="162">
        <v>0</v>
      </c>
      <c r="K3882" s="163">
        <f>Лист4!E3880/1000</f>
        <v>114.65155</v>
      </c>
      <c r="L3882" s="164"/>
      <c r="M3882" s="164"/>
    </row>
    <row r="3883" spans="1:13" s="167" customFormat="1" ht="22.5" customHeight="1" x14ac:dyDescent="0.25">
      <c r="A3883" s="45" t="str">
        <f>Лист4!A3881</f>
        <v xml:space="preserve">Геологическая ул. д.57 </v>
      </c>
      <c r="B3883" s="185" t="str">
        <f>Лист4!C3881</f>
        <v>Наримановский район, с. Солянка</v>
      </c>
      <c r="C3883" s="46">
        <f t="shared" si="120"/>
        <v>136.98384999999999</v>
      </c>
      <c r="D3883" s="46">
        <f t="shared" si="121"/>
        <v>8.7436499999999988</v>
      </c>
      <c r="E3883" s="160">
        <v>0</v>
      </c>
      <c r="F3883" s="161">
        <v>8.7436499999999988</v>
      </c>
      <c r="G3883" s="162">
        <v>0</v>
      </c>
      <c r="H3883" s="162">
        <v>0</v>
      </c>
      <c r="I3883" s="162">
        <v>0</v>
      </c>
      <c r="J3883" s="162">
        <v>0</v>
      </c>
      <c r="K3883" s="163">
        <f>Лист4!E3881/1000</f>
        <v>145.72749999999999</v>
      </c>
      <c r="L3883" s="164"/>
      <c r="M3883" s="164"/>
    </row>
    <row r="3884" spans="1:13" s="167" customFormat="1" ht="22.5" customHeight="1" x14ac:dyDescent="0.25">
      <c r="A3884" s="45" t="str">
        <f>Лист4!A3882</f>
        <v xml:space="preserve">Геологическая ул. д.59 </v>
      </c>
      <c r="B3884" s="185" t="str">
        <f>Лист4!C3882</f>
        <v>Наримановский район, с. Солянка</v>
      </c>
      <c r="C3884" s="46">
        <f t="shared" si="120"/>
        <v>171.49031939999998</v>
      </c>
      <c r="D3884" s="46">
        <f t="shared" si="121"/>
        <v>10.946190599999998</v>
      </c>
      <c r="E3884" s="160">
        <v>0</v>
      </c>
      <c r="F3884" s="161">
        <v>10.946190599999998</v>
      </c>
      <c r="G3884" s="162">
        <v>0</v>
      </c>
      <c r="H3884" s="162">
        <v>0</v>
      </c>
      <c r="I3884" s="162">
        <v>0</v>
      </c>
      <c r="J3884" s="162">
        <v>0</v>
      </c>
      <c r="K3884" s="163">
        <f>Лист4!E3882/1000</f>
        <v>182.43650999999997</v>
      </c>
      <c r="L3884" s="164"/>
      <c r="M3884" s="164"/>
    </row>
    <row r="3885" spans="1:13" s="167" customFormat="1" ht="22.5" customHeight="1" x14ac:dyDescent="0.25">
      <c r="A3885" s="45" t="str">
        <f>Лист4!A3883</f>
        <v xml:space="preserve">Геологическая ул. д.61 </v>
      </c>
      <c r="B3885" s="185" t="str">
        <f>Лист4!C3883</f>
        <v>Наримановский район, с. Солянка</v>
      </c>
      <c r="C3885" s="46">
        <f t="shared" si="120"/>
        <v>145.374008</v>
      </c>
      <c r="D3885" s="46">
        <f t="shared" si="121"/>
        <v>9.2791920000000001</v>
      </c>
      <c r="E3885" s="160">
        <v>0</v>
      </c>
      <c r="F3885" s="161">
        <v>9.2791920000000001</v>
      </c>
      <c r="G3885" s="162">
        <v>0</v>
      </c>
      <c r="H3885" s="162">
        <v>0</v>
      </c>
      <c r="I3885" s="162">
        <v>0</v>
      </c>
      <c r="J3885" s="162">
        <v>0</v>
      </c>
      <c r="K3885" s="163">
        <f>Лист4!E3883/1000</f>
        <v>154.6532</v>
      </c>
      <c r="L3885" s="164"/>
      <c r="M3885" s="164"/>
    </row>
    <row r="3886" spans="1:13" s="167" customFormat="1" ht="22.5" customHeight="1" x14ac:dyDescent="0.25">
      <c r="A3886" s="45" t="str">
        <f>Лист4!A3884</f>
        <v xml:space="preserve">Геологическая ул. д.63 </v>
      </c>
      <c r="B3886" s="185" t="str">
        <f>Лист4!C3884</f>
        <v>Наримановский район, с. Солянка</v>
      </c>
      <c r="C3886" s="46">
        <f t="shared" si="120"/>
        <v>102.8940356</v>
      </c>
      <c r="D3886" s="46">
        <f t="shared" si="121"/>
        <v>6.5677044000000002</v>
      </c>
      <c r="E3886" s="160">
        <v>0</v>
      </c>
      <c r="F3886" s="161">
        <v>6.5677044000000002</v>
      </c>
      <c r="G3886" s="162">
        <v>0</v>
      </c>
      <c r="H3886" s="162">
        <v>0</v>
      </c>
      <c r="I3886" s="162">
        <v>0</v>
      </c>
      <c r="J3886" s="162">
        <v>0</v>
      </c>
      <c r="K3886" s="163">
        <f>Лист4!E3884/1000</f>
        <v>109.46173999999999</v>
      </c>
      <c r="L3886" s="164"/>
      <c r="M3886" s="164"/>
    </row>
    <row r="3887" spans="1:13" s="167" customFormat="1" ht="22.5" customHeight="1" x14ac:dyDescent="0.25">
      <c r="A3887" s="45" t="str">
        <f>Лист4!A3885</f>
        <v xml:space="preserve">Геологическая ул. д.65 </v>
      </c>
      <c r="B3887" s="185" t="str">
        <f>Лист4!C3885</f>
        <v>Наримановский район, с. Солянка</v>
      </c>
      <c r="C3887" s="46">
        <f t="shared" si="120"/>
        <v>159.4612616</v>
      </c>
      <c r="D3887" s="46">
        <f t="shared" si="121"/>
        <v>10.1783784</v>
      </c>
      <c r="E3887" s="160">
        <v>0</v>
      </c>
      <c r="F3887" s="161">
        <v>10.1783784</v>
      </c>
      <c r="G3887" s="162">
        <v>0</v>
      </c>
      <c r="H3887" s="162">
        <v>0</v>
      </c>
      <c r="I3887" s="162">
        <v>0</v>
      </c>
      <c r="J3887" s="162">
        <v>0</v>
      </c>
      <c r="K3887" s="163">
        <f>Лист4!E3885/1000</f>
        <v>169.63963999999999</v>
      </c>
      <c r="L3887" s="164"/>
      <c r="M3887" s="164"/>
    </row>
    <row r="3888" spans="1:13" s="167" customFormat="1" ht="22.5" customHeight="1" x14ac:dyDescent="0.25">
      <c r="A3888" s="45" t="str">
        <f>Лист4!A3886</f>
        <v xml:space="preserve">Геологическая ул. д.67 </v>
      </c>
      <c r="B3888" s="185" t="str">
        <f>Лист4!C3886</f>
        <v>Наримановский район, с. Солянка</v>
      </c>
      <c r="C3888" s="46">
        <f t="shared" si="120"/>
        <v>83.329129400000014</v>
      </c>
      <c r="D3888" s="46">
        <f t="shared" si="121"/>
        <v>5.3188806000000008</v>
      </c>
      <c r="E3888" s="160">
        <v>0</v>
      </c>
      <c r="F3888" s="161">
        <v>5.3188806000000008</v>
      </c>
      <c r="G3888" s="162">
        <v>0</v>
      </c>
      <c r="H3888" s="162">
        <v>0</v>
      </c>
      <c r="I3888" s="162">
        <v>0</v>
      </c>
      <c r="J3888" s="162">
        <v>0</v>
      </c>
      <c r="K3888" s="163">
        <f>Лист4!E3886/1000</f>
        <v>88.648010000000014</v>
      </c>
      <c r="L3888" s="164"/>
      <c r="M3888" s="164"/>
    </row>
    <row r="3889" spans="1:13" s="167" customFormat="1" ht="22.5" customHeight="1" x14ac:dyDescent="0.25">
      <c r="A3889" s="45" t="str">
        <f>Лист4!A3887</f>
        <v xml:space="preserve">Геологическая ул. д.69 </v>
      </c>
      <c r="B3889" s="185" t="str">
        <f>Лист4!C3887</f>
        <v>Наримановский район, с. Солянка</v>
      </c>
      <c r="C3889" s="46">
        <f t="shared" si="120"/>
        <v>117.76686599999999</v>
      </c>
      <c r="D3889" s="46">
        <f t="shared" si="121"/>
        <v>7.5170339999999989</v>
      </c>
      <c r="E3889" s="160">
        <v>0</v>
      </c>
      <c r="F3889" s="161">
        <v>7.5170339999999989</v>
      </c>
      <c r="G3889" s="162">
        <v>0</v>
      </c>
      <c r="H3889" s="162">
        <v>0</v>
      </c>
      <c r="I3889" s="162">
        <v>0</v>
      </c>
      <c r="J3889" s="162">
        <v>0</v>
      </c>
      <c r="K3889" s="163">
        <f>Лист4!E3887/1000</f>
        <v>125.28389999999999</v>
      </c>
      <c r="L3889" s="164"/>
      <c r="M3889" s="164"/>
    </row>
    <row r="3890" spans="1:13" s="167" customFormat="1" ht="22.5" customHeight="1" x14ac:dyDescent="0.25">
      <c r="A3890" s="45" t="str">
        <f>Лист4!A3888</f>
        <v xml:space="preserve">Геологическая ул. д.71 </v>
      </c>
      <c r="B3890" s="185" t="str">
        <f>Лист4!C3888</f>
        <v>Наримановский район, с. Солянка</v>
      </c>
      <c r="C3890" s="46">
        <f t="shared" si="120"/>
        <v>148.97143500000001</v>
      </c>
      <c r="D3890" s="46">
        <f t="shared" si="121"/>
        <v>9.5088150000000002</v>
      </c>
      <c r="E3890" s="160">
        <v>0</v>
      </c>
      <c r="F3890" s="161">
        <v>9.5088150000000002</v>
      </c>
      <c r="G3890" s="162">
        <v>0</v>
      </c>
      <c r="H3890" s="162">
        <v>0</v>
      </c>
      <c r="I3890" s="162">
        <v>0</v>
      </c>
      <c r="J3890" s="162">
        <v>0</v>
      </c>
      <c r="K3890" s="163">
        <f>Лист4!E3888/1000</f>
        <v>158.48025000000001</v>
      </c>
      <c r="L3890" s="164"/>
      <c r="M3890" s="164"/>
    </row>
    <row r="3891" spans="1:13" s="167" customFormat="1" ht="22.5" customHeight="1" x14ac:dyDescent="0.25">
      <c r="A3891" s="45" t="str">
        <f>Лист4!A3889</f>
        <v xml:space="preserve">Геологическая ул. д.73 </v>
      </c>
      <c r="B3891" s="185" t="str">
        <f>Лист4!C3889</f>
        <v>Наримановский район, с. Солянка</v>
      </c>
      <c r="C3891" s="46">
        <f t="shared" si="120"/>
        <v>111.82221200000001</v>
      </c>
      <c r="D3891" s="46">
        <f t="shared" si="121"/>
        <v>7.1375879999999992</v>
      </c>
      <c r="E3891" s="160">
        <v>0</v>
      </c>
      <c r="F3891" s="161">
        <v>7.1375879999999992</v>
      </c>
      <c r="G3891" s="162">
        <v>0</v>
      </c>
      <c r="H3891" s="162">
        <v>0</v>
      </c>
      <c r="I3891" s="162">
        <v>0</v>
      </c>
      <c r="J3891" s="162">
        <v>0</v>
      </c>
      <c r="K3891" s="163">
        <f>Лист4!E3889/1000</f>
        <v>118.9598</v>
      </c>
      <c r="L3891" s="164"/>
      <c r="M3891" s="164"/>
    </row>
    <row r="3892" spans="1:13" s="167" customFormat="1" ht="22.5" customHeight="1" x14ac:dyDescent="0.25">
      <c r="A3892" s="45" t="str">
        <f>Лист4!A3890</f>
        <v xml:space="preserve">Парковая ул. д.7 </v>
      </c>
      <c r="B3892" s="185" t="str">
        <f>Лист4!C3890</f>
        <v>Приволжский район, п. Ассадулаево</v>
      </c>
      <c r="C3892" s="46">
        <f t="shared" si="120"/>
        <v>27.167316000000003</v>
      </c>
      <c r="D3892" s="46">
        <f t="shared" si="121"/>
        <v>1.7340840000000002</v>
      </c>
      <c r="E3892" s="160">
        <v>0</v>
      </c>
      <c r="F3892" s="161">
        <v>1.7340840000000002</v>
      </c>
      <c r="G3892" s="162">
        <v>0</v>
      </c>
      <c r="H3892" s="162">
        <v>0</v>
      </c>
      <c r="I3892" s="162">
        <v>0</v>
      </c>
      <c r="J3892" s="162">
        <v>0</v>
      </c>
      <c r="K3892" s="163">
        <f>Лист4!E3890/1000</f>
        <v>28.901400000000002</v>
      </c>
      <c r="L3892" s="164"/>
      <c r="M3892" s="164"/>
    </row>
    <row r="3893" spans="1:13" s="167" customFormat="1" ht="22.5" customHeight="1" x14ac:dyDescent="0.25">
      <c r="A3893" s="45" t="str">
        <f>Лист4!A3891</f>
        <v xml:space="preserve">Шлюзовая ул. д.1 </v>
      </c>
      <c r="B3893" s="185" t="str">
        <f>Лист4!C3891</f>
        <v>Приволжский район, п. Бушма</v>
      </c>
      <c r="C3893" s="46">
        <f t="shared" si="120"/>
        <v>0</v>
      </c>
      <c r="D3893" s="46">
        <f t="shared" si="121"/>
        <v>0</v>
      </c>
      <c r="E3893" s="160">
        <v>0</v>
      </c>
      <c r="F3893" s="161">
        <v>0</v>
      </c>
      <c r="G3893" s="162">
        <v>0</v>
      </c>
      <c r="H3893" s="162">
        <v>0</v>
      </c>
      <c r="I3893" s="162">
        <v>0</v>
      </c>
      <c r="J3893" s="162">
        <v>0</v>
      </c>
      <c r="K3893" s="163">
        <f>Лист4!E3891/1000</f>
        <v>0</v>
      </c>
      <c r="L3893" s="164"/>
      <c r="M3893" s="164"/>
    </row>
    <row r="3894" spans="1:13" s="167" customFormat="1" ht="22.5" customHeight="1" x14ac:dyDescent="0.25">
      <c r="A3894" s="45" t="str">
        <f>Лист4!A3892</f>
        <v xml:space="preserve">Клубная ул. д.23 </v>
      </c>
      <c r="B3894" s="185" t="str">
        <f>Лист4!C3892</f>
        <v>Приволжский район, п. Кирпичный</v>
      </c>
      <c r="C3894" s="46">
        <f t="shared" si="120"/>
        <v>0</v>
      </c>
      <c r="D3894" s="46">
        <f t="shared" si="121"/>
        <v>0</v>
      </c>
      <c r="E3894" s="160">
        <v>0</v>
      </c>
      <c r="F3894" s="161">
        <v>0</v>
      </c>
      <c r="G3894" s="162">
        <v>0</v>
      </c>
      <c r="H3894" s="162">
        <v>0</v>
      </c>
      <c r="I3894" s="162">
        <v>0</v>
      </c>
      <c r="J3894" s="162">
        <v>0</v>
      </c>
      <c r="K3894" s="163">
        <f>Лист4!E3892/1000</f>
        <v>0</v>
      </c>
      <c r="L3894" s="164"/>
      <c r="M3894" s="164"/>
    </row>
    <row r="3895" spans="1:13" s="167" customFormat="1" ht="22.5" customHeight="1" x14ac:dyDescent="0.25">
      <c r="A3895" s="45" t="str">
        <f>Лист4!A3893</f>
        <v xml:space="preserve">Клубная ул. д.25 </v>
      </c>
      <c r="B3895" s="185" t="str">
        <f>Лист4!C3893</f>
        <v>Приволжский район, п. Кирпичный</v>
      </c>
      <c r="C3895" s="46">
        <f t="shared" si="120"/>
        <v>0</v>
      </c>
      <c r="D3895" s="46">
        <f t="shared" si="121"/>
        <v>0</v>
      </c>
      <c r="E3895" s="160">
        <v>0</v>
      </c>
      <c r="F3895" s="161">
        <v>0</v>
      </c>
      <c r="G3895" s="162">
        <v>0</v>
      </c>
      <c r="H3895" s="162">
        <v>0</v>
      </c>
      <c r="I3895" s="162">
        <v>0</v>
      </c>
      <c r="J3895" s="162">
        <v>0</v>
      </c>
      <c r="K3895" s="163">
        <f>Лист4!E3893/1000</f>
        <v>0</v>
      </c>
      <c r="L3895" s="164"/>
      <c r="M3895" s="164"/>
    </row>
    <row r="3896" spans="1:13" s="167" customFormat="1" ht="22.5" customHeight="1" x14ac:dyDescent="0.25">
      <c r="A3896" s="45" t="str">
        <f>Лист4!A3894</f>
        <v xml:space="preserve">Клубная ул. д.26 </v>
      </c>
      <c r="B3896" s="185" t="str">
        <f>Лист4!C3894</f>
        <v>Приволжский район, п. Кирпичный</v>
      </c>
      <c r="C3896" s="46">
        <f t="shared" si="120"/>
        <v>28.379539999999999</v>
      </c>
      <c r="D3896" s="46">
        <f t="shared" si="121"/>
        <v>1.8114600000000001</v>
      </c>
      <c r="E3896" s="160">
        <v>0</v>
      </c>
      <c r="F3896" s="161">
        <v>1.8114600000000001</v>
      </c>
      <c r="G3896" s="162">
        <v>0</v>
      </c>
      <c r="H3896" s="162">
        <v>0</v>
      </c>
      <c r="I3896" s="162">
        <v>0</v>
      </c>
      <c r="J3896" s="162">
        <v>0</v>
      </c>
      <c r="K3896" s="163">
        <f>Лист4!E3894/1000</f>
        <v>30.190999999999999</v>
      </c>
      <c r="L3896" s="164"/>
      <c r="M3896" s="164"/>
    </row>
    <row r="3897" spans="1:13" s="167" customFormat="1" ht="22.5" customHeight="1" x14ac:dyDescent="0.25">
      <c r="A3897" s="45" t="str">
        <f>Лист4!A3895</f>
        <v xml:space="preserve">Клубная ул. д.27 </v>
      </c>
      <c r="B3897" s="185" t="str">
        <f>Лист4!C3895</f>
        <v>Приволжский район, п. Кирпичный</v>
      </c>
      <c r="C3897" s="46">
        <f t="shared" si="120"/>
        <v>66.748600999999994</v>
      </c>
      <c r="D3897" s="46">
        <f t="shared" si="121"/>
        <v>4.2605489999999993</v>
      </c>
      <c r="E3897" s="160">
        <v>0</v>
      </c>
      <c r="F3897" s="161">
        <v>4.2605489999999993</v>
      </c>
      <c r="G3897" s="162">
        <v>0</v>
      </c>
      <c r="H3897" s="162">
        <v>0</v>
      </c>
      <c r="I3897" s="162">
        <v>0</v>
      </c>
      <c r="J3897" s="162">
        <v>0</v>
      </c>
      <c r="K3897" s="163">
        <f>Лист4!E3895/1000</f>
        <v>71.009149999999991</v>
      </c>
      <c r="L3897" s="164"/>
      <c r="M3897" s="164"/>
    </row>
    <row r="3898" spans="1:13" s="167" customFormat="1" ht="22.5" customHeight="1" x14ac:dyDescent="0.25">
      <c r="A3898" s="45" t="str">
        <f>Лист4!A3896</f>
        <v xml:space="preserve">Клубная ул. д.29 </v>
      </c>
      <c r="B3898" s="185" t="str">
        <f>Лист4!C3896</f>
        <v>Приволжский район, п. Кирпичный</v>
      </c>
      <c r="C3898" s="46">
        <f t="shared" si="120"/>
        <v>0</v>
      </c>
      <c r="D3898" s="46">
        <f t="shared" si="121"/>
        <v>0</v>
      </c>
      <c r="E3898" s="160">
        <v>0</v>
      </c>
      <c r="F3898" s="161">
        <v>0</v>
      </c>
      <c r="G3898" s="162">
        <v>0</v>
      </c>
      <c r="H3898" s="162">
        <v>0</v>
      </c>
      <c r="I3898" s="162">
        <v>0</v>
      </c>
      <c r="J3898" s="162">
        <v>0</v>
      </c>
      <c r="K3898" s="163">
        <f>Лист4!E3896/1000</f>
        <v>0</v>
      </c>
      <c r="L3898" s="164"/>
      <c r="M3898" s="164"/>
    </row>
    <row r="3899" spans="1:13" s="167" customFormat="1" ht="22.5" customHeight="1" x14ac:dyDescent="0.25">
      <c r="A3899" s="45" t="str">
        <f>Лист4!A3897</f>
        <v xml:space="preserve">Клубная ул. д.31 </v>
      </c>
      <c r="B3899" s="185" t="str">
        <f>Лист4!C3897</f>
        <v>Приволжский район, п. Кирпичный</v>
      </c>
      <c r="C3899" s="46">
        <f t="shared" si="120"/>
        <v>0.43522</v>
      </c>
      <c r="D3899" s="46">
        <f t="shared" si="121"/>
        <v>2.7780000000000003E-2</v>
      </c>
      <c r="E3899" s="160">
        <v>0</v>
      </c>
      <c r="F3899" s="161">
        <v>2.7780000000000003E-2</v>
      </c>
      <c r="G3899" s="162">
        <v>0</v>
      </c>
      <c r="H3899" s="162">
        <v>0</v>
      </c>
      <c r="I3899" s="162">
        <v>0</v>
      </c>
      <c r="J3899" s="162">
        <v>0</v>
      </c>
      <c r="K3899" s="163">
        <f>Лист4!E3897/1000</f>
        <v>0.46300000000000002</v>
      </c>
      <c r="L3899" s="164"/>
      <c r="M3899" s="164"/>
    </row>
    <row r="3900" spans="1:13" s="167" customFormat="1" ht="22.5" customHeight="1" x14ac:dyDescent="0.25">
      <c r="A3900" s="45" t="str">
        <f>Лист4!A3898</f>
        <v xml:space="preserve">Мира ул. д.2 </v>
      </c>
      <c r="B3900" s="185" t="str">
        <f>Лист4!C3898</f>
        <v>Приволжский район, п. Начало</v>
      </c>
      <c r="C3900" s="46">
        <f t="shared" si="120"/>
        <v>19.625883999999999</v>
      </c>
      <c r="D3900" s="46">
        <f t="shared" si="121"/>
        <v>1.2527159999999999</v>
      </c>
      <c r="E3900" s="160">
        <v>0</v>
      </c>
      <c r="F3900" s="161">
        <v>1.2527159999999999</v>
      </c>
      <c r="G3900" s="162">
        <v>0</v>
      </c>
      <c r="H3900" s="162">
        <v>0</v>
      </c>
      <c r="I3900" s="162">
        <v>0</v>
      </c>
      <c r="J3900" s="162">
        <v>0</v>
      </c>
      <c r="K3900" s="163">
        <f>Лист4!E3898/1000</f>
        <v>20.878599999999999</v>
      </c>
      <c r="L3900" s="164"/>
      <c r="M3900" s="164"/>
    </row>
    <row r="3901" spans="1:13" s="167" customFormat="1" ht="22.5" customHeight="1" x14ac:dyDescent="0.25">
      <c r="A3901" s="45" t="str">
        <f>Лист4!A3899</f>
        <v xml:space="preserve">Советская ул. д.3 </v>
      </c>
      <c r="B3901" s="185" t="str">
        <f>Лист4!C3899</f>
        <v>Приволжский район, п. Начало</v>
      </c>
      <c r="C3901" s="46">
        <f t="shared" ref="C3901:C3964" si="122">K3901+J3901-F3901</f>
        <v>66.341064000000003</v>
      </c>
      <c r="D3901" s="46">
        <f t="shared" ref="D3901:D3964" si="123">F3901</f>
        <v>4.2345360000000003</v>
      </c>
      <c r="E3901" s="160">
        <v>0</v>
      </c>
      <c r="F3901" s="161">
        <v>4.2345360000000003</v>
      </c>
      <c r="G3901" s="162">
        <v>0</v>
      </c>
      <c r="H3901" s="162">
        <v>0</v>
      </c>
      <c r="I3901" s="162">
        <v>0</v>
      </c>
      <c r="J3901" s="162">
        <v>0</v>
      </c>
      <c r="K3901" s="163">
        <f>Лист4!E3899/1000</f>
        <v>70.575600000000009</v>
      </c>
      <c r="L3901" s="164"/>
      <c r="M3901" s="164"/>
    </row>
    <row r="3902" spans="1:13" s="167" customFormat="1" ht="22.5" customHeight="1" x14ac:dyDescent="0.25">
      <c r="A3902" s="45" t="str">
        <f>Лист4!A3900</f>
        <v xml:space="preserve">Советская ул. д.3А </v>
      </c>
      <c r="B3902" s="185" t="str">
        <f>Лист4!C3900</f>
        <v>Приволжский район, п. Начало</v>
      </c>
      <c r="C3902" s="46">
        <f t="shared" si="122"/>
        <v>21.416771999999998</v>
      </c>
      <c r="D3902" s="46">
        <f t="shared" si="123"/>
        <v>1.3670279999999999</v>
      </c>
      <c r="E3902" s="160">
        <v>0</v>
      </c>
      <c r="F3902" s="161">
        <v>1.3670279999999999</v>
      </c>
      <c r="G3902" s="162">
        <v>0</v>
      </c>
      <c r="H3902" s="162">
        <v>0</v>
      </c>
      <c r="I3902" s="162">
        <v>0</v>
      </c>
      <c r="J3902" s="162">
        <v>0</v>
      </c>
      <c r="K3902" s="163">
        <f>Лист4!E3900/1000</f>
        <v>22.783799999999999</v>
      </c>
      <c r="L3902" s="164"/>
      <c r="M3902" s="164"/>
    </row>
    <row r="3903" spans="1:13" s="167" customFormat="1" ht="22.5" customHeight="1" x14ac:dyDescent="0.25">
      <c r="A3903" s="45" t="str">
        <f>Лист4!A3901</f>
        <v xml:space="preserve">Дачная ул. д.20 </v>
      </c>
      <c r="B3903" s="185" t="str">
        <f>Лист4!C3901</f>
        <v>Приволжский район, п. Новоначаловский</v>
      </c>
      <c r="C3903" s="46">
        <f t="shared" si="122"/>
        <v>10.356168</v>
      </c>
      <c r="D3903" s="46">
        <f t="shared" si="123"/>
        <v>0.66103200000000006</v>
      </c>
      <c r="E3903" s="160">
        <v>0</v>
      </c>
      <c r="F3903" s="161">
        <v>0.66103200000000006</v>
      </c>
      <c r="G3903" s="162">
        <v>0</v>
      </c>
      <c r="H3903" s="162">
        <v>0</v>
      </c>
      <c r="I3903" s="162">
        <v>0</v>
      </c>
      <c r="J3903" s="162">
        <v>0</v>
      </c>
      <c r="K3903" s="163">
        <f>Лист4!E3901/1000</f>
        <v>11.017200000000001</v>
      </c>
      <c r="L3903" s="164"/>
      <c r="M3903" s="164"/>
    </row>
    <row r="3904" spans="1:13" s="167" customFormat="1" ht="22.5" customHeight="1" x14ac:dyDescent="0.25">
      <c r="A3904" s="45" t="str">
        <f>Лист4!A3902</f>
        <v xml:space="preserve">Дачная ул. д.21 </v>
      </c>
      <c r="B3904" s="185" t="str">
        <f>Лист4!C3902</f>
        <v>Приволжский район, п. Новоначаловский</v>
      </c>
      <c r="C3904" s="46">
        <f t="shared" si="122"/>
        <v>19.706818000000002</v>
      </c>
      <c r="D3904" s="46">
        <f t="shared" si="123"/>
        <v>1.2578819999999999</v>
      </c>
      <c r="E3904" s="160">
        <v>0</v>
      </c>
      <c r="F3904" s="161">
        <v>1.2578819999999999</v>
      </c>
      <c r="G3904" s="162">
        <v>0</v>
      </c>
      <c r="H3904" s="162">
        <v>0</v>
      </c>
      <c r="I3904" s="162">
        <v>0</v>
      </c>
      <c r="J3904" s="162">
        <v>0</v>
      </c>
      <c r="K3904" s="163">
        <f>Лист4!E3902/1000</f>
        <v>20.964700000000001</v>
      </c>
      <c r="L3904" s="164"/>
      <c r="M3904" s="164"/>
    </row>
    <row r="3905" spans="1:13" s="167" customFormat="1" ht="22.5" customHeight="1" x14ac:dyDescent="0.25">
      <c r="A3905" s="45" t="str">
        <f>Лист4!A3903</f>
        <v xml:space="preserve">Дачная ул. д.22 </v>
      </c>
      <c r="B3905" s="185" t="str">
        <f>Лист4!C3903</f>
        <v>Приволжский район, п. Новоначаловский</v>
      </c>
      <c r="C3905" s="46">
        <f t="shared" si="122"/>
        <v>6.70878</v>
      </c>
      <c r="D3905" s="46">
        <f t="shared" si="123"/>
        <v>0.42821999999999993</v>
      </c>
      <c r="E3905" s="160">
        <v>0</v>
      </c>
      <c r="F3905" s="161">
        <v>0.42821999999999993</v>
      </c>
      <c r="G3905" s="162">
        <v>0</v>
      </c>
      <c r="H3905" s="162">
        <v>0</v>
      </c>
      <c r="I3905" s="162">
        <v>0</v>
      </c>
      <c r="J3905" s="162">
        <v>0</v>
      </c>
      <c r="K3905" s="163">
        <f>Лист4!E3903/1000</f>
        <v>7.1369999999999996</v>
      </c>
      <c r="L3905" s="164"/>
      <c r="M3905" s="164"/>
    </row>
    <row r="3906" spans="1:13" s="167" customFormat="1" ht="22.5" customHeight="1" x14ac:dyDescent="0.25">
      <c r="A3906" s="45" t="str">
        <f>Лист4!A3904</f>
        <v xml:space="preserve">Дачная ул. д.23 </v>
      </c>
      <c r="B3906" s="185" t="str">
        <f>Лист4!C3904</f>
        <v>Приволжский район, п. Новоначаловский</v>
      </c>
      <c r="C3906" s="46">
        <f t="shared" si="122"/>
        <v>44.525732000000005</v>
      </c>
      <c r="D3906" s="46">
        <f t="shared" si="123"/>
        <v>2.8420680000000003</v>
      </c>
      <c r="E3906" s="160">
        <v>0</v>
      </c>
      <c r="F3906" s="161">
        <v>2.8420680000000003</v>
      </c>
      <c r="G3906" s="162">
        <v>0</v>
      </c>
      <c r="H3906" s="162">
        <v>0</v>
      </c>
      <c r="I3906" s="162">
        <v>0</v>
      </c>
      <c r="J3906" s="162">
        <v>0</v>
      </c>
      <c r="K3906" s="163">
        <f>Лист4!E3904/1000</f>
        <v>47.367800000000003</v>
      </c>
      <c r="L3906" s="164"/>
      <c r="M3906" s="164"/>
    </row>
    <row r="3907" spans="1:13" s="167" customFormat="1" ht="22.5" customHeight="1" x14ac:dyDescent="0.25">
      <c r="A3907" s="45" t="str">
        <f>Лист4!A3905</f>
        <v xml:space="preserve">Дачная ул. д.24 </v>
      </c>
      <c r="B3907" s="185" t="str">
        <f>Лист4!C3905</f>
        <v>Приволжский район, п. Новоначаловский</v>
      </c>
      <c r="C3907" s="46">
        <f t="shared" si="122"/>
        <v>89.292479999999998</v>
      </c>
      <c r="D3907" s="46">
        <f t="shared" si="123"/>
        <v>5.6995200000000006</v>
      </c>
      <c r="E3907" s="160">
        <v>0</v>
      </c>
      <c r="F3907" s="161">
        <v>5.6995200000000006</v>
      </c>
      <c r="G3907" s="162">
        <v>0</v>
      </c>
      <c r="H3907" s="162">
        <v>0</v>
      </c>
      <c r="I3907" s="162">
        <v>0</v>
      </c>
      <c r="J3907" s="162">
        <v>0</v>
      </c>
      <c r="K3907" s="163">
        <f>Лист4!E3905/1000</f>
        <v>94.992000000000004</v>
      </c>
      <c r="L3907" s="164"/>
      <c r="M3907" s="164"/>
    </row>
    <row r="3908" spans="1:13" s="167" customFormat="1" ht="22.5" customHeight="1" x14ac:dyDescent="0.25">
      <c r="A3908" s="45" t="str">
        <f>Лист4!A3906</f>
        <v xml:space="preserve">Дачная ул. д.25 </v>
      </c>
      <c r="B3908" s="185" t="str">
        <f>Лист4!C3906</f>
        <v>Приволжский район, п. Новоначаловский</v>
      </c>
      <c r="C3908" s="46">
        <f t="shared" si="122"/>
        <v>59.102782000000005</v>
      </c>
      <c r="D3908" s="46">
        <f t="shared" si="123"/>
        <v>3.7725179999999998</v>
      </c>
      <c r="E3908" s="160">
        <v>0</v>
      </c>
      <c r="F3908" s="161">
        <v>3.7725179999999998</v>
      </c>
      <c r="G3908" s="162">
        <v>0</v>
      </c>
      <c r="H3908" s="162">
        <v>0</v>
      </c>
      <c r="I3908" s="162">
        <v>0</v>
      </c>
      <c r="J3908" s="162">
        <v>0</v>
      </c>
      <c r="K3908" s="163">
        <f>Лист4!E3906/1000</f>
        <v>62.875300000000003</v>
      </c>
      <c r="L3908" s="164"/>
      <c r="M3908" s="164"/>
    </row>
    <row r="3909" spans="1:13" s="167" customFormat="1" ht="22.5" customHeight="1" x14ac:dyDescent="0.25">
      <c r="A3909" s="45" t="str">
        <f>Лист4!A3907</f>
        <v xml:space="preserve">Шоссейная ул. д.27 </v>
      </c>
      <c r="B3909" s="185" t="str">
        <f>Лист4!C3907</f>
        <v>Приволжский район, п. Новоначаловский</v>
      </c>
      <c r="C3909" s="46">
        <f t="shared" si="122"/>
        <v>65.836472000000015</v>
      </c>
      <c r="D3909" s="46">
        <f t="shared" si="123"/>
        <v>4.2023280000000005</v>
      </c>
      <c r="E3909" s="160">
        <v>0</v>
      </c>
      <c r="F3909" s="161">
        <v>4.2023280000000005</v>
      </c>
      <c r="G3909" s="162">
        <v>0</v>
      </c>
      <c r="H3909" s="162">
        <v>0</v>
      </c>
      <c r="I3909" s="162">
        <v>0</v>
      </c>
      <c r="J3909" s="162">
        <v>0</v>
      </c>
      <c r="K3909" s="163">
        <f>Лист4!E3907/1000</f>
        <v>70.038800000000009</v>
      </c>
      <c r="L3909" s="164"/>
      <c r="M3909" s="164"/>
    </row>
    <row r="3910" spans="1:13" s="167" customFormat="1" ht="22.5" customHeight="1" x14ac:dyDescent="0.25">
      <c r="A3910" s="45" t="str">
        <f>Лист4!A3908</f>
        <v xml:space="preserve">Кадырбулатова ул. д.9 </v>
      </c>
      <c r="B3910" s="185" t="str">
        <f>Лист4!C3908</f>
        <v>Приволжский район, п. Пойменный</v>
      </c>
      <c r="C3910" s="46">
        <f t="shared" si="122"/>
        <v>19.807397999999999</v>
      </c>
      <c r="D3910" s="46">
        <f t="shared" si="123"/>
        <v>1.2643019999999998</v>
      </c>
      <c r="E3910" s="160">
        <v>0</v>
      </c>
      <c r="F3910" s="161">
        <v>1.2643019999999998</v>
      </c>
      <c r="G3910" s="162">
        <v>0</v>
      </c>
      <c r="H3910" s="162">
        <v>0</v>
      </c>
      <c r="I3910" s="162">
        <v>0</v>
      </c>
      <c r="J3910" s="162">
        <v>0</v>
      </c>
      <c r="K3910" s="163">
        <f>Лист4!E3908/1000</f>
        <v>21.0717</v>
      </c>
      <c r="L3910" s="164"/>
      <c r="M3910" s="164"/>
    </row>
    <row r="3911" spans="1:13" s="167" customFormat="1" ht="22.5" customHeight="1" x14ac:dyDescent="0.25">
      <c r="A3911" s="45" t="str">
        <f>Лист4!A3909</f>
        <v xml:space="preserve">Ленина ул. д.35 </v>
      </c>
      <c r="B3911" s="185" t="str">
        <f>Лист4!C3909</f>
        <v>Приволжский район, п. Пойменный</v>
      </c>
      <c r="C3911" s="46">
        <f t="shared" si="122"/>
        <v>14.363388</v>
      </c>
      <c r="D3911" s="46">
        <f t="shared" si="123"/>
        <v>0.91681199999999996</v>
      </c>
      <c r="E3911" s="160">
        <v>0</v>
      </c>
      <c r="F3911" s="161">
        <v>0.91681199999999996</v>
      </c>
      <c r="G3911" s="162">
        <v>0</v>
      </c>
      <c r="H3911" s="162">
        <v>0</v>
      </c>
      <c r="I3911" s="162">
        <v>0</v>
      </c>
      <c r="J3911" s="162">
        <v>0</v>
      </c>
      <c r="K3911" s="163">
        <f>Лист4!E3909/1000</f>
        <v>15.280200000000001</v>
      </c>
      <c r="L3911" s="164"/>
      <c r="M3911" s="164"/>
    </row>
    <row r="3912" spans="1:13" s="167" customFormat="1" ht="22.5" customHeight="1" x14ac:dyDescent="0.25">
      <c r="A3912" s="45" t="str">
        <f>Лист4!A3910</f>
        <v xml:space="preserve">Молодежная ул. д.16 </v>
      </c>
      <c r="B3912" s="185" t="str">
        <f>Лист4!C3910</f>
        <v>Приволжский район, п. Садовый</v>
      </c>
      <c r="C3912" s="46">
        <f t="shared" si="122"/>
        <v>45.433584000000003</v>
      </c>
      <c r="D3912" s="46">
        <f t="shared" si="123"/>
        <v>2.9000160000000004</v>
      </c>
      <c r="E3912" s="160">
        <v>0</v>
      </c>
      <c r="F3912" s="161">
        <v>2.9000160000000004</v>
      </c>
      <c r="G3912" s="162">
        <v>0</v>
      </c>
      <c r="H3912" s="162">
        <v>0</v>
      </c>
      <c r="I3912" s="162">
        <v>0</v>
      </c>
      <c r="J3912" s="162">
        <v>0</v>
      </c>
      <c r="K3912" s="163">
        <f>Лист4!E3910/1000</f>
        <v>48.333600000000004</v>
      </c>
      <c r="L3912" s="164"/>
      <c r="M3912" s="164"/>
    </row>
    <row r="3913" spans="1:13" s="167" customFormat="1" ht="22.5" customHeight="1" x14ac:dyDescent="0.25">
      <c r="A3913" s="45" t="str">
        <f>Лист4!A3911</f>
        <v xml:space="preserve">Молодежная ул. д.17 </v>
      </c>
      <c r="B3913" s="185" t="str">
        <f>Лист4!C3911</f>
        <v>Приволжский район, п. Садовый</v>
      </c>
      <c r="C3913" s="46">
        <f t="shared" si="122"/>
        <v>8.2974739999999994</v>
      </c>
      <c r="D3913" s="46">
        <f t="shared" si="123"/>
        <v>0.52962600000000004</v>
      </c>
      <c r="E3913" s="160">
        <v>0</v>
      </c>
      <c r="F3913" s="161">
        <v>0.52962600000000004</v>
      </c>
      <c r="G3913" s="162">
        <v>0</v>
      </c>
      <c r="H3913" s="162">
        <v>0</v>
      </c>
      <c r="I3913" s="162">
        <v>0</v>
      </c>
      <c r="J3913" s="162">
        <v>0</v>
      </c>
      <c r="K3913" s="163">
        <f>Лист4!E3911/1000</f>
        <v>8.8270999999999997</v>
      </c>
      <c r="L3913" s="164"/>
      <c r="M3913" s="164"/>
    </row>
    <row r="3914" spans="1:13" s="167" customFormat="1" ht="22.5" customHeight="1" x14ac:dyDescent="0.25">
      <c r="A3914" s="45" t="str">
        <f>Лист4!A3912</f>
        <v xml:space="preserve">Гоголя ул. д.2 </v>
      </c>
      <c r="B3914" s="185" t="str">
        <f>Лист4!C3912</f>
        <v>Приволжский район, п. Стеклозавода</v>
      </c>
      <c r="C3914" s="46">
        <f t="shared" si="122"/>
        <v>30.515492600000002</v>
      </c>
      <c r="D3914" s="46">
        <f t="shared" si="123"/>
        <v>1.9477974</v>
      </c>
      <c r="E3914" s="160">
        <v>0</v>
      </c>
      <c r="F3914" s="161">
        <v>1.9477974</v>
      </c>
      <c r="G3914" s="162">
        <v>0</v>
      </c>
      <c r="H3914" s="162">
        <v>0</v>
      </c>
      <c r="I3914" s="162">
        <v>0</v>
      </c>
      <c r="J3914" s="162">
        <v>0</v>
      </c>
      <c r="K3914" s="163">
        <f>Лист4!E3912/1000</f>
        <v>32.463290000000001</v>
      </c>
      <c r="L3914" s="164"/>
      <c r="M3914" s="164"/>
    </row>
    <row r="3915" spans="1:13" s="167" customFormat="1" ht="22.5" customHeight="1" x14ac:dyDescent="0.25">
      <c r="A3915" s="45" t="str">
        <f>Лист4!A3913</f>
        <v xml:space="preserve">Гоголя ул. д.4 </v>
      </c>
      <c r="B3915" s="185" t="str">
        <f>Лист4!C3913</f>
        <v>Приволжский район, п. Стеклозавода</v>
      </c>
      <c r="C3915" s="46">
        <f t="shared" si="122"/>
        <v>47.524895999999998</v>
      </c>
      <c r="D3915" s="46">
        <f t="shared" si="123"/>
        <v>3.0335040000000002</v>
      </c>
      <c r="E3915" s="160">
        <v>0</v>
      </c>
      <c r="F3915" s="161">
        <v>3.0335040000000002</v>
      </c>
      <c r="G3915" s="162">
        <v>0</v>
      </c>
      <c r="H3915" s="162">
        <v>0</v>
      </c>
      <c r="I3915" s="162">
        <v>0</v>
      </c>
      <c r="J3915" s="162">
        <v>0</v>
      </c>
      <c r="K3915" s="163">
        <f>Лист4!E3913/1000</f>
        <v>50.558399999999999</v>
      </c>
      <c r="L3915" s="164"/>
      <c r="M3915" s="164"/>
    </row>
    <row r="3916" spans="1:13" s="167" customFormat="1" ht="22.5" customHeight="1" x14ac:dyDescent="0.25">
      <c r="A3916" s="45" t="str">
        <f>Лист4!A3914</f>
        <v xml:space="preserve">Гоголя ул. д.5 </v>
      </c>
      <c r="B3916" s="185" t="str">
        <f>Лист4!C3914</f>
        <v>Приволжский район, п. Стеклозавода</v>
      </c>
      <c r="C3916" s="46">
        <f t="shared" si="122"/>
        <v>0</v>
      </c>
      <c r="D3916" s="46">
        <f t="shared" si="123"/>
        <v>0</v>
      </c>
      <c r="E3916" s="160">
        <v>0</v>
      </c>
      <c r="F3916" s="161">
        <v>0</v>
      </c>
      <c r="G3916" s="162">
        <v>0</v>
      </c>
      <c r="H3916" s="162">
        <v>0</v>
      </c>
      <c r="I3916" s="162">
        <v>0</v>
      </c>
      <c r="J3916" s="162">
        <v>0</v>
      </c>
      <c r="K3916" s="163">
        <f>Лист4!E3914/1000</f>
        <v>0</v>
      </c>
      <c r="L3916" s="164"/>
      <c r="M3916" s="164"/>
    </row>
    <row r="3917" spans="1:13" s="167" customFormat="1" ht="22.5" customHeight="1" x14ac:dyDescent="0.25">
      <c r="A3917" s="45" t="str">
        <f>Лист4!A3915</f>
        <v xml:space="preserve">Гоголя ул. д.6 </v>
      </c>
      <c r="B3917" s="185" t="str">
        <f>Лист4!C3915</f>
        <v>Приволжский район, п. Стеклозавода</v>
      </c>
      <c r="C3917" s="46">
        <f t="shared" si="122"/>
        <v>17.765671000000001</v>
      </c>
      <c r="D3917" s="46">
        <f t="shared" si="123"/>
        <v>1.1339790000000001</v>
      </c>
      <c r="E3917" s="160">
        <v>0</v>
      </c>
      <c r="F3917" s="161">
        <v>1.1339790000000001</v>
      </c>
      <c r="G3917" s="162">
        <v>0</v>
      </c>
      <c r="H3917" s="162">
        <v>0</v>
      </c>
      <c r="I3917" s="162">
        <v>0</v>
      </c>
      <c r="J3917" s="162">
        <v>0</v>
      </c>
      <c r="K3917" s="163">
        <f>Лист4!E3915/1000</f>
        <v>18.899650000000001</v>
      </c>
      <c r="L3917" s="164"/>
      <c r="M3917" s="164"/>
    </row>
    <row r="3918" spans="1:13" s="167" customFormat="1" ht="22.5" customHeight="1" x14ac:dyDescent="0.25">
      <c r="A3918" s="45" t="str">
        <f>Лист4!A3916</f>
        <v xml:space="preserve">Гоголя ул. д.8 </v>
      </c>
      <c r="B3918" s="185" t="str">
        <f>Лист4!C3916</f>
        <v>Приволжский район, п. Стеклозавода</v>
      </c>
      <c r="C3918" s="46">
        <f t="shared" si="122"/>
        <v>9.6340130000000013</v>
      </c>
      <c r="D3918" s="46">
        <f t="shared" si="123"/>
        <v>0.61493700000000007</v>
      </c>
      <c r="E3918" s="160">
        <v>0</v>
      </c>
      <c r="F3918" s="161">
        <v>0.61493700000000007</v>
      </c>
      <c r="G3918" s="162">
        <v>0</v>
      </c>
      <c r="H3918" s="162">
        <v>0</v>
      </c>
      <c r="I3918" s="162">
        <v>0</v>
      </c>
      <c r="J3918" s="162">
        <v>0</v>
      </c>
      <c r="K3918" s="163">
        <f>Лист4!E3916/1000</f>
        <v>10.248950000000001</v>
      </c>
      <c r="L3918" s="164"/>
      <c r="M3918" s="164"/>
    </row>
    <row r="3919" spans="1:13" s="167" customFormat="1" ht="22.5" customHeight="1" x14ac:dyDescent="0.25">
      <c r="A3919" s="45" t="str">
        <f>Лист4!A3917</f>
        <v xml:space="preserve">К. Маркса ул. д.1 </v>
      </c>
      <c r="B3919" s="185" t="str">
        <f>Лист4!C3917</f>
        <v>Приволжский район, п. Стеклозавода</v>
      </c>
      <c r="C3919" s="46">
        <f t="shared" si="122"/>
        <v>29.99023</v>
      </c>
      <c r="D3919" s="46">
        <f t="shared" si="123"/>
        <v>1.9142699999999997</v>
      </c>
      <c r="E3919" s="160">
        <v>0</v>
      </c>
      <c r="F3919" s="161">
        <v>1.9142699999999997</v>
      </c>
      <c r="G3919" s="162">
        <v>0</v>
      </c>
      <c r="H3919" s="162">
        <v>0</v>
      </c>
      <c r="I3919" s="162">
        <v>0</v>
      </c>
      <c r="J3919" s="162">
        <v>0</v>
      </c>
      <c r="K3919" s="163">
        <f>Лист4!E3917/1000</f>
        <v>31.904499999999999</v>
      </c>
      <c r="L3919" s="164"/>
      <c r="M3919" s="164"/>
    </row>
    <row r="3920" spans="1:13" s="167" customFormat="1" ht="22.5" customHeight="1" x14ac:dyDescent="0.25">
      <c r="A3920" s="45" t="str">
        <f>Лист4!A3918</f>
        <v xml:space="preserve">Ленина ул. д.18 </v>
      </c>
      <c r="B3920" s="185" t="str">
        <f>Лист4!C3918</f>
        <v>Приволжский район, п. Стеклозавода</v>
      </c>
      <c r="C3920" s="46">
        <f t="shared" si="122"/>
        <v>0</v>
      </c>
      <c r="D3920" s="46">
        <f t="shared" si="123"/>
        <v>0</v>
      </c>
      <c r="E3920" s="160">
        <v>0</v>
      </c>
      <c r="F3920" s="161">
        <v>0</v>
      </c>
      <c r="G3920" s="162">
        <v>0</v>
      </c>
      <c r="H3920" s="162">
        <v>0</v>
      </c>
      <c r="I3920" s="162">
        <v>0</v>
      </c>
      <c r="J3920" s="162">
        <v>0</v>
      </c>
      <c r="K3920" s="163">
        <f>Лист4!E3918/1000</f>
        <v>0</v>
      </c>
      <c r="L3920" s="164"/>
      <c r="M3920" s="164"/>
    </row>
    <row r="3921" spans="1:13" s="167" customFormat="1" ht="22.5" customHeight="1" x14ac:dyDescent="0.25">
      <c r="A3921" s="45" t="str">
        <f>Лист4!A3919</f>
        <v xml:space="preserve">Ленина ул. д.19 </v>
      </c>
      <c r="B3921" s="185" t="str">
        <f>Лист4!C3919</f>
        <v>Приволжский район, п. Стеклозавода</v>
      </c>
      <c r="C3921" s="46">
        <f t="shared" si="122"/>
        <v>21.066039199999999</v>
      </c>
      <c r="D3921" s="46">
        <f t="shared" si="123"/>
        <v>1.3446408000000001</v>
      </c>
      <c r="E3921" s="160">
        <v>0</v>
      </c>
      <c r="F3921" s="161">
        <v>1.3446408000000001</v>
      </c>
      <c r="G3921" s="162">
        <v>0</v>
      </c>
      <c r="H3921" s="162">
        <v>0</v>
      </c>
      <c r="I3921" s="162">
        <v>0</v>
      </c>
      <c r="J3921" s="162">
        <v>0</v>
      </c>
      <c r="K3921" s="163">
        <f>Лист4!E3919/1000</f>
        <v>22.410679999999999</v>
      </c>
      <c r="L3921" s="164"/>
      <c r="M3921" s="164"/>
    </row>
    <row r="3922" spans="1:13" s="167" customFormat="1" ht="22.5" customHeight="1" x14ac:dyDescent="0.25">
      <c r="A3922" s="45" t="str">
        <f>Лист4!A3920</f>
        <v xml:space="preserve">Парковая ул. д.5 </v>
      </c>
      <c r="B3922" s="185" t="str">
        <f>Лист4!C3920</f>
        <v>Приволжский район, п. Стеклозавода</v>
      </c>
      <c r="C3922" s="46">
        <f t="shared" si="122"/>
        <v>0</v>
      </c>
      <c r="D3922" s="46">
        <f t="shared" si="123"/>
        <v>0</v>
      </c>
      <c r="E3922" s="160">
        <v>0</v>
      </c>
      <c r="F3922" s="161">
        <v>0</v>
      </c>
      <c r="G3922" s="162">
        <v>0</v>
      </c>
      <c r="H3922" s="162">
        <v>0</v>
      </c>
      <c r="I3922" s="162">
        <v>0</v>
      </c>
      <c r="J3922" s="162">
        <v>0</v>
      </c>
      <c r="K3922" s="163">
        <f>Лист4!E3920/1000</f>
        <v>0</v>
      </c>
      <c r="L3922" s="164"/>
      <c r="M3922" s="164"/>
    </row>
    <row r="3923" spans="1:13" s="167" customFormat="1" ht="22.5" customHeight="1" x14ac:dyDescent="0.25">
      <c r="A3923" s="45" t="str">
        <f>Лист4!A3921</f>
        <v xml:space="preserve">Парковая ул. д.7 </v>
      </c>
      <c r="B3923" s="185" t="str">
        <f>Лист4!C3921</f>
        <v>Приволжский район, п. Стеклозавода</v>
      </c>
      <c r="C3923" s="46">
        <f t="shared" si="122"/>
        <v>0</v>
      </c>
      <c r="D3923" s="46">
        <f t="shared" si="123"/>
        <v>0</v>
      </c>
      <c r="E3923" s="160">
        <v>0</v>
      </c>
      <c r="F3923" s="161">
        <v>0</v>
      </c>
      <c r="G3923" s="162">
        <v>0</v>
      </c>
      <c r="H3923" s="162">
        <v>0</v>
      </c>
      <c r="I3923" s="162">
        <v>0</v>
      </c>
      <c r="J3923" s="162">
        <v>0</v>
      </c>
      <c r="K3923" s="163">
        <f>Лист4!E3921/1000</f>
        <v>0</v>
      </c>
      <c r="L3923" s="164"/>
      <c r="M3923" s="164"/>
    </row>
    <row r="3924" spans="1:13" s="167" customFormat="1" ht="22.5" customHeight="1" x14ac:dyDescent="0.25">
      <c r="A3924" s="45" t="str">
        <f>Лист4!A3922</f>
        <v xml:space="preserve">Пушкина ул. д.1 </v>
      </c>
      <c r="B3924" s="185" t="str">
        <f>Лист4!C3922</f>
        <v>Приволжский район, п. Стеклозавода</v>
      </c>
      <c r="C3924" s="46">
        <f t="shared" si="122"/>
        <v>0</v>
      </c>
      <c r="D3924" s="46">
        <f t="shared" si="123"/>
        <v>0</v>
      </c>
      <c r="E3924" s="160">
        <v>0</v>
      </c>
      <c r="F3924" s="161">
        <v>0</v>
      </c>
      <c r="G3924" s="162">
        <v>0</v>
      </c>
      <c r="H3924" s="162">
        <v>0</v>
      </c>
      <c r="I3924" s="162">
        <v>0</v>
      </c>
      <c r="J3924" s="162">
        <v>0</v>
      </c>
      <c r="K3924" s="163">
        <f>Лист4!E3922/1000</f>
        <v>0</v>
      </c>
      <c r="L3924" s="164"/>
      <c r="M3924" s="164"/>
    </row>
    <row r="3925" spans="1:13" s="167" customFormat="1" ht="22.5" customHeight="1" x14ac:dyDescent="0.25">
      <c r="A3925" s="45" t="str">
        <f>Лист4!A3923</f>
        <v xml:space="preserve">Пушкина ул. д.3 </v>
      </c>
      <c r="B3925" s="185" t="str">
        <f>Лист4!C3923</f>
        <v>Приволжский район, п. Стеклозавода</v>
      </c>
      <c r="C3925" s="46">
        <f t="shared" si="122"/>
        <v>33.116106000000002</v>
      </c>
      <c r="D3925" s="46">
        <f t="shared" si="123"/>
        <v>2.1137940000000004</v>
      </c>
      <c r="E3925" s="160">
        <v>0</v>
      </c>
      <c r="F3925" s="161">
        <v>2.1137940000000004</v>
      </c>
      <c r="G3925" s="162">
        <v>0</v>
      </c>
      <c r="H3925" s="162">
        <v>0</v>
      </c>
      <c r="I3925" s="162">
        <v>0</v>
      </c>
      <c r="J3925" s="162">
        <v>0</v>
      </c>
      <c r="K3925" s="163">
        <f>Лист4!E3923/1000</f>
        <v>35.229900000000001</v>
      </c>
      <c r="L3925" s="164"/>
      <c r="M3925" s="164"/>
    </row>
    <row r="3926" spans="1:13" s="167" customFormat="1" ht="22.5" customHeight="1" x14ac:dyDescent="0.25">
      <c r="A3926" s="45" t="str">
        <f>Лист4!A3924</f>
        <v xml:space="preserve">Солнечная ул. д.1 </v>
      </c>
      <c r="B3926" s="185" t="str">
        <f>Лист4!C3924</f>
        <v>Приволжский район, п. Стеклозавода</v>
      </c>
      <c r="C3926" s="46">
        <f t="shared" si="122"/>
        <v>0</v>
      </c>
      <c r="D3926" s="46">
        <f t="shared" si="123"/>
        <v>0</v>
      </c>
      <c r="E3926" s="160">
        <v>0</v>
      </c>
      <c r="F3926" s="161">
        <v>0</v>
      </c>
      <c r="G3926" s="162">
        <v>0</v>
      </c>
      <c r="H3926" s="162">
        <v>0</v>
      </c>
      <c r="I3926" s="162">
        <v>0</v>
      </c>
      <c r="J3926" s="162">
        <v>0</v>
      </c>
      <c r="K3926" s="163">
        <f>Лист4!E3924/1000</f>
        <v>0</v>
      </c>
      <c r="L3926" s="164"/>
      <c r="M3926" s="164"/>
    </row>
    <row r="3927" spans="1:13" s="167" customFormat="1" ht="22.5" customHeight="1" x14ac:dyDescent="0.25">
      <c r="A3927" s="45" t="str">
        <f>Лист4!A3925</f>
        <v xml:space="preserve">Солнечная ул. д.2 </v>
      </c>
      <c r="B3927" s="185" t="str">
        <f>Лист4!C3925</f>
        <v>Приволжский район, п. Стеклозавода</v>
      </c>
      <c r="C3927" s="46">
        <f t="shared" si="122"/>
        <v>40.618622000000002</v>
      </c>
      <c r="D3927" s="46">
        <f t="shared" si="123"/>
        <v>2.5926780000000003</v>
      </c>
      <c r="E3927" s="160">
        <v>0</v>
      </c>
      <c r="F3927" s="161">
        <v>2.5926780000000003</v>
      </c>
      <c r="G3927" s="162">
        <v>0</v>
      </c>
      <c r="H3927" s="162">
        <v>0</v>
      </c>
      <c r="I3927" s="162">
        <v>0</v>
      </c>
      <c r="J3927" s="162">
        <v>0</v>
      </c>
      <c r="K3927" s="163">
        <f>Лист4!E3925/1000</f>
        <v>43.211300000000001</v>
      </c>
      <c r="L3927" s="164"/>
      <c r="M3927" s="164"/>
    </row>
    <row r="3928" spans="1:13" s="167" customFormat="1" ht="22.5" customHeight="1" x14ac:dyDescent="0.25">
      <c r="A3928" s="45" t="str">
        <f>Лист4!A3926</f>
        <v xml:space="preserve">Солнечная ул. д.2 - корп. 1 </v>
      </c>
      <c r="B3928" s="185" t="str">
        <f>Лист4!C3926</f>
        <v>Приволжский район, п. Стеклозавода</v>
      </c>
      <c r="C3928" s="46">
        <f t="shared" si="122"/>
        <v>7.8553920000000002</v>
      </c>
      <c r="D3928" s="46">
        <f t="shared" si="123"/>
        <v>0.50140800000000008</v>
      </c>
      <c r="E3928" s="160">
        <v>0</v>
      </c>
      <c r="F3928" s="161">
        <v>0.50140800000000008</v>
      </c>
      <c r="G3928" s="162">
        <v>0</v>
      </c>
      <c r="H3928" s="162">
        <v>0</v>
      </c>
      <c r="I3928" s="162">
        <v>0</v>
      </c>
      <c r="J3928" s="162">
        <v>0</v>
      </c>
      <c r="K3928" s="163">
        <f>Лист4!E3926/1000</f>
        <v>8.3567999999999998</v>
      </c>
      <c r="L3928" s="164"/>
      <c r="M3928" s="164"/>
    </row>
    <row r="3929" spans="1:13" s="167" customFormat="1" ht="22.5" customHeight="1" x14ac:dyDescent="0.25">
      <c r="A3929" s="45" t="str">
        <f>Лист4!A3927</f>
        <v xml:space="preserve">Солнечная ул. д.4 </v>
      </c>
      <c r="B3929" s="185" t="str">
        <f>Лист4!C3927</f>
        <v>Приволжский район, п. Стеклозавода</v>
      </c>
      <c r="C3929" s="46">
        <f t="shared" si="122"/>
        <v>15.613399999999999</v>
      </c>
      <c r="D3929" s="46">
        <f t="shared" si="123"/>
        <v>0.99659999999999993</v>
      </c>
      <c r="E3929" s="160">
        <v>0</v>
      </c>
      <c r="F3929" s="161">
        <v>0.99659999999999993</v>
      </c>
      <c r="G3929" s="162">
        <v>0</v>
      </c>
      <c r="H3929" s="162">
        <v>0</v>
      </c>
      <c r="I3929" s="162">
        <v>0</v>
      </c>
      <c r="J3929" s="162">
        <v>0</v>
      </c>
      <c r="K3929" s="163">
        <f>Лист4!E3927/1000</f>
        <v>16.61</v>
      </c>
      <c r="L3929" s="164"/>
      <c r="M3929" s="164"/>
    </row>
    <row r="3930" spans="1:13" s="167" customFormat="1" ht="22.5" customHeight="1" x14ac:dyDescent="0.25">
      <c r="A3930" s="45" t="str">
        <f>Лист4!A3928</f>
        <v xml:space="preserve">Молодежная ул. д.14 </v>
      </c>
      <c r="B3930" s="185" t="str">
        <f>Лист4!C3928</f>
        <v>Приволжский район, с. Бирюковка</v>
      </c>
      <c r="C3930" s="46">
        <f t="shared" si="122"/>
        <v>18.344663999999998</v>
      </c>
      <c r="D3930" s="46">
        <f t="shared" si="123"/>
        <v>1.170936</v>
      </c>
      <c r="E3930" s="160">
        <v>0</v>
      </c>
      <c r="F3930" s="161">
        <v>1.170936</v>
      </c>
      <c r="G3930" s="162">
        <v>0</v>
      </c>
      <c r="H3930" s="162">
        <v>0</v>
      </c>
      <c r="I3930" s="162">
        <v>0</v>
      </c>
      <c r="J3930" s="162">
        <v>0</v>
      </c>
      <c r="K3930" s="163">
        <f>Лист4!E3928/1000</f>
        <v>19.515599999999999</v>
      </c>
      <c r="L3930" s="164"/>
      <c r="M3930" s="164"/>
    </row>
    <row r="3931" spans="1:13" s="167" customFormat="1" ht="22.5" customHeight="1" x14ac:dyDescent="0.25">
      <c r="A3931" s="45" t="str">
        <f>Лист4!A3929</f>
        <v xml:space="preserve">Молодежная ул. д.2 </v>
      </c>
      <c r="B3931" s="185" t="str">
        <f>Лист4!C3929</f>
        <v>Приволжский район, с. Бирюковка</v>
      </c>
      <c r="C3931" s="46">
        <f t="shared" si="122"/>
        <v>2.0492939999999997</v>
      </c>
      <c r="D3931" s="46">
        <f t="shared" si="123"/>
        <v>0.13080600000000001</v>
      </c>
      <c r="E3931" s="160">
        <v>0</v>
      </c>
      <c r="F3931" s="161">
        <v>0.13080600000000001</v>
      </c>
      <c r="G3931" s="162">
        <v>0</v>
      </c>
      <c r="H3931" s="162">
        <v>0</v>
      </c>
      <c r="I3931" s="162">
        <v>0</v>
      </c>
      <c r="J3931" s="162">
        <v>0</v>
      </c>
      <c r="K3931" s="163">
        <f>Лист4!E3929/1000</f>
        <v>2.1800999999999999</v>
      </c>
      <c r="L3931" s="164"/>
      <c r="M3931" s="164"/>
    </row>
    <row r="3932" spans="1:13" s="167" customFormat="1" ht="22.5" customHeight="1" x14ac:dyDescent="0.25">
      <c r="A3932" s="45" t="str">
        <f>Лист4!A3930</f>
        <v xml:space="preserve">Молодежная ул. д.8 </v>
      </c>
      <c r="B3932" s="185" t="str">
        <f>Лист4!C3930</f>
        <v>Приволжский район, с. Бирюковка</v>
      </c>
      <c r="C3932" s="46">
        <f t="shared" si="122"/>
        <v>26.492114000000001</v>
      </c>
      <c r="D3932" s="46">
        <f t="shared" si="123"/>
        <v>1.6909860000000001</v>
      </c>
      <c r="E3932" s="160">
        <v>0</v>
      </c>
      <c r="F3932" s="161">
        <v>1.6909860000000001</v>
      </c>
      <c r="G3932" s="162">
        <v>0</v>
      </c>
      <c r="H3932" s="162">
        <v>0</v>
      </c>
      <c r="I3932" s="162">
        <v>0</v>
      </c>
      <c r="J3932" s="162">
        <v>0</v>
      </c>
      <c r="K3932" s="163">
        <f>Лист4!E3930/1000</f>
        <v>28.1831</v>
      </c>
      <c r="L3932" s="164"/>
      <c r="M3932" s="164"/>
    </row>
    <row r="3933" spans="1:13" s="167" customFormat="1" ht="22.5" customHeight="1" x14ac:dyDescent="0.25">
      <c r="A3933" s="45" t="str">
        <f>Лист4!A3931</f>
        <v xml:space="preserve">Юбилейная ул. д.1 </v>
      </c>
      <c r="B3933" s="185" t="str">
        <f>Лист4!C3931</f>
        <v>Приволжский район, с. Бирюковка</v>
      </c>
      <c r="C3933" s="46">
        <f t="shared" si="122"/>
        <v>6.3313699999999997</v>
      </c>
      <c r="D3933" s="46">
        <f t="shared" si="123"/>
        <v>0.40412999999999999</v>
      </c>
      <c r="E3933" s="160">
        <v>0</v>
      </c>
      <c r="F3933" s="161">
        <v>0.40412999999999999</v>
      </c>
      <c r="G3933" s="162">
        <v>0</v>
      </c>
      <c r="H3933" s="162">
        <v>0</v>
      </c>
      <c r="I3933" s="162">
        <v>0</v>
      </c>
      <c r="J3933" s="162">
        <v>0</v>
      </c>
      <c r="K3933" s="163">
        <f>Лист4!E3931/1000</f>
        <v>6.7355</v>
      </c>
      <c r="L3933" s="164"/>
      <c r="M3933" s="164"/>
    </row>
    <row r="3934" spans="1:13" s="167" customFormat="1" ht="22.5" customHeight="1" x14ac:dyDescent="0.25">
      <c r="A3934" s="45" t="str">
        <f>Лист4!A3932</f>
        <v xml:space="preserve">Юбилейная ул. д.10 </v>
      </c>
      <c r="B3934" s="185" t="str">
        <f>Лист4!C3932</f>
        <v>Приволжский район, с. Бирюковка</v>
      </c>
      <c r="C3934" s="46">
        <f t="shared" si="122"/>
        <v>22.604461999999998</v>
      </c>
      <c r="D3934" s="46">
        <f t="shared" si="123"/>
        <v>1.4428380000000001</v>
      </c>
      <c r="E3934" s="160">
        <v>0</v>
      </c>
      <c r="F3934" s="161">
        <v>1.4428380000000001</v>
      </c>
      <c r="G3934" s="162">
        <v>0</v>
      </c>
      <c r="H3934" s="162">
        <v>0</v>
      </c>
      <c r="I3934" s="162">
        <v>0</v>
      </c>
      <c r="J3934" s="162">
        <v>0</v>
      </c>
      <c r="K3934" s="163">
        <f>Лист4!E3932/1000</f>
        <v>24.0473</v>
      </c>
      <c r="L3934" s="164"/>
      <c r="M3934" s="164"/>
    </row>
    <row r="3935" spans="1:13" s="167" customFormat="1" ht="25.5" x14ac:dyDescent="0.25">
      <c r="A3935" s="45" t="str">
        <f>Лист4!A3933</f>
        <v xml:space="preserve">Юбилейная ул. д.11 </v>
      </c>
      <c r="B3935" s="185" t="str">
        <f>Лист4!C3933</f>
        <v>Приволжский район, с. Бирюковка</v>
      </c>
      <c r="C3935" s="46">
        <f t="shared" si="122"/>
        <v>2.0064299999999999</v>
      </c>
      <c r="D3935" s="46">
        <f t="shared" si="123"/>
        <v>0.12806999999999999</v>
      </c>
      <c r="E3935" s="160">
        <v>0</v>
      </c>
      <c r="F3935" s="161">
        <v>0.12806999999999999</v>
      </c>
      <c r="G3935" s="162">
        <v>0</v>
      </c>
      <c r="H3935" s="162">
        <v>0</v>
      </c>
      <c r="I3935" s="162">
        <v>0</v>
      </c>
      <c r="J3935" s="162">
        <v>0</v>
      </c>
      <c r="K3935" s="163">
        <f>Лист4!E3933/1000</f>
        <v>2.1345000000000001</v>
      </c>
      <c r="L3935" s="164"/>
      <c r="M3935" s="164"/>
    </row>
    <row r="3936" spans="1:13" s="167" customFormat="1" ht="22.5" customHeight="1" x14ac:dyDescent="0.25">
      <c r="A3936" s="45" t="str">
        <f>Лист4!A3934</f>
        <v xml:space="preserve">Юбилейная ул. д.12 </v>
      </c>
      <c r="B3936" s="185" t="str">
        <f>Лист4!C3934</f>
        <v>Приволжский район, с. Бирюковка</v>
      </c>
      <c r="C3936" s="46">
        <f t="shared" si="122"/>
        <v>3.7679899999999997</v>
      </c>
      <c r="D3936" s="46">
        <f t="shared" si="123"/>
        <v>0.24050999999999997</v>
      </c>
      <c r="E3936" s="160">
        <v>0</v>
      </c>
      <c r="F3936" s="161">
        <v>0.24050999999999997</v>
      </c>
      <c r="G3936" s="162">
        <v>0</v>
      </c>
      <c r="H3936" s="162">
        <v>0</v>
      </c>
      <c r="I3936" s="162">
        <v>0</v>
      </c>
      <c r="J3936" s="162">
        <v>0</v>
      </c>
      <c r="K3936" s="163">
        <f>Лист4!E3934/1000</f>
        <v>4.0084999999999997</v>
      </c>
      <c r="L3936" s="164"/>
      <c r="M3936" s="164"/>
    </row>
    <row r="3937" spans="1:13" s="167" customFormat="1" ht="22.5" customHeight="1" x14ac:dyDescent="0.25">
      <c r="A3937" s="45" t="str">
        <f>Лист4!A3935</f>
        <v xml:space="preserve">Юбилейная ул. д.13 </v>
      </c>
      <c r="B3937" s="185" t="str">
        <f>Лист4!C3935</f>
        <v>Приволжский район, с. Бирюковка</v>
      </c>
      <c r="C3937" s="46">
        <f t="shared" si="122"/>
        <v>14.964893999999999</v>
      </c>
      <c r="D3937" s="46">
        <f t="shared" si="123"/>
        <v>0.955206</v>
      </c>
      <c r="E3937" s="160">
        <v>0</v>
      </c>
      <c r="F3937" s="161">
        <v>0.955206</v>
      </c>
      <c r="G3937" s="162">
        <v>0</v>
      </c>
      <c r="H3937" s="162">
        <v>0</v>
      </c>
      <c r="I3937" s="162">
        <v>0</v>
      </c>
      <c r="J3937" s="162">
        <v>0</v>
      </c>
      <c r="K3937" s="163">
        <f>Лист4!E3935/1000-J3937</f>
        <v>15.9201</v>
      </c>
      <c r="L3937" s="164"/>
      <c r="M3937" s="164"/>
    </row>
    <row r="3938" spans="1:13" s="167" customFormat="1" ht="22.5" customHeight="1" x14ac:dyDescent="0.25">
      <c r="A3938" s="45" t="str">
        <f>Лист4!A3936</f>
        <v xml:space="preserve">Юбилейная ул. д.2 </v>
      </c>
      <c r="B3938" s="185" t="str">
        <f>Лист4!C3936</f>
        <v>Приволжский район, с. Бирюковка</v>
      </c>
      <c r="C3938" s="46">
        <f t="shared" si="122"/>
        <v>32.723562000000001</v>
      </c>
      <c r="D3938" s="46">
        <f t="shared" si="123"/>
        <v>2.0887380000000002</v>
      </c>
      <c r="E3938" s="160">
        <v>0</v>
      </c>
      <c r="F3938" s="161">
        <v>2.0887380000000002</v>
      </c>
      <c r="G3938" s="162">
        <v>0</v>
      </c>
      <c r="H3938" s="162">
        <v>0</v>
      </c>
      <c r="I3938" s="162">
        <v>0</v>
      </c>
      <c r="J3938" s="162">
        <v>0</v>
      </c>
      <c r="K3938" s="163">
        <f>Лист4!E3936/1000</f>
        <v>34.8123</v>
      </c>
      <c r="L3938" s="164"/>
      <c r="M3938" s="164"/>
    </row>
    <row r="3939" spans="1:13" s="167" customFormat="1" ht="22.5" customHeight="1" x14ac:dyDescent="0.25">
      <c r="A3939" s="45" t="str">
        <f>Лист4!A3937</f>
        <v xml:space="preserve">Юбилейная ул. д.3 </v>
      </c>
      <c r="B3939" s="185" t="str">
        <f>Лист4!C3937</f>
        <v>Приволжский район, с. Бирюковка</v>
      </c>
      <c r="C3939" s="46">
        <f t="shared" si="122"/>
        <v>41.553621199999995</v>
      </c>
      <c r="D3939" s="46">
        <f t="shared" si="123"/>
        <v>2.6523587999999996</v>
      </c>
      <c r="E3939" s="160">
        <v>0</v>
      </c>
      <c r="F3939" s="161">
        <v>2.6523587999999996</v>
      </c>
      <c r="G3939" s="162">
        <v>0</v>
      </c>
      <c r="H3939" s="162">
        <v>0</v>
      </c>
      <c r="I3939" s="162">
        <v>0</v>
      </c>
      <c r="J3939" s="162">
        <v>0</v>
      </c>
      <c r="K3939" s="163">
        <f>Лист4!E3937/1000</f>
        <v>44.205979999999997</v>
      </c>
      <c r="L3939" s="164"/>
      <c r="M3939" s="164"/>
    </row>
    <row r="3940" spans="1:13" s="167" customFormat="1" ht="22.5" customHeight="1" x14ac:dyDescent="0.25">
      <c r="A3940" s="45" t="str">
        <f>Лист4!A3938</f>
        <v xml:space="preserve">Юбилейная ул. д.4 </v>
      </c>
      <c r="B3940" s="185" t="str">
        <f>Лист4!C3938</f>
        <v>Приволжский район, с. Бирюковка</v>
      </c>
      <c r="C3940" s="46">
        <f t="shared" si="122"/>
        <v>2.1674519999999999</v>
      </c>
      <c r="D3940" s="46">
        <f t="shared" si="123"/>
        <v>0.13834800000000003</v>
      </c>
      <c r="E3940" s="160">
        <v>0</v>
      </c>
      <c r="F3940" s="161">
        <v>0.13834800000000003</v>
      </c>
      <c r="G3940" s="162">
        <v>0</v>
      </c>
      <c r="H3940" s="162">
        <v>0</v>
      </c>
      <c r="I3940" s="162">
        <v>0</v>
      </c>
      <c r="J3940" s="162">
        <v>0</v>
      </c>
      <c r="K3940" s="163">
        <f>Лист4!E3938/1000-J3940</f>
        <v>2.3058000000000001</v>
      </c>
      <c r="L3940" s="164"/>
      <c r="M3940" s="164"/>
    </row>
    <row r="3941" spans="1:13" s="167" customFormat="1" ht="22.5" customHeight="1" x14ac:dyDescent="0.25">
      <c r="A3941" s="45" t="str">
        <f>Лист4!A3939</f>
        <v xml:space="preserve">Юбилейная ул. д.5 </v>
      </c>
      <c r="B3941" s="185" t="str">
        <f>Лист4!C3939</f>
        <v>Приволжский район, с. Бирюковка</v>
      </c>
      <c r="C3941" s="46">
        <f t="shared" si="122"/>
        <v>25.792566000000104</v>
      </c>
      <c r="D3941" s="46">
        <f t="shared" si="123"/>
        <v>1.646334</v>
      </c>
      <c r="E3941" s="160">
        <v>0</v>
      </c>
      <c r="F3941" s="161">
        <v>1.646334</v>
      </c>
      <c r="G3941" s="162">
        <v>0</v>
      </c>
      <c r="H3941" s="162">
        <v>0</v>
      </c>
      <c r="I3941" s="162">
        <v>0</v>
      </c>
      <c r="J3941" s="162">
        <f>969.15+1267.48</f>
        <v>2236.63</v>
      </c>
      <c r="K3941" s="163">
        <f>Лист4!E3939/1000-J3941</f>
        <v>-2209.1911</v>
      </c>
      <c r="L3941" s="164"/>
      <c r="M3941" s="164"/>
    </row>
    <row r="3942" spans="1:13" s="167" customFormat="1" ht="22.5" customHeight="1" x14ac:dyDescent="0.25">
      <c r="A3942" s="45" t="str">
        <f>Лист4!A3940</f>
        <v xml:space="preserve">Юбилейная ул. д.6 </v>
      </c>
      <c r="B3942" s="185" t="str">
        <f>Лист4!C3940</f>
        <v>Приволжский район, с. Бирюковка</v>
      </c>
      <c r="C3942" s="46">
        <f t="shared" si="122"/>
        <v>9.9102695999999995</v>
      </c>
      <c r="D3942" s="46">
        <f t="shared" si="123"/>
        <v>0.63257040000000009</v>
      </c>
      <c r="E3942" s="160">
        <v>0</v>
      </c>
      <c r="F3942" s="161">
        <v>0.63257040000000009</v>
      </c>
      <c r="G3942" s="162">
        <v>0</v>
      </c>
      <c r="H3942" s="162">
        <v>0</v>
      </c>
      <c r="I3942" s="162">
        <v>0</v>
      </c>
      <c r="J3942" s="162">
        <v>0</v>
      </c>
      <c r="K3942" s="163">
        <f>Лист4!E3940/1000</f>
        <v>10.54284</v>
      </c>
      <c r="L3942" s="164"/>
      <c r="M3942" s="164"/>
    </row>
    <row r="3943" spans="1:13" s="167" customFormat="1" ht="22.5" customHeight="1" x14ac:dyDescent="0.25">
      <c r="A3943" s="45" t="str">
        <f>Лист4!A3941</f>
        <v xml:space="preserve">Юбилейная ул. д.7 </v>
      </c>
      <c r="B3943" s="185" t="str">
        <f>Лист4!C3941</f>
        <v>Приволжский район, с. Бирюковка</v>
      </c>
      <c r="C3943" s="46">
        <f t="shared" si="122"/>
        <v>5.3993599999999997</v>
      </c>
      <c r="D3943" s="46">
        <f t="shared" si="123"/>
        <v>0.34464</v>
      </c>
      <c r="E3943" s="160">
        <v>0</v>
      </c>
      <c r="F3943" s="161">
        <v>0.34464</v>
      </c>
      <c r="G3943" s="162">
        <v>0</v>
      </c>
      <c r="H3943" s="162">
        <v>0</v>
      </c>
      <c r="I3943" s="162">
        <v>0</v>
      </c>
      <c r="J3943" s="162">
        <v>0</v>
      </c>
      <c r="K3943" s="163">
        <f>Лист4!E3941/1000-J3943</f>
        <v>5.7439999999999998</v>
      </c>
      <c r="L3943" s="164"/>
      <c r="M3943" s="164"/>
    </row>
    <row r="3944" spans="1:13" s="167" customFormat="1" ht="22.5" customHeight="1" x14ac:dyDescent="0.25">
      <c r="A3944" s="45" t="str">
        <f>Лист4!A3942</f>
        <v xml:space="preserve">Юбилейная ул. д.8 </v>
      </c>
      <c r="B3944" s="185" t="str">
        <f>Лист4!C3942</f>
        <v>Приволжский район, с. Бирюковка</v>
      </c>
      <c r="C3944" s="46">
        <f t="shared" si="122"/>
        <v>19.953286000000002</v>
      </c>
      <c r="D3944" s="46">
        <f t="shared" si="123"/>
        <v>1.273614</v>
      </c>
      <c r="E3944" s="160">
        <v>0</v>
      </c>
      <c r="F3944" s="161">
        <v>1.273614</v>
      </c>
      <c r="G3944" s="162">
        <v>0</v>
      </c>
      <c r="H3944" s="162">
        <v>0</v>
      </c>
      <c r="I3944" s="162">
        <v>0</v>
      </c>
      <c r="J3944" s="162">
        <v>0</v>
      </c>
      <c r="K3944" s="163">
        <f>Лист4!E3942/1000</f>
        <v>21.226900000000001</v>
      </c>
      <c r="L3944" s="164"/>
      <c r="M3944" s="164"/>
    </row>
    <row r="3945" spans="1:13" s="167" customFormat="1" ht="25.5" x14ac:dyDescent="0.25">
      <c r="A3945" s="45" t="str">
        <f>Лист4!A3943</f>
        <v xml:space="preserve">Юбилейная ул. д.9 </v>
      </c>
      <c r="B3945" s="185" t="str">
        <f>Лист4!C3943</f>
        <v>Приволжский район, с. Бирюковка</v>
      </c>
      <c r="C3945" s="46">
        <f t="shared" si="122"/>
        <v>25.052786000000001</v>
      </c>
      <c r="D3945" s="46">
        <f t="shared" si="123"/>
        <v>1.5991140000000001</v>
      </c>
      <c r="E3945" s="160">
        <v>0</v>
      </c>
      <c r="F3945" s="161">
        <v>1.5991140000000001</v>
      </c>
      <c r="G3945" s="162">
        <v>0</v>
      </c>
      <c r="H3945" s="162">
        <v>0</v>
      </c>
      <c r="I3945" s="162">
        <v>0</v>
      </c>
      <c r="J3945" s="162">
        <v>0</v>
      </c>
      <c r="K3945" s="163">
        <f>Лист4!E3943/1000</f>
        <v>26.651900000000001</v>
      </c>
      <c r="L3945" s="164"/>
      <c r="M3945" s="164"/>
    </row>
    <row r="3946" spans="1:13" s="167" customFormat="1" ht="22.5" customHeight="1" x14ac:dyDescent="0.25">
      <c r="A3946" s="45" t="str">
        <f>Лист4!A3944</f>
        <v xml:space="preserve">Строительная ул. д.1 </v>
      </c>
      <c r="B3946" s="185" t="str">
        <f>Лист4!C3944</f>
        <v>Приволжский район, с. Водяновка</v>
      </c>
      <c r="C3946" s="46">
        <f t="shared" si="122"/>
        <v>0</v>
      </c>
      <c r="D3946" s="46">
        <f t="shared" si="123"/>
        <v>0</v>
      </c>
      <c r="E3946" s="160">
        <v>0</v>
      </c>
      <c r="F3946" s="161">
        <v>0</v>
      </c>
      <c r="G3946" s="162">
        <v>0</v>
      </c>
      <c r="H3946" s="162">
        <v>0</v>
      </c>
      <c r="I3946" s="162">
        <v>0</v>
      </c>
      <c r="J3946" s="162">
        <v>0</v>
      </c>
      <c r="K3946" s="163">
        <f>Лист4!E3944/1000</f>
        <v>0</v>
      </c>
      <c r="L3946" s="164"/>
      <c r="M3946" s="164"/>
    </row>
    <row r="3947" spans="1:13" s="167" customFormat="1" ht="22.5" customHeight="1" x14ac:dyDescent="0.25">
      <c r="A3947" s="45" t="str">
        <f>Лист4!A3945</f>
        <v xml:space="preserve">Ленина ул. д.39 </v>
      </c>
      <c r="B3947" s="185" t="str">
        <f>Лист4!C3945</f>
        <v>Приволжский район, с. Евпраксино</v>
      </c>
      <c r="C3947" s="46">
        <f t="shared" si="122"/>
        <v>2.6778720000000003</v>
      </c>
      <c r="D3947" s="46">
        <f t="shared" si="123"/>
        <v>0.17092800000000002</v>
      </c>
      <c r="E3947" s="160">
        <v>0</v>
      </c>
      <c r="F3947" s="161">
        <v>0.17092800000000002</v>
      </c>
      <c r="G3947" s="162">
        <v>0</v>
      </c>
      <c r="H3947" s="162">
        <v>0</v>
      </c>
      <c r="I3947" s="162">
        <v>0</v>
      </c>
      <c r="J3947" s="162">
        <v>0</v>
      </c>
      <c r="K3947" s="163">
        <f>Лист4!E3945/1000</f>
        <v>2.8488000000000002</v>
      </c>
      <c r="L3947" s="164"/>
      <c r="M3947" s="164"/>
    </row>
    <row r="3948" spans="1:13" s="167" customFormat="1" ht="22.5" customHeight="1" x14ac:dyDescent="0.25">
      <c r="A3948" s="45" t="str">
        <f>Лист4!A3946</f>
        <v xml:space="preserve">Юность мкн. д.1 </v>
      </c>
      <c r="B3948" s="185" t="str">
        <f>Лист4!C3946</f>
        <v>Приволжский район, с. Евпраксино</v>
      </c>
      <c r="C3948" s="46">
        <f t="shared" si="122"/>
        <v>46.215945999999995</v>
      </c>
      <c r="D3948" s="46">
        <f t="shared" si="123"/>
        <v>2.949954</v>
      </c>
      <c r="E3948" s="160">
        <v>0</v>
      </c>
      <c r="F3948" s="161">
        <v>2.949954</v>
      </c>
      <c r="G3948" s="162">
        <v>0</v>
      </c>
      <c r="H3948" s="162">
        <v>0</v>
      </c>
      <c r="I3948" s="162">
        <v>0</v>
      </c>
      <c r="J3948" s="162">
        <v>0</v>
      </c>
      <c r="K3948" s="163">
        <f>Лист4!E3946/1000</f>
        <v>49.165899999999993</v>
      </c>
      <c r="L3948" s="164"/>
      <c r="M3948" s="164"/>
    </row>
    <row r="3949" spans="1:13" s="167" customFormat="1" ht="22.5" customHeight="1" x14ac:dyDescent="0.25">
      <c r="A3949" s="45" t="str">
        <f>Лист4!A3947</f>
        <v xml:space="preserve">Юность мкн. д.2 </v>
      </c>
      <c r="B3949" s="185" t="str">
        <f>Лист4!C3947</f>
        <v>Приволжский район, с. Евпраксино</v>
      </c>
      <c r="C3949" s="46">
        <f t="shared" si="122"/>
        <v>0</v>
      </c>
      <c r="D3949" s="46">
        <f t="shared" si="123"/>
        <v>0</v>
      </c>
      <c r="E3949" s="160">
        <v>0</v>
      </c>
      <c r="F3949" s="161">
        <v>0</v>
      </c>
      <c r="G3949" s="162">
        <v>0</v>
      </c>
      <c r="H3949" s="162">
        <v>0</v>
      </c>
      <c r="I3949" s="162">
        <v>0</v>
      </c>
      <c r="J3949" s="162">
        <v>0</v>
      </c>
      <c r="K3949" s="163">
        <f>Лист4!E3947/1000</f>
        <v>0</v>
      </c>
      <c r="L3949" s="164"/>
      <c r="M3949" s="164"/>
    </row>
    <row r="3950" spans="1:13" s="167" customFormat="1" ht="22.5" customHeight="1" x14ac:dyDescent="0.25">
      <c r="A3950" s="45" t="str">
        <f>Лист4!A3948</f>
        <v xml:space="preserve">Юность мкн. д.5 </v>
      </c>
      <c r="B3950" s="185" t="str">
        <f>Лист4!C3948</f>
        <v>Приволжский район, с. Евпраксино</v>
      </c>
      <c r="C3950" s="46">
        <f t="shared" si="122"/>
        <v>9.6688399999999994</v>
      </c>
      <c r="D3950" s="46">
        <f t="shared" si="123"/>
        <v>0.61715999999999993</v>
      </c>
      <c r="E3950" s="160">
        <v>0</v>
      </c>
      <c r="F3950" s="161">
        <v>0.61715999999999993</v>
      </c>
      <c r="G3950" s="162">
        <v>0</v>
      </c>
      <c r="H3950" s="162">
        <v>0</v>
      </c>
      <c r="I3950" s="162">
        <v>0</v>
      </c>
      <c r="J3950" s="162">
        <v>0</v>
      </c>
      <c r="K3950" s="163">
        <f>Лист4!E3948/1000</f>
        <v>10.286</v>
      </c>
      <c r="L3950" s="164"/>
      <c r="M3950" s="164"/>
    </row>
    <row r="3951" spans="1:13" s="167" customFormat="1" ht="22.5" customHeight="1" x14ac:dyDescent="0.25">
      <c r="A3951" s="45" t="str">
        <f>Лист4!A3949</f>
        <v xml:space="preserve">Юность мкн. д.6Б </v>
      </c>
      <c r="B3951" s="185" t="str">
        <f>Лист4!C3949</f>
        <v>Приволжский район, с. Евпраксино</v>
      </c>
      <c r="C3951" s="46">
        <f t="shared" si="122"/>
        <v>15.706272</v>
      </c>
      <c r="D3951" s="46">
        <f t="shared" si="123"/>
        <v>1.0025280000000001</v>
      </c>
      <c r="E3951" s="160">
        <v>0</v>
      </c>
      <c r="F3951" s="161">
        <v>1.0025280000000001</v>
      </c>
      <c r="G3951" s="162">
        <v>0</v>
      </c>
      <c r="H3951" s="162">
        <v>0</v>
      </c>
      <c r="I3951" s="162">
        <v>0</v>
      </c>
      <c r="J3951" s="162">
        <v>0</v>
      </c>
      <c r="K3951" s="163">
        <f>Лист4!E3949/1000</f>
        <v>16.7088</v>
      </c>
      <c r="L3951" s="164"/>
      <c r="M3951" s="164"/>
    </row>
    <row r="3952" spans="1:13" s="167" customFormat="1" ht="22.5" customHeight="1" x14ac:dyDescent="0.25">
      <c r="A3952" s="45" t="str">
        <f>Лист4!A3950</f>
        <v xml:space="preserve">М.Джалиля ул. д.7 </v>
      </c>
      <c r="B3952" s="185" t="str">
        <f>Лист4!C3950</f>
        <v>Приволжский район, с. Карагали</v>
      </c>
      <c r="C3952" s="46">
        <f t="shared" si="122"/>
        <v>15.251500000000002</v>
      </c>
      <c r="D3952" s="46">
        <f t="shared" si="123"/>
        <v>0.97350000000000003</v>
      </c>
      <c r="E3952" s="160">
        <v>0</v>
      </c>
      <c r="F3952" s="161">
        <v>0.97350000000000003</v>
      </c>
      <c r="G3952" s="162">
        <v>0</v>
      </c>
      <c r="H3952" s="162">
        <v>0</v>
      </c>
      <c r="I3952" s="162">
        <v>0</v>
      </c>
      <c r="J3952" s="162">
        <v>0</v>
      </c>
      <c r="K3952" s="163">
        <f>Лист4!E3950/1000</f>
        <v>16.225000000000001</v>
      </c>
      <c r="L3952" s="164"/>
      <c r="M3952" s="164"/>
    </row>
    <row r="3953" spans="1:13" s="167" customFormat="1" ht="22.5" customHeight="1" x14ac:dyDescent="0.25">
      <c r="A3953" s="45" t="str">
        <f>Лист4!A3951</f>
        <v xml:space="preserve">Некрасова ул. д.1 </v>
      </c>
      <c r="B3953" s="185" t="str">
        <f>Лист4!C3951</f>
        <v>Приволжский район, с. Карагали</v>
      </c>
      <c r="C3953" s="46">
        <f t="shared" si="122"/>
        <v>28.010119999999997</v>
      </c>
      <c r="D3953" s="46">
        <f t="shared" si="123"/>
        <v>1.7878799999999999</v>
      </c>
      <c r="E3953" s="160">
        <v>0</v>
      </c>
      <c r="F3953" s="161">
        <v>1.7878799999999999</v>
      </c>
      <c r="G3953" s="162">
        <v>0</v>
      </c>
      <c r="H3953" s="162">
        <v>0</v>
      </c>
      <c r="I3953" s="162">
        <v>0</v>
      </c>
      <c r="J3953" s="162">
        <v>0</v>
      </c>
      <c r="K3953" s="163">
        <f>Лист4!E3951/1000</f>
        <v>29.797999999999998</v>
      </c>
      <c r="L3953" s="164"/>
      <c r="M3953" s="164"/>
    </row>
    <row r="3954" spans="1:13" s="167" customFormat="1" ht="22.5" customHeight="1" x14ac:dyDescent="0.25">
      <c r="A3954" s="45" t="str">
        <f>Лист4!A3952</f>
        <v xml:space="preserve">Некрасова ул. д.2 </v>
      </c>
      <c r="B3954" s="185" t="str">
        <f>Лист4!C3952</f>
        <v>Приволжский район, с. Карагали</v>
      </c>
      <c r="C3954" s="46">
        <f t="shared" si="122"/>
        <v>45.722446000000005</v>
      </c>
      <c r="D3954" s="46">
        <f t="shared" si="123"/>
        <v>2.9184540000000001</v>
      </c>
      <c r="E3954" s="160">
        <v>0</v>
      </c>
      <c r="F3954" s="161">
        <v>2.9184540000000001</v>
      </c>
      <c r="G3954" s="162">
        <v>0</v>
      </c>
      <c r="H3954" s="162">
        <v>0</v>
      </c>
      <c r="I3954" s="162">
        <v>0</v>
      </c>
      <c r="J3954" s="162">
        <v>0</v>
      </c>
      <c r="K3954" s="163">
        <f>Лист4!E3952/1000</f>
        <v>48.640900000000002</v>
      </c>
      <c r="L3954" s="164"/>
      <c r="M3954" s="164"/>
    </row>
    <row r="3955" spans="1:13" s="167" customFormat="1" ht="22.5" customHeight="1" x14ac:dyDescent="0.25">
      <c r="A3955" s="45" t="str">
        <f>Лист4!A3953</f>
        <v xml:space="preserve">Почтовая ул. д.1 </v>
      </c>
      <c r="B3955" s="185" t="str">
        <f>Лист4!C3953</f>
        <v>Приволжский район, с. Карагали</v>
      </c>
      <c r="C3955" s="46">
        <f t="shared" si="122"/>
        <v>53.665634000000004</v>
      </c>
      <c r="D3955" s="46">
        <f t="shared" si="123"/>
        <v>3.4254660000000001</v>
      </c>
      <c r="E3955" s="160">
        <v>0</v>
      </c>
      <c r="F3955" s="161">
        <v>3.4254660000000001</v>
      </c>
      <c r="G3955" s="162">
        <v>0</v>
      </c>
      <c r="H3955" s="162">
        <v>0</v>
      </c>
      <c r="I3955" s="162">
        <v>0</v>
      </c>
      <c r="J3955" s="162">
        <v>0</v>
      </c>
      <c r="K3955" s="163">
        <f>Лист4!E3953/1000</f>
        <v>57.091100000000004</v>
      </c>
      <c r="L3955" s="164"/>
      <c r="M3955" s="164"/>
    </row>
    <row r="3956" spans="1:13" s="167" customFormat="1" ht="22.5" customHeight="1" x14ac:dyDescent="0.25">
      <c r="A3956" s="45" t="str">
        <f>Лист4!A3954</f>
        <v xml:space="preserve">Почтовая ул. д.1А </v>
      </c>
      <c r="B3956" s="185" t="str">
        <f>Лист4!C3954</f>
        <v>Приволжский район, с. Карагали</v>
      </c>
      <c r="C3956" s="46">
        <f t="shared" si="122"/>
        <v>1.5340799999999999</v>
      </c>
      <c r="D3956" s="46">
        <f t="shared" si="123"/>
        <v>9.7919999999999979E-2</v>
      </c>
      <c r="E3956" s="160">
        <v>0</v>
      </c>
      <c r="F3956" s="161">
        <v>9.7919999999999979E-2</v>
      </c>
      <c r="G3956" s="162">
        <v>0</v>
      </c>
      <c r="H3956" s="162">
        <v>0</v>
      </c>
      <c r="I3956" s="162">
        <v>0</v>
      </c>
      <c r="J3956" s="162">
        <v>0</v>
      </c>
      <c r="K3956" s="163">
        <f>Лист4!E3954/1000</f>
        <v>1.6319999999999999</v>
      </c>
      <c r="L3956" s="164"/>
      <c r="M3956" s="164"/>
    </row>
    <row r="3957" spans="1:13" s="167" customFormat="1" ht="22.5" customHeight="1" x14ac:dyDescent="0.25">
      <c r="A3957" s="45" t="str">
        <f>Лист4!A3955</f>
        <v xml:space="preserve">Почтовая ул. д.22 </v>
      </c>
      <c r="B3957" s="185" t="str">
        <f>Лист4!C3955</f>
        <v>Приволжский район, с. Карагали</v>
      </c>
      <c r="C3957" s="46">
        <f t="shared" si="122"/>
        <v>114.36180999999998</v>
      </c>
      <c r="D3957" s="46">
        <f t="shared" si="123"/>
        <v>7.2996899999999982</v>
      </c>
      <c r="E3957" s="160">
        <v>0</v>
      </c>
      <c r="F3957" s="161">
        <v>7.2996899999999982</v>
      </c>
      <c r="G3957" s="162">
        <v>0</v>
      </c>
      <c r="H3957" s="162">
        <v>0</v>
      </c>
      <c r="I3957" s="162">
        <v>0</v>
      </c>
      <c r="J3957" s="162">
        <v>0</v>
      </c>
      <c r="K3957" s="163">
        <f>Лист4!E3955/1000</f>
        <v>121.66149999999998</v>
      </c>
      <c r="L3957" s="164"/>
      <c r="M3957" s="164"/>
    </row>
    <row r="3958" spans="1:13" s="167" customFormat="1" ht="22.5" customHeight="1" x14ac:dyDescent="0.25">
      <c r="A3958" s="45" t="str">
        <f>Лист4!A3956</f>
        <v xml:space="preserve">Почтовая ул. д.26 </v>
      </c>
      <c r="B3958" s="185" t="str">
        <f>Лист4!C3956</f>
        <v>Приволжский район, с. Карагали</v>
      </c>
      <c r="C3958" s="46">
        <f t="shared" si="122"/>
        <v>64.346759999999989</v>
      </c>
      <c r="D3958" s="46">
        <f t="shared" si="123"/>
        <v>4.1072399999999991</v>
      </c>
      <c r="E3958" s="160">
        <v>0</v>
      </c>
      <c r="F3958" s="161">
        <v>4.1072399999999991</v>
      </c>
      <c r="G3958" s="162">
        <v>0</v>
      </c>
      <c r="H3958" s="162">
        <v>0</v>
      </c>
      <c r="I3958" s="162">
        <v>0</v>
      </c>
      <c r="J3958" s="162">
        <v>0</v>
      </c>
      <c r="K3958" s="163">
        <f>Лист4!E3956/1000</f>
        <v>68.453999999999994</v>
      </c>
      <c r="L3958" s="164"/>
      <c r="M3958" s="164"/>
    </row>
    <row r="3959" spans="1:13" s="167" customFormat="1" ht="22.5" customHeight="1" x14ac:dyDescent="0.25">
      <c r="A3959" s="45" t="str">
        <f>Лист4!A3957</f>
        <v xml:space="preserve">Почтовая ул. д.3 </v>
      </c>
      <c r="B3959" s="185" t="str">
        <f>Лист4!C3957</f>
        <v>Приволжский район, с. Карагали</v>
      </c>
      <c r="C3959" s="46">
        <f t="shared" si="122"/>
        <v>69.814457999999988</v>
      </c>
      <c r="D3959" s="46">
        <f t="shared" si="123"/>
        <v>4.4562419999999996</v>
      </c>
      <c r="E3959" s="160">
        <v>0</v>
      </c>
      <c r="F3959" s="161">
        <v>4.4562419999999996</v>
      </c>
      <c r="G3959" s="162">
        <v>0</v>
      </c>
      <c r="H3959" s="162">
        <v>0</v>
      </c>
      <c r="I3959" s="162">
        <v>0</v>
      </c>
      <c r="J3959" s="162">
        <v>0</v>
      </c>
      <c r="K3959" s="163">
        <f>Лист4!E3957/1000</f>
        <v>74.270699999999991</v>
      </c>
      <c r="L3959" s="164"/>
      <c r="M3959" s="164"/>
    </row>
    <row r="3960" spans="1:13" s="167" customFormat="1" ht="22.5" customHeight="1" x14ac:dyDescent="0.25">
      <c r="A3960" s="45" t="str">
        <f>Лист4!A3958</f>
        <v xml:space="preserve">Почтовая ул. д.5 </v>
      </c>
      <c r="B3960" s="185" t="str">
        <f>Лист4!C3958</f>
        <v>Приволжский район, с. Карагали</v>
      </c>
      <c r="C3960" s="46">
        <f t="shared" si="122"/>
        <v>75.779416000000012</v>
      </c>
      <c r="D3960" s="46">
        <f t="shared" si="123"/>
        <v>4.8369840000000011</v>
      </c>
      <c r="E3960" s="160">
        <v>0</v>
      </c>
      <c r="F3960" s="161">
        <v>4.8369840000000011</v>
      </c>
      <c r="G3960" s="162">
        <v>0</v>
      </c>
      <c r="H3960" s="162">
        <v>0</v>
      </c>
      <c r="I3960" s="162">
        <v>0</v>
      </c>
      <c r="J3960" s="162">
        <v>0</v>
      </c>
      <c r="K3960" s="163">
        <f>Лист4!E3958/1000</f>
        <v>80.616400000000013</v>
      </c>
      <c r="L3960" s="164"/>
      <c r="M3960" s="164"/>
    </row>
    <row r="3961" spans="1:13" s="167" customFormat="1" ht="22.5" customHeight="1" x14ac:dyDescent="0.25">
      <c r="A3961" s="45" t="str">
        <f>Лист4!A3959</f>
        <v xml:space="preserve">Почтовая ул. д.7 </v>
      </c>
      <c r="B3961" s="185" t="str">
        <f>Лист4!C3959</f>
        <v>Приволжский район, с. Карагали</v>
      </c>
      <c r="C3961" s="46">
        <f t="shared" si="122"/>
        <v>80.611204000000001</v>
      </c>
      <c r="D3961" s="46">
        <f t="shared" si="123"/>
        <v>5.1453959999999999</v>
      </c>
      <c r="E3961" s="160">
        <v>0</v>
      </c>
      <c r="F3961" s="161">
        <v>5.1453959999999999</v>
      </c>
      <c r="G3961" s="162">
        <v>0</v>
      </c>
      <c r="H3961" s="162">
        <v>0</v>
      </c>
      <c r="I3961" s="162">
        <v>0</v>
      </c>
      <c r="J3961" s="162">
        <v>0</v>
      </c>
      <c r="K3961" s="163">
        <f>Лист4!E3959/1000-J3961</f>
        <v>85.756600000000006</v>
      </c>
      <c r="L3961" s="164"/>
      <c r="M3961" s="164"/>
    </row>
    <row r="3962" spans="1:13" s="167" customFormat="1" ht="22.5" customHeight="1" x14ac:dyDescent="0.25">
      <c r="A3962" s="45" t="str">
        <f>Лист4!A3960</f>
        <v xml:space="preserve">Белинского ул. д.11 </v>
      </c>
      <c r="B3962" s="185" t="str">
        <f>Лист4!C3960</f>
        <v>Приволжский район, с. Началово</v>
      </c>
      <c r="C3962" s="46">
        <f t="shared" si="122"/>
        <v>23.165924</v>
      </c>
      <c r="D3962" s="46">
        <f t="shared" si="123"/>
        <v>1.4786760000000001</v>
      </c>
      <c r="E3962" s="160">
        <v>0</v>
      </c>
      <c r="F3962" s="161">
        <v>1.4786760000000001</v>
      </c>
      <c r="G3962" s="162">
        <v>0</v>
      </c>
      <c r="H3962" s="162">
        <v>0</v>
      </c>
      <c r="I3962" s="162">
        <v>0</v>
      </c>
      <c r="J3962" s="162">
        <v>0</v>
      </c>
      <c r="K3962" s="163">
        <f>Лист4!E3960/1000</f>
        <v>24.644600000000001</v>
      </c>
      <c r="L3962" s="164"/>
      <c r="M3962" s="164"/>
    </row>
    <row r="3963" spans="1:13" s="167" customFormat="1" ht="22.5" customHeight="1" x14ac:dyDescent="0.25">
      <c r="A3963" s="45" t="str">
        <f>Лист4!A3961</f>
        <v xml:space="preserve">Белинского ул. д.12 </v>
      </c>
      <c r="B3963" s="185" t="str">
        <f>Лист4!C3961</f>
        <v>Приволжский район, с. Началово</v>
      </c>
      <c r="C3963" s="46">
        <f t="shared" si="122"/>
        <v>7.388306</v>
      </c>
      <c r="D3963" s="46">
        <f t="shared" si="123"/>
        <v>0.47159400000000001</v>
      </c>
      <c r="E3963" s="160">
        <v>0</v>
      </c>
      <c r="F3963" s="161">
        <v>0.47159400000000001</v>
      </c>
      <c r="G3963" s="162">
        <v>0</v>
      </c>
      <c r="H3963" s="162">
        <v>0</v>
      </c>
      <c r="I3963" s="162">
        <v>0</v>
      </c>
      <c r="J3963" s="162">
        <v>0</v>
      </c>
      <c r="K3963" s="163">
        <f>Лист4!E3961/1000</f>
        <v>7.8598999999999997</v>
      </c>
      <c r="L3963" s="164"/>
      <c r="M3963" s="164"/>
    </row>
    <row r="3964" spans="1:13" s="167" customFormat="1" ht="22.5" customHeight="1" x14ac:dyDescent="0.25">
      <c r="A3964" s="45" t="str">
        <f>Лист4!A3962</f>
        <v xml:space="preserve">Калинина ул. д.11 </v>
      </c>
      <c r="B3964" s="185" t="str">
        <f>Лист4!C3962</f>
        <v>Приволжский район, с. Началово</v>
      </c>
      <c r="C3964" s="46">
        <f t="shared" si="122"/>
        <v>79.560942000000011</v>
      </c>
      <c r="D3964" s="46">
        <f t="shared" si="123"/>
        <v>5.0783580000000006</v>
      </c>
      <c r="E3964" s="160">
        <v>0</v>
      </c>
      <c r="F3964" s="161">
        <v>5.0783580000000006</v>
      </c>
      <c r="G3964" s="162">
        <v>0</v>
      </c>
      <c r="H3964" s="162">
        <v>0</v>
      </c>
      <c r="I3964" s="162">
        <v>0</v>
      </c>
      <c r="J3964" s="162">
        <v>0</v>
      </c>
      <c r="K3964" s="163">
        <f>Лист4!E3962/1000</f>
        <v>84.639300000000006</v>
      </c>
      <c r="L3964" s="164"/>
      <c r="M3964" s="164"/>
    </row>
    <row r="3965" spans="1:13" s="167" customFormat="1" ht="22.5" customHeight="1" x14ac:dyDescent="0.25">
      <c r="A3965" s="45" t="str">
        <f>Лист4!A3963</f>
        <v xml:space="preserve">Куйбышева ул. д.2А </v>
      </c>
      <c r="B3965" s="185" t="str">
        <f>Лист4!C3963</f>
        <v>Приволжский район, с. Началово</v>
      </c>
      <c r="C3965" s="46">
        <f t="shared" ref="C3965:C4028" si="124">K3965+J3965-F3965</f>
        <v>42.124877999999995</v>
      </c>
      <c r="D3965" s="46">
        <f t="shared" ref="D3965:D4028" si="125">F3965</f>
        <v>2.6888219999999996</v>
      </c>
      <c r="E3965" s="160">
        <v>0</v>
      </c>
      <c r="F3965" s="161">
        <v>2.6888219999999996</v>
      </c>
      <c r="G3965" s="162">
        <v>0</v>
      </c>
      <c r="H3965" s="162">
        <v>0</v>
      </c>
      <c r="I3965" s="162">
        <v>0</v>
      </c>
      <c r="J3965" s="162">
        <v>0</v>
      </c>
      <c r="K3965" s="163">
        <f>Лист4!E3963/1000</f>
        <v>44.813699999999997</v>
      </c>
      <c r="L3965" s="164"/>
      <c r="M3965" s="164"/>
    </row>
    <row r="3966" spans="1:13" s="167" customFormat="1" ht="22.5" customHeight="1" x14ac:dyDescent="0.25">
      <c r="A3966" s="45" t="str">
        <f>Лист4!A3964</f>
        <v xml:space="preserve">Мостовая ул. д.1 </v>
      </c>
      <c r="B3966" s="185" t="str">
        <f>Лист4!C3964</f>
        <v>Приволжский район, с. Началово</v>
      </c>
      <c r="C3966" s="46">
        <f t="shared" si="124"/>
        <v>0</v>
      </c>
      <c r="D3966" s="46">
        <f t="shared" si="125"/>
        <v>0</v>
      </c>
      <c r="E3966" s="160">
        <v>0</v>
      </c>
      <c r="F3966" s="161">
        <v>0</v>
      </c>
      <c r="G3966" s="162">
        <v>0</v>
      </c>
      <c r="H3966" s="162">
        <v>0</v>
      </c>
      <c r="I3966" s="162">
        <v>0</v>
      </c>
      <c r="J3966" s="162">
        <v>0</v>
      </c>
      <c r="K3966" s="163">
        <f>Лист4!E3964/1000</f>
        <v>0</v>
      </c>
      <c r="L3966" s="164"/>
      <c r="M3966" s="164"/>
    </row>
    <row r="3967" spans="1:13" s="167" customFormat="1" ht="22.5" customHeight="1" x14ac:dyDescent="0.25">
      <c r="A3967" s="45" t="str">
        <f>Лист4!A3965</f>
        <v xml:space="preserve">Победы ул. д.1 </v>
      </c>
      <c r="B3967" s="185" t="str">
        <f>Лист4!C3965</f>
        <v>Приволжский район, с. Началово</v>
      </c>
      <c r="C3967" s="46">
        <f t="shared" si="124"/>
        <v>53.310313999999998</v>
      </c>
      <c r="D3967" s="46">
        <f t="shared" si="125"/>
        <v>3.4027859999999999</v>
      </c>
      <c r="E3967" s="160">
        <v>0</v>
      </c>
      <c r="F3967" s="161">
        <v>3.4027859999999999</v>
      </c>
      <c r="G3967" s="162">
        <v>0</v>
      </c>
      <c r="H3967" s="162">
        <v>0</v>
      </c>
      <c r="I3967" s="162">
        <v>0</v>
      </c>
      <c r="J3967" s="162">
        <v>0</v>
      </c>
      <c r="K3967" s="163">
        <f>Лист4!E3965/1000</f>
        <v>56.713099999999997</v>
      </c>
      <c r="L3967" s="164"/>
      <c r="M3967" s="164"/>
    </row>
    <row r="3968" spans="1:13" s="167" customFormat="1" ht="22.5" customHeight="1" x14ac:dyDescent="0.25">
      <c r="A3968" s="45" t="str">
        <f>Лист4!A3966</f>
        <v xml:space="preserve">Победы ул. д.10 </v>
      </c>
      <c r="B3968" s="185" t="str">
        <f>Лист4!C3966</f>
        <v>Приволжский район, с. Началово</v>
      </c>
      <c r="C3968" s="46">
        <f t="shared" si="124"/>
        <v>29.861449999999998</v>
      </c>
      <c r="D3968" s="46">
        <f t="shared" si="125"/>
        <v>1.90605</v>
      </c>
      <c r="E3968" s="160">
        <v>0</v>
      </c>
      <c r="F3968" s="161">
        <v>1.90605</v>
      </c>
      <c r="G3968" s="162">
        <v>0</v>
      </c>
      <c r="H3968" s="162">
        <v>0</v>
      </c>
      <c r="I3968" s="162">
        <v>0</v>
      </c>
      <c r="J3968" s="162">
        <v>0</v>
      </c>
      <c r="K3968" s="163">
        <f>Лист4!E3966/1000</f>
        <v>31.767499999999998</v>
      </c>
      <c r="L3968" s="164"/>
      <c r="M3968" s="164"/>
    </row>
    <row r="3969" spans="1:13" s="167" customFormat="1" ht="22.5" customHeight="1" x14ac:dyDescent="0.25">
      <c r="A3969" s="45" t="str">
        <f>Лист4!A3967</f>
        <v xml:space="preserve">Победы ул. д.18 </v>
      </c>
      <c r="B3969" s="185" t="str">
        <f>Лист4!C3967</f>
        <v>Приволжский район, с. Началово</v>
      </c>
      <c r="C3969" s="46">
        <f t="shared" si="124"/>
        <v>10.818648</v>
      </c>
      <c r="D3969" s="46">
        <f t="shared" si="125"/>
        <v>0.69055200000000005</v>
      </c>
      <c r="E3969" s="160">
        <v>0</v>
      </c>
      <c r="F3969" s="161">
        <v>0.69055200000000005</v>
      </c>
      <c r="G3969" s="162">
        <v>0</v>
      </c>
      <c r="H3969" s="162">
        <v>0</v>
      </c>
      <c r="I3969" s="162">
        <v>0</v>
      </c>
      <c r="J3969" s="162">
        <v>0</v>
      </c>
      <c r="K3969" s="163">
        <f>Лист4!E3967/1000</f>
        <v>11.5092</v>
      </c>
      <c r="L3969" s="164"/>
      <c r="M3969" s="164"/>
    </row>
    <row r="3970" spans="1:13" s="167" customFormat="1" ht="22.5" customHeight="1" x14ac:dyDescent="0.25">
      <c r="A3970" s="45" t="str">
        <f>Лист4!A3968</f>
        <v xml:space="preserve">Победы ул. д.19 </v>
      </c>
      <c r="B3970" s="185" t="str">
        <f>Лист4!C3968</f>
        <v>Приволжский район, с. Началово</v>
      </c>
      <c r="C3970" s="46">
        <f t="shared" si="124"/>
        <v>36.636123999999995</v>
      </c>
      <c r="D3970" s="46">
        <f t="shared" si="125"/>
        <v>2.3384759999999996</v>
      </c>
      <c r="E3970" s="160">
        <v>0</v>
      </c>
      <c r="F3970" s="161">
        <v>2.3384759999999996</v>
      </c>
      <c r="G3970" s="162">
        <v>0</v>
      </c>
      <c r="H3970" s="162">
        <v>0</v>
      </c>
      <c r="I3970" s="162">
        <v>0</v>
      </c>
      <c r="J3970" s="162">
        <v>0</v>
      </c>
      <c r="K3970" s="163">
        <f>Лист4!E3968/1000</f>
        <v>38.974599999999995</v>
      </c>
      <c r="L3970" s="164"/>
      <c r="M3970" s="164"/>
    </row>
    <row r="3971" spans="1:13" s="167" customFormat="1" ht="22.5" customHeight="1" x14ac:dyDescent="0.25">
      <c r="A3971" s="45" t="str">
        <f>Лист4!A3969</f>
        <v xml:space="preserve">Победы ул. д.2 </v>
      </c>
      <c r="B3971" s="185" t="str">
        <f>Лист4!C3969</f>
        <v>Приволжский район, с. Началово</v>
      </c>
      <c r="C3971" s="46">
        <f t="shared" si="124"/>
        <v>29.782865999999999</v>
      </c>
      <c r="D3971" s="46">
        <f t="shared" si="125"/>
        <v>1.9010339999999999</v>
      </c>
      <c r="E3971" s="160">
        <v>0</v>
      </c>
      <c r="F3971" s="161">
        <v>1.9010339999999999</v>
      </c>
      <c r="G3971" s="162">
        <v>0</v>
      </c>
      <c r="H3971" s="162">
        <v>0</v>
      </c>
      <c r="I3971" s="162">
        <v>0</v>
      </c>
      <c r="J3971" s="162">
        <v>0</v>
      </c>
      <c r="K3971" s="163">
        <f>Лист4!E3969/1000</f>
        <v>31.683899999999998</v>
      </c>
      <c r="L3971" s="164"/>
      <c r="M3971" s="164"/>
    </row>
    <row r="3972" spans="1:13" s="167" customFormat="1" ht="22.5" customHeight="1" x14ac:dyDescent="0.25">
      <c r="A3972" s="45" t="str">
        <f>Лист4!A3970</f>
        <v xml:space="preserve">Победы ул. д.4 </v>
      </c>
      <c r="B3972" s="185" t="str">
        <f>Лист4!C3970</f>
        <v>Приволжский район, с. Началово</v>
      </c>
      <c r="C3972" s="46">
        <f t="shared" si="124"/>
        <v>69.952449999999999</v>
      </c>
      <c r="D3972" s="46">
        <f t="shared" si="125"/>
        <v>4.4650499999999997</v>
      </c>
      <c r="E3972" s="160">
        <v>0</v>
      </c>
      <c r="F3972" s="161">
        <v>4.4650499999999997</v>
      </c>
      <c r="G3972" s="162">
        <v>0</v>
      </c>
      <c r="H3972" s="162">
        <v>0</v>
      </c>
      <c r="I3972" s="162">
        <v>0</v>
      </c>
      <c r="J3972" s="162">
        <v>0</v>
      </c>
      <c r="K3972" s="163">
        <f>Лист4!E3970/1000</f>
        <v>74.417500000000004</v>
      </c>
      <c r="L3972" s="164"/>
      <c r="M3972" s="164"/>
    </row>
    <row r="3973" spans="1:13" s="167" customFormat="1" ht="22.5" customHeight="1" x14ac:dyDescent="0.25">
      <c r="A3973" s="45" t="str">
        <f>Лист4!A3971</f>
        <v xml:space="preserve">Победы ул. д.5 </v>
      </c>
      <c r="B3973" s="185" t="str">
        <f>Лист4!C3971</f>
        <v>Приволжский район, с. Началово</v>
      </c>
      <c r="C3973" s="46">
        <f t="shared" si="124"/>
        <v>22.805903999999998</v>
      </c>
      <c r="D3973" s="46">
        <f t="shared" si="125"/>
        <v>1.4556959999999999</v>
      </c>
      <c r="E3973" s="160">
        <v>0</v>
      </c>
      <c r="F3973" s="161">
        <v>1.4556959999999999</v>
      </c>
      <c r="G3973" s="162">
        <v>0</v>
      </c>
      <c r="H3973" s="162">
        <v>0</v>
      </c>
      <c r="I3973" s="162">
        <v>0</v>
      </c>
      <c r="J3973" s="162">
        <v>0</v>
      </c>
      <c r="K3973" s="163">
        <f>Лист4!E3971/1000</f>
        <v>24.261599999999998</v>
      </c>
      <c r="L3973" s="164"/>
      <c r="M3973" s="164"/>
    </row>
    <row r="3974" spans="1:13" s="167" customFormat="1" ht="22.5" customHeight="1" x14ac:dyDescent="0.25">
      <c r="A3974" s="45" t="str">
        <f>Лист4!A3972</f>
        <v xml:space="preserve">Победы ул. д.6 </v>
      </c>
      <c r="B3974" s="185" t="str">
        <f>Лист4!C3972</f>
        <v>Приволжский район, с. Началово</v>
      </c>
      <c r="C3974" s="46">
        <f t="shared" si="124"/>
        <v>50.521991999999997</v>
      </c>
      <c r="D3974" s="46">
        <f t="shared" si="125"/>
        <v>3.2248079999999995</v>
      </c>
      <c r="E3974" s="160">
        <v>0</v>
      </c>
      <c r="F3974" s="161">
        <v>3.2248079999999995</v>
      </c>
      <c r="G3974" s="162">
        <v>0</v>
      </c>
      <c r="H3974" s="162">
        <v>0</v>
      </c>
      <c r="I3974" s="162">
        <v>0</v>
      </c>
      <c r="J3974" s="162">
        <v>0</v>
      </c>
      <c r="K3974" s="163">
        <f>Лист4!E3972/1000</f>
        <v>53.746799999999993</v>
      </c>
      <c r="L3974" s="164"/>
      <c r="M3974" s="164"/>
    </row>
    <row r="3975" spans="1:13" s="167" customFormat="1" ht="22.5" customHeight="1" x14ac:dyDescent="0.25">
      <c r="A3975" s="45" t="str">
        <f>Лист4!A3973</f>
        <v xml:space="preserve">Победы ул. д.7 </v>
      </c>
      <c r="B3975" s="185" t="str">
        <f>Лист4!C3973</f>
        <v>Приволжский район, с. Началово</v>
      </c>
      <c r="C3975" s="46">
        <f t="shared" si="124"/>
        <v>24.892797999999999</v>
      </c>
      <c r="D3975" s="46">
        <f t="shared" si="125"/>
        <v>1.588902</v>
      </c>
      <c r="E3975" s="160">
        <v>0</v>
      </c>
      <c r="F3975" s="161">
        <v>1.588902</v>
      </c>
      <c r="G3975" s="162">
        <v>0</v>
      </c>
      <c r="H3975" s="162">
        <v>0</v>
      </c>
      <c r="I3975" s="162">
        <v>0</v>
      </c>
      <c r="J3975" s="162">
        <v>0</v>
      </c>
      <c r="K3975" s="163">
        <f>Лист4!E3973/1000</f>
        <v>26.4817</v>
      </c>
      <c r="L3975" s="164"/>
      <c r="M3975" s="164"/>
    </row>
    <row r="3976" spans="1:13" s="167" customFormat="1" ht="22.5" customHeight="1" x14ac:dyDescent="0.25">
      <c r="A3976" s="45" t="str">
        <f>Лист4!A3974</f>
        <v xml:space="preserve">Победы ул. д.8 </v>
      </c>
      <c r="B3976" s="185" t="str">
        <f>Лист4!C3974</f>
        <v>Приволжский район, с. Началово</v>
      </c>
      <c r="C3976" s="46">
        <f t="shared" si="124"/>
        <v>36.334007999999997</v>
      </c>
      <c r="D3976" s="46">
        <f t="shared" si="125"/>
        <v>2.3191920000000001</v>
      </c>
      <c r="E3976" s="160">
        <v>0</v>
      </c>
      <c r="F3976" s="161">
        <v>2.3191920000000001</v>
      </c>
      <c r="G3976" s="162">
        <v>0</v>
      </c>
      <c r="H3976" s="162">
        <v>0</v>
      </c>
      <c r="I3976" s="162">
        <v>0</v>
      </c>
      <c r="J3976" s="162">
        <v>0</v>
      </c>
      <c r="K3976" s="163">
        <f>Лист4!E3974/1000</f>
        <v>38.653199999999998</v>
      </c>
      <c r="L3976" s="164"/>
      <c r="M3976" s="164"/>
    </row>
    <row r="3977" spans="1:13" s="165" customFormat="1" ht="24" customHeight="1" x14ac:dyDescent="0.25">
      <c r="A3977" s="45" t="str">
        <f>Лист4!A3975</f>
        <v xml:space="preserve">Победы ул. д.9 </v>
      </c>
      <c r="B3977" s="185" t="str">
        <f>Лист4!C3975</f>
        <v>Приволжский район, с. Началово</v>
      </c>
      <c r="C3977" s="46">
        <f t="shared" si="124"/>
        <v>33.948100000000004</v>
      </c>
      <c r="D3977" s="46">
        <f t="shared" si="125"/>
        <v>2.1669</v>
      </c>
      <c r="E3977" s="160">
        <v>0</v>
      </c>
      <c r="F3977" s="161">
        <v>2.1669</v>
      </c>
      <c r="G3977" s="162">
        <v>0</v>
      </c>
      <c r="H3977" s="162">
        <v>0</v>
      </c>
      <c r="I3977" s="162">
        <v>0</v>
      </c>
      <c r="J3977" s="162">
        <v>0</v>
      </c>
      <c r="K3977" s="163">
        <f>Лист4!E3975/1000</f>
        <v>36.115000000000002</v>
      </c>
      <c r="L3977" s="164"/>
      <c r="M3977" s="164"/>
    </row>
    <row r="3978" spans="1:13" s="165" customFormat="1" ht="24" customHeight="1" x14ac:dyDescent="0.25">
      <c r="A3978" s="45" t="str">
        <f>Лист4!A3976</f>
        <v xml:space="preserve">Фрунзе ул. д.1А </v>
      </c>
      <c r="B3978" s="185" t="str">
        <f>Лист4!C3976</f>
        <v>Приволжский район, с. Началово</v>
      </c>
      <c r="C3978" s="46">
        <f t="shared" si="124"/>
        <v>14.195128</v>
      </c>
      <c r="D3978" s="46">
        <f t="shared" si="125"/>
        <v>0.90607199999999999</v>
      </c>
      <c r="E3978" s="160">
        <v>0</v>
      </c>
      <c r="F3978" s="161">
        <v>0.90607199999999999</v>
      </c>
      <c r="G3978" s="162">
        <v>0</v>
      </c>
      <c r="H3978" s="162">
        <v>0</v>
      </c>
      <c r="I3978" s="162">
        <v>0</v>
      </c>
      <c r="J3978" s="162">
        <v>0</v>
      </c>
      <c r="K3978" s="163">
        <f>Лист4!E3976/1000</f>
        <v>15.1012</v>
      </c>
      <c r="L3978" s="164"/>
      <c r="M3978" s="164"/>
    </row>
    <row r="3979" spans="1:13" s="165" customFormat="1" ht="24" customHeight="1" x14ac:dyDescent="0.25">
      <c r="A3979" s="45" t="str">
        <f>Лист4!A3977</f>
        <v xml:space="preserve">Фрунзе ул. д.2А </v>
      </c>
      <c r="B3979" s="185" t="str">
        <f>Лист4!C3977</f>
        <v>Приволжский район, с. Началово</v>
      </c>
      <c r="C3979" s="46">
        <f t="shared" si="124"/>
        <v>11.541601999999999</v>
      </c>
      <c r="D3979" s="46">
        <f t="shared" si="125"/>
        <v>0.73669800000000008</v>
      </c>
      <c r="E3979" s="160">
        <v>0</v>
      </c>
      <c r="F3979" s="161">
        <v>0.73669800000000008</v>
      </c>
      <c r="G3979" s="162">
        <v>0</v>
      </c>
      <c r="H3979" s="162">
        <v>0</v>
      </c>
      <c r="I3979" s="162">
        <v>0</v>
      </c>
      <c r="J3979" s="162">
        <v>0</v>
      </c>
      <c r="K3979" s="163">
        <f>Лист4!E3977/1000</f>
        <v>12.2783</v>
      </c>
      <c r="L3979" s="164"/>
      <c r="M3979" s="164"/>
    </row>
    <row r="3980" spans="1:13" s="165" customFormat="1" ht="24" customHeight="1" x14ac:dyDescent="0.25">
      <c r="A3980" s="45" t="str">
        <f>Лист4!A3978</f>
        <v xml:space="preserve">Шоссейная ул. д.26 </v>
      </c>
      <c r="B3980" s="185" t="str">
        <f>Лист4!C3978</f>
        <v>Приволжский район, с. Началово</v>
      </c>
      <c r="C3980" s="46">
        <f t="shared" si="124"/>
        <v>21.280002</v>
      </c>
      <c r="D3980" s="46">
        <f t="shared" si="125"/>
        <v>1.358298</v>
      </c>
      <c r="E3980" s="160">
        <v>0</v>
      </c>
      <c r="F3980" s="161">
        <v>1.358298</v>
      </c>
      <c r="G3980" s="162">
        <v>0</v>
      </c>
      <c r="H3980" s="162">
        <v>0</v>
      </c>
      <c r="I3980" s="162">
        <v>0</v>
      </c>
      <c r="J3980" s="162">
        <v>0</v>
      </c>
      <c r="K3980" s="163">
        <f>Лист4!E3978/1000</f>
        <v>22.638300000000001</v>
      </c>
      <c r="L3980" s="164"/>
      <c r="M3980" s="164"/>
    </row>
    <row r="3981" spans="1:13" s="165" customFormat="1" ht="24" customHeight="1" x14ac:dyDescent="0.25">
      <c r="A3981" s="45" t="str">
        <f>Лист4!A3979</f>
        <v xml:space="preserve">Астраханская ул. д.22 </v>
      </c>
      <c r="B3981" s="185" t="str">
        <f>Лист4!C3979</f>
        <v>Приволжский район, с. Осыпной Бугор</v>
      </c>
      <c r="C3981" s="46">
        <f t="shared" si="124"/>
        <v>20.444154000000001</v>
      </c>
      <c r="D3981" s="46">
        <f t="shared" si="125"/>
        <v>1.3049460000000002</v>
      </c>
      <c r="E3981" s="160">
        <v>0</v>
      </c>
      <c r="F3981" s="161">
        <v>1.3049460000000002</v>
      </c>
      <c r="G3981" s="162">
        <v>0</v>
      </c>
      <c r="H3981" s="162">
        <v>0</v>
      </c>
      <c r="I3981" s="162">
        <v>0</v>
      </c>
      <c r="J3981" s="162">
        <v>0</v>
      </c>
      <c r="K3981" s="163">
        <f>Лист4!E3979/1000</f>
        <v>21.749100000000002</v>
      </c>
      <c r="L3981" s="164"/>
      <c r="M3981" s="164"/>
    </row>
    <row r="3982" spans="1:13" s="165" customFormat="1" ht="24" customHeight="1" x14ac:dyDescent="0.25">
      <c r="A3982" s="45" t="str">
        <f>Лист4!A3980</f>
        <v xml:space="preserve">Астраханская ул. д.22А </v>
      </c>
      <c r="B3982" s="185" t="str">
        <f>Лист4!C3980</f>
        <v>Приволжский район, с. Осыпной Бугор</v>
      </c>
      <c r="C3982" s="46">
        <f t="shared" si="124"/>
        <v>96.144139999999993</v>
      </c>
      <c r="D3982" s="46">
        <f t="shared" si="125"/>
        <v>6.1368600000000004</v>
      </c>
      <c r="E3982" s="160">
        <v>0</v>
      </c>
      <c r="F3982" s="161">
        <v>6.1368600000000004</v>
      </c>
      <c r="G3982" s="162">
        <v>0</v>
      </c>
      <c r="H3982" s="162">
        <v>0</v>
      </c>
      <c r="I3982" s="162">
        <v>0</v>
      </c>
      <c r="J3982" s="162">
        <v>0</v>
      </c>
      <c r="K3982" s="163">
        <f>Лист4!E3980/1000</f>
        <v>102.28099999999999</v>
      </c>
      <c r="L3982" s="164"/>
      <c r="M3982" s="164"/>
    </row>
    <row r="3983" spans="1:13" s="165" customFormat="1" ht="24" customHeight="1" x14ac:dyDescent="0.25">
      <c r="A3983" s="45" t="str">
        <f>Лист4!A3981</f>
        <v xml:space="preserve">Астраханская ул. д.22Б </v>
      </c>
      <c r="B3983" s="185" t="str">
        <f>Лист4!C3981</f>
        <v>Приволжский район, с. Осыпной Бугор</v>
      </c>
      <c r="C3983" s="46">
        <f t="shared" si="124"/>
        <v>29.103339999999996</v>
      </c>
      <c r="D3983" s="46">
        <f t="shared" si="125"/>
        <v>1.8576599999999996</v>
      </c>
      <c r="E3983" s="160">
        <v>0</v>
      </c>
      <c r="F3983" s="161">
        <v>1.8576599999999996</v>
      </c>
      <c r="G3983" s="162">
        <v>0</v>
      </c>
      <c r="H3983" s="162">
        <v>0</v>
      </c>
      <c r="I3983" s="162">
        <v>0</v>
      </c>
      <c r="J3983" s="162">
        <v>0</v>
      </c>
      <c r="K3983" s="163">
        <f>Лист4!E3981/1000</f>
        <v>30.960999999999995</v>
      </c>
      <c r="L3983" s="164"/>
      <c r="M3983" s="164"/>
    </row>
    <row r="3984" spans="1:13" s="165" customFormat="1" ht="24" customHeight="1" x14ac:dyDescent="0.25">
      <c r="A3984" s="45" t="str">
        <f>Лист4!A3982</f>
        <v xml:space="preserve">Астраханская ул. д.22В </v>
      </c>
      <c r="B3984" s="185" t="str">
        <f>Лист4!C3982</f>
        <v>Приволжский район, с. Осыпной Бугор</v>
      </c>
      <c r="C3984" s="46">
        <f t="shared" si="124"/>
        <v>124.52302199999998</v>
      </c>
      <c r="D3984" s="46">
        <f t="shared" si="125"/>
        <v>7.9482779999999984</v>
      </c>
      <c r="E3984" s="160">
        <v>0</v>
      </c>
      <c r="F3984" s="161">
        <v>7.9482779999999984</v>
      </c>
      <c r="G3984" s="162">
        <v>0</v>
      </c>
      <c r="H3984" s="162">
        <v>0</v>
      </c>
      <c r="I3984" s="162">
        <v>0</v>
      </c>
      <c r="J3984" s="162">
        <v>0</v>
      </c>
      <c r="K3984" s="163">
        <f>Лист4!E3982/1000</f>
        <v>132.47129999999999</v>
      </c>
      <c r="L3984" s="164"/>
      <c r="M3984" s="164"/>
    </row>
    <row r="3985" spans="1:13" s="165" customFormat="1" ht="24" customHeight="1" x14ac:dyDescent="0.25">
      <c r="A3985" s="45" t="str">
        <f>Лист4!A3983</f>
        <v xml:space="preserve">Астраханская ул. д.22Г </v>
      </c>
      <c r="B3985" s="185" t="str">
        <f>Лист4!C3983</f>
        <v>Приволжский район, с. Осыпной Бугор</v>
      </c>
      <c r="C3985" s="46">
        <f t="shared" si="124"/>
        <v>221.0504</v>
      </c>
      <c r="D3985" s="46">
        <f t="shared" si="125"/>
        <v>14.1096</v>
      </c>
      <c r="E3985" s="160">
        <v>0</v>
      </c>
      <c r="F3985" s="161">
        <v>14.1096</v>
      </c>
      <c r="G3985" s="162">
        <v>0</v>
      </c>
      <c r="H3985" s="162">
        <v>0</v>
      </c>
      <c r="I3985" s="162">
        <v>0</v>
      </c>
      <c r="J3985" s="162">
        <v>0</v>
      </c>
      <c r="K3985" s="163">
        <f>Лист4!E3983/1000</f>
        <v>235.16</v>
      </c>
      <c r="L3985" s="164"/>
      <c r="M3985" s="164"/>
    </row>
    <row r="3986" spans="1:13" s="165" customFormat="1" ht="31.5" customHeight="1" x14ac:dyDescent="0.25">
      <c r="A3986" s="45" t="str">
        <f>Лист4!A3984</f>
        <v xml:space="preserve">Астраханская ул. д.22Д </v>
      </c>
      <c r="B3986" s="185" t="str">
        <f>Лист4!C3984</f>
        <v>Приволжский район, с. Осыпной Бугор</v>
      </c>
      <c r="C3986" s="46">
        <f t="shared" si="124"/>
        <v>54.672280000000001</v>
      </c>
      <c r="D3986" s="46">
        <f t="shared" si="125"/>
        <v>3.4897200000000002</v>
      </c>
      <c r="E3986" s="160">
        <v>0</v>
      </c>
      <c r="F3986" s="161">
        <v>3.4897200000000002</v>
      </c>
      <c r="G3986" s="162">
        <v>0</v>
      </c>
      <c r="H3986" s="162">
        <v>0</v>
      </c>
      <c r="I3986" s="162">
        <v>0</v>
      </c>
      <c r="J3986" s="162">
        <v>0</v>
      </c>
      <c r="K3986" s="163">
        <f>Лист4!E3984/1000</f>
        <v>58.161999999999999</v>
      </c>
      <c r="L3986" s="164"/>
      <c r="M3986" s="164"/>
    </row>
    <row r="3987" spans="1:13" s="165" customFormat="1" ht="30.75" customHeight="1" x14ac:dyDescent="0.25">
      <c r="A3987" s="45" t="str">
        <f>Лист4!A3985</f>
        <v xml:space="preserve">Астраханская ул. д.50 </v>
      </c>
      <c r="B3987" s="185" t="str">
        <f>Лист4!C3985</f>
        <v>Приволжский район, с. Осыпной Бугор</v>
      </c>
      <c r="C3987" s="46">
        <f t="shared" si="124"/>
        <v>0</v>
      </c>
      <c r="D3987" s="46">
        <f t="shared" si="125"/>
        <v>0</v>
      </c>
      <c r="E3987" s="160">
        <v>0</v>
      </c>
      <c r="F3987" s="161">
        <v>0</v>
      </c>
      <c r="G3987" s="162">
        <v>0</v>
      </c>
      <c r="H3987" s="162">
        <v>0</v>
      </c>
      <c r="I3987" s="162">
        <v>0</v>
      </c>
      <c r="J3987" s="162">
        <v>0</v>
      </c>
      <c r="K3987" s="163">
        <f>Лист4!E3985/1000</f>
        <v>0</v>
      </c>
      <c r="L3987" s="164"/>
      <c r="M3987" s="164"/>
    </row>
    <row r="3988" spans="1:13" s="165" customFormat="1" ht="30" customHeight="1" x14ac:dyDescent="0.25">
      <c r="A3988" s="45" t="str">
        <f>Лист4!A3986</f>
        <v xml:space="preserve">50-летия Победы ул. д.4 </v>
      </c>
      <c r="B3988" s="185" t="str">
        <f>Лист4!C3986</f>
        <v>Приволжский район, с. Растопуловка</v>
      </c>
      <c r="C3988" s="46">
        <f t="shared" si="124"/>
        <v>8.1657799999999998</v>
      </c>
      <c r="D3988" s="46">
        <f t="shared" si="125"/>
        <v>0.52121999999999991</v>
      </c>
      <c r="E3988" s="160">
        <v>0</v>
      </c>
      <c r="F3988" s="161">
        <v>0.52121999999999991</v>
      </c>
      <c r="G3988" s="162">
        <v>0</v>
      </c>
      <c r="H3988" s="162">
        <v>0</v>
      </c>
      <c r="I3988" s="162">
        <v>0</v>
      </c>
      <c r="J3988" s="162">
        <v>0</v>
      </c>
      <c r="K3988" s="163">
        <f>Лист4!E3986/1000</f>
        <v>8.6869999999999994</v>
      </c>
      <c r="L3988" s="164"/>
      <c r="M3988" s="164"/>
    </row>
    <row r="3989" spans="1:13" s="165" customFormat="1" ht="24" customHeight="1" x14ac:dyDescent="0.25">
      <c r="A3989" s="45" t="str">
        <f>Лист4!A3987</f>
        <v xml:space="preserve">Астраханская ул. д.11 </v>
      </c>
      <c r="B3989" s="185" t="str">
        <f>Лист4!C3987</f>
        <v>Приволжский район, с. Растопуловка</v>
      </c>
      <c r="C3989" s="46">
        <f t="shared" si="124"/>
        <v>61.350040000000007</v>
      </c>
      <c r="D3989" s="46">
        <f t="shared" si="125"/>
        <v>3.9159600000000001</v>
      </c>
      <c r="E3989" s="160">
        <v>0</v>
      </c>
      <c r="F3989" s="161">
        <v>3.9159600000000001</v>
      </c>
      <c r="G3989" s="162">
        <v>0</v>
      </c>
      <c r="H3989" s="162">
        <v>0</v>
      </c>
      <c r="I3989" s="162">
        <v>0</v>
      </c>
      <c r="J3989" s="162">
        <v>0</v>
      </c>
      <c r="K3989" s="163">
        <f>Лист4!E3987/1000</f>
        <v>65.266000000000005</v>
      </c>
      <c r="L3989" s="164"/>
      <c r="M3989" s="164"/>
    </row>
    <row r="3990" spans="1:13" s="165" customFormat="1" ht="30" customHeight="1" x14ac:dyDescent="0.25">
      <c r="A3990" s="45" t="str">
        <f>Лист4!A3988</f>
        <v xml:space="preserve">Астраханская ул. д.11А </v>
      </c>
      <c r="B3990" s="185" t="str">
        <f>Лист4!C3988</f>
        <v>Приволжский район, с. Растопуловка</v>
      </c>
      <c r="C3990" s="46">
        <f t="shared" si="124"/>
        <v>102.841264</v>
      </c>
      <c r="D3990" s="46">
        <f t="shared" si="125"/>
        <v>6.5643359999999991</v>
      </c>
      <c r="E3990" s="160">
        <v>0</v>
      </c>
      <c r="F3990" s="161">
        <v>6.5643359999999991</v>
      </c>
      <c r="G3990" s="162">
        <v>0</v>
      </c>
      <c r="H3990" s="162">
        <v>0</v>
      </c>
      <c r="I3990" s="162">
        <v>0</v>
      </c>
      <c r="J3990" s="162">
        <v>0</v>
      </c>
      <c r="K3990" s="163">
        <f>Лист4!E3988/1000</f>
        <v>109.40559999999999</v>
      </c>
      <c r="L3990" s="164"/>
      <c r="M3990" s="164"/>
    </row>
    <row r="3991" spans="1:13" s="165" customFormat="1" ht="24" customHeight="1" x14ac:dyDescent="0.25">
      <c r="A3991" s="45" t="str">
        <f>Лист4!A3989</f>
        <v xml:space="preserve">Астраханская ул. д.13 </v>
      </c>
      <c r="B3991" s="185" t="str">
        <f>Лист4!C3989</f>
        <v>Приволжский район, с. Растопуловка</v>
      </c>
      <c r="C3991" s="46">
        <f t="shared" si="124"/>
        <v>47.130660000000006</v>
      </c>
      <c r="D3991" s="46">
        <f t="shared" si="125"/>
        <v>3.00834</v>
      </c>
      <c r="E3991" s="160">
        <v>0</v>
      </c>
      <c r="F3991" s="161">
        <v>3.00834</v>
      </c>
      <c r="G3991" s="162">
        <v>0</v>
      </c>
      <c r="H3991" s="162">
        <v>0</v>
      </c>
      <c r="I3991" s="162">
        <v>0</v>
      </c>
      <c r="J3991" s="162">
        <v>0</v>
      </c>
      <c r="K3991" s="163">
        <f>Лист4!E3989/1000</f>
        <v>50.139000000000003</v>
      </c>
      <c r="L3991" s="164"/>
      <c r="M3991" s="164"/>
    </row>
    <row r="3992" spans="1:13" s="165" customFormat="1" ht="34.5" customHeight="1" x14ac:dyDescent="0.25">
      <c r="A3992" s="45" t="str">
        <f>Лист4!A3990</f>
        <v xml:space="preserve">Астраханская ул. д.13А </v>
      </c>
      <c r="B3992" s="185" t="str">
        <f>Лист4!C3990</f>
        <v>Приволжский район, с. Растопуловка</v>
      </c>
      <c r="C3992" s="46">
        <f t="shared" si="124"/>
        <v>68.696891999999991</v>
      </c>
      <c r="D3992" s="46">
        <f t="shared" si="125"/>
        <v>4.3849079999999994</v>
      </c>
      <c r="E3992" s="160">
        <v>0</v>
      </c>
      <c r="F3992" s="161">
        <v>4.3849079999999994</v>
      </c>
      <c r="G3992" s="162">
        <v>0</v>
      </c>
      <c r="H3992" s="162">
        <v>0</v>
      </c>
      <c r="I3992" s="162">
        <v>0</v>
      </c>
      <c r="J3992" s="162">
        <v>0</v>
      </c>
      <c r="K3992" s="163">
        <f>Лист4!E3990/1000</f>
        <v>73.081799999999987</v>
      </c>
      <c r="L3992" s="164"/>
      <c r="M3992" s="164"/>
    </row>
    <row r="3993" spans="1:13" s="165" customFormat="1" ht="32.25" customHeight="1" x14ac:dyDescent="0.25">
      <c r="A3993" s="45" t="str">
        <f>Лист4!A3991</f>
        <v xml:space="preserve">Чехова ул. д.15 </v>
      </c>
      <c r="B3993" s="185" t="str">
        <f>Лист4!C3991</f>
        <v>Приволжский район, с. Фунтово</v>
      </c>
      <c r="C3993" s="46">
        <f t="shared" si="124"/>
        <v>0</v>
      </c>
      <c r="D3993" s="46">
        <f t="shared" si="125"/>
        <v>0</v>
      </c>
      <c r="E3993" s="160">
        <v>0</v>
      </c>
      <c r="F3993" s="161">
        <v>0</v>
      </c>
      <c r="G3993" s="162">
        <v>0</v>
      </c>
      <c r="H3993" s="162">
        <v>0</v>
      </c>
      <c r="I3993" s="162">
        <v>0</v>
      </c>
      <c r="J3993" s="162">
        <v>0</v>
      </c>
      <c r="K3993" s="163">
        <f>Лист4!E3991/1000</f>
        <v>0</v>
      </c>
      <c r="L3993" s="164"/>
      <c r="M3993" s="164"/>
    </row>
    <row r="3994" spans="1:13" s="165" customFormat="1" ht="32.25" customHeight="1" x14ac:dyDescent="0.25">
      <c r="A3994" s="45" t="str">
        <f>Лист4!A3992</f>
        <v xml:space="preserve">Юность мкн. д.1 </v>
      </c>
      <c r="B3994" s="185" t="str">
        <f>Лист4!C3992</f>
        <v>Приволжский район, с. Яксатово</v>
      </c>
      <c r="C3994" s="46">
        <f t="shared" si="124"/>
        <v>252.91010199999999</v>
      </c>
      <c r="D3994" s="46">
        <f t="shared" si="125"/>
        <v>16.143197999999998</v>
      </c>
      <c r="E3994" s="160">
        <v>0</v>
      </c>
      <c r="F3994" s="161">
        <v>16.143197999999998</v>
      </c>
      <c r="G3994" s="162">
        <v>0</v>
      </c>
      <c r="H3994" s="162">
        <v>0</v>
      </c>
      <c r="I3994" s="162">
        <v>0</v>
      </c>
      <c r="J3994" s="162">
        <v>0</v>
      </c>
      <c r="K3994" s="163">
        <f>Лист4!E3992/1000</f>
        <v>269.05329999999998</v>
      </c>
      <c r="L3994" s="164"/>
      <c r="M3994" s="164"/>
    </row>
    <row r="3995" spans="1:13" s="165" customFormat="1" ht="29.25" customHeight="1" x14ac:dyDescent="0.25">
      <c r="A3995" s="45" t="str">
        <f>Лист4!A3993</f>
        <v xml:space="preserve">Юность мкн. д.10 </v>
      </c>
      <c r="B3995" s="185" t="str">
        <f>Лист4!C3993</f>
        <v>Приволжский район, с. Яксатово</v>
      </c>
      <c r="C3995" s="46">
        <f t="shared" si="124"/>
        <v>3.3839999999999999</v>
      </c>
      <c r="D3995" s="46">
        <f t="shared" si="125"/>
        <v>0.21600000000000003</v>
      </c>
      <c r="E3995" s="160">
        <v>0</v>
      </c>
      <c r="F3995" s="161">
        <v>0.21600000000000003</v>
      </c>
      <c r="G3995" s="162">
        <v>0</v>
      </c>
      <c r="H3995" s="162">
        <v>0</v>
      </c>
      <c r="I3995" s="162">
        <v>0</v>
      </c>
      <c r="J3995" s="162">
        <v>0</v>
      </c>
      <c r="K3995" s="163">
        <f>Лист4!E3993/1000</f>
        <v>3.6</v>
      </c>
      <c r="L3995" s="164"/>
      <c r="M3995" s="164"/>
    </row>
    <row r="3996" spans="1:13" s="165" customFormat="1" ht="29.25" customHeight="1" x14ac:dyDescent="0.25">
      <c r="A3996" s="45" t="str">
        <f>Лист4!A3994</f>
        <v xml:space="preserve">Юность мкн. д.2 </v>
      </c>
      <c r="B3996" s="185" t="str">
        <f>Лист4!C3994</f>
        <v>Приволжский район, с. Яксатово</v>
      </c>
      <c r="C3996" s="46">
        <f t="shared" si="124"/>
        <v>242.29859239999999</v>
      </c>
      <c r="D3996" s="46">
        <f t="shared" si="125"/>
        <v>15.465867599999999</v>
      </c>
      <c r="E3996" s="160">
        <v>0</v>
      </c>
      <c r="F3996" s="161">
        <v>15.465867599999999</v>
      </c>
      <c r="G3996" s="162">
        <v>0</v>
      </c>
      <c r="H3996" s="162">
        <v>0</v>
      </c>
      <c r="I3996" s="162">
        <v>0</v>
      </c>
      <c r="J3996" s="162">
        <v>0</v>
      </c>
      <c r="K3996" s="163">
        <f>Лист4!E3994/1000</f>
        <v>257.76445999999999</v>
      </c>
      <c r="L3996" s="164"/>
      <c r="M3996" s="164"/>
    </row>
    <row r="3997" spans="1:13" s="165" customFormat="1" ht="24" customHeight="1" x14ac:dyDescent="0.25">
      <c r="A3997" s="45" t="str">
        <f>Лист4!A3995</f>
        <v xml:space="preserve">Юность мкн. д.3 </v>
      </c>
      <c r="B3997" s="185" t="str">
        <f>Лист4!C3995</f>
        <v>Приволжский район, с. Яксатово</v>
      </c>
      <c r="C3997" s="46">
        <f t="shared" si="124"/>
        <v>148.31019199999997</v>
      </c>
      <c r="D3997" s="46">
        <f t="shared" si="125"/>
        <v>9.466607999999999</v>
      </c>
      <c r="E3997" s="160">
        <v>0</v>
      </c>
      <c r="F3997" s="161">
        <v>9.466607999999999</v>
      </c>
      <c r="G3997" s="162">
        <v>0</v>
      </c>
      <c r="H3997" s="162">
        <v>0</v>
      </c>
      <c r="I3997" s="162">
        <v>0</v>
      </c>
      <c r="J3997" s="162">
        <v>0</v>
      </c>
      <c r="K3997" s="163">
        <f>Лист4!E3995/1000</f>
        <v>157.77679999999998</v>
      </c>
      <c r="L3997" s="164"/>
      <c r="M3997" s="164"/>
    </row>
    <row r="3998" spans="1:13" s="165" customFormat="1" ht="24" customHeight="1" x14ac:dyDescent="0.25">
      <c r="A3998" s="45" t="str">
        <f>Лист4!A3996</f>
        <v xml:space="preserve">Юность мкн. д.4 </v>
      </c>
      <c r="B3998" s="185" t="str">
        <f>Лист4!C3996</f>
        <v>Приволжский район, с. Яксатово</v>
      </c>
      <c r="C3998" s="46">
        <f t="shared" si="124"/>
        <v>276.12863779999998</v>
      </c>
      <c r="D3998" s="46">
        <f t="shared" si="125"/>
        <v>17.625232199999999</v>
      </c>
      <c r="E3998" s="160">
        <v>0</v>
      </c>
      <c r="F3998" s="161">
        <v>17.625232199999999</v>
      </c>
      <c r="G3998" s="162">
        <v>0</v>
      </c>
      <c r="H3998" s="162">
        <v>0</v>
      </c>
      <c r="I3998" s="162">
        <v>0</v>
      </c>
      <c r="J3998" s="162">
        <v>0</v>
      </c>
      <c r="K3998" s="163">
        <f>Лист4!E3996/1000</f>
        <v>293.75387000000001</v>
      </c>
      <c r="L3998" s="164"/>
      <c r="M3998" s="164"/>
    </row>
    <row r="3999" spans="1:13" s="165" customFormat="1" ht="30.75" customHeight="1" x14ac:dyDescent="0.25">
      <c r="A3999" s="45" t="str">
        <f>Лист4!A3997</f>
        <v xml:space="preserve">Юность мкн. д.5 </v>
      </c>
      <c r="B3999" s="185" t="str">
        <f>Лист4!C3997</f>
        <v>Приволжский район, с. Яксатово</v>
      </c>
      <c r="C3999" s="46">
        <f t="shared" si="124"/>
        <v>139.596251</v>
      </c>
      <c r="D3999" s="46">
        <f t="shared" si="125"/>
        <v>8.910399</v>
      </c>
      <c r="E3999" s="160">
        <v>0</v>
      </c>
      <c r="F3999" s="161">
        <v>8.910399</v>
      </c>
      <c r="G3999" s="162">
        <v>0</v>
      </c>
      <c r="H3999" s="162">
        <v>0</v>
      </c>
      <c r="I3999" s="162">
        <v>0</v>
      </c>
      <c r="J3999" s="162">
        <v>0</v>
      </c>
      <c r="K3999" s="163">
        <f>Лист4!E3997/1000</f>
        <v>148.50665000000001</v>
      </c>
      <c r="L3999" s="164"/>
      <c r="M3999" s="164"/>
    </row>
    <row r="4000" spans="1:13" s="165" customFormat="1" ht="31.5" customHeight="1" x14ac:dyDescent="0.25">
      <c r="A4000" s="45" t="str">
        <f>Лист4!A3998</f>
        <v xml:space="preserve">Юность мкн. д.6 </v>
      </c>
      <c r="B4000" s="185" t="str">
        <f>Лист4!C3998</f>
        <v>Приволжский район, с. Яксатово</v>
      </c>
      <c r="C4000" s="46">
        <f t="shared" si="124"/>
        <v>110.19140599999997</v>
      </c>
      <c r="D4000" s="46">
        <f t="shared" si="125"/>
        <v>7.0334939999999992</v>
      </c>
      <c r="E4000" s="160">
        <v>0</v>
      </c>
      <c r="F4000" s="161">
        <v>7.0334939999999992</v>
      </c>
      <c r="G4000" s="162">
        <v>0</v>
      </c>
      <c r="H4000" s="162">
        <v>0</v>
      </c>
      <c r="I4000" s="162">
        <v>0</v>
      </c>
      <c r="J4000" s="162">
        <v>0</v>
      </c>
      <c r="K4000" s="163">
        <f>Лист4!E3998/1000</f>
        <v>117.22489999999998</v>
      </c>
      <c r="L4000" s="164"/>
      <c r="M4000" s="164"/>
    </row>
    <row r="4001" spans="1:13" s="165" customFormat="1" ht="33" customHeight="1" x14ac:dyDescent="0.25">
      <c r="A4001" s="45" t="str">
        <f>Лист4!A3999</f>
        <v xml:space="preserve">Юность мкн. д.7 </v>
      </c>
      <c r="B4001" s="185" t="str">
        <f>Лист4!C3999</f>
        <v>Приволжский район, с. Яксатово</v>
      </c>
      <c r="C4001" s="46">
        <f t="shared" si="124"/>
        <v>229.90239880000001</v>
      </c>
      <c r="D4001" s="46">
        <f t="shared" si="125"/>
        <v>14.674621200000001</v>
      </c>
      <c r="E4001" s="160">
        <v>0</v>
      </c>
      <c r="F4001" s="161">
        <v>14.674621200000001</v>
      </c>
      <c r="G4001" s="162">
        <v>0</v>
      </c>
      <c r="H4001" s="162">
        <v>0</v>
      </c>
      <c r="I4001" s="162">
        <v>0</v>
      </c>
      <c r="J4001" s="162">
        <v>0</v>
      </c>
      <c r="K4001" s="163">
        <f>Лист4!E3999/1000</f>
        <v>244.57702</v>
      </c>
      <c r="L4001" s="164"/>
      <c r="M4001" s="164"/>
    </row>
    <row r="4002" spans="1:13" s="165" customFormat="1" ht="30" customHeight="1" x14ac:dyDescent="0.25">
      <c r="A4002" s="45" t="str">
        <f>Лист4!A4000</f>
        <v xml:space="preserve">Юность мкн. д.8 </v>
      </c>
      <c r="B4002" s="185" t="str">
        <f>Лист4!C4000</f>
        <v>Приволжский район, с. Яксатово</v>
      </c>
      <c r="C4002" s="46">
        <f t="shared" si="124"/>
        <v>175.26883739999997</v>
      </c>
      <c r="D4002" s="46">
        <f t="shared" si="125"/>
        <v>11.187372599999998</v>
      </c>
      <c r="E4002" s="160">
        <v>0</v>
      </c>
      <c r="F4002" s="161">
        <v>11.187372599999998</v>
      </c>
      <c r="G4002" s="162">
        <v>0</v>
      </c>
      <c r="H4002" s="162">
        <v>0</v>
      </c>
      <c r="I4002" s="162">
        <v>0</v>
      </c>
      <c r="J4002" s="162">
        <v>0</v>
      </c>
      <c r="K4002" s="163">
        <f>Лист4!E4000/1000</f>
        <v>186.45620999999997</v>
      </c>
      <c r="L4002" s="164"/>
      <c r="M4002" s="164"/>
    </row>
    <row r="4003" spans="1:13" s="165" customFormat="1" ht="30" customHeight="1" x14ac:dyDescent="0.25">
      <c r="A4003" s="45" t="str">
        <f>Лист4!A4001</f>
        <v xml:space="preserve">Юность мкн. д.9 </v>
      </c>
      <c r="B4003" s="185" t="str">
        <f>Лист4!C4001</f>
        <v>Приволжский район, с. Яксатово</v>
      </c>
      <c r="C4003" s="46">
        <f t="shared" si="124"/>
        <v>215.1804478</v>
      </c>
      <c r="D4003" s="46">
        <f t="shared" si="125"/>
        <v>13.7349222</v>
      </c>
      <c r="E4003" s="160">
        <v>0</v>
      </c>
      <c r="F4003" s="161">
        <v>13.7349222</v>
      </c>
      <c r="G4003" s="162">
        <v>0</v>
      </c>
      <c r="H4003" s="162">
        <v>0</v>
      </c>
      <c r="I4003" s="162">
        <v>0</v>
      </c>
      <c r="J4003" s="162">
        <v>0</v>
      </c>
      <c r="K4003" s="163">
        <f>Лист4!E4001/1000</f>
        <v>228.91537</v>
      </c>
      <c r="L4003" s="164"/>
      <c r="M4003" s="164"/>
    </row>
    <row r="4004" spans="1:13" s="165" customFormat="1" ht="30" customHeight="1" x14ac:dyDescent="0.25">
      <c r="A4004" s="45" t="str">
        <f>Лист4!A4002</f>
        <v xml:space="preserve">Юность ул. д.10 </v>
      </c>
      <c r="B4004" s="185" t="str">
        <f>Лист4!C4002</f>
        <v>Приволжский район, с. Яксатово</v>
      </c>
      <c r="C4004" s="46">
        <f t="shared" si="124"/>
        <v>0</v>
      </c>
      <c r="D4004" s="46">
        <f t="shared" si="125"/>
        <v>0</v>
      </c>
      <c r="E4004" s="160">
        <v>0</v>
      </c>
      <c r="F4004" s="161">
        <v>0</v>
      </c>
      <c r="G4004" s="162">
        <v>0</v>
      </c>
      <c r="H4004" s="162">
        <v>0</v>
      </c>
      <c r="I4004" s="162">
        <v>0</v>
      </c>
      <c r="J4004" s="162">
        <v>0</v>
      </c>
      <c r="K4004" s="163">
        <f>Лист4!E4002/1000</f>
        <v>0</v>
      </c>
      <c r="L4004" s="164"/>
      <c r="M4004" s="164"/>
    </row>
    <row r="4005" spans="1:13" s="165" customFormat="1" ht="30" customHeight="1" x14ac:dyDescent="0.25">
      <c r="A4005" s="45" t="str">
        <f>Лист4!A4003</f>
        <v xml:space="preserve">12-й кв-л д.1 </v>
      </c>
      <c r="B4005" s="185" t="str">
        <f>Лист4!C4003</f>
        <v>Харабалинский район, г. Харабали</v>
      </c>
      <c r="C4005" s="46">
        <f t="shared" si="124"/>
        <v>102.07394200000002</v>
      </c>
      <c r="D4005" s="46">
        <f t="shared" si="125"/>
        <v>6.5153580000000009</v>
      </c>
      <c r="E4005" s="160">
        <v>0</v>
      </c>
      <c r="F4005" s="161">
        <v>6.5153580000000009</v>
      </c>
      <c r="G4005" s="162">
        <v>0</v>
      </c>
      <c r="H4005" s="162">
        <v>0</v>
      </c>
      <c r="I4005" s="162">
        <v>0</v>
      </c>
      <c r="J4005" s="162">
        <v>0</v>
      </c>
      <c r="K4005" s="163">
        <f>Лист4!E4003/1000</f>
        <v>108.58930000000002</v>
      </c>
      <c r="L4005" s="164"/>
      <c r="M4005" s="164"/>
    </row>
    <row r="4006" spans="1:13" s="165" customFormat="1" ht="30" customHeight="1" x14ac:dyDescent="0.25">
      <c r="A4006" s="45" t="str">
        <f>Лист4!A4004</f>
        <v xml:space="preserve">12-й кв-л д.10 </v>
      </c>
      <c r="B4006" s="185" t="str">
        <f>Лист4!C4004</f>
        <v>Харабалинский район, г. Харабали</v>
      </c>
      <c r="C4006" s="46">
        <f t="shared" si="124"/>
        <v>161.08639000000005</v>
      </c>
      <c r="D4006" s="46">
        <f t="shared" si="125"/>
        <v>10.282110000000005</v>
      </c>
      <c r="E4006" s="160">
        <v>0</v>
      </c>
      <c r="F4006" s="161">
        <v>10.282110000000005</v>
      </c>
      <c r="G4006" s="162">
        <v>0</v>
      </c>
      <c r="H4006" s="162">
        <v>0</v>
      </c>
      <c r="I4006" s="162">
        <v>0</v>
      </c>
      <c r="J4006" s="162">
        <v>0</v>
      </c>
      <c r="K4006" s="163">
        <f>Лист4!E4004/1000</f>
        <v>171.36850000000007</v>
      </c>
      <c r="L4006" s="164"/>
      <c r="M4006" s="164"/>
    </row>
    <row r="4007" spans="1:13" s="165" customFormat="1" ht="30" customHeight="1" x14ac:dyDescent="0.25">
      <c r="A4007" s="45" t="str">
        <f>Лист4!A4005</f>
        <v xml:space="preserve">12-й кв-л д.2 </v>
      </c>
      <c r="B4007" s="185" t="str">
        <f>Лист4!C4005</f>
        <v>Харабалинский район, г. Харабали</v>
      </c>
      <c r="C4007" s="46">
        <f t="shared" si="124"/>
        <v>138.45542</v>
      </c>
      <c r="D4007" s="46">
        <f t="shared" si="125"/>
        <v>8.8375800000000009</v>
      </c>
      <c r="E4007" s="160">
        <v>0</v>
      </c>
      <c r="F4007" s="161">
        <v>8.8375800000000009</v>
      </c>
      <c r="G4007" s="162">
        <v>0</v>
      </c>
      <c r="H4007" s="162">
        <v>0</v>
      </c>
      <c r="I4007" s="162">
        <v>0</v>
      </c>
      <c r="J4007" s="162">
        <v>0</v>
      </c>
      <c r="K4007" s="163">
        <f>Лист4!E4005/1000</f>
        <v>147.29300000000001</v>
      </c>
      <c r="L4007" s="164"/>
      <c r="M4007" s="164"/>
    </row>
    <row r="4008" spans="1:13" s="165" customFormat="1" ht="30" customHeight="1" x14ac:dyDescent="0.25">
      <c r="A4008" s="45" t="str">
        <f>Лист4!A4006</f>
        <v xml:space="preserve">7-й кв-л д.1 </v>
      </c>
      <c r="B4008" s="185" t="str">
        <f>Лист4!C4006</f>
        <v>Харабалинский район, г. Харабали</v>
      </c>
      <c r="C4008" s="46">
        <f t="shared" si="124"/>
        <v>143.011976</v>
      </c>
      <c r="D4008" s="46">
        <f t="shared" si="125"/>
        <v>9.128423999999999</v>
      </c>
      <c r="E4008" s="160">
        <v>0</v>
      </c>
      <c r="F4008" s="161">
        <v>9.128423999999999</v>
      </c>
      <c r="G4008" s="162">
        <v>0</v>
      </c>
      <c r="H4008" s="162">
        <v>0</v>
      </c>
      <c r="I4008" s="162">
        <v>0</v>
      </c>
      <c r="J4008" s="162">
        <v>0</v>
      </c>
      <c r="K4008" s="163">
        <f>Лист4!E4006/1000</f>
        <v>152.1404</v>
      </c>
      <c r="L4008" s="164"/>
      <c r="M4008" s="164"/>
    </row>
    <row r="4009" spans="1:13" s="165" customFormat="1" ht="30" customHeight="1" x14ac:dyDescent="0.25">
      <c r="A4009" s="45" t="str">
        <f>Лист4!A4007</f>
        <v xml:space="preserve">7-й кв-л д.11 </v>
      </c>
      <c r="B4009" s="185" t="str">
        <f>Лист4!C4007</f>
        <v>Харабалинский район, г. Харабали</v>
      </c>
      <c r="C4009" s="46">
        <f t="shared" si="124"/>
        <v>136.64639</v>
      </c>
      <c r="D4009" s="46">
        <f t="shared" si="125"/>
        <v>8.7221100000000007</v>
      </c>
      <c r="E4009" s="160">
        <v>0</v>
      </c>
      <c r="F4009" s="161">
        <v>8.7221100000000007</v>
      </c>
      <c r="G4009" s="162">
        <v>0</v>
      </c>
      <c r="H4009" s="162">
        <v>0</v>
      </c>
      <c r="I4009" s="162">
        <v>0</v>
      </c>
      <c r="J4009" s="162">
        <v>0</v>
      </c>
      <c r="K4009" s="163">
        <f>Лист4!E4007/1000</f>
        <v>145.36850000000001</v>
      </c>
      <c r="L4009" s="164"/>
      <c r="M4009" s="164"/>
    </row>
    <row r="4010" spans="1:13" s="165" customFormat="1" ht="30" customHeight="1" x14ac:dyDescent="0.25">
      <c r="A4010" s="45" t="str">
        <f>Лист4!A4008</f>
        <v xml:space="preserve">7-й кв-л д.12 </v>
      </c>
      <c r="B4010" s="185" t="str">
        <f>Лист4!C4008</f>
        <v>Харабалинский район, г. Харабали</v>
      </c>
      <c r="C4010" s="46">
        <f t="shared" si="124"/>
        <v>1589.1522400000001</v>
      </c>
      <c r="D4010" s="46">
        <f t="shared" si="125"/>
        <v>9.1437599999999986</v>
      </c>
      <c r="E4010" s="160">
        <v>0</v>
      </c>
      <c r="F4010" s="161">
        <v>9.1437599999999986</v>
      </c>
      <c r="G4010" s="162">
        <v>0</v>
      </c>
      <c r="H4010" s="162">
        <v>0</v>
      </c>
      <c r="I4010" s="162">
        <v>0</v>
      </c>
      <c r="J4010" s="162">
        <v>1445.9</v>
      </c>
      <c r="K4010" s="163">
        <f>Лист4!E4008/1000</f>
        <v>152.39599999999999</v>
      </c>
      <c r="L4010" s="164"/>
      <c r="M4010" s="164"/>
    </row>
    <row r="4011" spans="1:13" s="165" customFormat="1" ht="30" customHeight="1" x14ac:dyDescent="0.25">
      <c r="A4011" s="45" t="str">
        <f>Лист4!A4009</f>
        <v xml:space="preserve">7-й кв-л д.13 </v>
      </c>
      <c r="B4011" s="185" t="str">
        <f>Лист4!C4009</f>
        <v>Харабалинский район, г. Харабали</v>
      </c>
      <c r="C4011" s="46">
        <f t="shared" si="124"/>
        <v>128.84878920000003</v>
      </c>
      <c r="D4011" s="46">
        <f t="shared" si="125"/>
        <v>8.2243908000000019</v>
      </c>
      <c r="E4011" s="160">
        <v>0</v>
      </c>
      <c r="F4011" s="161">
        <v>8.2243908000000019</v>
      </c>
      <c r="G4011" s="162">
        <v>0</v>
      </c>
      <c r="H4011" s="162">
        <v>0</v>
      </c>
      <c r="I4011" s="162">
        <v>0</v>
      </c>
      <c r="J4011" s="162">
        <v>0</v>
      </c>
      <c r="K4011" s="163">
        <f>Лист4!E4009/1000</f>
        <v>137.07318000000004</v>
      </c>
      <c r="L4011" s="164"/>
      <c r="M4011" s="164"/>
    </row>
    <row r="4012" spans="1:13" s="165" customFormat="1" ht="30" customHeight="1" x14ac:dyDescent="0.25">
      <c r="A4012" s="45" t="str">
        <f>Лист4!A4010</f>
        <v xml:space="preserve">7-й кв-л д.14 </v>
      </c>
      <c r="B4012" s="185" t="str">
        <f>Лист4!C4010</f>
        <v>Харабалинский район, г. Харабали</v>
      </c>
      <c r="C4012" s="46">
        <f t="shared" si="124"/>
        <v>143.83297200000001</v>
      </c>
      <c r="D4012" s="46">
        <f t="shared" si="125"/>
        <v>9.180828</v>
      </c>
      <c r="E4012" s="160">
        <v>0</v>
      </c>
      <c r="F4012" s="161">
        <v>9.180828</v>
      </c>
      <c r="G4012" s="162">
        <v>0</v>
      </c>
      <c r="H4012" s="162">
        <v>0</v>
      </c>
      <c r="I4012" s="162">
        <v>0</v>
      </c>
      <c r="J4012" s="162">
        <v>0</v>
      </c>
      <c r="K4012" s="163">
        <f>Лист4!E4010/1000</f>
        <v>153.0138</v>
      </c>
      <c r="L4012" s="164"/>
      <c r="M4012" s="164"/>
    </row>
    <row r="4013" spans="1:13" s="165" customFormat="1" ht="30" customHeight="1" x14ac:dyDescent="0.25">
      <c r="A4013" s="45" t="str">
        <f>Лист4!A4011</f>
        <v xml:space="preserve">7-й кв-л д.15 </v>
      </c>
      <c r="B4013" s="185" t="str">
        <f>Лист4!C4011</f>
        <v>Харабалинский район, г. Харабали</v>
      </c>
      <c r="C4013" s="46">
        <f t="shared" si="124"/>
        <v>75.485102000000012</v>
      </c>
      <c r="D4013" s="46">
        <f t="shared" si="125"/>
        <v>4.8181980000000006</v>
      </c>
      <c r="E4013" s="160">
        <v>0</v>
      </c>
      <c r="F4013" s="161">
        <v>4.8181980000000006</v>
      </c>
      <c r="G4013" s="162">
        <v>0</v>
      </c>
      <c r="H4013" s="162">
        <v>0</v>
      </c>
      <c r="I4013" s="162">
        <v>0</v>
      </c>
      <c r="J4013" s="162">
        <v>0</v>
      </c>
      <c r="K4013" s="163">
        <f>Лист4!E4011/1000</f>
        <v>80.303300000000007</v>
      </c>
      <c r="L4013" s="164"/>
      <c r="M4013" s="164"/>
    </row>
    <row r="4014" spans="1:13" s="165" customFormat="1" ht="30" customHeight="1" x14ac:dyDescent="0.25">
      <c r="A4014" s="45" t="str">
        <f>Лист4!A4012</f>
        <v xml:space="preserve">7-й кв-л д.16 </v>
      </c>
      <c r="B4014" s="185" t="str">
        <f>Лист4!C4012</f>
        <v>Харабалинский район, г. Харабали</v>
      </c>
      <c r="C4014" s="46">
        <f t="shared" si="124"/>
        <v>135.31469199999998</v>
      </c>
      <c r="D4014" s="46">
        <f t="shared" si="125"/>
        <v>8.6371079999999996</v>
      </c>
      <c r="E4014" s="160">
        <v>0</v>
      </c>
      <c r="F4014" s="161">
        <v>8.6371079999999996</v>
      </c>
      <c r="G4014" s="162">
        <v>0</v>
      </c>
      <c r="H4014" s="162">
        <v>0</v>
      </c>
      <c r="I4014" s="162">
        <v>0</v>
      </c>
      <c r="J4014" s="162">
        <v>0</v>
      </c>
      <c r="K4014" s="163">
        <f>Лист4!E4012/1000</f>
        <v>143.95179999999999</v>
      </c>
      <c r="L4014" s="164"/>
      <c r="M4014" s="164"/>
    </row>
    <row r="4015" spans="1:13" s="165" customFormat="1" ht="30" customHeight="1" x14ac:dyDescent="0.25">
      <c r="A4015" s="45" t="str">
        <f>Лист4!A4013</f>
        <v xml:space="preserve">7-й кв-л д.17 </v>
      </c>
      <c r="B4015" s="185" t="str">
        <f>Лист4!C4013</f>
        <v>Харабалинский район, г. Харабали</v>
      </c>
      <c r="C4015" s="46">
        <f t="shared" si="124"/>
        <v>118.11476</v>
      </c>
      <c r="D4015" s="46">
        <f t="shared" si="125"/>
        <v>7.5392400000000013</v>
      </c>
      <c r="E4015" s="160">
        <v>0</v>
      </c>
      <c r="F4015" s="161">
        <v>7.5392400000000013</v>
      </c>
      <c r="G4015" s="162">
        <v>0</v>
      </c>
      <c r="H4015" s="162">
        <v>0</v>
      </c>
      <c r="I4015" s="162">
        <v>0</v>
      </c>
      <c r="J4015" s="162">
        <v>0</v>
      </c>
      <c r="K4015" s="163">
        <f>Лист4!E4013/1000</f>
        <v>125.65400000000001</v>
      </c>
      <c r="L4015" s="164"/>
      <c r="M4015" s="164"/>
    </row>
    <row r="4016" spans="1:13" s="165" customFormat="1" ht="30" customHeight="1" x14ac:dyDescent="0.25">
      <c r="A4016" s="45" t="str">
        <f>Лист4!A4014</f>
        <v xml:space="preserve">7-й кв-л д.2 </v>
      </c>
      <c r="B4016" s="185" t="str">
        <f>Лист4!C4014</f>
        <v>Харабалинский район, г. Харабали</v>
      </c>
      <c r="C4016" s="46">
        <f t="shared" si="124"/>
        <v>96.27743199999999</v>
      </c>
      <c r="D4016" s="46">
        <f t="shared" si="125"/>
        <v>6.1453679999999995</v>
      </c>
      <c r="E4016" s="160">
        <v>0</v>
      </c>
      <c r="F4016" s="161">
        <v>6.1453679999999995</v>
      </c>
      <c r="G4016" s="162">
        <v>0</v>
      </c>
      <c r="H4016" s="162">
        <v>0</v>
      </c>
      <c r="I4016" s="162">
        <v>0</v>
      </c>
      <c r="J4016" s="162">
        <v>0</v>
      </c>
      <c r="K4016" s="163">
        <f>Лист4!E4014/1000</f>
        <v>102.4228</v>
      </c>
      <c r="L4016" s="164"/>
      <c r="M4016" s="164"/>
    </row>
    <row r="4017" spans="1:13" s="165" customFormat="1" ht="30" customHeight="1" x14ac:dyDescent="0.25">
      <c r="A4017" s="45" t="str">
        <f>Лист4!A4015</f>
        <v xml:space="preserve">7-й кв-л д.3 </v>
      </c>
      <c r="B4017" s="185" t="str">
        <f>Лист4!C4015</f>
        <v>Харабалинский район, г. Харабали</v>
      </c>
      <c r="C4017" s="46">
        <f t="shared" si="124"/>
        <v>124.76206399999998</v>
      </c>
      <c r="D4017" s="46">
        <f t="shared" si="125"/>
        <v>7.9635359999999986</v>
      </c>
      <c r="E4017" s="160">
        <v>0</v>
      </c>
      <c r="F4017" s="161">
        <v>7.9635359999999986</v>
      </c>
      <c r="G4017" s="162">
        <v>0</v>
      </c>
      <c r="H4017" s="162">
        <v>0</v>
      </c>
      <c r="I4017" s="162">
        <v>0</v>
      </c>
      <c r="J4017" s="162">
        <v>0</v>
      </c>
      <c r="K4017" s="163">
        <f>Лист4!E4015/1000</f>
        <v>132.72559999999999</v>
      </c>
      <c r="L4017" s="164"/>
      <c r="M4017" s="164"/>
    </row>
    <row r="4018" spans="1:13" s="165" customFormat="1" ht="30" customHeight="1" x14ac:dyDescent="0.25">
      <c r="A4018" s="45" t="str">
        <f>Лист4!A4016</f>
        <v xml:space="preserve">7-й кв-л д.4 </v>
      </c>
      <c r="B4018" s="185" t="str">
        <f>Лист4!C4016</f>
        <v>Харабалинский район, г. Харабали</v>
      </c>
      <c r="C4018" s="46">
        <f t="shared" si="124"/>
        <v>123.45757900000001</v>
      </c>
      <c r="D4018" s="46">
        <f t="shared" si="125"/>
        <v>7.8802710000000005</v>
      </c>
      <c r="E4018" s="160">
        <v>0</v>
      </c>
      <c r="F4018" s="161">
        <v>7.8802710000000005</v>
      </c>
      <c r="G4018" s="162">
        <v>0</v>
      </c>
      <c r="H4018" s="162">
        <v>0</v>
      </c>
      <c r="I4018" s="162">
        <v>0</v>
      </c>
      <c r="J4018" s="162">
        <v>0</v>
      </c>
      <c r="K4018" s="163">
        <f>Лист4!E4016/1000</f>
        <v>131.33785</v>
      </c>
      <c r="L4018" s="164"/>
      <c r="M4018" s="164"/>
    </row>
    <row r="4019" spans="1:13" s="165" customFormat="1" ht="25.5" x14ac:dyDescent="0.25">
      <c r="A4019" s="45" t="str">
        <f>Лист4!A4017</f>
        <v xml:space="preserve">7-й кв-л д.5 </v>
      </c>
      <c r="B4019" s="185" t="str">
        <f>Лист4!C4017</f>
        <v>Харабалинский район, г. Харабали</v>
      </c>
      <c r="C4019" s="46">
        <f t="shared" si="124"/>
        <v>155.42352919999999</v>
      </c>
      <c r="D4019" s="46">
        <f t="shared" si="125"/>
        <v>9.9206508000000007</v>
      </c>
      <c r="E4019" s="160">
        <v>0</v>
      </c>
      <c r="F4019" s="161">
        <v>9.9206508000000007</v>
      </c>
      <c r="G4019" s="162">
        <v>0</v>
      </c>
      <c r="H4019" s="162">
        <v>0</v>
      </c>
      <c r="I4019" s="162">
        <v>0</v>
      </c>
      <c r="J4019" s="162">
        <v>0</v>
      </c>
      <c r="K4019" s="163">
        <f>Лист4!E4017/1000</f>
        <v>165.34417999999999</v>
      </c>
      <c r="L4019" s="164"/>
      <c r="M4019" s="164"/>
    </row>
    <row r="4020" spans="1:13" s="165" customFormat="1" ht="30" customHeight="1" x14ac:dyDescent="0.25">
      <c r="A4020" s="45" t="str">
        <f>Лист4!A4018</f>
        <v xml:space="preserve">7-й кв-л д.6 </v>
      </c>
      <c r="B4020" s="185" t="str">
        <f>Лист4!C4018</f>
        <v>Харабалинский район, г. Харабали</v>
      </c>
      <c r="C4020" s="46">
        <f t="shared" si="124"/>
        <v>137.66018</v>
      </c>
      <c r="D4020" s="46">
        <f t="shared" si="125"/>
        <v>8.7868199999999987</v>
      </c>
      <c r="E4020" s="160">
        <v>0</v>
      </c>
      <c r="F4020" s="161">
        <v>8.7868199999999987</v>
      </c>
      <c r="G4020" s="162">
        <v>0</v>
      </c>
      <c r="H4020" s="162">
        <v>0</v>
      </c>
      <c r="I4020" s="162">
        <v>0</v>
      </c>
      <c r="J4020" s="162">
        <v>0</v>
      </c>
      <c r="K4020" s="163">
        <f>Лист4!E4018/1000</f>
        <v>146.447</v>
      </c>
      <c r="L4020" s="164"/>
      <c r="M4020" s="164"/>
    </row>
    <row r="4021" spans="1:13" s="165" customFormat="1" ht="30" customHeight="1" x14ac:dyDescent="0.25">
      <c r="A4021" s="45" t="str">
        <f>Лист4!A4019</f>
        <v xml:space="preserve">7-й кв-л д.7 </v>
      </c>
      <c r="B4021" s="185" t="str">
        <f>Лист4!C4019</f>
        <v>Харабалинский район, г. Харабали</v>
      </c>
      <c r="C4021" s="46">
        <f t="shared" si="124"/>
        <v>132.66323399999999</v>
      </c>
      <c r="D4021" s="46">
        <f t="shared" si="125"/>
        <v>8.4678660000000008</v>
      </c>
      <c r="E4021" s="160">
        <v>0</v>
      </c>
      <c r="F4021" s="161">
        <v>8.4678660000000008</v>
      </c>
      <c r="G4021" s="162">
        <v>0</v>
      </c>
      <c r="H4021" s="162">
        <v>0</v>
      </c>
      <c r="I4021" s="162">
        <v>0</v>
      </c>
      <c r="J4021" s="162">
        <v>0</v>
      </c>
      <c r="K4021" s="163">
        <f>Лист4!E4019/1000</f>
        <v>141.1311</v>
      </c>
      <c r="L4021" s="164"/>
      <c r="M4021" s="164"/>
    </row>
    <row r="4022" spans="1:13" s="165" customFormat="1" ht="30" customHeight="1" x14ac:dyDescent="0.25">
      <c r="A4022" s="45" t="str">
        <f>Лист4!A4020</f>
        <v xml:space="preserve">7-й кв-л д.7А </v>
      </c>
      <c r="B4022" s="185" t="str">
        <f>Лист4!C4020</f>
        <v>Харабалинский район, г. Харабали</v>
      </c>
      <c r="C4022" s="46">
        <f t="shared" si="124"/>
        <v>159.62544199999996</v>
      </c>
      <c r="D4022" s="46">
        <f t="shared" si="125"/>
        <v>10.188857999999996</v>
      </c>
      <c r="E4022" s="160">
        <v>0</v>
      </c>
      <c r="F4022" s="161">
        <v>10.188857999999996</v>
      </c>
      <c r="G4022" s="162">
        <v>0</v>
      </c>
      <c r="H4022" s="162">
        <v>0</v>
      </c>
      <c r="I4022" s="162">
        <v>0</v>
      </c>
      <c r="J4022" s="162">
        <v>0</v>
      </c>
      <c r="K4022" s="163">
        <f>Лист4!E4020/1000</f>
        <v>169.81429999999995</v>
      </c>
      <c r="L4022" s="164"/>
      <c r="M4022" s="164"/>
    </row>
    <row r="4023" spans="1:13" s="165" customFormat="1" ht="30" customHeight="1" x14ac:dyDescent="0.25">
      <c r="A4023" s="45" t="str">
        <f>Лист4!A4021</f>
        <v xml:space="preserve">7-й кв-л д.8 </v>
      </c>
      <c r="B4023" s="185" t="str">
        <f>Лист4!C4021</f>
        <v>Харабалинский район, г. Харабали</v>
      </c>
      <c r="C4023" s="46">
        <f t="shared" si="124"/>
        <v>104.53448599999999</v>
      </c>
      <c r="D4023" s="46">
        <f t="shared" si="125"/>
        <v>6.6724139999999998</v>
      </c>
      <c r="E4023" s="160">
        <v>0</v>
      </c>
      <c r="F4023" s="161">
        <v>6.6724139999999998</v>
      </c>
      <c r="G4023" s="162">
        <v>0</v>
      </c>
      <c r="H4023" s="162">
        <v>0</v>
      </c>
      <c r="I4023" s="162">
        <v>0</v>
      </c>
      <c r="J4023" s="162">
        <v>0</v>
      </c>
      <c r="K4023" s="163">
        <f>Лист4!E4021/1000</f>
        <v>111.20689999999999</v>
      </c>
      <c r="L4023" s="164"/>
      <c r="M4023" s="164"/>
    </row>
    <row r="4024" spans="1:13" s="165" customFormat="1" ht="30" customHeight="1" x14ac:dyDescent="0.25">
      <c r="A4024" s="45" t="str">
        <f>Лист4!A4022</f>
        <v xml:space="preserve">7-й кв-л д.9 </v>
      </c>
      <c r="B4024" s="185" t="str">
        <f>Лист4!C4022</f>
        <v>Харабалинский район, г. Харабали</v>
      </c>
      <c r="C4024" s="46">
        <f t="shared" si="124"/>
        <v>124.29338000000003</v>
      </c>
      <c r="D4024" s="46">
        <f t="shared" si="125"/>
        <v>7.9336200000000012</v>
      </c>
      <c r="E4024" s="160">
        <v>0</v>
      </c>
      <c r="F4024" s="161">
        <v>7.9336200000000012</v>
      </c>
      <c r="G4024" s="162">
        <v>0</v>
      </c>
      <c r="H4024" s="162">
        <v>0</v>
      </c>
      <c r="I4024" s="162">
        <v>0</v>
      </c>
      <c r="J4024" s="162">
        <v>0</v>
      </c>
      <c r="K4024" s="163">
        <f>Лист4!E4022/1000</f>
        <v>132.22700000000003</v>
      </c>
      <c r="L4024" s="164"/>
      <c r="M4024" s="164"/>
    </row>
    <row r="4025" spans="1:13" s="165" customFormat="1" ht="30" customHeight="1" x14ac:dyDescent="0.25">
      <c r="A4025" s="45" t="str">
        <f>Лист4!A4023</f>
        <v xml:space="preserve">8-й кв-л д.1 </v>
      </c>
      <c r="B4025" s="185" t="str">
        <f>Лист4!C4023</f>
        <v>Харабалинский район, г. Харабали</v>
      </c>
      <c r="C4025" s="46">
        <f t="shared" si="124"/>
        <v>154.31187580000002</v>
      </c>
      <c r="D4025" s="46">
        <f t="shared" si="125"/>
        <v>9.8496942000000001</v>
      </c>
      <c r="E4025" s="160">
        <v>0</v>
      </c>
      <c r="F4025" s="161">
        <v>9.8496942000000001</v>
      </c>
      <c r="G4025" s="162">
        <v>0</v>
      </c>
      <c r="H4025" s="162">
        <v>0</v>
      </c>
      <c r="I4025" s="162">
        <v>0</v>
      </c>
      <c r="J4025" s="162">
        <v>0</v>
      </c>
      <c r="K4025" s="163">
        <f>Лист4!E4023/1000</f>
        <v>164.16157000000001</v>
      </c>
      <c r="L4025" s="164"/>
      <c r="M4025" s="164"/>
    </row>
    <row r="4026" spans="1:13" s="165" customFormat="1" ht="30" customHeight="1" x14ac:dyDescent="0.25">
      <c r="A4026" s="45" t="str">
        <f>Лист4!A4024</f>
        <v xml:space="preserve">8-й кв-л д.10 </v>
      </c>
      <c r="B4026" s="185" t="str">
        <f>Лист4!C4024</f>
        <v>Харабалинский район, г. Харабали</v>
      </c>
      <c r="C4026" s="46">
        <f t="shared" si="124"/>
        <v>586.969652</v>
      </c>
      <c r="D4026" s="46">
        <f t="shared" si="125"/>
        <v>37.466148000000004</v>
      </c>
      <c r="E4026" s="160">
        <v>0</v>
      </c>
      <c r="F4026" s="161">
        <v>37.466148000000004</v>
      </c>
      <c r="G4026" s="162">
        <v>0</v>
      </c>
      <c r="H4026" s="162">
        <v>0</v>
      </c>
      <c r="I4026" s="162">
        <v>0</v>
      </c>
      <c r="J4026" s="162">
        <v>0</v>
      </c>
      <c r="K4026" s="163">
        <f>Лист4!E4024/1000</f>
        <v>624.43579999999997</v>
      </c>
      <c r="L4026" s="164"/>
      <c r="M4026" s="164"/>
    </row>
    <row r="4027" spans="1:13" s="165" customFormat="1" ht="30" customHeight="1" x14ac:dyDescent="0.25">
      <c r="A4027" s="45" t="str">
        <f>Лист4!A4025</f>
        <v xml:space="preserve">8-й кв-л д.13 </v>
      </c>
      <c r="B4027" s="185" t="str">
        <f>Лист4!C4025</f>
        <v>Харабалинский район, г. Харабали</v>
      </c>
      <c r="C4027" s="46">
        <f t="shared" si="124"/>
        <v>335.40168199999999</v>
      </c>
      <c r="D4027" s="46">
        <f t="shared" si="125"/>
        <v>21.408617999999997</v>
      </c>
      <c r="E4027" s="160">
        <v>0</v>
      </c>
      <c r="F4027" s="161">
        <v>21.408617999999997</v>
      </c>
      <c r="G4027" s="162">
        <v>0</v>
      </c>
      <c r="H4027" s="162">
        <v>0</v>
      </c>
      <c r="I4027" s="162">
        <v>0</v>
      </c>
      <c r="J4027" s="162">
        <v>0</v>
      </c>
      <c r="K4027" s="163">
        <f>Лист4!E4025/1000</f>
        <v>356.81029999999998</v>
      </c>
      <c r="L4027" s="164"/>
      <c r="M4027" s="164"/>
    </row>
    <row r="4028" spans="1:13" s="165" customFormat="1" ht="30" customHeight="1" x14ac:dyDescent="0.25">
      <c r="A4028" s="45" t="str">
        <f>Лист4!A4026</f>
        <v xml:space="preserve">8-й кв-л д.15 </v>
      </c>
      <c r="B4028" s="185" t="str">
        <f>Лист4!C4026</f>
        <v>Харабалинский район, г. Харабали</v>
      </c>
      <c r="C4028" s="46">
        <f t="shared" si="124"/>
        <v>86.828551999999988</v>
      </c>
      <c r="D4028" s="46">
        <f t="shared" si="125"/>
        <v>5.542247999999999</v>
      </c>
      <c r="E4028" s="160">
        <v>0</v>
      </c>
      <c r="F4028" s="161">
        <v>5.542247999999999</v>
      </c>
      <c r="G4028" s="162">
        <v>0</v>
      </c>
      <c r="H4028" s="162">
        <v>0</v>
      </c>
      <c r="I4028" s="162">
        <v>0</v>
      </c>
      <c r="J4028" s="162">
        <v>0</v>
      </c>
      <c r="K4028" s="163">
        <f>Лист4!E4026/1000</f>
        <v>92.370799999999988</v>
      </c>
      <c r="L4028" s="164"/>
      <c r="M4028" s="164"/>
    </row>
    <row r="4029" spans="1:13" s="165" customFormat="1" ht="30" customHeight="1" x14ac:dyDescent="0.25">
      <c r="A4029" s="45" t="str">
        <f>Лист4!A4027</f>
        <v xml:space="preserve">8-й кв-л д.16 </v>
      </c>
      <c r="B4029" s="185" t="str">
        <f>Лист4!C4027</f>
        <v>Харабалинский район, г. Харабали</v>
      </c>
      <c r="C4029" s="46">
        <f t="shared" ref="C4029:C4092" si="126">K4029+J4029-F4029</f>
        <v>337.86566640000007</v>
      </c>
      <c r="D4029" s="46">
        <f t="shared" ref="D4029:D4092" si="127">F4029</f>
        <v>21.565893600000003</v>
      </c>
      <c r="E4029" s="160">
        <v>0</v>
      </c>
      <c r="F4029" s="161">
        <v>21.565893600000003</v>
      </c>
      <c r="G4029" s="162">
        <v>0</v>
      </c>
      <c r="H4029" s="162">
        <v>0</v>
      </c>
      <c r="I4029" s="162">
        <v>0</v>
      </c>
      <c r="J4029" s="162">
        <v>0</v>
      </c>
      <c r="K4029" s="163">
        <f>Лист4!E4027/1000-J4029</f>
        <v>359.43156000000005</v>
      </c>
      <c r="L4029" s="164"/>
      <c r="M4029" s="164"/>
    </row>
    <row r="4030" spans="1:13" s="165" customFormat="1" ht="30" customHeight="1" x14ac:dyDescent="0.25">
      <c r="A4030" s="45" t="str">
        <f>Лист4!A4028</f>
        <v xml:space="preserve">8-й кв-л д.18 </v>
      </c>
      <c r="B4030" s="185" t="str">
        <f>Лист4!C4028</f>
        <v>Харабалинский район, г. Харабали</v>
      </c>
      <c r="C4030" s="46">
        <f t="shared" si="126"/>
        <v>169.44863000000001</v>
      </c>
      <c r="D4030" s="46">
        <f t="shared" si="127"/>
        <v>10.81587</v>
      </c>
      <c r="E4030" s="160">
        <v>0</v>
      </c>
      <c r="F4030" s="161">
        <v>10.81587</v>
      </c>
      <c r="G4030" s="162">
        <v>0</v>
      </c>
      <c r="H4030" s="162">
        <v>0</v>
      </c>
      <c r="I4030" s="162">
        <v>0</v>
      </c>
      <c r="J4030" s="162">
        <v>0</v>
      </c>
      <c r="K4030" s="163">
        <f>Лист4!E4028/1000</f>
        <v>180.2645</v>
      </c>
      <c r="L4030" s="164"/>
      <c r="M4030" s="164"/>
    </row>
    <row r="4031" spans="1:13" s="165" customFormat="1" ht="30" customHeight="1" x14ac:dyDescent="0.25">
      <c r="A4031" s="45" t="str">
        <f>Лист4!A4029</f>
        <v xml:space="preserve">8-й кв-л д.19 </v>
      </c>
      <c r="B4031" s="185" t="str">
        <f>Лист4!C4029</f>
        <v>Харабалинский район, г. Харабали</v>
      </c>
      <c r="C4031" s="46">
        <f t="shared" si="126"/>
        <v>128.43088399999999</v>
      </c>
      <c r="D4031" s="46">
        <f t="shared" si="127"/>
        <v>8.197715999999998</v>
      </c>
      <c r="E4031" s="160">
        <v>0</v>
      </c>
      <c r="F4031" s="161">
        <v>8.197715999999998</v>
      </c>
      <c r="G4031" s="162">
        <v>0</v>
      </c>
      <c r="H4031" s="162">
        <v>0</v>
      </c>
      <c r="I4031" s="162">
        <v>0</v>
      </c>
      <c r="J4031" s="162">
        <v>0</v>
      </c>
      <c r="K4031" s="163">
        <f>Лист4!E4029/1000</f>
        <v>136.62859999999998</v>
      </c>
      <c r="L4031" s="164"/>
      <c r="M4031" s="164"/>
    </row>
    <row r="4032" spans="1:13" s="165" customFormat="1" ht="16.5" customHeight="1" x14ac:dyDescent="0.25">
      <c r="A4032" s="45" t="str">
        <f>Лист4!A4030</f>
        <v xml:space="preserve">8-й кв-л д.2 </v>
      </c>
      <c r="B4032" s="185" t="str">
        <f>Лист4!C4030</f>
        <v>Харабалинский район, г. Харабали</v>
      </c>
      <c r="C4032" s="46">
        <f t="shared" si="126"/>
        <v>154.75793400000001</v>
      </c>
      <c r="D4032" s="46">
        <f t="shared" si="127"/>
        <v>9.8781660000000002</v>
      </c>
      <c r="E4032" s="160">
        <v>0</v>
      </c>
      <c r="F4032" s="161">
        <v>9.8781660000000002</v>
      </c>
      <c r="G4032" s="162">
        <v>0</v>
      </c>
      <c r="H4032" s="162">
        <v>0</v>
      </c>
      <c r="I4032" s="162">
        <v>0</v>
      </c>
      <c r="J4032" s="162">
        <v>0</v>
      </c>
      <c r="K4032" s="163">
        <f>Лист4!E4030/1000</f>
        <v>164.6361</v>
      </c>
      <c r="L4032" s="164"/>
      <c r="M4032" s="164"/>
    </row>
    <row r="4033" spans="1:13" s="165" customFormat="1" ht="30" customHeight="1" x14ac:dyDescent="0.25">
      <c r="A4033" s="45" t="str">
        <f>Лист4!A4031</f>
        <v xml:space="preserve">8-й кв-л д.28 </v>
      </c>
      <c r="B4033" s="185" t="str">
        <f>Лист4!C4031</f>
        <v>Харабалинский район, г. Харабали</v>
      </c>
      <c r="C4033" s="46">
        <f t="shared" si="126"/>
        <v>390.23018999999999</v>
      </c>
      <c r="D4033" s="46">
        <f t="shared" si="127"/>
        <v>24.90831</v>
      </c>
      <c r="E4033" s="160">
        <v>0</v>
      </c>
      <c r="F4033" s="161">
        <v>24.90831</v>
      </c>
      <c r="G4033" s="162">
        <v>0</v>
      </c>
      <c r="H4033" s="162">
        <v>0</v>
      </c>
      <c r="I4033" s="162">
        <v>0</v>
      </c>
      <c r="J4033" s="162">
        <v>0</v>
      </c>
      <c r="K4033" s="163">
        <f>Лист4!E4031/1000</f>
        <v>415.13850000000002</v>
      </c>
      <c r="L4033" s="164"/>
      <c r="M4033" s="164"/>
    </row>
    <row r="4034" spans="1:13" s="165" customFormat="1" ht="30" customHeight="1" x14ac:dyDescent="0.25">
      <c r="A4034" s="45" t="str">
        <f>Лист4!A4032</f>
        <v xml:space="preserve">8-й кв-л д.29 </v>
      </c>
      <c r="B4034" s="185" t="str">
        <f>Лист4!C4032</f>
        <v>Харабалинский район, г. Харабали</v>
      </c>
      <c r="C4034" s="46">
        <f t="shared" si="126"/>
        <v>416.44792739999997</v>
      </c>
      <c r="D4034" s="46">
        <f t="shared" si="127"/>
        <v>26.581782599999997</v>
      </c>
      <c r="E4034" s="160">
        <v>0</v>
      </c>
      <c r="F4034" s="161">
        <v>26.581782599999997</v>
      </c>
      <c r="G4034" s="162">
        <v>0</v>
      </c>
      <c r="H4034" s="162">
        <v>0</v>
      </c>
      <c r="I4034" s="162">
        <v>0</v>
      </c>
      <c r="J4034" s="162">
        <v>0</v>
      </c>
      <c r="K4034" s="163">
        <f>Лист4!E4032/1000</f>
        <v>443.02970999999997</v>
      </c>
      <c r="L4034" s="164"/>
      <c r="M4034" s="164"/>
    </row>
    <row r="4035" spans="1:13" s="165" customFormat="1" ht="30" customHeight="1" x14ac:dyDescent="0.25">
      <c r="A4035" s="45" t="str">
        <f>Лист4!A4033</f>
        <v xml:space="preserve">8-й кв-л д.3 </v>
      </c>
      <c r="B4035" s="185" t="str">
        <f>Лист4!C4033</f>
        <v>Харабалинский район, г. Харабали</v>
      </c>
      <c r="C4035" s="46">
        <f t="shared" si="126"/>
        <v>350.00149879999998</v>
      </c>
      <c r="D4035" s="46">
        <f t="shared" si="127"/>
        <v>22.340521200000001</v>
      </c>
      <c r="E4035" s="160">
        <v>0</v>
      </c>
      <c r="F4035" s="161">
        <v>22.340521200000001</v>
      </c>
      <c r="G4035" s="162">
        <v>0</v>
      </c>
      <c r="H4035" s="162">
        <v>0</v>
      </c>
      <c r="I4035" s="162">
        <v>0</v>
      </c>
      <c r="J4035" s="162">
        <v>0</v>
      </c>
      <c r="K4035" s="163">
        <f>Лист4!E4033/1000</f>
        <v>372.34201999999999</v>
      </c>
      <c r="L4035" s="164"/>
      <c r="M4035" s="164"/>
    </row>
    <row r="4036" spans="1:13" s="165" customFormat="1" ht="30" customHeight="1" x14ac:dyDescent="0.25">
      <c r="A4036" s="45" t="str">
        <f>Лист4!A4034</f>
        <v xml:space="preserve">8-й кв-л д.30 </v>
      </c>
      <c r="B4036" s="185" t="str">
        <f>Лист4!C4034</f>
        <v>Харабалинский район, г. Харабали</v>
      </c>
      <c r="C4036" s="46">
        <f t="shared" si="126"/>
        <v>173.73376100000002</v>
      </c>
      <c r="D4036" s="46">
        <f t="shared" si="127"/>
        <v>11.089389000000001</v>
      </c>
      <c r="E4036" s="160">
        <v>0</v>
      </c>
      <c r="F4036" s="161">
        <v>11.089389000000001</v>
      </c>
      <c r="G4036" s="162">
        <v>0</v>
      </c>
      <c r="H4036" s="162">
        <v>0</v>
      </c>
      <c r="I4036" s="162">
        <v>0</v>
      </c>
      <c r="J4036" s="162">
        <v>0</v>
      </c>
      <c r="K4036" s="163">
        <f>Лист4!E4034/1000</f>
        <v>184.82315000000003</v>
      </c>
      <c r="L4036" s="164"/>
      <c r="M4036" s="164"/>
    </row>
    <row r="4037" spans="1:13" s="165" customFormat="1" ht="30" customHeight="1" x14ac:dyDescent="0.25">
      <c r="A4037" s="45" t="str">
        <f>Лист4!A4035</f>
        <v xml:space="preserve">8-й кв-л д.4 </v>
      </c>
      <c r="B4037" s="185" t="str">
        <f>Лист4!C4035</f>
        <v>Харабалинский район, г. Харабали</v>
      </c>
      <c r="C4037" s="46">
        <f t="shared" si="126"/>
        <v>150.13303999999999</v>
      </c>
      <c r="D4037" s="46">
        <f t="shared" si="127"/>
        <v>9.5829599999999999</v>
      </c>
      <c r="E4037" s="160">
        <v>0</v>
      </c>
      <c r="F4037" s="161">
        <v>9.5829599999999999</v>
      </c>
      <c r="G4037" s="162">
        <v>0</v>
      </c>
      <c r="H4037" s="162">
        <v>0</v>
      </c>
      <c r="I4037" s="162">
        <v>0</v>
      </c>
      <c r="J4037" s="162">
        <v>0</v>
      </c>
      <c r="K4037" s="163">
        <f>Лист4!E4035/1000</f>
        <v>159.71600000000001</v>
      </c>
      <c r="L4037" s="164"/>
      <c r="M4037" s="164"/>
    </row>
    <row r="4038" spans="1:13" s="165" customFormat="1" ht="30" customHeight="1" x14ac:dyDescent="0.25">
      <c r="A4038" s="45" t="str">
        <f>Лист4!A4036</f>
        <v xml:space="preserve">Аэродромная ул. д.12 </v>
      </c>
      <c r="B4038" s="185" t="str">
        <f>Лист4!C4036</f>
        <v>Харабалинский район, г. Харабали</v>
      </c>
      <c r="C4038" s="46">
        <f t="shared" si="126"/>
        <v>52.744903999999991</v>
      </c>
      <c r="D4038" s="46">
        <f t="shared" si="127"/>
        <v>3.3666959999999992</v>
      </c>
      <c r="E4038" s="160">
        <v>0</v>
      </c>
      <c r="F4038" s="161">
        <v>3.3666959999999992</v>
      </c>
      <c r="G4038" s="162">
        <v>0</v>
      </c>
      <c r="H4038" s="162">
        <v>0</v>
      </c>
      <c r="I4038" s="162">
        <v>0</v>
      </c>
      <c r="J4038" s="162">
        <v>0</v>
      </c>
      <c r="K4038" s="163">
        <f>Лист4!E4036/1000</f>
        <v>56.111599999999989</v>
      </c>
      <c r="L4038" s="164"/>
      <c r="M4038" s="164"/>
    </row>
    <row r="4039" spans="1:13" s="165" customFormat="1" ht="25.5" x14ac:dyDescent="0.25">
      <c r="A4039" s="45" t="str">
        <f>Лист4!A4037</f>
        <v xml:space="preserve">Аэродромная ул. д.14 </v>
      </c>
      <c r="B4039" s="185" t="str">
        <f>Лист4!C4037</f>
        <v>Харабалинский район, г. Харабали</v>
      </c>
      <c r="C4039" s="46">
        <f t="shared" si="126"/>
        <v>79.497773999999993</v>
      </c>
      <c r="D4039" s="46">
        <f t="shared" si="127"/>
        <v>5.0743259999999992</v>
      </c>
      <c r="E4039" s="160">
        <v>0</v>
      </c>
      <c r="F4039" s="161">
        <v>5.0743259999999992</v>
      </c>
      <c r="G4039" s="162">
        <v>0</v>
      </c>
      <c r="H4039" s="162">
        <v>0</v>
      </c>
      <c r="I4039" s="162">
        <v>0</v>
      </c>
      <c r="J4039" s="162">
        <v>0</v>
      </c>
      <c r="K4039" s="163">
        <f>Лист4!E4037/1000</f>
        <v>84.572099999999992</v>
      </c>
      <c r="L4039" s="164"/>
      <c r="M4039" s="164"/>
    </row>
    <row r="4040" spans="1:13" s="165" customFormat="1" ht="30" customHeight="1" x14ac:dyDescent="0.25">
      <c r="A4040" s="45" t="str">
        <f>Лист4!A4038</f>
        <v xml:space="preserve">Аэродромная ул. д.16 </v>
      </c>
      <c r="B4040" s="185" t="str">
        <f>Лист4!C4038</f>
        <v>Харабалинский район, г. Харабали</v>
      </c>
      <c r="C4040" s="46">
        <f t="shared" si="126"/>
        <v>68.598473999999996</v>
      </c>
      <c r="D4040" s="46">
        <f t="shared" si="127"/>
        <v>4.3786259999999997</v>
      </c>
      <c r="E4040" s="160">
        <v>0</v>
      </c>
      <c r="F4040" s="161">
        <v>4.3786259999999997</v>
      </c>
      <c r="G4040" s="162">
        <v>0</v>
      </c>
      <c r="H4040" s="162">
        <v>0</v>
      </c>
      <c r="I4040" s="162">
        <v>0</v>
      </c>
      <c r="J4040" s="162">
        <v>0</v>
      </c>
      <c r="K4040" s="163">
        <f>Лист4!E4038/1000</f>
        <v>72.977099999999993</v>
      </c>
      <c r="L4040" s="164"/>
      <c r="M4040" s="164"/>
    </row>
    <row r="4041" spans="1:13" s="165" customFormat="1" ht="30" customHeight="1" x14ac:dyDescent="0.25">
      <c r="A4041" s="45" t="str">
        <f>Лист4!A4039</f>
        <v xml:space="preserve">Базовская 2-я ул. д.1 </v>
      </c>
      <c r="B4041" s="185" t="str">
        <f>Лист4!C4039</f>
        <v>Харабалинский район, г. Харабали</v>
      </c>
      <c r="C4041" s="46">
        <f t="shared" si="126"/>
        <v>25.0040376</v>
      </c>
      <c r="D4041" s="46">
        <f t="shared" si="127"/>
        <v>1.5960024000000002</v>
      </c>
      <c r="E4041" s="160">
        <v>0</v>
      </c>
      <c r="F4041" s="161">
        <v>1.5960024000000002</v>
      </c>
      <c r="G4041" s="162">
        <v>0</v>
      </c>
      <c r="H4041" s="162">
        <v>0</v>
      </c>
      <c r="I4041" s="162">
        <v>0</v>
      </c>
      <c r="J4041" s="162">
        <v>0</v>
      </c>
      <c r="K4041" s="163">
        <f>Лист4!E4039/1000</f>
        <v>26.60004</v>
      </c>
      <c r="L4041" s="164"/>
      <c r="M4041" s="164"/>
    </row>
    <row r="4042" spans="1:13" s="165" customFormat="1" ht="30" customHeight="1" x14ac:dyDescent="0.25">
      <c r="A4042" s="45" t="str">
        <f>Лист4!A4040</f>
        <v xml:space="preserve">Базовская 2-я ул. д.5 </v>
      </c>
      <c r="B4042" s="185" t="str">
        <f>Лист4!C4040</f>
        <v>Харабалинский район, г. Харабали</v>
      </c>
      <c r="C4042" s="46">
        <f t="shared" si="126"/>
        <v>36.077811000000004</v>
      </c>
      <c r="D4042" s="46">
        <f t="shared" si="127"/>
        <v>2.3028390000000005</v>
      </c>
      <c r="E4042" s="160">
        <v>0</v>
      </c>
      <c r="F4042" s="161">
        <v>2.3028390000000005</v>
      </c>
      <c r="G4042" s="162">
        <v>0</v>
      </c>
      <c r="H4042" s="162">
        <v>0</v>
      </c>
      <c r="I4042" s="162">
        <v>0</v>
      </c>
      <c r="J4042" s="162">
        <v>0</v>
      </c>
      <c r="K4042" s="163">
        <f>Лист4!E4040/1000</f>
        <v>38.380650000000003</v>
      </c>
      <c r="L4042" s="164"/>
      <c r="M4042" s="164"/>
    </row>
    <row r="4043" spans="1:13" s="165" customFormat="1" ht="30" customHeight="1" x14ac:dyDescent="0.25">
      <c r="A4043" s="45" t="str">
        <f>Лист4!A4041</f>
        <v xml:space="preserve">Базовская 2-я ул. д.7 </v>
      </c>
      <c r="B4043" s="185" t="str">
        <f>Лист4!C4041</f>
        <v>Харабалинский район, г. Харабали</v>
      </c>
      <c r="C4043" s="46">
        <f t="shared" si="126"/>
        <v>72.767561999999998</v>
      </c>
      <c r="D4043" s="46">
        <f t="shared" si="127"/>
        <v>4.6447380000000003</v>
      </c>
      <c r="E4043" s="160">
        <v>0</v>
      </c>
      <c r="F4043" s="161">
        <v>4.6447380000000003</v>
      </c>
      <c r="G4043" s="162">
        <v>0</v>
      </c>
      <c r="H4043" s="162">
        <v>0</v>
      </c>
      <c r="I4043" s="162">
        <v>0</v>
      </c>
      <c r="J4043" s="162">
        <v>0</v>
      </c>
      <c r="K4043" s="163">
        <f>Лист4!E4041/1000</f>
        <v>77.412300000000002</v>
      </c>
      <c r="L4043" s="164"/>
      <c r="M4043" s="164"/>
    </row>
    <row r="4044" spans="1:13" s="165" customFormat="1" ht="30" customHeight="1" x14ac:dyDescent="0.25">
      <c r="A4044" s="45" t="str">
        <f>Лист4!A4042</f>
        <v xml:space="preserve">БОС ул. д.2 </v>
      </c>
      <c r="B4044" s="185" t="str">
        <f>Лист4!C4042</f>
        <v>Харабалинский район, г. Харабали</v>
      </c>
      <c r="C4044" s="46">
        <f t="shared" si="126"/>
        <v>58.193989999999999</v>
      </c>
      <c r="D4044" s="46">
        <f t="shared" si="127"/>
        <v>3.7145099999999998</v>
      </c>
      <c r="E4044" s="160">
        <v>0</v>
      </c>
      <c r="F4044" s="161">
        <v>3.7145099999999998</v>
      </c>
      <c r="G4044" s="162">
        <v>0</v>
      </c>
      <c r="H4044" s="162">
        <v>0</v>
      </c>
      <c r="I4044" s="162">
        <v>0</v>
      </c>
      <c r="J4044" s="162">
        <v>0</v>
      </c>
      <c r="K4044" s="163">
        <f>Лист4!E4042/1000</f>
        <v>61.908499999999997</v>
      </c>
      <c r="L4044" s="164"/>
      <c r="M4044" s="164"/>
    </row>
    <row r="4045" spans="1:13" s="165" customFormat="1" ht="30" customHeight="1" x14ac:dyDescent="0.25">
      <c r="A4045" s="45" t="str">
        <f>Лист4!A4043</f>
        <v xml:space="preserve">БОС ул. д.3 </v>
      </c>
      <c r="B4045" s="185" t="str">
        <f>Лист4!C4043</f>
        <v>Харабалинский район, г. Харабали</v>
      </c>
      <c r="C4045" s="46">
        <f t="shared" si="126"/>
        <v>55.599777999999993</v>
      </c>
      <c r="D4045" s="46">
        <f t="shared" si="127"/>
        <v>3.5489219999999992</v>
      </c>
      <c r="E4045" s="160">
        <v>0</v>
      </c>
      <c r="F4045" s="161">
        <v>3.5489219999999992</v>
      </c>
      <c r="G4045" s="162">
        <v>0</v>
      </c>
      <c r="H4045" s="162">
        <v>0</v>
      </c>
      <c r="I4045" s="162">
        <v>0</v>
      </c>
      <c r="J4045" s="162">
        <v>0</v>
      </c>
      <c r="K4045" s="163">
        <f>Лист4!E4043/1000</f>
        <v>59.148699999999991</v>
      </c>
      <c r="L4045" s="164"/>
      <c r="M4045" s="164"/>
    </row>
    <row r="4046" spans="1:13" s="165" customFormat="1" ht="30" customHeight="1" x14ac:dyDescent="0.25">
      <c r="A4046" s="45" t="str">
        <f>Лист4!A4044</f>
        <v xml:space="preserve">БОС ул. д.4 </v>
      </c>
      <c r="B4046" s="185" t="str">
        <f>Лист4!C4044</f>
        <v>Харабалинский район, г. Харабали</v>
      </c>
      <c r="C4046" s="46">
        <f t="shared" si="126"/>
        <v>58.938094000000007</v>
      </c>
      <c r="D4046" s="46">
        <f t="shared" si="127"/>
        <v>3.7620060000000004</v>
      </c>
      <c r="E4046" s="160">
        <v>0</v>
      </c>
      <c r="F4046" s="161">
        <v>3.7620060000000004</v>
      </c>
      <c r="G4046" s="162">
        <v>0</v>
      </c>
      <c r="H4046" s="162">
        <v>0</v>
      </c>
      <c r="I4046" s="162">
        <v>0</v>
      </c>
      <c r="J4046" s="162">
        <v>0</v>
      </c>
      <c r="K4046" s="163">
        <f>Лист4!E4044/1000</f>
        <v>62.700100000000006</v>
      </c>
      <c r="L4046" s="164"/>
      <c r="M4046" s="164"/>
    </row>
    <row r="4047" spans="1:13" s="165" customFormat="1" ht="30" customHeight="1" x14ac:dyDescent="0.25">
      <c r="A4047" s="45" t="str">
        <f>Лист4!A4045</f>
        <v xml:space="preserve">БОС ул. д.5 </v>
      </c>
      <c r="B4047" s="185" t="str">
        <f>Лист4!C4045</f>
        <v>Харабалинский район, г. Харабали</v>
      </c>
      <c r="C4047" s="46">
        <f t="shared" si="126"/>
        <v>146.22733999999997</v>
      </c>
      <c r="D4047" s="46">
        <f t="shared" si="127"/>
        <v>9.3336599999999983</v>
      </c>
      <c r="E4047" s="160">
        <v>0</v>
      </c>
      <c r="F4047" s="161">
        <v>9.3336599999999983</v>
      </c>
      <c r="G4047" s="162">
        <v>0</v>
      </c>
      <c r="H4047" s="162">
        <v>0</v>
      </c>
      <c r="I4047" s="162">
        <v>0</v>
      </c>
      <c r="J4047" s="162">
        <v>0</v>
      </c>
      <c r="K4047" s="163">
        <f>Лист4!E4045/1000</f>
        <v>155.56099999999998</v>
      </c>
      <c r="L4047" s="164"/>
      <c r="M4047" s="164"/>
    </row>
    <row r="4048" spans="1:13" s="165" customFormat="1" ht="30" customHeight="1" x14ac:dyDescent="0.25">
      <c r="A4048" s="45" t="str">
        <f>Лист4!A4046</f>
        <v xml:space="preserve">Гагарина ул. д.14 </v>
      </c>
      <c r="B4048" s="185" t="str">
        <f>Лист4!C4046</f>
        <v>Харабалинский район, г. Харабали</v>
      </c>
      <c r="C4048" s="46">
        <f t="shared" si="126"/>
        <v>0</v>
      </c>
      <c r="D4048" s="46">
        <f t="shared" si="127"/>
        <v>0</v>
      </c>
      <c r="E4048" s="160">
        <v>0</v>
      </c>
      <c r="F4048" s="161">
        <v>0</v>
      </c>
      <c r="G4048" s="162">
        <v>0</v>
      </c>
      <c r="H4048" s="162">
        <v>0</v>
      </c>
      <c r="I4048" s="162">
        <v>0</v>
      </c>
      <c r="J4048" s="162">
        <v>0</v>
      </c>
      <c r="K4048" s="163">
        <f>Лист4!E4046/1000</f>
        <v>0</v>
      </c>
      <c r="L4048" s="164"/>
      <c r="M4048" s="164"/>
    </row>
    <row r="4049" spans="1:13" s="165" customFormat="1" ht="30" customHeight="1" x14ac:dyDescent="0.25">
      <c r="A4049" s="45" t="str">
        <f>Лист4!A4047</f>
        <v xml:space="preserve">Галкина ул. д.2 </v>
      </c>
      <c r="B4049" s="185" t="str">
        <f>Лист4!C4047</f>
        <v>Харабалинский район, г. Харабали</v>
      </c>
      <c r="C4049" s="46">
        <f t="shared" si="126"/>
        <v>118.19278</v>
      </c>
      <c r="D4049" s="46">
        <f t="shared" si="127"/>
        <v>7.5442199999999993</v>
      </c>
      <c r="E4049" s="160">
        <v>0</v>
      </c>
      <c r="F4049" s="161">
        <v>7.5442199999999993</v>
      </c>
      <c r="G4049" s="162">
        <v>0</v>
      </c>
      <c r="H4049" s="162">
        <v>0</v>
      </c>
      <c r="I4049" s="162">
        <v>0</v>
      </c>
      <c r="J4049" s="162">
        <v>0</v>
      </c>
      <c r="K4049" s="163">
        <f>Лист4!E4047/1000</f>
        <v>125.73699999999999</v>
      </c>
      <c r="L4049" s="164"/>
      <c r="M4049" s="164"/>
    </row>
    <row r="4050" spans="1:13" s="165" customFormat="1" ht="30" customHeight="1" x14ac:dyDescent="0.25">
      <c r="A4050" s="45" t="str">
        <f>Лист4!A4048</f>
        <v xml:space="preserve">Кирова ул. д.114 </v>
      </c>
      <c r="B4050" s="185" t="str">
        <f>Лист4!C4048</f>
        <v>Харабалинский район, г. Харабали</v>
      </c>
      <c r="C4050" s="46">
        <f t="shared" si="126"/>
        <v>0.68243999999999994</v>
      </c>
      <c r="D4050" s="46">
        <f t="shared" si="127"/>
        <v>4.3560000000000001E-2</v>
      </c>
      <c r="E4050" s="160">
        <v>0</v>
      </c>
      <c r="F4050" s="161">
        <v>4.3560000000000001E-2</v>
      </c>
      <c r="G4050" s="162">
        <v>0</v>
      </c>
      <c r="H4050" s="162">
        <v>0</v>
      </c>
      <c r="I4050" s="162">
        <v>0</v>
      </c>
      <c r="J4050" s="162">
        <v>0</v>
      </c>
      <c r="K4050" s="163">
        <f>Лист4!E4048/1000</f>
        <v>0.72599999999999998</v>
      </c>
      <c r="L4050" s="164"/>
      <c r="M4050" s="164"/>
    </row>
    <row r="4051" spans="1:13" s="165" customFormat="1" ht="30" customHeight="1" x14ac:dyDescent="0.25">
      <c r="A4051" s="45" t="str">
        <f>Лист4!A4049</f>
        <v xml:space="preserve">Кирова ул. д.116 </v>
      </c>
      <c r="B4051" s="185" t="str">
        <f>Лист4!C4049</f>
        <v>Харабалинский район, г. Харабали</v>
      </c>
      <c r="C4051" s="46">
        <f t="shared" si="126"/>
        <v>8.7358900000000013</v>
      </c>
      <c r="D4051" s="46">
        <f t="shared" si="127"/>
        <v>0.55761000000000016</v>
      </c>
      <c r="E4051" s="160">
        <v>0</v>
      </c>
      <c r="F4051" s="161">
        <v>0.55761000000000016</v>
      </c>
      <c r="G4051" s="162">
        <v>0</v>
      </c>
      <c r="H4051" s="162">
        <v>0</v>
      </c>
      <c r="I4051" s="162">
        <v>0</v>
      </c>
      <c r="J4051" s="162">
        <v>0</v>
      </c>
      <c r="K4051" s="163">
        <f>Лист4!E4049/1000</f>
        <v>9.2935000000000016</v>
      </c>
      <c r="L4051" s="164"/>
      <c r="M4051" s="164"/>
    </row>
    <row r="4052" spans="1:13" s="165" customFormat="1" ht="30" customHeight="1" x14ac:dyDescent="0.25">
      <c r="A4052" s="45" t="str">
        <f>Лист4!A4050</f>
        <v xml:space="preserve">Кирова ул. д.118 </v>
      </c>
      <c r="B4052" s="185" t="str">
        <f>Лист4!C4050</f>
        <v>Харабалинский район, г. Харабали</v>
      </c>
      <c r="C4052" s="46">
        <f t="shared" si="126"/>
        <v>4.2488939999999999</v>
      </c>
      <c r="D4052" s="46">
        <f t="shared" si="127"/>
        <v>0.27120600000000006</v>
      </c>
      <c r="E4052" s="160">
        <v>0</v>
      </c>
      <c r="F4052" s="161">
        <v>0.27120600000000006</v>
      </c>
      <c r="G4052" s="162">
        <v>0</v>
      </c>
      <c r="H4052" s="162">
        <v>0</v>
      </c>
      <c r="I4052" s="162">
        <v>0</v>
      </c>
      <c r="J4052" s="162">
        <v>0</v>
      </c>
      <c r="K4052" s="163">
        <f>Лист4!E4050/1000</f>
        <v>4.5201000000000002</v>
      </c>
      <c r="L4052" s="164"/>
      <c r="M4052" s="164"/>
    </row>
    <row r="4053" spans="1:13" s="165" customFormat="1" ht="30" customHeight="1" x14ac:dyDescent="0.25">
      <c r="A4053" s="45" t="str">
        <f>Лист4!A4051</f>
        <v xml:space="preserve">Кирова ул. д.120 </v>
      </c>
      <c r="B4053" s="185" t="str">
        <f>Лист4!C4051</f>
        <v>Харабалинский район, г. Харабали</v>
      </c>
      <c r="C4053" s="46">
        <f t="shared" si="126"/>
        <v>15.736352</v>
      </c>
      <c r="D4053" s="46">
        <f t="shared" si="127"/>
        <v>1.004448</v>
      </c>
      <c r="E4053" s="160">
        <v>0</v>
      </c>
      <c r="F4053" s="161">
        <v>1.004448</v>
      </c>
      <c r="G4053" s="162">
        <v>0</v>
      </c>
      <c r="H4053" s="162">
        <v>0</v>
      </c>
      <c r="I4053" s="162">
        <v>0</v>
      </c>
      <c r="J4053" s="162">
        <v>0</v>
      </c>
      <c r="K4053" s="163">
        <f>Лист4!E4051/1000</f>
        <v>16.7408</v>
      </c>
      <c r="L4053" s="164"/>
      <c r="M4053" s="164"/>
    </row>
    <row r="4054" spans="1:13" s="165" customFormat="1" ht="30" customHeight="1" x14ac:dyDescent="0.25">
      <c r="A4054" s="45" t="str">
        <f>Лист4!A4052</f>
        <v xml:space="preserve">Кирова ул. д.122 </v>
      </c>
      <c r="B4054" s="185" t="str">
        <f>Лист4!C4052</f>
        <v>Харабалинский район, г. Харабали</v>
      </c>
      <c r="C4054" s="46">
        <f t="shared" si="126"/>
        <v>25.249904000000001</v>
      </c>
      <c r="D4054" s="46">
        <f t="shared" si="127"/>
        <v>1.6116959999999998</v>
      </c>
      <c r="E4054" s="160">
        <v>0</v>
      </c>
      <c r="F4054" s="161">
        <v>1.6116959999999998</v>
      </c>
      <c r="G4054" s="162">
        <v>0</v>
      </c>
      <c r="H4054" s="162">
        <v>0</v>
      </c>
      <c r="I4054" s="162">
        <v>0</v>
      </c>
      <c r="J4054" s="162">
        <v>0</v>
      </c>
      <c r="K4054" s="163">
        <f>Лист4!E4052/1000</f>
        <v>26.861599999999999</v>
      </c>
      <c r="L4054" s="164"/>
      <c r="M4054" s="164"/>
    </row>
    <row r="4055" spans="1:13" s="165" customFormat="1" ht="30" customHeight="1" x14ac:dyDescent="0.25">
      <c r="A4055" s="45" t="str">
        <f>Лист4!A4053</f>
        <v xml:space="preserve">Комарова ул. д.45 </v>
      </c>
      <c r="B4055" s="185" t="str">
        <f>Лист4!C4053</f>
        <v>Харабалинский район, г. Харабали</v>
      </c>
      <c r="C4055" s="46">
        <f t="shared" si="126"/>
        <v>43.838404000000004</v>
      </c>
      <c r="D4055" s="46">
        <f t="shared" si="127"/>
        <v>2.7981959999999999</v>
      </c>
      <c r="E4055" s="160">
        <v>0</v>
      </c>
      <c r="F4055" s="161">
        <v>2.7981959999999999</v>
      </c>
      <c r="G4055" s="162">
        <v>0</v>
      </c>
      <c r="H4055" s="162">
        <v>0</v>
      </c>
      <c r="I4055" s="162">
        <v>0</v>
      </c>
      <c r="J4055" s="162">
        <v>0</v>
      </c>
      <c r="K4055" s="163">
        <f>Лист4!E4053/1000</f>
        <v>46.636600000000001</v>
      </c>
      <c r="L4055" s="164"/>
      <c r="M4055" s="164"/>
    </row>
    <row r="4056" spans="1:13" s="165" customFormat="1" ht="30" customHeight="1" x14ac:dyDescent="0.25">
      <c r="A4056" s="45" t="str">
        <f>Лист4!A4054</f>
        <v xml:space="preserve">Московская ул. д.92 </v>
      </c>
      <c r="B4056" s="185" t="str">
        <f>Лист4!C4054</f>
        <v>Харабалинский район, г. Харабали</v>
      </c>
      <c r="C4056" s="46">
        <f t="shared" si="126"/>
        <v>137.51419800000002</v>
      </c>
      <c r="D4056" s="46">
        <f t="shared" si="127"/>
        <v>8.7775020000000019</v>
      </c>
      <c r="E4056" s="160">
        <v>0</v>
      </c>
      <c r="F4056" s="161">
        <v>8.7775020000000019</v>
      </c>
      <c r="G4056" s="162">
        <v>0</v>
      </c>
      <c r="H4056" s="162">
        <v>0</v>
      </c>
      <c r="I4056" s="162">
        <v>0</v>
      </c>
      <c r="J4056" s="162">
        <v>0</v>
      </c>
      <c r="K4056" s="163">
        <f>Лист4!E4054/1000</f>
        <v>146.29170000000002</v>
      </c>
      <c r="L4056" s="164"/>
      <c r="M4056" s="164"/>
    </row>
    <row r="4057" spans="1:13" s="165" customFormat="1" ht="30" customHeight="1" x14ac:dyDescent="0.25">
      <c r="A4057" s="45" t="str">
        <f>Лист4!A4055</f>
        <v xml:space="preserve">Пионерская ул. д.89 </v>
      </c>
      <c r="B4057" s="185" t="str">
        <f>Лист4!C4055</f>
        <v>Харабалинский район, г. Харабали</v>
      </c>
      <c r="C4057" s="46">
        <f t="shared" si="126"/>
        <v>25.234252999999995</v>
      </c>
      <c r="D4057" s="46">
        <f t="shared" si="127"/>
        <v>1.6106969999999996</v>
      </c>
      <c r="E4057" s="160">
        <v>0</v>
      </c>
      <c r="F4057" s="161">
        <v>1.6106969999999996</v>
      </c>
      <c r="G4057" s="162">
        <v>0</v>
      </c>
      <c r="H4057" s="162">
        <v>0</v>
      </c>
      <c r="I4057" s="162">
        <v>0</v>
      </c>
      <c r="J4057" s="162">
        <v>0</v>
      </c>
      <c r="K4057" s="163">
        <f>Лист4!E4055/1000</f>
        <v>26.844949999999994</v>
      </c>
      <c r="L4057" s="164"/>
      <c r="M4057" s="164"/>
    </row>
    <row r="4058" spans="1:13" s="165" customFormat="1" ht="30" customHeight="1" x14ac:dyDescent="0.25">
      <c r="A4058" s="45" t="str">
        <f>Лист4!A4056</f>
        <v xml:space="preserve">Пирогова ул. д.11 </v>
      </c>
      <c r="B4058" s="185" t="str">
        <f>Лист4!C4056</f>
        <v>Харабалинский район, г. Харабали</v>
      </c>
      <c r="C4058" s="46">
        <f t="shared" si="126"/>
        <v>131.28472400000004</v>
      </c>
      <c r="D4058" s="46">
        <f t="shared" si="127"/>
        <v>8.3798760000000012</v>
      </c>
      <c r="E4058" s="160">
        <v>0</v>
      </c>
      <c r="F4058" s="161">
        <v>8.3798760000000012</v>
      </c>
      <c r="G4058" s="162">
        <v>0</v>
      </c>
      <c r="H4058" s="162">
        <v>0</v>
      </c>
      <c r="I4058" s="162">
        <v>0</v>
      </c>
      <c r="J4058" s="162">
        <v>0</v>
      </c>
      <c r="K4058" s="163">
        <f>Лист4!E4056/1000</f>
        <v>139.66460000000004</v>
      </c>
      <c r="L4058" s="164"/>
      <c r="M4058" s="164"/>
    </row>
    <row r="4059" spans="1:13" s="165" customFormat="1" ht="30" customHeight="1" x14ac:dyDescent="0.25">
      <c r="A4059" s="45" t="str">
        <f>Лист4!A4057</f>
        <v xml:space="preserve">Пирогова ул. д.26 </v>
      </c>
      <c r="B4059" s="185" t="str">
        <f>Лист4!C4057</f>
        <v>Харабалинский район, г. Харабали</v>
      </c>
      <c r="C4059" s="46">
        <f t="shared" si="126"/>
        <v>120.571732</v>
      </c>
      <c r="D4059" s="46">
        <f t="shared" si="127"/>
        <v>7.6960680000000004</v>
      </c>
      <c r="E4059" s="160">
        <v>0</v>
      </c>
      <c r="F4059" s="161">
        <v>7.6960680000000004</v>
      </c>
      <c r="G4059" s="162">
        <v>0</v>
      </c>
      <c r="H4059" s="162">
        <v>0</v>
      </c>
      <c r="I4059" s="162">
        <v>0</v>
      </c>
      <c r="J4059" s="162">
        <v>0</v>
      </c>
      <c r="K4059" s="163">
        <f>Лист4!E4057/1000</f>
        <v>128.26779999999999</v>
      </c>
      <c r="L4059" s="164"/>
      <c r="M4059" s="164"/>
    </row>
    <row r="4060" spans="1:13" s="165" customFormat="1" ht="30" customHeight="1" x14ac:dyDescent="0.25">
      <c r="A4060" s="45" t="str">
        <f>Лист4!A4058</f>
        <v xml:space="preserve">Пирогова ул. д.5 </v>
      </c>
      <c r="B4060" s="185" t="str">
        <f>Лист4!C4058</f>
        <v>Харабалинский район, г. Харабали</v>
      </c>
      <c r="C4060" s="46">
        <f t="shared" si="126"/>
        <v>131.038444</v>
      </c>
      <c r="D4060" s="46">
        <f t="shared" si="127"/>
        <v>8.3641559999999995</v>
      </c>
      <c r="E4060" s="160">
        <v>0</v>
      </c>
      <c r="F4060" s="161">
        <v>8.3641559999999995</v>
      </c>
      <c r="G4060" s="162">
        <v>0</v>
      </c>
      <c r="H4060" s="162">
        <v>0</v>
      </c>
      <c r="I4060" s="162">
        <v>0</v>
      </c>
      <c r="J4060" s="162">
        <v>0</v>
      </c>
      <c r="K4060" s="163">
        <f>Лист4!E4058/1000</f>
        <v>139.40260000000001</v>
      </c>
      <c r="L4060" s="164"/>
      <c r="M4060" s="164"/>
    </row>
    <row r="4061" spans="1:13" s="165" customFormat="1" ht="30" customHeight="1" x14ac:dyDescent="0.25">
      <c r="A4061" s="45" t="str">
        <f>Лист4!A4059</f>
        <v xml:space="preserve">Пирогова ул. д.7 </v>
      </c>
      <c r="B4061" s="185" t="str">
        <f>Лист4!C4059</f>
        <v>Харабалинский район, г. Харабали</v>
      </c>
      <c r="C4061" s="46">
        <f t="shared" si="126"/>
        <v>162.56303600000001</v>
      </c>
      <c r="D4061" s="46">
        <f t="shared" si="127"/>
        <v>10.376364000000001</v>
      </c>
      <c r="E4061" s="160">
        <v>0</v>
      </c>
      <c r="F4061" s="161">
        <v>10.376364000000001</v>
      </c>
      <c r="G4061" s="162">
        <v>0</v>
      </c>
      <c r="H4061" s="162">
        <v>0</v>
      </c>
      <c r="I4061" s="162">
        <v>0</v>
      </c>
      <c r="J4061" s="162">
        <v>0</v>
      </c>
      <c r="K4061" s="163">
        <f>Лист4!E4059/1000</f>
        <v>172.93940000000001</v>
      </c>
      <c r="L4061" s="164"/>
      <c r="M4061" s="164"/>
    </row>
    <row r="4062" spans="1:13" s="165" customFormat="1" ht="30" customHeight="1" x14ac:dyDescent="0.25">
      <c r="A4062" s="45" t="str">
        <f>Лист4!A4060</f>
        <v xml:space="preserve">Пирогова ул. д.9 </v>
      </c>
      <c r="B4062" s="185" t="str">
        <f>Лист4!C4060</f>
        <v>Харабалинский район, г. Харабали</v>
      </c>
      <c r="C4062" s="46">
        <f t="shared" si="126"/>
        <v>239.30078200000003</v>
      </c>
      <c r="D4062" s="46">
        <f t="shared" si="127"/>
        <v>15.274518000000002</v>
      </c>
      <c r="E4062" s="160">
        <v>0</v>
      </c>
      <c r="F4062" s="161">
        <v>15.274518000000002</v>
      </c>
      <c r="G4062" s="162">
        <v>0</v>
      </c>
      <c r="H4062" s="162">
        <v>0</v>
      </c>
      <c r="I4062" s="162">
        <v>0</v>
      </c>
      <c r="J4062" s="162">
        <v>0</v>
      </c>
      <c r="K4062" s="163">
        <f>Лист4!E4060/1000</f>
        <v>254.57530000000003</v>
      </c>
      <c r="L4062" s="164"/>
      <c r="M4062" s="164"/>
    </row>
    <row r="4063" spans="1:13" s="165" customFormat="1" ht="30" customHeight="1" x14ac:dyDescent="0.25">
      <c r="A4063" s="45" t="str">
        <f>Лист4!A4061</f>
        <v xml:space="preserve">Советская ул. д.110 </v>
      </c>
      <c r="B4063" s="185" t="str">
        <f>Лист4!C4061</f>
        <v>Харабалинский район, г. Харабали</v>
      </c>
      <c r="C4063" s="46">
        <f t="shared" si="126"/>
        <v>363.10357600000009</v>
      </c>
      <c r="D4063" s="46">
        <f t="shared" si="127"/>
        <v>23.176824000000007</v>
      </c>
      <c r="E4063" s="160">
        <v>0</v>
      </c>
      <c r="F4063" s="161">
        <v>23.176824000000007</v>
      </c>
      <c r="G4063" s="162">
        <v>0</v>
      </c>
      <c r="H4063" s="162">
        <v>0</v>
      </c>
      <c r="I4063" s="162">
        <v>0</v>
      </c>
      <c r="J4063" s="162">
        <v>0</v>
      </c>
      <c r="K4063" s="163">
        <f>Лист4!E4061/1000</f>
        <v>386.2804000000001</v>
      </c>
      <c r="L4063" s="164"/>
      <c r="M4063" s="164"/>
    </row>
    <row r="4064" spans="1:13" s="165" customFormat="1" ht="30" customHeight="1" x14ac:dyDescent="0.25">
      <c r="A4064" s="45" t="str">
        <f>Лист4!A4062</f>
        <v xml:space="preserve">Советская ул. д.147 </v>
      </c>
      <c r="B4064" s="185" t="str">
        <f>Лист4!C4062</f>
        <v>Харабалинский район, г. Харабали</v>
      </c>
      <c r="C4064" s="46">
        <f t="shared" si="126"/>
        <v>76.478118000000009</v>
      </c>
      <c r="D4064" s="46">
        <f t="shared" si="127"/>
        <v>4.8815819999999999</v>
      </c>
      <c r="E4064" s="160">
        <v>0</v>
      </c>
      <c r="F4064" s="161">
        <v>4.8815819999999999</v>
      </c>
      <c r="G4064" s="162">
        <v>0</v>
      </c>
      <c r="H4064" s="162">
        <v>0</v>
      </c>
      <c r="I4064" s="162">
        <v>0</v>
      </c>
      <c r="J4064" s="162">
        <v>0</v>
      </c>
      <c r="K4064" s="163">
        <f>Лист4!E4062/1000</f>
        <v>81.359700000000004</v>
      </c>
      <c r="L4064" s="164"/>
      <c r="M4064" s="164"/>
    </row>
    <row r="4065" spans="1:13" s="165" customFormat="1" ht="30" customHeight="1" x14ac:dyDescent="0.25">
      <c r="A4065" s="45" t="str">
        <f>Лист4!A4063</f>
        <v xml:space="preserve">Октябрьская ул. д.50 </v>
      </c>
      <c r="B4065" s="185" t="str">
        <f>Лист4!C4063</f>
        <v>Харабалинский район, с. Тамбовка</v>
      </c>
      <c r="C4065" s="46">
        <f t="shared" si="126"/>
        <v>76.586969999999994</v>
      </c>
      <c r="D4065" s="46">
        <f t="shared" si="127"/>
        <v>4.8885300000000003</v>
      </c>
      <c r="E4065" s="160">
        <v>0</v>
      </c>
      <c r="F4065" s="161">
        <v>4.8885300000000003</v>
      </c>
      <c r="G4065" s="162">
        <v>0</v>
      </c>
      <c r="H4065" s="162">
        <v>0</v>
      </c>
      <c r="I4065" s="162">
        <v>0</v>
      </c>
      <c r="J4065" s="162">
        <v>0</v>
      </c>
      <c r="K4065" s="163">
        <f>Лист4!E4063/1000</f>
        <v>81.475499999999997</v>
      </c>
      <c r="L4065" s="164"/>
      <c r="M4065" s="164"/>
    </row>
    <row r="4066" spans="1:13" s="165" customFormat="1" ht="24.95" customHeight="1" x14ac:dyDescent="0.25">
      <c r="A4066" s="45" t="str">
        <f>Лист4!A4064</f>
        <v xml:space="preserve">Комсомольская ул. д.19 </v>
      </c>
      <c r="B4066" s="185" t="str">
        <f>Лист4!C4064</f>
        <v>Черноярский район, с. Ушаковка</v>
      </c>
      <c r="C4066" s="46">
        <f t="shared" si="126"/>
        <v>6.852976</v>
      </c>
      <c r="D4066" s="46">
        <f t="shared" si="127"/>
        <v>0.43742399999999998</v>
      </c>
      <c r="E4066" s="160">
        <v>0</v>
      </c>
      <c r="F4066" s="161">
        <v>0.43742399999999998</v>
      </c>
      <c r="G4066" s="162">
        <v>0</v>
      </c>
      <c r="H4066" s="162">
        <v>0</v>
      </c>
      <c r="I4066" s="162">
        <v>0</v>
      </c>
      <c r="J4066" s="162">
        <v>0</v>
      </c>
      <c r="K4066" s="163">
        <f>Лист4!E4064/1000</f>
        <v>7.2904</v>
      </c>
      <c r="L4066" s="164"/>
      <c r="M4066" s="164"/>
    </row>
    <row r="4067" spans="1:13" s="170" customFormat="1" ht="29.25" customHeight="1" x14ac:dyDescent="0.25">
      <c r="A4067" s="45" t="str">
        <f>Лист4!A4065</f>
        <v xml:space="preserve">Комсомольская ул. д.21 </v>
      </c>
      <c r="B4067" s="185" t="str">
        <f>Лист4!C4065</f>
        <v>Черноярский район, с. Ушаковка</v>
      </c>
      <c r="C4067" s="46">
        <f t="shared" si="126"/>
        <v>5.3767999999999994</v>
      </c>
      <c r="D4067" s="46">
        <f t="shared" si="127"/>
        <v>0.34320000000000001</v>
      </c>
      <c r="E4067" s="160">
        <v>0</v>
      </c>
      <c r="F4067" s="161">
        <v>0.34320000000000001</v>
      </c>
      <c r="G4067" s="162">
        <v>0</v>
      </c>
      <c r="H4067" s="162">
        <v>0</v>
      </c>
      <c r="I4067" s="162">
        <v>0</v>
      </c>
      <c r="J4067" s="162">
        <v>0</v>
      </c>
      <c r="K4067" s="163">
        <f>Лист4!E4065/1000</f>
        <v>5.72</v>
      </c>
      <c r="L4067" s="164"/>
      <c r="M4067" s="164"/>
    </row>
    <row r="4068" spans="1:13" s="171" customFormat="1" ht="26.25" customHeight="1" x14ac:dyDescent="0.25">
      <c r="A4068" s="45" t="str">
        <f>Лист4!A4066</f>
        <v xml:space="preserve">Комсомольская ул. д.23 </v>
      </c>
      <c r="B4068" s="185" t="str">
        <f>Лист4!C4066</f>
        <v>Черноярский район, с. Ушаковка</v>
      </c>
      <c r="C4068" s="46">
        <f t="shared" si="126"/>
        <v>25.844359999999995</v>
      </c>
      <c r="D4068" s="46">
        <f t="shared" si="127"/>
        <v>1.6496399999999998</v>
      </c>
      <c r="E4068" s="160">
        <v>0</v>
      </c>
      <c r="F4068" s="161">
        <v>1.6496399999999998</v>
      </c>
      <c r="G4068" s="162">
        <v>0</v>
      </c>
      <c r="H4068" s="162">
        <v>0</v>
      </c>
      <c r="I4068" s="162">
        <v>0</v>
      </c>
      <c r="J4068" s="162">
        <v>0</v>
      </c>
      <c r="K4068" s="163">
        <f>Лист4!E4066/1000</f>
        <v>27.493999999999996</v>
      </c>
      <c r="L4068" s="164"/>
      <c r="M4068" s="164"/>
    </row>
    <row r="4069" spans="1:13" s="171" customFormat="1" ht="33" customHeight="1" x14ac:dyDescent="0.25">
      <c r="A4069" s="45" t="str">
        <f>Лист4!A4067</f>
        <v xml:space="preserve">Советская ул. д.12 </v>
      </c>
      <c r="B4069" s="185" t="str">
        <f>Лист4!C4067</f>
        <v>Черноярский район, с. Ушаковка</v>
      </c>
      <c r="C4069" s="46">
        <f t="shared" si="126"/>
        <v>0</v>
      </c>
      <c r="D4069" s="46">
        <f t="shared" si="127"/>
        <v>0</v>
      </c>
      <c r="E4069" s="160">
        <v>0</v>
      </c>
      <c r="F4069" s="161">
        <v>0</v>
      </c>
      <c r="G4069" s="162">
        <v>0</v>
      </c>
      <c r="H4069" s="162">
        <v>0</v>
      </c>
      <c r="I4069" s="162">
        <v>0</v>
      </c>
      <c r="J4069" s="162">
        <v>0</v>
      </c>
      <c r="K4069" s="163">
        <f>Лист4!E4067/1000</f>
        <v>0</v>
      </c>
      <c r="L4069" s="164"/>
      <c r="M4069" s="164"/>
    </row>
    <row r="4070" spans="1:13" s="171" customFormat="1" ht="33.75" customHeight="1" x14ac:dyDescent="0.25">
      <c r="A4070" s="45" t="str">
        <f>Лист4!A4068</f>
        <v xml:space="preserve">Советская ул. д.14 </v>
      </c>
      <c r="B4070" s="185" t="str">
        <f>Лист4!C4068</f>
        <v>Черноярский район, с. Ушаковка</v>
      </c>
      <c r="C4070" s="46">
        <f t="shared" si="126"/>
        <v>8.2119340000000012</v>
      </c>
      <c r="D4070" s="46">
        <f t="shared" si="127"/>
        <v>0.52416600000000002</v>
      </c>
      <c r="E4070" s="160">
        <v>0</v>
      </c>
      <c r="F4070" s="161">
        <v>0.52416600000000002</v>
      </c>
      <c r="G4070" s="162">
        <v>0</v>
      </c>
      <c r="H4070" s="162">
        <v>0</v>
      </c>
      <c r="I4070" s="162">
        <v>0</v>
      </c>
      <c r="J4070" s="162">
        <v>0</v>
      </c>
      <c r="K4070" s="163">
        <f>Лист4!E4068/1000</f>
        <v>8.7361000000000004</v>
      </c>
      <c r="L4070" s="164"/>
      <c r="M4070" s="164"/>
    </row>
    <row r="4071" spans="1:13" s="171" customFormat="1" ht="30.75" customHeight="1" x14ac:dyDescent="0.25">
      <c r="A4071" s="45" t="str">
        <f>Лист4!A4069</f>
        <v xml:space="preserve">Советская ул. д.16 </v>
      </c>
      <c r="B4071" s="185" t="str">
        <f>Лист4!C4069</f>
        <v>Черноярский район, с. Ушаковка</v>
      </c>
      <c r="C4071" s="46">
        <f t="shared" si="126"/>
        <v>20.688648000000001</v>
      </c>
      <c r="D4071" s="46">
        <f t="shared" si="127"/>
        <v>1.3205520000000002</v>
      </c>
      <c r="E4071" s="160">
        <v>0</v>
      </c>
      <c r="F4071" s="161">
        <v>1.3205520000000002</v>
      </c>
      <c r="G4071" s="162">
        <v>0</v>
      </c>
      <c r="H4071" s="162">
        <v>0</v>
      </c>
      <c r="I4071" s="162">
        <v>0</v>
      </c>
      <c r="J4071" s="162">
        <v>0</v>
      </c>
      <c r="K4071" s="163">
        <f>Лист4!E4069/1000</f>
        <v>22.0092</v>
      </c>
      <c r="L4071" s="164"/>
      <c r="M4071" s="164"/>
    </row>
    <row r="4072" spans="1:13" s="171" customFormat="1" ht="30" customHeight="1" x14ac:dyDescent="0.25">
      <c r="A4072" s="45" t="str">
        <f>Лист4!A4070</f>
        <v xml:space="preserve">Советская ул. д.18 </v>
      </c>
      <c r="B4072" s="185" t="str">
        <f>Лист4!C4070</f>
        <v>Черноярский район, с. Ушаковка</v>
      </c>
      <c r="C4072" s="46">
        <f t="shared" si="126"/>
        <v>0</v>
      </c>
      <c r="D4072" s="46">
        <f t="shared" si="127"/>
        <v>0</v>
      </c>
      <c r="E4072" s="160">
        <v>0</v>
      </c>
      <c r="F4072" s="161">
        <v>0</v>
      </c>
      <c r="G4072" s="162">
        <v>0</v>
      </c>
      <c r="H4072" s="162">
        <v>0</v>
      </c>
      <c r="I4072" s="162">
        <v>0</v>
      </c>
      <c r="J4072" s="162">
        <v>0</v>
      </c>
      <c r="K4072" s="163">
        <f>Лист4!E4070/1000</f>
        <v>0</v>
      </c>
      <c r="L4072" s="164"/>
      <c r="M4072" s="164"/>
    </row>
    <row r="4073" spans="1:13" s="171" customFormat="1" ht="32.25" customHeight="1" x14ac:dyDescent="0.25">
      <c r="A4073" s="45" t="str">
        <f>Лист4!A4071</f>
        <v xml:space="preserve">Школьная ул. д.10 </v>
      </c>
      <c r="B4073" s="185" t="str">
        <f>Лист4!C4071</f>
        <v>Черноярский район, с. Ушаковка</v>
      </c>
      <c r="C4073" s="46">
        <f t="shared" si="126"/>
        <v>15.774139999999999</v>
      </c>
      <c r="D4073" s="46">
        <f t="shared" si="127"/>
        <v>1.0068599999999999</v>
      </c>
      <c r="E4073" s="160">
        <v>0</v>
      </c>
      <c r="F4073" s="161">
        <v>1.0068599999999999</v>
      </c>
      <c r="G4073" s="162">
        <v>0</v>
      </c>
      <c r="H4073" s="162">
        <v>0</v>
      </c>
      <c r="I4073" s="162">
        <v>0</v>
      </c>
      <c r="J4073" s="162">
        <v>0</v>
      </c>
      <c r="K4073" s="163">
        <f>Лист4!E4071/1000</f>
        <v>16.780999999999999</v>
      </c>
      <c r="L4073" s="164"/>
      <c r="M4073" s="164"/>
    </row>
    <row r="4074" spans="1:13" s="171" customFormat="1" ht="36.75" customHeight="1" x14ac:dyDescent="0.25">
      <c r="A4074" s="45" t="str">
        <f>Лист4!A4072</f>
        <v xml:space="preserve">Школьная ул. д.11 </v>
      </c>
      <c r="B4074" s="185" t="str">
        <f>Лист4!C4072</f>
        <v>Черноярский район, с. Ушаковка</v>
      </c>
      <c r="C4074" s="46">
        <f t="shared" si="126"/>
        <v>41.226801999999999</v>
      </c>
      <c r="D4074" s="46">
        <f t="shared" si="127"/>
        <v>2.6314980000000001</v>
      </c>
      <c r="E4074" s="160">
        <v>0</v>
      </c>
      <c r="F4074" s="161">
        <v>2.6314980000000001</v>
      </c>
      <c r="G4074" s="162">
        <v>0</v>
      </c>
      <c r="H4074" s="162">
        <v>0</v>
      </c>
      <c r="I4074" s="162">
        <v>0</v>
      </c>
      <c r="J4074" s="162">
        <v>0</v>
      </c>
      <c r="K4074" s="163">
        <f>Лист4!E4072/1000</f>
        <v>43.8583</v>
      </c>
      <c r="L4074" s="164"/>
      <c r="M4074" s="164"/>
    </row>
    <row r="4075" spans="1:13" s="171" customFormat="1" ht="36.75" customHeight="1" x14ac:dyDescent="0.25">
      <c r="A4075" s="45" t="str">
        <f>Лист4!A4073</f>
        <v xml:space="preserve">Школьная ул. д.12 </v>
      </c>
      <c r="B4075" s="185" t="str">
        <f>Лист4!C4073</f>
        <v>Черноярский район, с. Ушаковка</v>
      </c>
      <c r="C4075" s="46">
        <f t="shared" si="126"/>
        <v>5.70486</v>
      </c>
      <c r="D4075" s="46">
        <f t="shared" si="127"/>
        <v>0.36414000000000002</v>
      </c>
      <c r="E4075" s="160">
        <v>0</v>
      </c>
      <c r="F4075" s="161">
        <v>0.36414000000000002</v>
      </c>
      <c r="G4075" s="162">
        <v>0</v>
      </c>
      <c r="H4075" s="162">
        <v>0</v>
      </c>
      <c r="I4075" s="162">
        <v>0</v>
      </c>
      <c r="J4075" s="162">
        <v>0</v>
      </c>
      <c r="K4075" s="163">
        <f>Лист4!E4073/1000</f>
        <v>6.069</v>
      </c>
      <c r="L4075" s="164"/>
      <c r="M4075" s="164"/>
    </row>
    <row r="4076" spans="1:13" s="171" customFormat="1" ht="33" customHeight="1" x14ac:dyDescent="0.25">
      <c r="A4076" s="45" t="str">
        <f>Лист4!A4074</f>
        <v xml:space="preserve">Школьная ул. д.3 </v>
      </c>
      <c r="B4076" s="185" t="str">
        <f>Лист4!C4074</f>
        <v>Черноярский район, с. Ушаковка</v>
      </c>
      <c r="C4076" s="46">
        <f t="shared" si="126"/>
        <v>10.098608</v>
      </c>
      <c r="D4076" s="46">
        <f t="shared" si="127"/>
        <v>0.64459200000000005</v>
      </c>
      <c r="E4076" s="160">
        <v>0</v>
      </c>
      <c r="F4076" s="161">
        <v>0.64459200000000005</v>
      </c>
      <c r="G4076" s="162">
        <v>0</v>
      </c>
      <c r="H4076" s="162">
        <v>0</v>
      </c>
      <c r="I4076" s="162">
        <v>0</v>
      </c>
      <c r="J4076" s="162">
        <v>0</v>
      </c>
      <c r="K4076" s="163">
        <f>Лист4!E4074/1000</f>
        <v>10.7432</v>
      </c>
      <c r="L4076" s="164"/>
      <c r="M4076" s="164"/>
    </row>
    <row r="4077" spans="1:13" s="171" customFormat="1" ht="37.5" customHeight="1" x14ac:dyDescent="0.25">
      <c r="A4077" s="45" t="str">
        <f>Лист4!A4075</f>
        <v xml:space="preserve">Школьная ул. д.4 </v>
      </c>
      <c r="B4077" s="185" t="str">
        <f>Лист4!C4075</f>
        <v>Черноярский район, с. Ушаковка</v>
      </c>
      <c r="C4077" s="46">
        <f t="shared" si="126"/>
        <v>2.74668</v>
      </c>
      <c r="D4077" s="46">
        <f t="shared" si="127"/>
        <v>0.17532000000000003</v>
      </c>
      <c r="E4077" s="160">
        <v>0</v>
      </c>
      <c r="F4077" s="161">
        <v>0.17532000000000003</v>
      </c>
      <c r="G4077" s="162">
        <v>0</v>
      </c>
      <c r="H4077" s="162">
        <v>0</v>
      </c>
      <c r="I4077" s="162">
        <v>0</v>
      </c>
      <c r="J4077" s="162">
        <v>0</v>
      </c>
      <c r="K4077" s="163">
        <f>Лист4!E4075/1000</f>
        <v>2.9220000000000002</v>
      </c>
      <c r="L4077" s="164"/>
      <c r="M4077" s="164"/>
    </row>
    <row r="4078" spans="1:13" s="171" customFormat="1" ht="35.25" customHeight="1" x14ac:dyDescent="0.25">
      <c r="A4078" s="45" t="str">
        <f>Лист4!A4076</f>
        <v xml:space="preserve">Школьная ул. д.5 </v>
      </c>
      <c r="B4078" s="185" t="str">
        <f>Лист4!C4076</f>
        <v>Черноярский район, с. Ушаковка</v>
      </c>
      <c r="C4078" s="46">
        <f t="shared" si="126"/>
        <v>9.0239999999999991</v>
      </c>
      <c r="D4078" s="46">
        <f t="shared" si="127"/>
        <v>0.57600000000000007</v>
      </c>
      <c r="E4078" s="160">
        <v>0</v>
      </c>
      <c r="F4078" s="161">
        <v>0.57600000000000007</v>
      </c>
      <c r="G4078" s="162">
        <v>0</v>
      </c>
      <c r="H4078" s="162">
        <v>0</v>
      </c>
      <c r="I4078" s="162">
        <v>0</v>
      </c>
      <c r="J4078" s="162">
        <v>0</v>
      </c>
      <c r="K4078" s="163">
        <f>Лист4!E4076/1000</f>
        <v>9.6</v>
      </c>
      <c r="L4078" s="164"/>
      <c r="M4078" s="164"/>
    </row>
    <row r="4079" spans="1:13" s="171" customFormat="1" ht="30" customHeight="1" x14ac:dyDescent="0.25">
      <c r="A4079" s="45" t="str">
        <f>Лист4!A4077</f>
        <v xml:space="preserve">Школьная ул. д.7 </v>
      </c>
      <c r="B4079" s="185" t="str">
        <f>Лист4!C4077</f>
        <v>Черноярский район, с. Ушаковка</v>
      </c>
      <c r="C4079" s="46">
        <f t="shared" si="126"/>
        <v>24.844106</v>
      </c>
      <c r="D4079" s="46">
        <f t="shared" si="127"/>
        <v>1.5857939999999999</v>
      </c>
      <c r="E4079" s="160">
        <v>0</v>
      </c>
      <c r="F4079" s="161">
        <v>1.5857939999999999</v>
      </c>
      <c r="G4079" s="162">
        <v>0</v>
      </c>
      <c r="H4079" s="162">
        <v>0</v>
      </c>
      <c r="I4079" s="162">
        <v>0</v>
      </c>
      <c r="J4079" s="162">
        <v>0</v>
      </c>
      <c r="K4079" s="163">
        <f>Лист4!E4077/1000</f>
        <v>26.4299</v>
      </c>
      <c r="L4079" s="164"/>
      <c r="M4079" s="164"/>
    </row>
    <row r="4080" spans="1:13" s="171" customFormat="1" ht="36" customHeight="1" x14ac:dyDescent="0.25">
      <c r="A4080" s="45" t="str">
        <f>Лист4!A4078</f>
        <v xml:space="preserve">1 Мая ул. д.42А </v>
      </c>
      <c r="B4080" s="185" t="str">
        <f>Лист4!C4078</f>
        <v>Черноярский район, с. Чёрный Яр</v>
      </c>
      <c r="C4080" s="46">
        <f t="shared" si="126"/>
        <v>34.093800000000002</v>
      </c>
      <c r="D4080" s="46">
        <f t="shared" si="127"/>
        <v>2.1762000000000001</v>
      </c>
      <c r="E4080" s="160">
        <v>0</v>
      </c>
      <c r="F4080" s="161">
        <v>2.1762000000000001</v>
      </c>
      <c r="G4080" s="162">
        <v>0</v>
      </c>
      <c r="H4080" s="162">
        <v>0</v>
      </c>
      <c r="I4080" s="162">
        <v>0</v>
      </c>
      <c r="J4080" s="162">
        <v>0</v>
      </c>
      <c r="K4080" s="163">
        <f>Лист4!E4078/1000</f>
        <v>36.270000000000003</v>
      </c>
      <c r="L4080" s="164"/>
      <c r="M4080" s="164"/>
    </row>
    <row r="4081" spans="1:13" s="171" customFormat="1" ht="34.5" customHeight="1" x14ac:dyDescent="0.25">
      <c r="A4081" s="45" t="str">
        <f>Лист4!A4079</f>
        <v xml:space="preserve">70 лет ВЛКСМ мкн. д.1 </v>
      </c>
      <c r="B4081" s="185" t="str">
        <f>Лист4!C4079</f>
        <v>Черноярский район, с. Чёрный Яр</v>
      </c>
      <c r="C4081" s="46">
        <f t="shared" si="126"/>
        <v>53.539110000000001</v>
      </c>
      <c r="D4081" s="46">
        <f t="shared" si="127"/>
        <v>3.4173900000000001</v>
      </c>
      <c r="E4081" s="160">
        <v>0</v>
      </c>
      <c r="F4081" s="161">
        <v>3.4173900000000001</v>
      </c>
      <c r="G4081" s="162">
        <v>0</v>
      </c>
      <c r="H4081" s="162">
        <v>0</v>
      </c>
      <c r="I4081" s="162">
        <v>0</v>
      </c>
      <c r="J4081" s="162">
        <v>0</v>
      </c>
      <c r="K4081" s="163">
        <f>Лист4!E4079/1000</f>
        <v>56.956499999999998</v>
      </c>
      <c r="L4081" s="164"/>
      <c r="M4081" s="164"/>
    </row>
    <row r="4082" spans="1:13" s="171" customFormat="1" ht="39" customHeight="1" x14ac:dyDescent="0.25">
      <c r="A4082" s="45" t="str">
        <f>Лист4!A4080</f>
        <v xml:space="preserve">70 лет ВЛКСМ мкн. д.2 </v>
      </c>
      <c r="B4082" s="185" t="str">
        <f>Лист4!C4080</f>
        <v>Черноярский район, с. Чёрный Яр</v>
      </c>
      <c r="C4082" s="46">
        <f t="shared" si="126"/>
        <v>56.643272000000003</v>
      </c>
      <c r="D4082" s="46">
        <f t="shared" si="127"/>
        <v>3.6155280000000003</v>
      </c>
      <c r="E4082" s="160">
        <v>0</v>
      </c>
      <c r="F4082" s="161">
        <v>3.6155280000000003</v>
      </c>
      <c r="G4082" s="162">
        <v>0</v>
      </c>
      <c r="H4082" s="162">
        <v>0</v>
      </c>
      <c r="I4082" s="162">
        <v>0</v>
      </c>
      <c r="J4082" s="162">
        <v>0</v>
      </c>
      <c r="K4082" s="163">
        <f>Лист4!E4080/1000</f>
        <v>60.258800000000001</v>
      </c>
      <c r="L4082" s="164"/>
      <c r="M4082" s="164"/>
    </row>
    <row r="4083" spans="1:13" s="171" customFormat="1" ht="36" customHeight="1" x14ac:dyDescent="0.25">
      <c r="A4083" s="45" t="str">
        <f>Лист4!A4081</f>
        <v xml:space="preserve">70 лет ВЛКСМ мкн. д.3 </v>
      </c>
      <c r="B4083" s="185" t="str">
        <f>Лист4!C4081</f>
        <v>Черноярский район, с. Чёрный Яр</v>
      </c>
      <c r="C4083" s="46">
        <f t="shared" si="126"/>
        <v>45.671686000000001</v>
      </c>
      <c r="D4083" s="46">
        <f t="shared" si="127"/>
        <v>2.9152139999999997</v>
      </c>
      <c r="E4083" s="160">
        <v>0</v>
      </c>
      <c r="F4083" s="161">
        <v>2.9152139999999997</v>
      </c>
      <c r="G4083" s="162">
        <v>0</v>
      </c>
      <c r="H4083" s="162">
        <v>0</v>
      </c>
      <c r="I4083" s="162">
        <v>0</v>
      </c>
      <c r="J4083" s="162">
        <v>0</v>
      </c>
      <c r="K4083" s="163">
        <f>Лист4!E4081/1000</f>
        <v>48.5869</v>
      </c>
      <c r="L4083" s="164"/>
      <c r="M4083" s="164"/>
    </row>
    <row r="4084" spans="1:13" s="171" customFormat="1" ht="33.75" customHeight="1" x14ac:dyDescent="0.25">
      <c r="A4084" s="45" t="str">
        <f>Лист4!A4082</f>
        <v xml:space="preserve">70 лет ВЛКСМ мкн. д.4 </v>
      </c>
      <c r="B4084" s="185" t="str">
        <f>Лист4!C4082</f>
        <v>Черноярский район, с. Чёрный Яр</v>
      </c>
      <c r="C4084" s="46">
        <f t="shared" si="126"/>
        <v>30.403453999999996</v>
      </c>
      <c r="D4084" s="46">
        <f t="shared" si="127"/>
        <v>1.9406459999999999</v>
      </c>
      <c r="E4084" s="160">
        <v>0</v>
      </c>
      <c r="F4084" s="161">
        <v>1.9406459999999999</v>
      </c>
      <c r="G4084" s="162">
        <v>0</v>
      </c>
      <c r="H4084" s="162">
        <v>0</v>
      </c>
      <c r="I4084" s="162">
        <v>0</v>
      </c>
      <c r="J4084" s="162">
        <v>0</v>
      </c>
      <c r="K4084" s="163">
        <f>Лист4!E4082/1000</f>
        <v>32.344099999999997</v>
      </c>
      <c r="L4084" s="164"/>
      <c r="M4084" s="164"/>
    </row>
    <row r="4085" spans="1:13" s="171" customFormat="1" ht="36.75" customHeight="1" x14ac:dyDescent="0.25">
      <c r="A4085" s="45" t="str">
        <f>Лист4!A4083</f>
        <v xml:space="preserve">70 лет ВЛКСМ мкн. д.5 </v>
      </c>
      <c r="B4085" s="185" t="str">
        <f>Лист4!C4083</f>
        <v>Черноярский район, с. Чёрный Яр</v>
      </c>
      <c r="C4085" s="46">
        <f t="shared" si="126"/>
        <v>34.638623999999993</v>
      </c>
      <c r="D4085" s="46">
        <f t="shared" si="127"/>
        <v>2.2109759999999996</v>
      </c>
      <c r="E4085" s="160">
        <v>0</v>
      </c>
      <c r="F4085" s="161">
        <v>2.2109759999999996</v>
      </c>
      <c r="G4085" s="162">
        <v>0</v>
      </c>
      <c r="H4085" s="162">
        <v>0</v>
      </c>
      <c r="I4085" s="162">
        <v>0</v>
      </c>
      <c r="J4085" s="162">
        <v>0</v>
      </c>
      <c r="K4085" s="163">
        <f>Лист4!E4083/1000</f>
        <v>36.849599999999995</v>
      </c>
      <c r="L4085" s="164"/>
      <c r="M4085" s="164"/>
    </row>
    <row r="4086" spans="1:13" s="171" customFormat="1" ht="36.75" customHeight="1" x14ac:dyDescent="0.25">
      <c r="A4086" s="45" t="str">
        <f>Лист4!A4084</f>
        <v xml:space="preserve">70 лет ВЛКСМ мкн. д.6 </v>
      </c>
      <c r="B4086" s="185" t="str">
        <f>Лист4!C4084</f>
        <v>Черноярский район, с. Чёрный Яр</v>
      </c>
      <c r="C4086" s="46">
        <f t="shared" si="126"/>
        <v>0</v>
      </c>
      <c r="D4086" s="46">
        <f t="shared" si="127"/>
        <v>0</v>
      </c>
      <c r="E4086" s="160">
        <v>0</v>
      </c>
      <c r="F4086" s="161">
        <v>0</v>
      </c>
      <c r="G4086" s="162">
        <v>0</v>
      </c>
      <c r="H4086" s="162">
        <v>0</v>
      </c>
      <c r="I4086" s="162">
        <v>0</v>
      </c>
      <c r="J4086" s="162">
        <v>0</v>
      </c>
      <c r="K4086" s="163">
        <f>Лист4!E4084/1000</f>
        <v>0</v>
      </c>
      <c r="L4086" s="164"/>
      <c r="M4086" s="164"/>
    </row>
    <row r="4087" spans="1:13" s="171" customFormat="1" ht="37.5" customHeight="1" x14ac:dyDescent="0.25">
      <c r="A4087" s="45" t="str">
        <f>Лист4!A4085</f>
        <v xml:space="preserve">Ворошилова ул. д.20 </v>
      </c>
      <c r="B4087" s="185" t="str">
        <f>Лист4!C4085</f>
        <v>Черноярский район, с. Чёрный Яр</v>
      </c>
      <c r="C4087" s="46">
        <f t="shared" si="126"/>
        <v>0.13300999999999999</v>
      </c>
      <c r="D4087" s="46">
        <f t="shared" si="127"/>
        <v>8.4899999999999993E-3</v>
      </c>
      <c r="E4087" s="160">
        <v>0</v>
      </c>
      <c r="F4087" s="161">
        <v>8.4899999999999993E-3</v>
      </c>
      <c r="G4087" s="162">
        <v>0</v>
      </c>
      <c r="H4087" s="162">
        <v>0</v>
      </c>
      <c r="I4087" s="162">
        <v>0</v>
      </c>
      <c r="J4087" s="162">
        <v>0</v>
      </c>
      <c r="K4087" s="163">
        <f>Лист4!E4085/1000</f>
        <v>0.14149999999999999</v>
      </c>
      <c r="L4087" s="164"/>
      <c r="M4087" s="164"/>
    </row>
    <row r="4088" spans="1:13" s="171" customFormat="1" ht="35.25" customHeight="1" x14ac:dyDescent="0.25">
      <c r="A4088" s="45" t="str">
        <f>Лист4!A4086</f>
        <v xml:space="preserve">Ворошилова ул. д.22 </v>
      </c>
      <c r="B4088" s="185" t="str">
        <f>Лист4!C4086</f>
        <v>Черноярский район, с. Чёрный Яр</v>
      </c>
      <c r="C4088" s="46">
        <f t="shared" si="126"/>
        <v>5.3044199999999995</v>
      </c>
      <c r="D4088" s="46">
        <f t="shared" si="127"/>
        <v>0.33857999999999999</v>
      </c>
      <c r="E4088" s="160">
        <v>0</v>
      </c>
      <c r="F4088" s="161">
        <v>0.33857999999999999</v>
      </c>
      <c r="G4088" s="162">
        <v>0</v>
      </c>
      <c r="H4088" s="162">
        <v>0</v>
      </c>
      <c r="I4088" s="162">
        <v>0</v>
      </c>
      <c r="J4088" s="162">
        <v>0</v>
      </c>
      <c r="K4088" s="163">
        <f>Лист4!E4086/1000</f>
        <v>5.6429999999999998</v>
      </c>
      <c r="L4088" s="164"/>
      <c r="M4088" s="164"/>
    </row>
    <row r="4089" spans="1:13" s="171" customFormat="1" ht="34.5" customHeight="1" x14ac:dyDescent="0.25">
      <c r="A4089" s="45" t="str">
        <f>Лист4!A4087</f>
        <v xml:space="preserve">Ворошилова ул. д.32 </v>
      </c>
      <c r="B4089" s="185" t="str">
        <f>Лист4!C4087</f>
        <v>Черноярский район, с. Чёрный Яр</v>
      </c>
      <c r="C4089" s="46">
        <f t="shared" si="126"/>
        <v>0</v>
      </c>
      <c r="D4089" s="46">
        <f t="shared" si="127"/>
        <v>0</v>
      </c>
      <c r="E4089" s="160">
        <v>0</v>
      </c>
      <c r="F4089" s="161">
        <v>0</v>
      </c>
      <c r="G4089" s="162">
        <v>0</v>
      </c>
      <c r="H4089" s="162">
        <v>0</v>
      </c>
      <c r="I4089" s="162">
        <v>0</v>
      </c>
      <c r="J4089" s="162">
        <v>0</v>
      </c>
      <c r="K4089" s="163">
        <f>Лист4!E4087/1000</f>
        <v>0</v>
      </c>
      <c r="L4089" s="164"/>
      <c r="M4089" s="164"/>
    </row>
    <row r="4090" spans="1:13" s="171" customFormat="1" ht="33" customHeight="1" x14ac:dyDescent="0.25">
      <c r="A4090" s="45" t="str">
        <f>Лист4!A4088</f>
        <v xml:space="preserve">Красногвардейская ул. д.2А </v>
      </c>
      <c r="B4090" s="185" t="str">
        <f>Лист4!C4088</f>
        <v>Черноярский район, с. Чёрный Яр</v>
      </c>
      <c r="C4090" s="46">
        <f t="shared" si="126"/>
        <v>0</v>
      </c>
      <c r="D4090" s="46">
        <f t="shared" si="127"/>
        <v>0</v>
      </c>
      <c r="E4090" s="160">
        <v>0</v>
      </c>
      <c r="F4090" s="161">
        <v>0</v>
      </c>
      <c r="G4090" s="162">
        <v>0</v>
      </c>
      <c r="H4090" s="162">
        <v>0</v>
      </c>
      <c r="I4090" s="162">
        <v>0</v>
      </c>
      <c r="J4090" s="162">
        <v>0</v>
      </c>
      <c r="K4090" s="163">
        <f>Лист4!E4088/1000</f>
        <v>0</v>
      </c>
      <c r="L4090" s="164"/>
      <c r="M4090" s="164"/>
    </row>
    <row r="4091" spans="1:13" s="171" customFormat="1" ht="31.5" customHeight="1" x14ac:dyDescent="0.25">
      <c r="A4091" s="45" t="str">
        <f>Лист4!A4089</f>
        <v xml:space="preserve">Л. Рейснер ул. д.2 </v>
      </c>
      <c r="B4091" s="185" t="str">
        <f>Лист4!C4089</f>
        <v>Черноярский район, с. Чёрный Яр</v>
      </c>
      <c r="C4091" s="46">
        <f t="shared" si="126"/>
        <v>44.360197999999997</v>
      </c>
      <c r="D4091" s="46">
        <f t="shared" si="127"/>
        <v>2.831502</v>
      </c>
      <c r="E4091" s="160">
        <v>0</v>
      </c>
      <c r="F4091" s="161">
        <v>2.831502</v>
      </c>
      <c r="G4091" s="162">
        <v>0</v>
      </c>
      <c r="H4091" s="162">
        <v>0</v>
      </c>
      <c r="I4091" s="162">
        <v>0</v>
      </c>
      <c r="J4091" s="162">
        <v>0</v>
      </c>
      <c r="K4091" s="163">
        <f>Лист4!E4089/1000</f>
        <v>47.191699999999997</v>
      </c>
      <c r="L4091" s="164"/>
      <c r="M4091" s="164"/>
    </row>
    <row r="4092" spans="1:13" s="171" customFormat="1" ht="31.5" customHeight="1" x14ac:dyDescent="0.25">
      <c r="A4092" s="45" t="str">
        <f>Лист4!A4090</f>
        <v xml:space="preserve">Ленина пл д.13 </v>
      </c>
      <c r="B4092" s="185" t="str">
        <f>Лист4!C4090</f>
        <v>Черноярский район, с. Чёрный Яр</v>
      </c>
      <c r="C4092" s="46">
        <f t="shared" si="126"/>
        <v>12.254968</v>
      </c>
      <c r="D4092" s="46">
        <f t="shared" si="127"/>
        <v>0.78223200000000004</v>
      </c>
      <c r="E4092" s="160">
        <v>0</v>
      </c>
      <c r="F4092" s="161">
        <v>0.78223200000000004</v>
      </c>
      <c r="G4092" s="162">
        <v>0</v>
      </c>
      <c r="H4092" s="162">
        <v>0</v>
      </c>
      <c r="I4092" s="162">
        <v>0</v>
      </c>
      <c r="J4092" s="162">
        <v>0</v>
      </c>
      <c r="K4092" s="163">
        <f>Лист4!E4090/1000</f>
        <v>13.0372</v>
      </c>
      <c r="L4092" s="164"/>
      <c r="M4092" s="164"/>
    </row>
    <row r="4093" spans="1:13" s="171" customFormat="1" ht="36" customHeight="1" x14ac:dyDescent="0.25">
      <c r="A4093" s="45" t="str">
        <f>Лист4!A4091</f>
        <v xml:space="preserve">М. Жукова ул. д.45 </v>
      </c>
      <c r="B4093" s="185" t="str">
        <f>Лист4!C4091</f>
        <v>Черноярский район, с. Чёрный Яр</v>
      </c>
      <c r="C4093" s="46">
        <f t="shared" ref="C4093:C4156" si="128">K4093+J4093-F4093</f>
        <v>36.525768000000006</v>
      </c>
      <c r="D4093" s="46">
        <f t="shared" ref="D4093:D4156" si="129">F4093</f>
        <v>2.3314320000000004</v>
      </c>
      <c r="E4093" s="160">
        <v>0</v>
      </c>
      <c r="F4093" s="161">
        <v>2.3314320000000004</v>
      </c>
      <c r="G4093" s="162">
        <v>0</v>
      </c>
      <c r="H4093" s="162">
        <v>0</v>
      </c>
      <c r="I4093" s="162">
        <v>0</v>
      </c>
      <c r="J4093" s="162">
        <v>0</v>
      </c>
      <c r="K4093" s="163">
        <f>Лист4!E4091/1000</f>
        <v>38.857200000000006</v>
      </c>
      <c r="L4093" s="164"/>
      <c r="M4093" s="164"/>
    </row>
    <row r="4094" spans="1:13" s="171" customFormat="1" ht="36" customHeight="1" x14ac:dyDescent="0.25">
      <c r="A4094" s="45" t="str">
        <f>Лист4!A4092</f>
        <v xml:space="preserve">М. Жукова ул. д.47 </v>
      </c>
      <c r="B4094" s="185" t="str">
        <f>Лист4!C4092</f>
        <v>Черноярский район, с. Чёрный Яр</v>
      </c>
      <c r="C4094" s="46">
        <f t="shared" si="128"/>
        <v>43.931464000000005</v>
      </c>
      <c r="D4094" s="46">
        <f t="shared" si="129"/>
        <v>2.8041360000000002</v>
      </c>
      <c r="E4094" s="160">
        <v>0</v>
      </c>
      <c r="F4094" s="161">
        <v>2.8041360000000002</v>
      </c>
      <c r="G4094" s="162">
        <v>0</v>
      </c>
      <c r="H4094" s="162">
        <v>0</v>
      </c>
      <c r="I4094" s="162">
        <v>0</v>
      </c>
      <c r="J4094" s="162">
        <v>0</v>
      </c>
      <c r="K4094" s="163">
        <f>Лист4!E4092/1000</f>
        <v>46.735600000000005</v>
      </c>
      <c r="L4094" s="164"/>
      <c r="M4094" s="164"/>
    </row>
    <row r="4095" spans="1:13" s="171" customFormat="1" ht="38.25" customHeight="1" x14ac:dyDescent="0.25">
      <c r="A4095" s="45" t="str">
        <f>Лист4!A4093</f>
        <v xml:space="preserve">М. Жукова ул. д.49 </v>
      </c>
      <c r="B4095" s="185" t="str">
        <f>Лист4!C4093</f>
        <v>Черноярский район, с. Чёрный Яр</v>
      </c>
      <c r="C4095" s="46">
        <f t="shared" si="128"/>
        <v>71.598484000000013</v>
      </c>
      <c r="D4095" s="46">
        <f t="shared" si="129"/>
        <v>4.5701160000000005</v>
      </c>
      <c r="E4095" s="160">
        <v>0</v>
      </c>
      <c r="F4095" s="161">
        <v>4.5701160000000005</v>
      </c>
      <c r="G4095" s="162">
        <v>0</v>
      </c>
      <c r="H4095" s="162">
        <v>0</v>
      </c>
      <c r="I4095" s="162">
        <v>0</v>
      </c>
      <c r="J4095" s="162">
        <v>0</v>
      </c>
      <c r="K4095" s="163">
        <f>Лист4!E4093/1000</f>
        <v>76.168600000000012</v>
      </c>
      <c r="L4095" s="164"/>
      <c r="M4095" s="164"/>
    </row>
    <row r="4096" spans="1:13" s="171" customFormat="1" ht="35.25" customHeight="1" x14ac:dyDescent="0.25">
      <c r="A4096" s="45" t="str">
        <f>Лист4!A4094</f>
        <v xml:space="preserve">Молодежная ул. д.12 </v>
      </c>
      <c r="B4096" s="185" t="str">
        <f>Лист4!C4094</f>
        <v>Черноярский район, с. Чёрный Яр</v>
      </c>
      <c r="C4096" s="46">
        <f t="shared" si="128"/>
        <v>7.0537599999999996</v>
      </c>
      <c r="D4096" s="46">
        <f t="shared" si="129"/>
        <v>0.45023999999999997</v>
      </c>
      <c r="E4096" s="160">
        <v>0</v>
      </c>
      <c r="F4096" s="161">
        <v>0.45023999999999997</v>
      </c>
      <c r="G4096" s="162">
        <v>0</v>
      </c>
      <c r="H4096" s="162">
        <v>0</v>
      </c>
      <c r="I4096" s="162">
        <v>0</v>
      </c>
      <c r="J4096" s="162">
        <v>0</v>
      </c>
      <c r="K4096" s="163">
        <f>Лист4!E4094/1000</f>
        <v>7.5039999999999996</v>
      </c>
      <c r="L4096" s="164"/>
      <c r="M4096" s="164"/>
    </row>
    <row r="4097" spans="1:13" s="171" customFormat="1" ht="36.75" customHeight="1" x14ac:dyDescent="0.25">
      <c r="A4097" s="45" t="str">
        <f>Лист4!A4095</f>
        <v xml:space="preserve">Молодежный пер. д.2 </v>
      </c>
      <c r="B4097" s="185" t="str">
        <f>Лист4!C4095</f>
        <v>Черноярский район, с. Чёрный Яр</v>
      </c>
      <c r="C4097" s="46">
        <f t="shared" si="128"/>
        <v>6.050592</v>
      </c>
      <c r="D4097" s="46">
        <f t="shared" si="129"/>
        <v>0.386208</v>
      </c>
      <c r="E4097" s="160">
        <v>0</v>
      </c>
      <c r="F4097" s="161">
        <v>0.386208</v>
      </c>
      <c r="G4097" s="162">
        <v>0</v>
      </c>
      <c r="H4097" s="162">
        <v>0</v>
      </c>
      <c r="I4097" s="162">
        <v>0</v>
      </c>
      <c r="J4097" s="162">
        <v>0</v>
      </c>
      <c r="K4097" s="163">
        <f>Лист4!E4095/1000</f>
        <v>6.4367999999999999</v>
      </c>
      <c r="L4097" s="164"/>
      <c r="M4097" s="164"/>
    </row>
    <row r="4098" spans="1:13" s="171" customFormat="1" ht="34.5" customHeight="1" x14ac:dyDescent="0.25">
      <c r="A4098" s="45" t="str">
        <f>Лист4!A4096</f>
        <v xml:space="preserve">Победы ул. д.23 </v>
      </c>
      <c r="B4098" s="185" t="str">
        <f>Лист4!C4096</f>
        <v>Черноярский район, с. Чёрный Яр</v>
      </c>
      <c r="C4098" s="46">
        <f t="shared" si="128"/>
        <v>9.9447299999999998</v>
      </c>
      <c r="D4098" s="46">
        <f t="shared" si="129"/>
        <v>0.63477000000000006</v>
      </c>
      <c r="E4098" s="160">
        <v>0</v>
      </c>
      <c r="F4098" s="161">
        <v>0.63477000000000006</v>
      </c>
      <c r="G4098" s="162">
        <v>0</v>
      </c>
      <c r="H4098" s="162">
        <v>0</v>
      </c>
      <c r="I4098" s="162">
        <v>0</v>
      </c>
      <c r="J4098" s="162">
        <v>0</v>
      </c>
      <c r="K4098" s="163">
        <f>Лист4!E4096/1000</f>
        <v>10.579499999999999</v>
      </c>
      <c r="L4098" s="164"/>
      <c r="M4098" s="164"/>
    </row>
    <row r="4099" spans="1:13" s="171" customFormat="1" ht="30.75" customHeight="1" x14ac:dyDescent="0.25">
      <c r="A4099" s="45" t="str">
        <f>Лист4!A4097</f>
        <v xml:space="preserve">Победы ул. д.25 </v>
      </c>
      <c r="B4099" s="185" t="str">
        <f>Лист4!C4097</f>
        <v>Черноярский район, с. Чёрный Яр</v>
      </c>
      <c r="C4099" s="46">
        <f t="shared" si="128"/>
        <v>26.015533999999999</v>
      </c>
      <c r="D4099" s="46">
        <f t="shared" si="129"/>
        <v>1.6605659999999998</v>
      </c>
      <c r="E4099" s="160">
        <v>0</v>
      </c>
      <c r="F4099" s="161">
        <v>1.6605659999999998</v>
      </c>
      <c r="G4099" s="162">
        <v>0</v>
      </c>
      <c r="H4099" s="162">
        <v>0</v>
      </c>
      <c r="I4099" s="162">
        <v>0</v>
      </c>
      <c r="J4099" s="162">
        <v>0</v>
      </c>
      <c r="K4099" s="163">
        <f>Лист4!E4097/1000</f>
        <v>27.676099999999998</v>
      </c>
      <c r="L4099" s="164"/>
      <c r="M4099" s="164"/>
    </row>
    <row r="4100" spans="1:13" s="171" customFormat="1" ht="34.5" customHeight="1" x14ac:dyDescent="0.25">
      <c r="A4100" s="45" t="str">
        <f>Лист4!A4098</f>
        <v xml:space="preserve">Победы ул. д.27 </v>
      </c>
      <c r="B4100" s="185" t="str">
        <f>Лист4!C4098</f>
        <v>Черноярский район, с. Чёрный Яр</v>
      </c>
      <c r="C4100" s="46">
        <f t="shared" si="128"/>
        <v>18.69566</v>
      </c>
      <c r="D4100" s="46">
        <f t="shared" si="129"/>
        <v>1.1933399999999998</v>
      </c>
      <c r="E4100" s="160">
        <v>0</v>
      </c>
      <c r="F4100" s="161">
        <v>1.1933399999999998</v>
      </c>
      <c r="G4100" s="162">
        <v>0</v>
      </c>
      <c r="H4100" s="162">
        <v>0</v>
      </c>
      <c r="I4100" s="162">
        <v>0</v>
      </c>
      <c r="J4100" s="162">
        <v>0</v>
      </c>
      <c r="K4100" s="163">
        <f>Лист4!E4098/1000</f>
        <v>19.888999999999999</v>
      </c>
      <c r="L4100" s="164"/>
      <c r="M4100" s="164"/>
    </row>
    <row r="4101" spans="1:13" s="171" customFormat="1" ht="34.5" customHeight="1" x14ac:dyDescent="0.25">
      <c r="A4101" s="45" t="str">
        <f>Лист4!A4099</f>
        <v xml:space="preserve">Победы ул. д.52 </v>
      </c>
      <c r="B4101" s="185" t="str">
        <f>Лист4!C4099</f>
        <v>Черноярский район, с. Чёрный Яр</v>
      </c>
      <c r="C4101" s="46">
        <f t="shared" si="128"/>
        <v>27.626035999999999</v>
      </c>
      <c r="D4101" s="46">
        <f t="shared" si="129"/>
        <v>1.7633639999999999</v>
      </c>
      <c r="E4101" s="160">
        <v>0</v>
      </c>
      <c r="F4101" s="161">
        <v>1.7633639999999999</v>
      </c>
      <c r="G4101" s="162">
        <v>0</v>
      </c>
      <c r="H4101" s="162">
        <v>0</v>
      </c>
      <c r="I4101" s="162">
        <v>0</v>
      </c>
      <c r="J4101" s="162">
        <v>0</v>
      </c>
      <c r="K4101" s="163">
        <f>Лист4!E4099/1000</f>
        <v>29.389399999999998</v>
      </c>
      <c r="L4101" s="164"/>
      <c r="M4101" s="164"/>
    </row>
    <row r="4102" spans="1:13" s="171" customFormat="1" ht="16.5" customHeight="1" x14ac:dyDescent="0.25">
      <c r="A4102" s="45" t="str">
        <f>Лист4!A4100</f>
        <v xml:space="preserve">Савельева ул. д.2И </v>
      </c>
      <c r="B4102" s="185" t="str">
        <f>Лист4!C4100</f>
        <v>Черноярский район, с. Чёрный Яр</v>
      </c>
      <c r="C4102" s="46">
        <f t="shared" si="128"/>
        <v>0</v>
      </c>
      <c r="D4102" s="46">
        <f t="shared" si="129"/>
        <v>0</v>
      </c>
      <c r="E4102" s="160">
        <v>0</v>
      </c>
      <c r="F4102" s="161">
        <v>0</v>
      </c>
      <c r="G4102" s="162">
        <v>0</v>
      </c>
      <c r="H4102" s="162">
        <v>0</v>
      </c>
      <c r="I4102" s="162">
        <v>0</v>
      </c>
      <c r="J4102" s="162">
        <v>0</v>
      </c>
      <c r="K4102" s="163">
        <f>Лист4!E4100/1000</f>
        <v>0</v>
      </c>
      <c r="L4102" s="164"/>
      <c r="M4102" s="164"/>
    </row>
    <row r="4103" spans="1:13" s="171" customFormat="1" ht="16.5" customHeight="1" x14ac:dyDescent="0.25">
      <c r="A4103" s="45" t="str">
        <f>Лист4!A4101</f>
        <v xml:space="preserve">Савельева ул. д.43 </v>
      </c>
      <c r="B4103" s="185" t="str">
        <f>Лист4!C4101</f>
        <v>Черноярский район, с. Чёрный Яр</v>
      </c>
      <c r="C4103" s="46">
        <f t="shared" si="128"/>
        <v>0</v>
      </c>
      <c r="D4103" s="46">
        <f t="shared" si="129"/>
        <v>0</v>
      </c>
      <c r="E4103" s="160">
        <v>0</v>
      </c>
      <c r="F4103" s="161">
        <v>0</v>
      </c>
      <c r="G4103" s="162">
        <v>0</v>
      </c>
      <c r="H4103" s="162">
        <v>0</v>
      </c>
      <c r="I4103" s="162">
        <v>0</v>
      </c>
      <c r="J4103" s="162">
        <v>0</v>
      </c>
      <c r="K4103" s="163">
        <f>Лист4!E4101/1000</f>
        <v>0</v>
      </c>
      <c r="L4103" s="164"/>
      <c r="M4103" s="164"/>
    </row>
    <row r="4104" spans="1:13" s="171" customFormat="1" ht="16.5" customHeight="1" x14ac:dyDescent="0.25">
      <c r="A4104" s="45" t="str">
        <f>Лист4!A4102</f>
        <v xml:space="preserve">Сеченова ул. д.2 </v>
      </c>
      <c r="B4104" s="185" t="str">
        <f>Лист4!C4102</f>
        <v>Черноярский район, с. Чёрный Яр</v>
      </c>
      <c r="C4104" s="46">
        <f t="shared" si="128"/>
        <v>67.084509999999995</v>
      </c>
      <c r="D4104" s="46">
        <f t="shared" si="129"/>
        <v>4.2819900000000004</v>
      </c>
      <c r="E4104" s="160">
        <v>0</v>
      </c>
      <c r="F4104" s="161">
        <v>4.2819900000000004</v>
      </c>
      <c r="G4104" s="162">
        <v>0</v>
      </c>
      <c r="H4104" s="162">
        <v>0</v>
      </c>
      <c r="I4104" s="162">
        <v>0</v>
      </c>
      <c r="J4104" s="162">
        <v>0</v>
      </c>
      <c r="K4104" s="163">
        <f>Лист4!E4102/1000</f>
        <v>71.366500000000002</v>
      </c>
      <c r="L4104" s="164"/>
      <c r="M4104" s="164"/>
    </row>
    <row r="4105" spans="1:13" s="171" customFormat="1" ht="16.5" customHeight="1" x14ac:dyDescent="0.25">
      <c r="A4105" s="45" t="str">
        <f>Лист4!A4103</f>
        <v xml:space="preserve">Южный мкн. д.1 </v>
      </c>
      <c r="B4105" s="185" t="str">
        <f>Лист4!C4103</f>
        <v>Черноярский район, с. Чёрный Яр</v>
      </c>
      <c r="C4105" s="46">
        <f t="shared" si="128"/>
        <v>7.8226799999999992</v>
      </c>
      <c r="D4105" s="46">
        <f t="shared" si="129"/>
        <v>0.49931999999999993</v>
      </c>
      <c r="E4105" s="160">
        <v>0</v>
      </c>
      <c r="F4105" s="161">
        <v>0.49931999999999993</v>
      </c>
      <c r="G4105" s="162">
        <v>0</v>
      </c>
      <c r="H4105" s="162">
        <v>0</v>
      </c>
      <c r="I4105" s="162">
        <v>0</v>
      </c>
      <c r="J4105" s="162">
        <v>0</v>
      </c>
      <c r="K4105" s="163">
        <f>Лист4!E4103/1000</f>
        <v>8.3219999999999992</v>
      </c>
      <c r="L4105" s="164"/>
      <c r="M4105" s="164"/>
    </row>
    <row r="4106" spans="1:13" s="171" customFormat="1" ht="16.5" customHeight="1" x14ac:dyDescent="0.25">
      <c r="A4106" s="45" t="str">
        <f>Лист4!A4104</f>
        <v xml:space="preserve">Южный мкн. д.10 </v>
      </c>
      <c r="B4106" s="185" t="str">
        <f>Лист4!C4104</f>
        <v>Черноярский район, с. Чёрный Яр</v>
      </c>
      <c r="C4106" s="46">
        <f t="shared" si="128"/>
        <v>40.386159999999997</v>
      </c>
      <c r="D4106" s="46">
        <f t="shared" si="129"/>
        <v>2.5778399999999997</v>
      </c>
      <c r="E4106" s="160">
        <v>0</v>
      </c>
      <c r="F4106" s="161">
        <v>2.5778399999999997</v>
      </c>
      <c r="G4106" s="162">
        <v>0</v>
      </c>
      <c r="H4106" s="162">
        <v>0</v>
      </c>
      <c r="I4106" s="162">
        <v>0</v>
      </c>
      <c r="J4106" s="162">
        <v>0</v>
      </c>
      <c r="K4106" s="163">
        <f>Лист4!E4104/1000</f>
        <v>42.963999999999999</v>
      </c>
      <c r="L4106" s="164"/>
      <c r="M4106" s="164"/>
    </row>
    <row r="4107" spans="1:13" s="171" customFormat="1" ht="16.5" customHeight="1" x14ac:dyDescent="0.25">
      <c r="A4107" s="45" t="str">
        <f>Лист4!A4105</f>
        <v xml:space="preserve">Южный мкн. д.11 </v>
      </c>
      <c r="B4107" s="185" t="str">
        <f>Лист4!C4105</f>
        <v>Черноярский район, с. Чёрный Яр</v>
      </c>
      <c r="C4107" s="46">
        <f t="shared" si="128"/>
        <v>73.166028000000011</v>
      </c>
      <c r="D4107" s="46">
        <f t="shared" si="129"/>
        <v>4.670172</v>
      </c>
      <c r="E4107" s="160">
        <v>0</v>
      </c>
      <c r="F4107" s="161">
        <v>4.670172</v>
      </c>
      <c r="G4107" s="162">
        <v>0</v>
      </c>
      <c r="H4107" s="162">
        <v>0</v>
      </c>
      <c r="I4107" s="162">
        <v>0</v>
      </c>
      <c r="J4107" s="162">
        <v>0</v>
      </c>
      <c r="K4107" s="163">
        <f>Лист4!E4105/1000</f>
        <v>77.836200000000005</v>
      </c>
      <c r="L4107" s="164"/>
      <c r="M4107" s="164"/>
    </row>
    <row r="4108" spans="1:13" s="171" customFormat="1" ht="33.75" customHeight="1" x14ac:dyDescent="0.25">
      <c r="A4108" s="45" t="str">
        <f>Лист4!A4106</f>
        <v xml:space="preserve">Южный мкн. д.12 </v>
      </c>
      <c r="B4108" s="185" t="str">
        <f>Лист4!C4106</f>
        <v>Черноярский район, с. Чёрный Яр</v>
      </c>
      <c r="C4108" s="46">
        <f t="shared" si="128"/>
        <v>43.293580000000006</v>
      </c>
      <c r="D4108" s="46">
        <f t="shared" si="129"/>
        <v>2.76342</v>
      </c>
      <c r="E4108" s="160">
        <v>0</v>
      </c>
      <c r="F4108" s="161">
        <v>2.76342</v>
      </c>
      <c r="G4108" s="162">
        <v>0</v>
      </c>
      <c r="H4108" s="162">
        <v>0</v>
      </c>
      <c r="I4108" s="162">
        <v>0</v>
      </c>
      <c r="J4108" s="162">
        <v>0</v>
      </c>
      <c r="K4108" s="163">
        <f>Лист4!E4106/1000</f>
        <v>46.057000000000002</v>
      </c>
      <c r="L4108" s="164"/>
      <c r="M4108" s="164"/>
    </row>
    <row r="4109" spans="1:13" s="171" customFormat="1" ht="36" customHeight="1" x14ac:dyDescent="0.25">
      <c r="A4109" s="45" t="str">
        <f>Лист4!A4107</f>
        <v xml:space="preserve">Южный мкн. д.2 </v>
      </c>
      <c r="B4109" s="185" t="str">
        <f>Лист4!C4107</f>
        <v>Черноярский район, с. Чёрный Яр</v>
      </c>
      <c r="C4109" s="46">
        <f t="shared" si="128"/>
        <v>0</v>
      </c>
      <c r="D4109" s="46">
        <f t="shared" si="129"/>
        <v>0</v>
      </c>
      <c r="E4109" s="160">
        <v>0</v>
      </c>
      <c r="F4109" s="161">
        <v>0</v>
      </c>
      <c r="G4109" s="162">
        <v>0</v>
      </c>
      <c r="H4109" s="162">
        <v>0</v>
      </c>
      <c r="I4109" s="162">
        <v>0</v>
      </c>
      <c r="J4109" s="162">
        <v>0</v>
      </c>
      <c r="K4109" s="163">
        <f>Лист4!E4107/1000</f>
        <v>0</v>
      </c>
      <c r="L4109" s="164"/>
      <c r="M4109" s="164"/>
    </row>
    <row r="4110" spans="1:13" s="171" customFormat="1" ht="32.25" customHeight="1" x14ac:dyDescent="0.25">
      <c r="A4110" s="45" t="str">
        <f>Лист4!A4108</f>
        <v xml:space="preserve">Южный мкн. д.3 </v>
      </c>
      <c r="B4110" s="185" t="str">
        <f>Лист4!C4108</f>
        <v>Черноярский район, с. Чёрный Яр</v>
      </c>
      <c r="C4110" s="46">
        <f t="shared" si="128"/>
        <v>14.706863999999999</v>
      </c>
      <c r="D4110" s="46">
        <f t="shared" si="129"/>
        <v>0.93873600000000001</v>
      </c>
      <c r="E4110" s="160">
        <v>0</v>
      </c>
      <c r="F4110" s="161">
        <v>0.93873600000000001</v>
      </c>
      <c r="G4110" s="162">
        <v>0</v>
      </c>
      <c r="H4110" s="162">
        <v>0</v>
      </c>
      <c r="I4110" s="162">
        <v>0</v>
      </c>
      <c r="J4110" s="162">
        <v>0</v>
      </c>
      <c r="K4110" s="163">
        <f>Лист4!E4108/1000</f>
        <v>15.6456</v>
      </c>
      <c r="L4110" s="164"/>
      <c r="M4110" s="164"/>
    </row>
    <row r="4111" spans="1:13" s="171" customFormat="1" ht="36.75" customHeight="1" x14ac:dyDescent="0.25">
      <c r="A4111" s="45" t="str">
        <f>Лист4!A4109</f>
        <v xml:space="preserve">Южный мкн. д.4 </v>
      </c>
      <c r="B4111" s="185" t="str">
        <f>Лист4!C4109</f>
        <v>Черноярский район, с. Чёрный Яр</v>
      </c>
      <c r="C4111" s="46">
        <f t="shared" si="128"/>
        <v>0.94</v>
      </c>
      <c r="D4111" s="46">
        <f t="shared" si="129"/>
        <v>0.06</v>
      </c>
      <c r="E4111" s="160">
        <v>0</v>
      </c>
      <c r="F4111" s="161">
        <v>0.06</v>
      </c>
      <c r="G4111" s="162">
        <v>0</v>
      </c>
      <c r="H4111" s="162">
        <v>0</v>
      </c>
      <c r="I4111" s="162">
        <v>0</v>
      </c>
      <c r="J4111" s="162">
        <v>0</v>
      </c>
      <c r="K4111" s="163">
        <f>Лист4!E4109/1000</f>
        <v>1</v>
      </c>
      <c r="L4111" s="164"/>
      <c r="M4111" s="164"/>
    </row>
    <row r="4112" spans="1:13" s="171" customFormat="1" ht="36.75" customHeight="1" x14ac:dyDescent="0.25">
      <c r="A4112" s="45" t="str">
        <f>Лист4!A4110</f>
        <v xml:space="preserve">Южный мкн. д.5 </v>
      </c>
      <c r="B4112" s="185" t="str">
        <f>Лист4!C4110</f>
        <v>Черноярский район, с. Чёрный Яр</v>
      </c>
      <c r="C4112" s="46">
        <f t="shared" si="128"/>
        <v>22.980180000000001</v>
      </c>
      <c r="D4112" s="46">
        <f t="shared" si="129"/>
        <v>1.46682</v>
      </c>
      <c r="E4112" s="160">
        <v>0</v>
      </c>
      <c r="F4112" s="161">
        <v>1.46682</v>
      </c>
      <c r="G4112" s="162">
        <v>0</v>
      </c>
      <c r="H4112" s="162">
        <v>0</v>
      </c>
      <c r="I4112" s="162">
        <v>0</v>
      </c>
      <c r="J4112" s="162">
        <v>0</v>
      </c>
      <c r="K4112" s="163">
        <f>Лист4!E4110/1000</f>
        <v>24.446999999999999</v>
      </c>
      <c r="L4112" s="164"/>
      <c r="M4112" s="164"/>
    </row>
    <row r="4113" spans="1:13" s="171" customFormat="1" ht="36.75" customHeight="1" x14ac:dyDescent="0.25">
      <c r="A4113" s="45" t="str">
        <f>Лист4!A4111</f>
        <v xml:space="preserve">Южный мкн. д.6 </v>
      </c>
      <c r="B4113" s="185" t="str">
        <f>Лист4!C4111</f>
        <v>Черноярский район, с. Чёрный Яр</v>
      </c>
      <c r="C4113" s="46">
        <f t="shared" si="128"/>
        <v>21.395997999999999</v>
      </c>
      <c r="D4113" s="46">
        <f t="shared" si="129"/>
        <v>1.365702</v>
      </c>
      <c r="E4113" s="160">
        <v>0</v>
      </c>
      <c r="F4113" s="161">
        <v>1.365702</v>
      </c>
      <c r="G4113" s="162">
        <v>0</v>
      </c>
      <c r="H4113" s="162">
        <v>0</v>
      </c>
      <c r="I4113" s="162">
        <v>0</v>
      </c>
      <c r="J4113" s="162">
        <v>0</v>
      </c>
      <c r="K4113" s="163">
        <f>Лист4!E4111/1000</f>
        <v>22.761699999999998</v>
      </c>
      <c r="L4113" s="164"/>
      <c r="M4113" s="164"/>
    </row>
    <row r="4114" spans="1:13" s="171" customFormat="1" ht="30.75" customHeight="1" x14ac:dyDescent="0.25">
      <c r="A4114" s="45" t="str">
        <f>Лист4!A4112</f>
        <v xml:space="preserve">Южный мкн. д.8 </v>
      </c>
      <c r="B4114" s="185" t="str">
        <f>Лист4!C4112</f>
        <v>Черноярский район, с. Чёрный Яр</v>
      </c>
      <c r="C4114" s="46">
        <f t="shared" si="128"/>
        <v>16.21218</v>
      </c>
      <c r="D4114" s="46">
        <f t="shared" si="129"/>
        <v>1.0348200000000001</v>
      </c>
      <c r="E4114" s="160">
        <v>0</v>
      </c>
      <c r="F4114" s="161">
        <v>1.0348200000000001</v>
      </c>
      <c r="G4114" s="162">
        <v>0</v>
      </c>
      <c r="H4114" s="162">
        <v>0</v>
      </c>
      <c r="I4114" s="162">
        <v>0</v>
      </c>
      <c r="J4114" s="162">
        <v>0</v>
      </c>
      <c r="K4114" s="163">
        <f>Лист4!E4112/1000</f>
        <v>17.247</v>
      </c>
      <c r="L4114" s="164"/>
      <c r="M4114" s="164"/>
    </row>
    <row r="4115" spans="1:13" s="171" customFormat="1" ht="48.75" customHeight="1" x14ac:dyDescent="0.25">
      <c r="A4115" s="45" t="str">
        <f>Лист4!A4113</f>
        <v xml:space="preserve">Южный мкн. д.9 </v>
      </c>
      <c r="B4115" s="185" t="str">
        <f>Лист4!C4113</f>
        <v>Черноярский район, с. Чёрный Яр</v>
      </c>
      <c r="C4115" s="46">
        <f t="shared" si="128"/>
        <v>31.310554</v>
      </c>
      <c r="D4115" s="46">
        <f t="shared" si="129"/>
        <v>1.9985460000000002</v>
      </c>
      <c r="E4115" s="160">
        <v>0</v>
      </c>
      <c r="F4115" s="161">
        <v>1.9985460000000002</v>
      </c>
      <c r="G4115" s="162">
        <v>0</v>
      </c>
      <c r="H4115" s="162">
        <v>0</v>
      </c>
      <c r="I4115" s="162">
        <v>0</v>
      </c>
      <c r="J4115" s="162">
        <v>0</v>
      </c>
      <c r="K4115" s="163">
        <f>Лист4!E4113/1000</f>
        <v>33.309100000000001</v>
      </c>
      <c r="L4115" s="164"/>
      <c r="M4115" s="164"/>
    </row>
    <row r="4116" spans="1:13" s="171" customFormat="1" ht="18.75" customHeight="1" x14ac:dyDescent="0.25">
      <c r="A4116" s="45" t="str">
        <f>Лист4!A4114</f>
        <v>г.Астрахань ул.Н.Островского д.67</v>
      </c>
      <c r="B4116" s="184"/>
      <c r="C4116" s="46">
        <f t="shared" si="128"/>
        <v>646.99341520000007</v>
      </c>
      <c r="D4116" s="46">
        <f t="shared" si="129"/>
        <v>10.7076648</v>
      </c>
      <c r="E4116" s="160">
        <v>0</v>
      </c>
      <c r="F4116" s="161">
        <v>10.7076648</v>
      </c>
      <c r="G4116" s="162">
        <v>0</v>
      </c>
      <c r="H4116" s="162">
        <v>0</v>
      </c>
      <c r="I4116" s="162">
        <v>0</v>
      </c>
      <c r="J4116" s="162">
        <f>398.24+81</f>
        <v>479.24</v>
      </c>
      <c r="K4116" s="163">
        <f>Лист4!E4114/1000</f>
        <v>178.46107999999998</v>
      </c>
      <c r="L4116" s="164"/>
      <c r="M4116" s="164"/>
    </row>
    <row r="4117" spans="1:13" s="171" customFormat="1" ht="18.75" customHeight="1" x14ac:dyDescent="0.25">
      <c r="A4117" s="45" t="str">
        <f>Лист4!A4115</f>
        <v>г.Астрахань ул.Ген.Герасименко д.8</v>
      </c>
      <c r="B4117" s="77"/>
      <c r="C4117" s="46">
        <f t="shared" si="128"/>
        <v>1824.2927444000002</v>
      </c>
      <c r="D4117" s="46">
        <f t="shared" si="129"/>
        <v>32.962515600000003</v>
      </c>
      <c r="E4117" s="160">
        <v>0</v>
      </c>
      <c r="F4117" s="161">
        <v>32.962515600000003</v>
      </c>
      <c r="G4117" s="162">
        <v>0</v>
      </c>
      <c r="H4117" s="162">
        <v>0</v>
      </c>
      <c r="I4117" s="162">
        <v>0</v>
      </c>
      <c r="J4117" s="162">
        <v>1307.8800000000001</v>
      </c>
      <c r="K4117" s="163">
        <f>Лист4!E4115/1000</f>
        <v>549.37526000000003</v>
      </c>
      <c r="L4117" s="164"/>
      <c r="M4117" s="164"/>
    </row>
    <row r="4118" spans="1:13" s="171" customFormat="1" ht="18.75" customHeight="1" x14ac:dyDescent="0.25">
      <c r="A4118" s="45" t="str">
        <f>Лист4!A4116</f>
        <v>г.Астрахань ул.Жилая д.13</v>
      </c>
      <c r="B4118" s="77"/>
      <c r="C4118" s="46">
        <f t="shared" si="128"/>
        <v>1366.8060223999998</v>
      </c>
      <c r="D4118" s="46">
        <f t="shared" si="129"/>
        <v>87.242937599999991</v>
      </c>
      <c r="E4118" s="160">
        <v>0</v>
      </c>
      <c r="F4118" s="161">
        <v>87.242937599999991</v>
      </c>
      <c r="G4118" s="162">
        <v>0</v>
      </c>
      <c r="H4118" s="162">
        <v>0</v>
      </c>
      <c r="I4118" s="162">
        <v>0</v>
      </c>
      <c r="J4118" s="162">
        <v>0</v>
      </c>
      <c r="K4118" s="163">
        <f>Лист4!E4116/1000</f>
        <v>1454.0489599999999</v>
      </c>
      <c r="L4118" s="164"/>
      <c r="M4118" s="164"/>
    </row>
    <row r="4119" spans="1:13" s="171" customFormat="1" ht="18.75" customHeight="1" x14ac:dyDescent="0.25">
      <c r="A4119" s="45" t="str">
        <f>Лист4!A4117</f>
        <v>г.Астрахань ул.Космонавтов д.5</v>
      </c>
      <c r="B4119" s="77"/>
      <c r="C4119" s="46">
        <f t="shared" si="128"/>
        <v>198.59594319999999</v>
      </c>
      <c r="D4119" s="46">
        <f t="shared" si="129"/>
        <v>12.676336799999998</v>
      </c>
      <c r="E4119" s="160">
        <v>0</v>
      </c>
      <c r="F4119" s="161">
        <v>12.676336799999998</v>
      </c>
      <c r="G4119" s="162">
        <v>0</v>
      </c>
      <c r="H4119" s="162">
        <v>0</v>
      </c>
      <c r="I4119" s="162">
        <v>0</v>
      </c>
      <c r="J4119" s="162">
        <v>0</v>
      </c>
      <c r="K4119" s="163">
        <f>Лист4!E4117/1000</f>
        <v>211.27227999999999</v>
      </c>
      <c r="L4119" s="164"/>
      <c r="M4119" s="164"/>
    </row>
    <row r="4120" spans="1:13" s="171" customFormat="1" ht="18.75" customHeight="1" x14ac:dyDescent="0.25">
      <c r="A4120" s="45" t="str">
        <f>Лист4!A4118</f>
        <v>г.Астрахань ул.1-ая Перевозная д.133</v>
      </c>
      <c r="B4120" s="77"/>
      <c r="C4120" s="46">
        <f t="shared" si="128"/>
        <v>535.12457239999992</v>
      </c>
      <c r="D4120" s="46">
        <f t="shared" si="129"/>
        <v>34.156887599999997</v>
      </c>
      <c r="E4120" s="160">
        <v>0</v>
      </c>
      <c r="F4120" s="161">
        <v>34.156887599999997</v>
      </c>
      <c r="G4120" s="162">
        <v>0</v>
      </c>
      <c r="H4120" s="162">
        <v>0</v>
      </c>
      <c r="I4120" s="162">
        <v>0</v>
      </c>
      <c r="J4120" s="162">
        <v>0</v>
      </c>
      <c r="K4120" s="163">
        <f>Лист4!E4118/1000</f>
        <v>569.28145999999992</v>
      </c>
      <c r="L4120" s="164"/>
      <c r="M4120" s="164"/>
    </row>
    <row r="4121" spans="1:13" s="171" customFormat="1" ht="18.75" customHeight="1" x14ac:dyDescent="0.25">
      <c r="A4121" s="45" t="str">
        <f>Лист4!A4119</f>
        <v>г.Астрахань ул.Сун-Ят-Сена д.61 корп.2</v>
      </c>
      <c r="B4121" s="77"/>
      <c r="C4121" s="46">
        <f t="shared" si="128"/>
        <v>771.09018739999999</v>
      </c>
      <c r="D4121" s="46">
        <f t="shared" si="129"/>
        <v>49.2185226</v>
      </c>
      <c r="E4121" s="160">
        <v>0</v>
      </c>
      <c r="F4121" s="161">
        <v>49.2185226</v>
      </c>
      <c r="G4121" s="162">
        <v>0</v>
      </c>
      <c r="H4121" s="162">
        <v>0</v>
      </c>
      <c r="I4121" s="162">
        <v>0</v>
      </c>
      <c r="J4121" s="162">
        <v>0</v>
      </c>
      <c r="K4121" s="163">
        <f>Лист4!E4119/1000</f>
        <v>820.30871000000002</v>
      </c>
      <c r="L4121" s="164"/>
      <c r="M4121" s="164"/>
    </row>
    <row r="4122" spans="1:13" s="171" customFormat="1" ht="18.75" customHeight="1" x14ac:dyDescent="0.25">
      <c r="A4122" s="45" t="str">
        <f>Лист4!A4120</f>
        <v>г.Астрахань ул.Б.Хмельницкого д.34</v>
      </c>
      <c r="B4122" s="77"/>
      <c r="C4122" s="46">
        <f t="shared" si="128"/>
        <v>402.27911940000001</v>
      </c>
      <c r="D4122" s="46">
        <f t="shared" si="129"/>
        <v>25.677390600000003</v>
      </c>
      <c r="E4122" s="160">
        <v>0</v>
      </c>
      <c r="F4122" s="161">
        <v>25.677390600000003</v>
      </c>
      <c r="G4122" s="162">
        <v>0</v>
      </c>
      <c r="H4122" s="162">
        <v>0</v>
      </c>
      <c r="I4122" s="162">
        <v>0</v>
      </c>
      <c r="J4122" s="162">
        <v>0</v>
      </c>
      <c r="K4122" s="163">
        <f>Лист4!E4120/1000</f>
        <v>427.95651000000004</v>
      </c>
      <c r="L4122" s="164"/>
      <c r="M4122" s="164"/>
    </row>
    <row r="4123" spans="1:13" s="171" customFormat="1" ht="18.75" customHeight="1" x14ac:dyDescent="0.25">
      <c r="A4123" s="45" t="str">
        <f>Лист4!A4121</f>
        <v>г.Астрахань ул.Александрова д.13</v>
      </c>
      <c r="B4123" s="77"/>
      <c r="C4123" s="46">
        <f t="shared" si="128"/>
        <v>541.66179299999999</v>
      </c>
      <c r="D4123" s="46">
        <f t="shared" si="129"/>
        <v>34.574157</v>
      </c>
      <c r="E4123" s="160">
        <v>0</v>
      </c>
      <c r="F4123" s="161">
        <v>34.574157</v>
      </c>
      <c r="G4123" s="162">
        <v>0</v>
      </c>
      <c r="H4123" s="162">
        <v>0</v>
      </c>
      <c r="I4123" s="162">
        <v>0</v>
      </c>
      <c r="J4123" s="162">
        <v>0</v>
      </c>
      <c r="K4123" s="163">
        <f>Лист4!E4121/1000</f>
        <v>576.23595</v>
      </c>
      <c r="L4123" s="164"/>
      <c r="M4123" s="164"/>
    </row>
    <row r="4124" spans="1:13" s="171" customFormat="1" ht="18.75" customHeight="1" x14ac:dyDescent="0.25">
      <c r="A4124" s="45" t="str">
        <f>Лист4!A4122</f>
        <v>г.Астрахань ул.Татищева к.11</v>
      </c>
      <c r="B4124" s="77"/>
      <c r="C4124" s="46">
        <f t="shared" si="128"/>
        <v>489.64391319999999</v>
      </c>
      <c r="D4124" s="46">
        <f t="shared" si="129"/>
        <v>31.253866800000004</v>
      </c>
      <c r="E4124" s="160">
        <v>0</v>
      </c>
      <c r="F4124" s="161">
        <v>31.253866800000004</v>
      </c>
      <c r="G4124" s="162">
        <v>0</v>
      </c>
      <c r="H4124" s="162">
        <v>0</v>
      </c>
      <c r="I4124" s="162">
        <v>0</v>
      </c>
      <c r="J4124" s="162">
        <v>0</v>
      </c>
      <c r="K4124" s="163">
        <f>Лист4!E4122/1000</f>
        <v>520.89778000000001</v>
      </c>
      <c r="L4124" s="164"/>
      <c r="M4124" s="164"/>
    </row>
    <row r="4125" spans="1:13" s="171" customFormat="1" ht="18.75" customHeight="1" x14ac:dyDescent="0.25">
      <c r="A4125" s="45" t="str">
        <f>Лист4!A4123</f>
        <v>г.Астрахань ул.Кубанская дом 17 корпус 1</v>
      </c>
      <c r="B4125" s="77"/>
      <c r="C4125" s="46">
        <f t="shared" si="128"/>
        <v>841.31642540000007</v>
      </c>
      <c r="D4125" s="46">
        <f t="shared" si="129"/>
        <v>39.849984600000006</v>
      </c>
      <c r="E4125" s="160">
        <v>0</v>
      </c>
      <c r="F4125" s="161">
        <v>39.849984600000006</v>
      </c>
      <c r="G4125" s="162">
        <v>0</v>
      </c>
      <c r="H4125" s="162">
        <v>0</v>
      </c>
      <c r="I4125" s="162">
        <v>0</v>
      </c>
      <c r="J4125" s="162">
        <v>217</v>
      </c>
      <c r="K4125" s="163">
        <f>Лист4!E4123/1000</f>
        <v>664.16641000000004</v>
      </c>
      <c r="L4125" s="164"/>
      <c r="M4125" s="164"/>
    </row>
    <row r="4126" spans="1:13" s="171" customFormat="1" ht="18.75" customHeight="1" x14ac:dyDescent="0.25">
      <c r="A4126" s="45" t="str">
        <f>Лист4!A4124</f>
        <v>г.Астрахань ул. Космонавтов д. 14 корп. 1</v>
      </c>
      <c r="B4126" s="77"/>
      <c r="C4126" s="46">
        <f t="shared" si="128"/>
        <v>73.560094800000002</v>
      </c>
      <c r="D4126" s="46">
        <f t="shared" si="129"/>
        <v>4.6953252000000001</v>
      </c>
      <c r="E4126" s="160">
        <v>0</v>
      </c>
      <c r="F4126" s="161">
        <v>4.6953252000000001</v>
      </c>
      <c r="G4126" s="162">
        <v>0</v>
      </c>
      <c r="H4126" s="162">
        <v>0</v>
      </c>
      <c r="I4126" s="162">
        <v>0</v>
      </c>
      <c r="J4126" s="162">
        <v>0</v>
      </c>
      <c r="K4126" s="163">
        <f>Лист4!E4124/1000</f>
        <v>78.255420000000001</v>
      </c>
      <c r="L4126" s="164"/>
      <c r="M4126" s="164"/>
    </row>
    <row r="4127" spans="1:13" s="171" customFormat="1" ht="18.75" customHeight="1" x14ac:dyDescent="0.25">
      <c r="A4127" s="45" t="str">
        <f>Лист4!A4125</f>
        <v>: г. Знаменск, ул. Маршала Жукова, д. 12</v>
      </c>
      <c r="B4127" s="77"/>
      <c r="C4127" s="46">
        <f t="shared" si="128"/>
        <v>163.39066839999998</v>
      </c>
      <c r="D4127" s="46">
        <f t="shared" si="129"/>
        <v>10.429191599999999</v>
      </c>
      <c r="E4127" s="160">
        <v>0</v>
      </c>
      <c r="F4127" s="161">
        <v>10.429191599999999</v>
      </c>
      <c r="G4127" s="162">
        <v>0</v>
      </c>
      <c r="H4127" s="162">
        <v>0</v>
      </c>
      <c r="I4127" s="162">
        <v>0</v>
      </c>
      <c r="J4127" s="162">
        <v>0</v>
      </c>
      <c r="K4127" s="163">
        <f>Лист4!E4125/1000</f>
        <v>173.81985999999998</v>
      </c>
      <c r="L4127" s="164"/>
      <c r="M4127" s="164"/>
    </row>
    <row r="4128" spans="1:13" s="170" customFormat="1" ht="18.75" customHeight="1" x14ac:dyDescent="0.25">
      <c r="A4128" s="45" t="str">
        <f>Лист4!A4126</f>
        <v xml:space="preserve"> г. Астрахань, ул. Звездная, д. 1/33</v>
      </c>
      <c r="B4128" s="77"/>
      <c r="C4128" s="46">
        <f t="shared" si="128"/>
        <v>371.29682280000003</v>
      </c>
      <c r="D4128" s="46">
        <f t="shared" si="129"/>
        <v>23.699797199999999</v>
      </c>
      <c r="E4128" s="160">
        <v>0</v>
      </c>
      <c r="F4128" s="161">
        <v>23.699797199999999</v>
      </c>
      <c r="G4128" s="162">
        <v>0</v>
      </c>
      <c r="H4128" s="162">
        <v>0</v>
      </c>
      <c r="I4128" s="162">
        <v>0</v>
      </c>
      <c r="J4128" s="162">
        <v>0</v>
      </c>
      <c r="K4128" s="163">
        <f>Лист4!E4126/1000</f>
        <v>394.99662000000001</v>
      </c>
      <c r="L4128" s="164"/>
      <c r="M4128" s="164"/>
    </row>
    <row r="4129" spans="1:13" s="172" customFormat="1" ht="18.75" customHeight="1" x14ac:dyDescent="0.25">
      <c r="A4129" s="45" t="str">
        <f>Лист4!A4127</f>
        <v>г. Астрахань, ул. Космонавтов, д. 10</v>
      </c>
      <c r="B4129" s="77"/>
      <c r="C4129" s="46">
        <f t="shared" si="128"/>
        <v>405.36196640000003</v>
      </c>
      <c r="D4129" s="46">
        <f t="shared" si="129"/>
        <v>1.6245935999999999</v>
      </c>
      <c r="E4129" s="160">
        <v>0</v>
      </c>
      <c r="F4129" s="161">
        <v>1.6245935999999999</v>
      </c>
      <c r="G4129" s="162">
        <v>0</v>
      </c>
      <c r="H4129" s="162">
        <v>0</v>
      </c>
      <c r="I4129" s="162">
        <v>0</v>
      </c>
      <c r="J4129" s="162">
        <v>379.91</v>
      </c>
      <c r="K4129" s="163">
        <f>Лист4!E4127/1000</f>
        <v>27.076560000000001</v>
      </c>
      <c r="L4129" s="164"/>
      <c r="M4129" s="164"/>
    </row>
    <row r="4130" spans="1:13" s="172" customFormat="1" ht="18.75" customHeight="1" x14ac:dyDescent="0.25">
      <c r="A4130" s="45" t="str">
        <f>Лист4!A4128</f>
        <v>г. Астрахань, Энергетическая, д. 3</v>
      </c>
      <c r="B4130" s="77"/>
      <c r="C4130" s="46">
        <f t="shared" si="128"/>
        <v>1393.1184553999999</v>
      </c>
      <c r="D4130" s="46">
        <f t="shared" si="129"/>
        <v>88.922454599999995</v>
      </c>
      <c r="E4130" s="160">
        <v>0</v>
      </c>
      <c r="F4130" s="161">
        <v>88.922454599999995</v>
      </c>
      <c r="G4130" s="162">
        <v>0</v>
      </c>
      <c r="H4130" s="162">
        <v>0</v>
      </c>
      <c r="I4130" s="162">
        <v>0</v>
      </c>
      <c r="J4130" s="162">
        <v>0</v>
      </c>
      <c r="K4130" s="163">
        <f>Лист4!E4128/1000</f>
        <v>1482.0409099999999</v>
      </c>
      <c r="L4130" s="164"/>
      <c r="M4130" s="164"/>
    </row>
    <row r="4131" spans="1:13" s="172" customFormat="1" ht="18.75" customHeight="1" x14ac:dyDescent="0.25">
      <c r="A4131" s="45" t="str">
        <f>Лист4!A4129</f>
        <v>г. Астрахань, ул.Химиков, д. 7</v>
      </c>
      <c r="B4131" s="77"/>
      <c r="C4131" s="46">
        <f t="shared" si="128"/>
        <v>1148.8060504</v>
      </c>
      <c r="D4131" s="46">
        <f t="shared" si="129"/>
        <v>5.8791096000000005</v>
      </c>
      <c r="E4131" s="160">
        <v>0</v>
      </c>
      <c r="F4131" s="161">
        <v>5.8791096000000005</v>
      </c>
      <c r="G4131" s="162">
        <v>0</v>
      </c>
      <c r="H4131" s="162">
        <v>0</v>
      </c>
      <c r="I4131" s="162">
        <v>0</v>
      </c>
      <c r="J4131" s="162">
        <v>1056.7</v>
      </c>
      <c r="K4131" s="163">
        <f>Лист4!E4129/1000</f>
        <v>97.985160000000008</v>
      </c>
      <c r="L4131" s="164"/>
      <c r="M4131" s="164"/>
    </row>
    <row r="4132" spans="1:13" s="172" customFormat="1" ht="18.75" customHeight="1" x14ac:dyDescent="0.25">
      <c r="A4132" s="45" t="str">
        <f>Лист4!A4130</f>
        <v>г. Астрахань, ул. Каунасская, д. 49, корп. 2</v>
      </c>
      <c r="B4132" s="77"/>
      <c r="C4132" s="46">
        <f t="shared" si="128"/>
        <v>695.58813720000001</v>
      </c>
      <c r="D4132" s="46">
        <f t="shared" si="129"/>
        <v>44.399242799999996</v>
      </c>
      <c r="E4132" s="160">
        <v>0</v>
      </c>
      <c r="F4132" s="161">
        <v>44.399242799999996</v>
      </c>
      <c r="G4132" s="162">
        <v>0</v>
      </c>
      <c r="H4132" s="162">
        <v>0</v>
      </c>
      <c r="I4132" s="162">
        <v>0</v>
      </c>
      <c r="J4132" s="162">
        <v>0</v>
      </c>
      <c r="K4132" s="163">
        <f>Лист4!E4130/1000</f>
        <v>739.98738000000003</v>
      </c>
      <c r="L4132" s="164"/>
      <c r="M4132" s="164"/>
    </row>
    <row r="4133" spans="1:13" s="172" customFormat="1" ht="18.75" customHeight="1" x14ac:dyDescent="0.25">
      <c r="A4133" s="45" t="str">
        <f>Лист4!A4131</f>
        <v>г. Астрахань, ул. В. Барсовой, д. 13</v>
      </c>
      <c r="B4133" s="77"/>
      <c r="C4133" s="46">
        <f t="shared" si="128"/>
        <v>382.86638800000003</v>
      </c>
      <c r="D4133" s="46">
        <f t="shared" si="129"/>
        <v>1.363812</v>
      </c>
      <c r="E4133" s="160">
        <v>0</v>
      </c>
      <c r="F4133" s="161">
        <v>1.363812</v>
      </c>
      <c r="G4133" s="162">
        <v>0</v>
      </c>
      <c r="H4133" s="162">
        <v>0</v>
      </c>
      <c r="I4133" s="162">
        <v>0</v>
      </c>
      <c r="J4133" s="162">
        <v>361.5</v>
      </c>
      <c r="K4133" s="163">
        <f>Лист4!E4131/1000</f>
        <v>22.7302</v>
      </c>
      <c r="L4133" s="164"/>
      <c r="M4133" s="164"/>
    </row>
    <row r="4134" spans="1:13" s="172" customFormat="1" ht="18.75" customHeight="1" x14ac:dyDescent="0.25">
      <c r="A4134" s="45" t="str">
        <f>Лист4!A4132</f>
        <v>г. Астрахань, 1-я Железнодорожная, д. 32</v>
      </c>
      <c r="B4134" s="77"/>
      <c r="C4134" s="46">
        <f t="shared" si="128"/>
        <v>577.72323859999995</v>
      </c>
      <c r="D4134" s="46">
        <f t="shared" si="129"/>
        <v>36.875951399999998</v>
      </c>
      <c r="E4134" s="160">
        <v>0</v>
      </c>
      <c r="F4134" s="161">
        <v>36.875951399999998</v>
      </c>
      <c r="G4134" s="162">
        <v>0</v>
      </c>
      <c r="H4134" s="162">
        <v>0</v>
      </c>
      <c r="I4134" s="162">
        <v>0</v>
      </c>
      <c r="J4134" s="162">
        <v>0</v>
      </c>
      <c r="K4134" s="163">
        <f>Лист4!E4132/1000</f>
        <v>614.59918999999991</v>
      </c>
      <c r="L4134" s="164"/>
      <c r="M4134" s="164"/>
    </row>
    <row r="4135" spans="1:13" s="172" customFormat="1" ht="18.75" customHeight="1" x14ac:dyDescent="0.25">
      <c r="A4135" s="45" t="str">
        <f>Лист4!A4133</f>
        <v>г. Знаменск, ул. Проспект 9 Мая, д. 9</v>
      </c>
      <c r="B4135" s="77"/>
      <c r="C4135" s="46">
        <f t="shared" si="128"/>
        <v>152.49310739999999</v>
      </c>
      <c r="D4135" s="46">
        <f t="shared" si="129"/>
        <v>9.7336025999999993</v>
      </c>
      <c r="E4135" s="160">
        <v>0</v>
      </c>
      <c r="F4135" s="161">
        <v>9.7336025999999993</v>
      </c>
      <c r="G4135" s="162">
        <v>0</v>
      </c>
      <c r="H4135" s="162">
        <v>0</v>
      </c>
      <c r="I4135" s="162">
        <v>0</v>
      </c>
      <c r="J4135" s="162">
        <v>0</v>
      </c>
      <c r="K4135" s="163">
        <f>Лист4!E4133/1000-J4135</f>
        <v>162.22671</v>
      </c>
      <c r="L4135" s="164"/>
      <c r="M4135" s="164"/>
    </row>
    <row r="4136" spans="1:13" s="172" customFormat="1" ht="18.75" customHeight="1" x14ac:dyDescent="0.25">
      <c r="A4136" s="45" t="str">
        <f>Лист4!A4134</f>
        <v>г. Астрахань, ул.Дубровинского, д. 68</v>
      </c>
      <c r="B4136" s="77"/>
      <c r="C4136" s="46">
        <f t="shared" si="128"/>
        <v>617.7035254000001</v>
      </c>
      <c r="D4136" s="46">
        <f t="shared" si="129"/>
        <v>39.427884599999999</v>
      </c>
      <c r="E4136" s="160">
        <v>0</v>
      </c>
      <c r="F4136" s="161">
        <v>39.427884599999999</v>
      </c>
      <c r="G4136" s="162">
        <v>0</v>
      </c>
      <c r="H4136" s="162">
        <v>0</v>
      </c>
      <c r="I4136" s="162">
        <v>0</v>
      </c>
      <c r="J4136" s="162">
        <v>0</v>
      </c>
      <c r="K4136" s="163">
        <f>Лист4!E4134/1000</f>
        <v>657.13141000000007</v>
      </c>
      <c r="L4136" s="164"/>
      <c r="M4136" s="164"/>
    </row>
    <row r="4137" spans="1:13" s="172" customFormat="1" ht="18.75" customHeight="1" x14ac:dyDescent="0.25">
      <c r="A4137" s="45" t="str">
        <f>Лист4!A4135</f>
        <v>Астраханская область, Приволжский район, с. Евпраксино, ул. Ленина, д. 43</v>
      </c>
      <c r="B4137" s="77"/>
      <c r="C4137" s="46">
        <f t="shared" si="128"/>
        <v>18.962131200000002</v>
      </c>
      <c r="D4137" s="46">
        <f t="shared" si="129"/>
        <v>1.2103488</v>
      </c>
      <c r="E4137" s="160">
        <v>0</v>
      </c>
      <c r="F4137" s="161">
        <v>1.2103488</v>
      </c>
      <c r="G4137" s="162">
        <v>0</v>
      </c>
      <c r="H4137" s="162">
        <v>0</v>
      </c>
      <c r="I4137" s="162">
        <v>0</v>
      </c>
      <c r="J4137" s="162">
        <v>0</v>
      </c>
      <c r="K4137" s="163">
        <f>Лист4!E4135/1000</f>
        <v>20.17248</v>
      </c>
      <c r="L4137" s="164"/>
      <c r="M4137" s="164"/>
    </row>
    <row r="4138" spans="1:13" s="172" customFormat="1" ht="18.75" customHeight="1" x14ac:dyDescent="0.25">
      <c r="A4138" s="45" t="str">
        <f>Лист4!A4136</f>
        <v>г. Астрахань, ул. Звездная, д. 3, корп. 2</v>
      </c>
      <c r="B4138" s="77"/>
      <c r="C4138" s="46">
        <f t="shared" si="128"/>
        <v>992.04750919999992</v>
      </c>
      <c r="D4138" s="46">
        <f t="shared" si="129"/>
        <v>15.543670799999997</v>
      </c>
      <c r="E4138" s="160">
        <v>0</v>
      </c>
      <c r="F4138" s="161">
        <v>15.543670799999997</v>
      </c>
      <c r="G4138" s="162">
        <v>0</v>
      </c>
      <c r="H4138" s="162">
        <v>0</v>
      </c>
      <c r="I4138" s="162">
        <v>0</v>
      </c>
      <c r="J4138" s="162">
        <v>748.53</v>
      </c>
      <c r="K4138" s="163">
        <f>Лист4!E4136/1000</f>
        <v>259.06117999999998</v>
      </c>
      <c r="L4138" s="164"/>
      <c r="M4138" s="164"/>
    </row>
    <row r="4139" spans="1:13" s="172" customFormat="1" ht="18.75" customHeight="1" x14ac:dyDescent="0.25">
      <c r="A4139" s="45" t="str">
        <f>Лист4!A4137</f>
        <v>г. Астрахань, ул. Медиков, д. 8</v>
      </c>
      <c r="B4139" s="77"/>
      <c r="C4139" s="46">
        <f t="shared" si="128"/>
        <v>440.45587900000004</v>
      </c>
      <c r="D4139" s="46">
        <f t="shared" si="129"/>
        <v>2.9269709999999995</v>
      </c>
      <c r="E4139" s="160">
        <v>0</v>
      </c>
      <c r="F4139" s="161">
        <v>2.9269709999999995</v>
      </c>
      <c r="G4139" s="162">
        <v>0</v>
      </c>
      <c r="H4139" s="162">
        <v>0</v>
      </c>
      <c r="I4139" s="162">
        <v>0</v>
      </c>
      <c r="J4139" s="162">
        <f>158.78+53.04+182.78</f>
        <v>394.6</v>
      </c>
      <c r="K4139" s="163">
        <f>Лист4!E4137/1000</f>
        <v>48.782849999999996</v>
      </c>
      <c r="L4139" s="164"/>
      <c r="M4139" s="164"/>
    </row>
    <row r="4140" spans="1:13" s="172" customFormat="1" ht="18.75" customHeight="1" x14ac:dyDescent="0.25">
      <c r="A4140" s="45" t="str">
        <f>Лист4!A4138</f>
        <v>г. Астрахань, ул. Б. Хмельницкого, д. 1а</v>
      </c>
      <c r="B4140" s="77"/>
      <c r="C4140" s="46">
        <f t="shared" si="128"/>
        <v>673.60901960000001</v>
      </c>
      <c r="D4140" s="46">
        <f t="shared" si="129"/>
        <v>42.996320399999995</v>
      </c>
      <c r="E4140" s="160">
        <v>0</v>
      </c>
      <c r="F4140" s="161">
        <v>42.996320399999995</v>
      </c>
      <c r="G4140" s="162">
        <v>0</v>
      </c>
      <c r="H4140" s="162">
        <v>0</v>
      </c>
      <c r="I4140" s="162">
        <v>0</v>
      </c>
      <c r="J4140" s="162">
        <v>0</v>
      </c>
      <c r="K4140" s="163">
        <f>Лист4!E4138/1000</f>
        <v>716.60533999999996</v>
      </c>
      <c r="L4140" s="164"/>
      <c r="M4140" s="164"/>
    </row>
    <row r="4141" spans="1:13" s="172" customFormat="1" ht="18.75" customHeight="1" x14ac:dyDescent="0.25">
      <c r="A4141" s="45" t="str">
        <f>Лист4!A4139</f>
        <v>г. Астрахань, ул. Медиков, д. 3/1</v>
      </c>
      <c r="B4141" s="77"/>
      <c r="C4141" s="46">
        <f t="shared" si="128"/>
        <v>499.43600600000008</v>
      </c>
      <c r="D4141" s="46">
        <f t="shared" si="129"/>
        <v>31.878894000000006</v>
      </c>
      <c r="E4141" s="160">
        <v>0</v>
      </c>
      <c r="F4141" s="161">
        <v>31.878894000000006</v>
      </c>
      <c r="G4141" s="162">
        <v>0</v>
      </c>
      <c r="H4141" s="162">
        <v>0</v>
      </c>
      <c r="I4141" s="162">
        <v>0</v>
      </c>
      <c r="J4141" s="162">
        <v>0</v>
      </c>
      <c r="K4141" s="163">
        <f>Лист4!E4139/1000</f>
        <v>531.31490000000008</v>
      </c>
      <c r="L4141" s="164"/>
      <c r="M4141" s="164"/>
    </row>
    <row r="4142" spans="1:13" s="172" customFormat="1" ht="18.75" customHeight="1" x14ac:dyDescent="0.25">
      <c r="A4142" s="45" t="str">
        <f>Лист4!A4140</f>
        <v>г. Астрахань, ул. Водников, д. 7</v>
      </c>
      <c r="B4142" s="77"/>
      <c r="C4142" s="46">
        <f t="shared" si="128"/>
        <v>277.44795599999998</v>
      </c>
      <c r="D4142" s="46">
        <f t="shared" si="129"/>
        <v>17.709443999999998</v>
      </c>
      <c r="E4142" s="160">
        <v>0</v>
      </c>
      <c r="F4142" s="161">
        <v>17.709443999999998</v>
      </c>
      <c r="G4142" s="162">
        <v>0</v>
      </c>
      <c r="H4142" s="162">
        <v>0</v>
      </c>
      <c r="I4142" s="162">
        <v>0</v>
      </c>
      <c r="J4142" s="162">
        <v>0</v>
      </c>
      <c r="K4142" s="163">
        <f>Лист4!E4140/1000</f>
        <v>295.1574</v>
      </c>
      <c r="L4142" s="164"/>
      <c r="M4142" s="164"/>
    </row>
    <row r="4143" spans="1:13" s="172" customFormat="1" ht="18.75" customHeight="1" x14ac:dyDescent="0.25">
      <c r="A4143" s="45" t="str">
        <f>Лист4!A4141</f>
        <v>г. Знаменск, ул. Островского, д. 8</v>
      </c>
      <c r="B4143" s="77"/>
      <c r="C4143" s="46">
        <f t="shared" si="128"/>
        <v>157.88337759999999</v>
      </c>
      <c r="D4143" s="46">
        <f t="shared" si="129"/>
        <v>10.077662400000001</v>
      </c>
      <c r="E4143" s="160">
        <v>0</v>
      </c>
      <c r="F4143" s="161">
        <v>10.077662400000001</v>
      </c>
      <c r="G4143" s="162">
        <v>0</v>
      </c>
      <c r="H4143" s="162">
        <v>0</v>
      </c>
      <c r="I4143" s="162">
        <v>0</v>
      </c>
      <c r="J4143" s="162">
        <v>0</v>
      </c>
      <c r="K4143" s="163">
        <f>Лист4!E4141/1000</f>
        <v>167.96104</v>
      </c>
      <c r="L4143" s="164"/>
      <c r="M4143" s="164"/>
    </row>
    <row r="4144" spans="1:13" s="172" customFormat="1" ht="18.75" customHeight="1" x14ac:dyDescent="0.25">
      <c r="A4144" s="45" t="str">
        <f>Лист4!A4142</f>
        <v>Сун Ят Сена 66</v>
      </c>
      <c r="B4144" s="77"/>
      <c r="C4144" s="46">
        <f t="shared" si="128"/>
        <v>452.08803679999994</v>
      </c>
      <c r="D4144" s="46">
        <f t="shared" si="129"/>
        <v>28.856683199999996</v>
      </c>
      <c r="E4144" s="160">
        <v>0</v>
      </c>
      <c r="F4144" s="161">
        <v>28.856683199999996</v>
      </c>
      <c r="G4144" s="162">
        <v>0</v>
      </c>
      <c r="H4144" s="162">
        <v>0</v>
      </c>
      <c r="I4144" s="162">
        <v>0</v>
      </c>
      <c r="J4144" s="162">
        <v>0</v>
      </c>
      <c r="K4144" s="163">
        <f>Лист4!E4142/1000</f>
        <v>480.94471999999996</v>
      </c>
      <c r="L4144" s="164"/>
      <c r="M4144" s="164"/>
    </row>
    <row r="4145" spans="1:13" s="172" customFormat="1" ht="18.75" customHeight="1" x14ac:dyDescent="0.25">
      <c r="A4145" s="45" t="str">
        <f>Лист4!A4143</f>
        <v>Жилая 9/2</v>
      </c>
      <c r="B4145" s="77"/>
      <c r="C4145" s="46">
        <f t="shared" si="128"/>
        <v>329.83583859999999</v>
      </c>
      <c r="D4145" s="46">
        <f t="shared" si="129"/>
        <v>21.0533514</v>
      </c>
      <c r="E4145" s="160">
        <v>0</v>
      </c>
      <c r="F4145" s="161">
        <v>21.0533514</v>
      </c>
      <c r="G4145" s="162">
        <v>0</v>
      </c>
      <c r="H4145" s="162">
        <v>0</v>
      </c>
      <c r="I4145" s="162">
        <v>0</v>
      </c>
      <c r="J4145" s="162">
        <v>0</v>
      </c>
      <c r="K4145" s="163">
        <f>Лист4!E4143/1000</f>
        <v>350.88918999999999</v>
      </c>
      <c r="L4145" s="164"/>
      <c r="M4145" s="164"/>
    </row>
    <row r="4146" spans="1:13" s="172" customFormat="1" ht="18.75" customHeight="1" x14ac:dyDescent="0.25">
      <c r="A4146" s="45" t="str">
        <f>Лист4!A4144</f>
        <v>Астрахань, ул.Яблочкова д.1г</v>
      </c>
      <c r="B4146" s="77"/>
      <c r="C4146" s="46">
        <f t="shared" si="128"/>
        <v>427.75038300000006</v>
      </c>
      <c r="D4146" s="46">
        <f t="shared" si="129"/>
        <v>8.9840669999999996</v>
      </c>
      <c r="E4146" s="160">
        <v>0</v>
      </c>
      <c r="F4146" s="161">
        <v>8.9840669999999996</v>
      </c>
      <c r="G4146" s="162">
        <v>0</v>
      </c>
      <c r="H4146" s="162">
        <v>0</v>
      </c>
      <c r="I4146" s="162">
        <v>0</v>
      </c>
      <c r="J4146" s="162">
        <v>287</v>
      </c>
      <c r="K4146" s="163">
        <f>Лист4!E4144/1000</f>
        <v>149.73445000000001</v>
      </c>
      <c r="L4146" s="164"/>
      <c r="M4146" s="164"/>
    </row>
    <row r="4147" spans="1:13" s="172" customFormat="1" ht="18.75" customHeight="1" x14ac:dyDescent="0.25">
      <c r="A4147" s="45" t="str">
        <f>Лист4!A4145</f>
        <v>г. Ахтубинск, ул. Агурина, д. 18</v>
      </c>
      <c r="B4147" s="77"/>
      <c r="C4147" s="46">
        <f t="shared" si="128"/>
        <v>743.03554899999995</v>
      </c>
      <c r="D4147" s="46">
        <f t="shared" si="129"/>
        <v>47.427801000000002</v>
      </c>
      <c r="E4147" s="160">
        <v>0</v>
      </c>
      <c r="F4147" s="161">
        <v>47.427801000000002</v>
      </c>
      <c r="G4147" s="162">
        <v>0</v>
      </c>
      <c r="H4147" s="162">
        <v>0</v>
      </c>
      <c r="I4147" s="162">
        <v>0</v>
      </c>
      <c r="J4147" s="162">
        <v>0</v>
      </c>
      <c r="K4147" s="163">
        <f>Лист4!E4145/1000</f>
        <v>790.46334999999999</v>
      </c>
      <c r="L4147" s="164"/>
      <c r="M4147" s="164"/>
    </row>
    <row r="4148" spans="1:13" s="172" customFormat="1" ht="18.75" customHeight="1" x14ac:dyDescent="0.25">
      <c r="A4148" s="45" t="str">
        <f>Лист4!A4146</f>
        <v>г.Астрахань ул.Боевая д.65</v>
      </c>
      <c r="B4148" s="77"/>
      <c r="C4148" s="46">
        <f t="shared" si="128"/>
        <v>315.49460640000001</v>
      </c>
      <c r="D4148" s="46">
        <f t="shared" si="129"/>
        <v>20.137953599999999</v>
      </c>
      <c r="E4148" s="160">
        <v>0</v>
      </c>
      <c r="F4148" s="161">
        <v>20.137953599999999</v>
      </c>
      <c r="G4148" s="162">
        <v>0</v>
      </c>
      <c r="H4148" s="162">
        <v>0</v>
      </c>
      <c r="I4148" s="162">
        <v>0</v>
      </c>
      <c r="J4148" s="162">
        <v>0</v>
      </c>
      <c r="K4148" s="163">
        <f>Лист4!E4146/1000</f>
        <v>335.63256000000001</v>
      </c>
      <c r="L4148" s="164"/>
      <c r="M4148" s="164"/>
    </row>
    <row r="4149" spans="1:13" s="172" customFormat="1" ht="18.75" customHeight="1" x14ac:dyDescent="0.25">
      <c r="A4149" s="45" t="str">
        <f>Лист4!A4147</f>
        <v>г.Астрахань ул.Б.Хмельницкого д.53</v>
      </c>
      <c r="B4149" s="77"/>
      <c r="C4149" s="46">
        <f t="shared" si="128"/>
        <v>605.08066020000001</v>
      </c>
      <c r="D4149" s="46">
        <f t="shared" si="129"/>
        <v>38.622169799999995</v>
      </c>
      <c r="E4149" s="160">
        <v>0</v>
      </c>
      <c r="F4149" s="161">
        <v>38.622169799999995</v>
      </c>
      <c r="G4149" s="162">
        <v>0</v>
      </c>
      <c r="H4149" s="162">
        <v>0</v>
      </c>
      <c r="I4149" s="162">
        <v>0</v>
      </c>
      <c r="J4149" s="162">
        <v>0</v>
      </c>
      <c r="K4149" s="163">
        <f>Лист4!E4147/1000</f>
        <v>643.70282999999995</v>
      </c>
      <c r="L4149" s="164"/>
      <c r="M4149" s="164"/>
    </row>
    <row r="4150" spans="1:13" s="172" customFormat="1" ht="18.75" customHeight="1" x14ac:dyDescent="0.25">
      <c r="A4150" s="45" t="str">
        <f>Лист4!A4148</f>
        <v>Астраханская область, р.п.Ильинка, ул.Молодежная, д.30</v>
      </c>
      <c r="B4150" s="77"/>
      <c r="C4150" s="46">
        <f t="shared" si="128"/>
        <v>76.780863800000006</v>
      </c>
      <c r="D4150" s="46">
        <f t="shared" si="129"/>
        <v>4.9009061999999997</v>
      </c>
      <c r="E4150" s="160">
        <v>0</v>
      </c>
      <c r="F4150" s="161">
        <v>4.9009061999999997</v>
      </c>
      <c r="G4150" s="162">
        <v>0</v>
      </c>
      <c r="H4150" s="162">
        <v>0</v>
      </c>
      <c r="I4150" s="162">
        <v>0</v>
      </c>
      <c r="J4150" s="162">
        <v>0</v>
      </c>
      <c r="K4150" s="163">
        <f>Лист4!E4148/1000</f>
        <v>81.68177</v>
      </c>
      <c r="L4150" s="164"/>
      <c r="M4150" s="164"/>
    </row>
    <row r="4151" spans="1:13" s="172" customFormat="1" ht="18.75" customHeight="1" x14ac:dyDescent="0.25">
      <c r="A4151" s="45" t="str">
        <f>Лист4!A4149</f>
        <v>г.Астрахань ул.Аксакова д.13 корп.1</v>
      </c>
      <c r="B4151" s="77"/>
      <c r="C4151" s="46">
        <f t="shared" si="128"/>
        <v>279.47980359999997</v>
      </c>
      <c r="D4151" s="46">
        <f t="shared" si="129"/>
        <v>17.839136400000001</v>
      </c>
      <c r="E4151" s="160">
        <v>0</v>
      </c>
      <c r="F4151" s="161">
        <v>17.839136400000001</v>
      </c>
      <c r="G4151" s="162">
        <v>0</v>
      </c>
      <c r="H4151" s="162">
        <v>0</v>
      </c>
      <c r="I4151" s="162">
        <v>0</v>
      </c>
      <c r="J4151" s="162">
        <v>0</v>
      </c>
      <c r="K4151" s="163">
        <f>Лист4!E4149/1000</f>
        <v>297.31894</v>
      </c>
      <c r="L4151" s="164"/>
      <c r="M4151" s="164"/>
    </row>
    <row r="4152" spans="1:13" s="172" customFormat="1" ht="18.75" customHeight="1" x14ac:dyDescent="0.25">
      <c r="A4152" s="45" t="str">
        <f>Лист4!A4150</f>
        <v>г.Астрахань ул.Звездная д.19</v>
      </c>
      <c r="B4152" s="77"/>
      <c r="C4152" s="46">
        <f t="shared" si="128"/>
        <v>357.05074500000001</v>
      </c>
      <c r="D4152" s="46">
        <f t="shared" si="129"/>
        <v>1.8160049999999999</v>
      </c>
      <c r="E4152" s="160">
        <v>0</v>
      </c>
      <c r="F4152" s="161">
        <v>1.8160049999999999</v>
      </c>
      <c r="G4152" s="162">
        <v>0</v>
      </c>
      <c r="H4152" s="162">
        <v>0</v>
      </c>
      <c r="I4152" s="162">
        <v>0</v>
      </c>
      <c r="J4152" s="162">
        <v>328.6</v>
      </c>
      <c r="K4152" s="163">
        <f>Лист4!E4150/1000</f>
        <v>30.266749999999998</v>
      </c>
      <c r="L4152" s="164"/>
      <c r="M4152" s="164"/>
    </row>
    <row r="4153" spans="1:13" s="172" customFormat="1" ht="18.75" customHeight="1" x14ac:dyDescent="0.25">
      <c r="A4153" s="45" t="str">
        <f>Лист4!A4151</f>
        <v>г.Астрахань ул.Красноармейская д.13</v>
      </c>
      <c r="B4153" s="77"/>
      <c r="C4153" s="46">
        <f t="shared" si="128"/>
        <v>258.24797660000002</v>
      </c>
      <c r="D4153" s="46">
        <f t="shared" si="129"/>
        <v>16.483913400000002</v>
      </c>
      <c r="E4153" s="160">
        <v>0</v>
      </c>
      <c r="F4153" s="161">
        <v>16.483913400000002</v>
      </c>
      <c r="G4153" s="162">
        <v>0</v>
      </c>
      <c r="H4153" s="162">
        <v>0</v>
      </c>
      <c r="I4153" s="162">
        <v>0</v>
      </c>
      <c r="J4153" s="162">
        <v>0</v>
      </c>
      <c r="K4153" s="163">
        <f>Лист4!E4151/1000</f>
        <v>274.73189000000002</v>
      </c>
      <c r="L4153" s="164"/>
      <c r="M4153" s="164"/>
    </row>
    <row r="4154" spans="1:13" s="172" customFormat="1" ht="18.75" customHeight="1" x14ac:dyDescent="0.25">
      <c r="A4154" s="45" t="str">
        <f>Лист4!A4152</f>
        <v>г.Астрахань ул.Космонавтов д.18 корп.2</v>
      </c>
      <c r="B4154" s="77"/>
      <c r="C4154" s="46">
        <f t="shared" si="128"/>
        <v>387.44401119999998</v>
      </c>
      <c r="D4154" s="46">
        <f t="shared" si="129"/>
        <v>24.730468799999997</v>
      </c>
      <c r="E4154" s="160">
        <v>0</v>
      </c>
      <c r="F4154" s="161">
        <v>24.730468799999997</v>
      </c>
      <c r="G4154" s="162">
        <v>0</v>
      </c>
      <c r="H4154" s="162">
        <v>0</v>
      </c>
      <c r="I4154" s="162">
        <v>0</v>
      </c>
      <c r="J4154" s="162">
        <v>0</v>
      </c>
      <c r="K4154" s="163">
        <f>Лист4!E4152/1000</f>
        <v>412.17447999999996</v>
      </c>
      <c r="L4154" s="164"/>
      <c r="M4154" s="164"/>
    </row>
    <row r="4155" spans="1:13" s="172" customFormat="1" ht="18.75" customHeight="1" x14ac:dyDescent="0.25">
      <c r="A4155" s="45" t="str">
        <f>Лист4!A4153</f>
        <v>г.Астрахань ул.Таганская д.26</v>
      </c>
      <c r="B4155" s="77"/>
      <c r="C4155" s="46">
        <f t="shared" si="128"/>
        <v>587.59654739999996</v>
      </c>
      <c r="D4155" s="46">
        <f t="shared" si="129"/>
        <v>37.506162599999996</v>
      </c>
      <c r="E4155" s="160">
        <v>0</v>
      </c>
      <c r="F4155" s="161">
        <v>37.506162599999996</v>
      </c>
      <c r="G4155" s="162">
        <v>0</v>
      </c>
      <c r="H4155" s="162">
        <v>0</v>
      </c>
      <c r="I4155" s="162">
        <v>0</v>
      </c>
      <c r="J4155" s="162">
        <v>0</v>
      </c>
      <c r="K4155" s="163">
        <f>Лист4!E4153/1000</f>
        <v>625.10271</v>
      </c>
      <c r="L4155" s="164"/>
      <c r="M4155" s="164"/>
    </row>
    <row r="4156" spans="1:13" s="172" customFormat="1" ht="18.75" customHeight="1" x14ac:dyDescent="0.25">
      <c r="A4156" s="45" t="str">
        <f>Лист4!A4154</f>
        <v>г.Астрахань ул.Б.Хмельницкого д.51</v>
      </c>
      <c r="B4156" s="77"/>
      <c r="C4156" s="46">
        <f t="shared" si="128"/>
        <v>316.4717364</v>
      </c>
      <c r="D4156" s="46">
        <f t="shared" si="129"/>
        <v>20.200323599999997</v>
      </c>
      <c r="E4156" s="160">
        <v>0</v>
      </c>
      <c r="F4156" s="161">
        <v>20.200323599999997</v>
      </c>
      <c r="G4156" s="162">
        <v>0</v>
      </c>
      <c r="H4156" s="162">
        <v>0</v>
      </c>
      <c r="I4156" s="162">
        <v>0</v>
      </c>
      <c r="J4156" s="162">
        <v>0</v>
      </c>
      <c r="K4156" s="163">
        <f>Лист4!E4154/1000</f>
        <v>336.67205999999999</v>
      </c>
      <c r="L4156" s="164"/>
      <c r="M4156" s="164"/>
    </row>
    <row r="4157" spans="1:13" s="172" customFormat="1" ht="18.75" customHeight="1" x14ac:dyDescent="0.25">
      <c r="A4157" s="45" t="str">
        <f>Лист4!A4155</f>
        <v>г.Астрахань ул.Краснодарская д.47 корп.1</v>
      </c>
      <c r="B4157" s="77"/>
      <c r="C4157" s="46">
        <f t="shared" ref="C4157:C4219" si="130">K4157+J4157-F4157</f>
        <v>963.71621879999998</v>
      </c>
      <c r="D4157" s="46">
        <f t="shared" ref="D4157:D4219" si="131">F4157</f>
        <v>61.513801200000003</v>
      </c>
      <c r="E4157" s="160">
        <v>0</v>
      </c>
      <c r="F4157" s="161">
        <v>61.513801200000003</v>
      </c>
      <c r="G4157" s="162">
        <v>0</v>
      </c>
      <c r="H4157" s="162">
        <v>0</v>
      </c>
      <c r="I4157" s="162">
        <v>0</v>
      </c>
      <c r="J4157" s="162">
        <v>0</v>
      </c>
      <c r="K4157" s="163">
        <f>Лист4!E4155/1000</f>
        <v>1025.23002</v>
      </c>
      <c r="L4157" s="164"/>
      <c r="M4157" s="164"/>
    </row>
    <row r="4158" spans="1:13" s="172" customFormat="1" ht="18.75" customHeight="1" x14ac:dyDescent="0.25">
      <c r="A4158" s="45" t="str">
        <f>Лист4!A4156</f>
        <v>г.Астрахань ул.Сахалинская 7А</v>
      </c>
      <c r="B4158" s="77"/>
      <c r="C4158" s="46">
        <f t="shared" si="130"/>
        <v>965.32853499999999</v>
      </c>
      <c r="D4158" s="46">
        <f t="shared" si="131"/>
        <v>61.616714999999999</v>
      </c>
      <c r="E4158" s="160">
        <v>0</v>
      </c>
      <c r="F4158" s="161">
        <v>61.616714999999999</v>
      </c>
      <c r="G4158" s="162">
        <v>0</v>
      </c>
      <c r="H4158" s="162">
        <v>0</v>
      </c>
      <c r="I4158" s="162">
        <v>0</v>
      </c>
      <c r="J4158" s="162">
        <v>0</v>
      </c>
      <c r="K4158" s="163">
        <f>Лист4!E4156/1000</f>
        <v>1026.94525</v>
      </c>
      <c r="L4158" s="164"/>
      <c r="M4158" s="164"/>
    </row>
    <row r="4159" spans="1:13" s="172" customFormat="1" ht="18.75" customHeight="1" x14ac:dyDescent="0.25">
      <c r="A4159" s="45" t="str">
        <f>Лист4!A4157</f>
        <v>г.Астрахань ул.Б.Алексеева д.61</v>
      </c>
      <c r="B4159" s="77"/>
      <c r="C4159" s="46">
        <f t="shared" si="130"/>
        <v>729.70408259999988</v>
      </c>
      <c r="D4159" s="46">
        <f t="shared" si="131"/>
        <v>1.9177074000000001</v>
      </c>
      <c r="E4159" s="160">
        <v>0</v>
      </c>
      <c r="F4159" s="161">
        <v>1.9177074000000001</v>
      </c>
      <c r="G4159" s="162">
        <v>0</v>
      </c>
      <c r="H4159" s="162">
        <v>0</v>
      </c>
      <c r="I4159" s="162">
        <v>0</v>
      </c>
      <c r="J4159" s="162">
        <f>385.65+18.62+295.39</f>
        <v>699.66</v>
      </c>
      <c r="K4159" s="163">
        <f>Лист4!E4157/1000</f>
        <v>31.961790000000001</v>
      </c>
      <c r="L4159" s="164"/>
      <c r="M4159" s="164"/>
    </row>
    <row r="4160" spans="1:13" s="172" customFormat="1" ht="18.75" customHeight="1" x14ac:dyDescent="0.25">
      <c r="A4160" s="45" t="str">
        <f>Лист4!A4158</f>
        <v>г.Астрахань ул.Комсомольская Набережная д.15</v>
      </c>
      <c r="B4160" s="77"/>
      <c r="C4160" s="46">
        <f t="shared" si="130"/>
        <v>998.13514599999985</v>
      </c>
      <c r="D4160" s="46">
        <f t="shared" si="131"/>
        <v>63.710753999999987</v>
      </c>
      <c r="E4160" s="160">
        <v>0</v>
      </c>
      <c r="F4160" s="161">
        <v>63.710753999999987</v>
      </c>
      <c r="G4160" s="162">
        <v>0</v>
      </c>
      <c r="H4160" s="162">
        <v>0</v>
      </c>
      <c r="I4160" s="162">
        <v>0</v>
      </c>
      <c r="J4160" s="162">
        <v>0</v>
      </c>
      <c r="K4160" s="163">
        <f>Лист4!E4158/1000</f>
        <v>1061.8458999999998</v>
      </c>
      <c r="L4160" s="164"/>
      <c r="M4160" s="164"/>
    </row>
    <row r="4161" spans="1:13" s="172" customFormat="1" ht="18.75" customHeight="1" x14ac:dyDescent="0.25">
      <c r="A4161" s="45" t="str">
        <f>Лист4!A4159</f>
        <v>Астрахань, ул.Кооперативная д.45</v>
      </c>
      <c r="B4161" s="77"/>
      <c r="C4161" s="46">
        <f t="shared" si="130"/>
        <v>395.76464859999999</v>
      </c>
      <c r="D4161" s="46">
        <f t="shared" si="131"/>
        <v>4.8360414</v>
      </c>
      <c r="E4161" s="160">
        <v>0</v>
      </c>
      <c r="F4161" s="161">
        <v>4.8360414</v>
      </c>
      <c r="G4161" s="162">
        <v>0</v>
      </c>
      <c r="H4161" s="162">
        <v>0</v>
      </c>
      <c r="I4161" s="162">
        <v>0</v>
      </c>
      <c r="J4161" s="162">
        <f>80+240</f>
        <v>320</v>
      </c>
      <c r="K4161" s="163">
        <f>Лист4!E4159/1000</f>
        <v>80.60069</v>
      </c>
      <c r="L4161" s="164"/>
      <c r="M4161" s="164"/>
    </row>
    <row r="4162" spans="1:13" s="172" customFormat="1" ht="18.75" customHeight="1" x14ac:dyDescent="0.25">
      <c r="A4162" s="45" t="str">
        <f>Лист4!A4160</f>
        <v>г. Знаменск, ул. Ниловского, д. 11</v>
      </c>
      <c r="B4162" s="77"/>
      <c r="C4162" s="46">
        <f t="shared" si="130"/>
        <v>144.03915160000003</v>
      </c>
      <c r="D4162" s="46">
        <f t="shared" si="131"/>
        <v>9.1939884000000003</v>
      </c>
      <c r="E4162" s="160">
        <v>0</v>
      </c>
      <c r="F4162" s="161">
        <v>9.1939884000000003</v>
      </c>
      <c r="G4162" s="162">
        <v>0</v>
      </c>
      <c r="H4162" s="162">
        <v>0</v>
      </c>
      <c r="I4162" s="162">
        <v>0</v>
      </c>
      <c r="J4162" s="162">
        <v>0</v>
      </c>
      <c r="K4162" s="163">
        <f>Лист4!E4160/1000</f>
        <v>153.23314000000002</v>
      </c>
      <c r="L4162" s="164"/>
      <c r="M4162" s="164"/>
    </row>
    <row r="4163" spans="1:13" s="172" customFormat="1" ht="18.75" customHeight="1" x14ac:dyDescent="0.25">
      <c r="A4163" s="45" t="str">
        <f>Лист4!A4161</f>
        <v>г. Знаменск, Жилой комплекс "Ракетный", д. 53</v>
      </c>
      <c r="B4163" s="77"/>
      <c r="C4163" s="46">
        <f t="shared" si="130"/>
        <v>2.7113642000000002</v>
      </c>
      <c r="D4163" s="46">
        <f t="shared" si="131"/>
        <v>0.17306579999999999</v>
      </c>
      <c r="E4163" s="160">
        <v>0</v>
      </c>
      <c r="F4163" s="161">
        <v>0.17306579999999999</v>
      </c>
      <c r="G4163" s="162">
        <v>0</v>
      </c>
      <c r="H4163" s="162">
        <v>0</v>
      </c>
      <c r="I4163" s="162">
        <v>0</v>
      </c>
      <c r="J4163" s="162">
        <v>0</v>
      </c>
      <c r="K4163" s="163">
        <f>Лист4!E4161/1000</f>
        <v>2.88443</v>
      </c>
      <c r="L4163" s="164"/>
      <c r="M4163" s="164"/>
    </row>
    <row r="4164" spans="1:13" s="172" customFormat="1" ht="18.75" customHeight="1" x14ac:dyDescent="0.25">
      <c r="A4164" s="45" t="str">
        <f>Лист4!A4162</f>
        <v>г. Знаменск, Жилой район "Знаменский", д. 45</v>
      </c>
      <c r="B4164" s="77"/>
      <c r="C4164" s="46">
        <f t="shared" si="130"/>
        <v>0.67080280000000003</v>
      </c>
      <c r="D4164" s="46">
        <f t="shared" si="131"/>
        <v>4.28172E-2</v>
      </c>
      <c r="E4164" s="160">
        <v>0</v>
      </c>
      <c r="F4164" s="161">
        <v>4.28172E-2</v>
      </c>
      <c r="G4164" s="162">
        <v>0</v>
      </c>
      <c r="H4164" s="162">
        <v>0</v>
      </c>
      <c r="I4164" s="162">
        <v>0</v>
      </c>
      <c r="J4164" s="162">
        <v>0</v>
      </c>
      <c r="K4164" s="163">
        <f>Лист4!E4162/1000</f>
        <v>0.71362000000000003</v>
      </c>
      <c r="L4164" s="164"/>
      <c r="M4164" s="164"/>
    </row>
    <row r="4165" spans="1:13" s="172" customFormat="1" ht="18.75" customHeight="1" x14ac:dyDescent="0.25">
      <c r="A4165" s="45" t="str">
        <f>Лист4!A4163</f>
        <v>г. Знаменск, ул. Комсомольская, д. 15А</v>
      </c>
      <c r="B4165" s="77"/>
      <c r="C4165" s="46">
        <f t="shared" si="130"/>
        <v>787.93034460000001</v>
      </c>
      <c r="D4165" s="46">
        <f t="shared" si="131"/>
        <v>17.458745400000002</v>
      </c>
      <c r="E4165" s="160">
        <v>0</v>
      </c>
      <c r="F4165" s="161">
        <v>17.458745400000002</v>
      </c>
      <c r="G4165" s="162">
        <v>0</v>
      </c>
      <c r="H4165" s="162">
        <v>0</v>
      </c>
      <c r="I4165" s="162">
        <v>0</v>
      </c>
      <c r="J4165" s="162">
        <v>514.41</v>
      </c>
      <c r="K4165" s="163">
        <f>Лист4!E4163/1000</f>
        <v>290.97909000000004</v>
      </c>
      <c r="L4165" s="164"/>
      <c r="M4165" s="164"/>
    </row>
    <row r="4166" spans="1:13" s="172" customFormat="1" ht="18.75" customHeight="1" x14ac:dyDescent="0.25">
      <c r="A4166" s="45" t="str">
        <f>Лист4!A4164</f>
        <v>г. Астрахань, ул. Мелиоративная, дом 9</v>
      </c>
      <c r="B4166" s="77"/>
      <c r="C4166" s="46">
        <f t="shared" si="130"/>
        <v>355.01024179999996</v>
      </c>
      <c r="D4166" s="46">
        <f t="shared" si="131"/>
        <v>22.660228199999999</v>
      </c>
      <c r="E4166" s="160">
        <v>0</v>
      </c>
      <c r="F4166" s="161">
        <v>22.660228199999999</v>
      </c>
      <c r="G4166" s="162">
        <v>0</v>
      </c>
      <c r="H4166" s="162">
        <v>0</v>
      </c>
      <c r="I4166" s="162">
        <v>0</v>
      </c>
      <c r="J4166" s="162">
        <v>0</v>
      </c>
      <c r="K4166" s="163">
        <f>Лист4!E4164/1000</f>
        <v>377.67046999999997</v>
      </c>
      <c r="L4166" s="164"/>
      <c r="M4166" s="164"/>
    </row>
    <row r="4167" spans="1:13" s="172" customFormat="1" ht="18.75" customHeight="1" x14ac:dyDescent="0.25">
      <c r="A4167" s="45" t="str">
        <f>Лист4!A4165</f>
        <v>г. Астрахань, Бульвар Победы, д. 3</v>
      </c>
      <c r="B4167" s="77"/>
      <c r="C4167" s="46">
        <f t="shared" si="130"/>
        <v>400.5267872</v>
      </c>
      <c r="D4167" s="46">
        <f t="shared" si="131"/>
        <v>9.6080927999999997</v>
      </c>
      <c r="E4167" s="160">
        <v>0</v>
      </c>
      <c r="F4167" s="161">
        <v>9.6080927999999997</v>
      </c>
      <c r="G4167" s="162">
        <v>0</v>
      </c>
      <c r="H4167" s="162">
        <v>0</v>
      </c>
      <c r="I4167" s="162">
        <v>0</v>
      </c>
      <c r="J4167" s="162">
        <f>15+235</f>
        <v>250</v>
      </c>
      <c r="K4167" s="163">
        <f>Лист4!E4165/1000</f>
        <v>160.13488000000001</v>
      </c>
      <c r="L4167" s="164"/>
      <c r="M4167" s="164"/>
    </row>
    <row r="4168" spans="1:13" s="172" customFormat="1" ht="18.75" customHeight="1" x14ac:dyDescent="0.25">
      <c r="A4168" s="45" t="str">
        <f>Лист4!A4166</f>
        <v>г. Астрахань, ул. Ленина, д. 50</v>
      </c>
      <c r="B4168" s="77"/>
      <c r="C4168" s="46">
        <f t="shared" si="130"/>
        <v>309.383939</v>
      </c>
      <c r="D4168" s="46">
        <f t="shared" si="131"/>
        <v>19.747911000000002</v>
      </c>
      <c r="E4168" s="160">
        <v>0</v>
      </c>
      <c r="F4168" s="161">
        <v>19.747911000000002</v>
      </c>
      <c r="G4168" s="162">
        <v>0</v>
      </c>
      <c r="H4168" s="162">
        <v>0</v>
      </c>
      <c r="I4168" s="162">
        <v>0</v>
      </c>
      <c r="J4168" s="162">
        <v>0</v>
      </c>
      <c r="K4168" s="163">
        <f>Лист4!E4166/1000</f>
        <v>329.13184999999999</v>
      </c>
      <c r="L4168" s="164"/>
      <c r="M4168" s="164"/>
    </row>
    <row r="4169" spans="1:13" s="172" customFormat="1" ht="18.75" customHeight="1" x14ac:dyDescent="0.25">
      <c r="A4169" s="45" t="str">
        <f>Лист4!A4167</f>
        <v xml:space="preserve"> г. Астрахань, ул.М. Аладьина/ул. Эспланадная, д. 4/49</v>
      </c>
      <c r="B4169" s="77"/>
      <c r="C4169" s="46">
        <f t="shared" si="130"/>
        <v>55.694445400000006</v>
      </c>
      <c r="D4169" s="46">
        <f t="shared" si="131"/>
        <v>3.5549645999999999</v>
      </c>
      <c r="E4169" s="160">
        <v>0</v>
      </c>
      <c r="F4169" s="161">
        <v>3.5549645999999999</v>
      </c>
      <c r="G4169" s="162">
        <v>0</v>
      </c>
      <c r="H4169" s="162">
        <v>0</v>
      </c>
      <c r="I4169" s="162">
        <v>0</v>
      </c>
      <c r="J4169" s="162">
        <v>0</v>
      </c>
      <c r="K4169" s="163">
        <f>Лист4!E4167/1000</f>
        <v>59.249410000000005</v>
      </c>
      <c r="L4169" s="164"/>
      <c r="M4169" s="164"/>
    </row>
    <row r="4170" spans="1:13" s="172" customFormat="1" ht="18.75" customHeight="1" x14ac:dyDescent="0.25">
      <c r="A4170" s="45" t="str">
        <f>Лист4!A4168</f>
        <v>г. Астрахань, ул. Адмиралтейская, д. 6</v>
      </c>
      <c r="B4170" s="77"/>
      <c r="C4170" s="46">
        <f t="shared" si="130"/>
        <v>574.91616940000006</v>
      </c>
      <c r="D4170" s="46">
        <f t="shared" si="131"/>
        <v>0.74784059999999997</v>
      </c>
      <c r="E4170" s="160">
        <v>0</v>
      </c>
      <c r="F4170" s="161">
        <v>0.74784059999999997</v>
      </c>
      <c r="G4170" s="162">
        <v>0</v>
      </c>
      <c r="H4170" s="162">
        <v>0</v>
      </c>
      <c r="I4170" s="162">
        <v>0</v>
      </c>
      <c r="J4170" s="162">
        <f>493+70.2</f>
        <v>563.20000000000005</v>
      </c>
      <c r="K4170" s="163">
        <f>Лист4!E4168/1000</f>
        <v>12.46401</v>
      </c>
      <c r="L4170" s="164"/>
      <c r="M4170" s="164"/>
    </row>
    <row r="4171" spans="1:13" s="172" customFormat="1" ht="18.75" customHeight="1" x14ac:dyDescent="0.25">
      <c r="A4171" s="45" t="str">
        <f>Лист4!A4169</f>
        <v>Астраханская область, г. Знаменск, ул. Янгеля, д. 6Б</v>
      </c>
      <c r="B4171" s="77"/>
      <c r="C4171" s="46">
        <f t="shared" si="130"/>
        <v>316.59992419999998</v>
      </c>
      <c r="D4171" s="46">
        <f t="shared" si="131"/>
        <v>20.208505800000001</v>
      </c>
      <c r="E4171" s="160">
        <v>0</v>
      </c>
      <c r="F4171" s="161">
        <v>20.208505800000001</v>
      </c>
      <c r="G4171" s="162">
        <v>0</v>
      </c>
      <c r="H4171" s="162">
        <v>0</v>
      </c>
      <c r="I4171" s="162">
        <v>0</v>
      </c>
      <c r="J4171" s="162">
        <v>0</v>
      </c>
      <c r="K4171" s="163">
        <f>Лист4!E4169/1000</f>
        <v>336.80842999999999</v>
      </c>
      <c r="L4171" s="164"/>
      <c r="M4171" s="164"/>
    </row>
    <row r="4172" spans="1:13" s="172" customFormat="1" ht="18.75" customHeight="1" x14ac:dyDescent="0.25">
      <c r="A4172" s="45" t="str">
        <f>Лист4!A4170</f>
        <v>г. Астрахань, ул. Барсовой, д 14</v>
      </c>
      <c r="B4172" s="77"/>
      <c r="C4172" s="46">
        <f t="shared" si="130"/>
        <v>694.57535299999995</v>
      </c>
      <c r="D4172" s="46">
        <f t="shared" si="131"/>
        <v>44.334596999999995</v>
      </c>
      <c r="E4172" s="160">
        <v>0</v>
      </c>
      <c r="F4172" s="161">
        <v>44.334596999999995</v>
      </c>
      <c r="G4172" s="162">
        <v>0</v>
      </c>
      <c r="H4172" s="162">
        <v>0</v>
      </c>
      <c r="I4172" s="162">
        <v>0</v>
      </c>
      <c r="J4172" s="162">
        <v>0</v>
      </c>
      <c r="K4172" s="163">
        <f>Лист4!E4170/1000</f>
        <v>738.90994999999998</v>
      </c>
      <c r="L4172" s="164"/>
      <c r="M4172" s="164"/>
    </row>
    <row r="4173" spans="1:13" s="172" customFormat="1" ht="18.75" customHeight="1" x14ac:dyDescent="0.25">
      <c r="A4173" s="45" t="str">
        <f>Лист4!A4171</f>
        <v>г. Астрахань, ул. Николая Ветошникова, д. 46</v>
      </c>
      <c r="B4173" s="77"/>
      <c r="C4173" s="46">
        <f t="shared" si="130"/>
        <v>168.84060980000001</v>
      </c>
      <c r="D4173" s="46">
        <f t="shared" si="131"/>
        <v>10.777060199999999</v>
      </c>
      <c r="E4173" s="160">
        <v>0</v>
      </c>
      <c r="F4173" s="161">
        <v>10.777060199999999</v>
      </c>
      <c r="G4173" s="162">
        <v>0</v>
      </c>
      <c r="H4173" s="162">
        <v>0</v>
      </c>
      <c r="I4173" s="162">
        <v>0</v>
      </c>
      <c r="J4173" s="162">
        <v>0</v>
      </c>
      <c r="K4173" s="163">
        <f>Лист4!E4171/1000</f>
        <v>179.61767</v>
      </c>
      <c r="L4173" s="164"/>
      <c r="M4173" s="164"/>
    </row>
    <row r="4174" spans="1:13" s="172" customFormat="1" ht="18.75" customHeight="1" x14ac:dyDescent="0.25">
      <c r="A4174" s="45" t="str">
        <f>Лист4!A4172</f>
        <v>г. Астрахань, ул. Тамбовская, д. 32</v>
      </c>
      <c r="B4174" s="77"/>
      <c r="C4174" s="46">
        <f t="shared" si="130"/>
        <v>384.55936740000004</v>
      </c>
      <c r="D4174" s="46">
        <f t="shared" si="131"/>
        <v>24.546342600000003</v>
      </c>
      <c r="E4174" s="160">
        <v>0</v>
      </c>
      <c r="F4174" s="161">
        <v>24.546342600000003</v>
      </c>
      <c r="G4174" s="162">
        <v>0</v>
      </c>
      <c r="H4174" s="162">
        <v>0</v>
      </c>
      <c r="I4174" s="162">
        <v>0</v>
      </c>
      <c r="J4174" s="162">
        <v>0</v>
      </c>
      <c r="K4174" s="163">
        <f>Лист4!E4172/1000</f>
        <v>409.10571000000004</v>
      </c>
      <c r="L4174" s="164"/>
      <c r="M4174" s="164"/>
    </row>
    <row r="4175" spans="1:13" s="172" customFormat="1" ht="18.75" customHeight="1" x14ac:dyDescent="0.25">
      <c r="A4175" s="45" t="str">
        <f>Лист4!A4173</f>
        <v>г. Астрахань, ул. Адмирала Нахимова, д. 52, корп. 2</v>
      </c>
      <c r="B4175" s="77"/>
      <c r="C4175" s="46">
        <f t="shared" si="130"/>
        <v>593.69338740000001</v>
      </c>
      <c r="D4175" s="46">
        <f t="shared" si="131"/>
        <v>37.8953226</v>
      </c>
      <c r="E4175" s="160">
        <v>0</v>
      </c>
      <c r="F4175" s="161">
        <v>37.8953226</v>
      </c>
      <c r="G4175" s="162">
        <v>0</v>
      </c>
      <c r="H4175" s="162">
        <v>0</v>
      </c>
      <c r="I4175" s="162">
        <v>0</v>
      </c>
      <c r="J4175" s="162">
        <v>0</v>
      </c>
      <c r="K4175" s="163">
        <f>Лист4!E4173/1000</f>
        <v>631.58870999999999</v>
      </c>
      <c r="L4175" s="164"/>
      <c r="M4175" s="164"/>
    </row>
    <row r="4176" spans="1:13" s="172" customFormat="1" ht="18.75" customHeight="1" x14ac:dyDescent="0.25">
      <c r="A4176" s="45" t="str">
        <f>Лист4!A4174</f>
        <v>Астраханская область, Приволжский район, с. Бирюковка, ул. Молодежная, д. 10</v>
      </c>
      <c r="B4176" s="77"/>
      <c r="C4176" s="46">
        <f t="shared" si="130"/>
        <v>1.9036409999999999</v>
      </c>
      <c r="D4176" s="46">
        <f t="shared" si="131"/>
        <v>0.12150899999999999</v>
      </c>
      <c r="E4176" s="160">
        <v>0</v>
      </c>
      <c r="F4176" s="161">
        <v>0.12150899999999999</v>
      </c>
      <c r="G4176" s="162">
        <v>0</v>
      </c>
      <c r="H4176" s="162">
        <v>0</v>
      </c>
      <c r="I4176" s="162">
        <v>0</v>
      </c>
      <c r="J4176" s="162">
        <v>0</v>
      </c>
      <c r="K4176" s="163">
        <f>Лист4!E4174/1000</f>
        <v>2.02515</v>
      </c>
      <c r="L4176" s="164"/>
      <c r="M4176" s="164"/>
    </row>
    <row r="4177" spans="1:13" s="172" customFormat="1" ht="18.75" customHeight="1" x14ac:dyDescent="0.25">
      <c r="A4177" s="45" t="str">
        <f>Лист4!A4175</f>
        <v>г. Астрахань, ул. Брестская, д. 3</v>
      </c>
      <c r="B4177" s="77"/>
      <c r="C4177" s="46">
        <f t="shared" si="130"/>
        <v>922.01452879999999</v>
      </c>
      <c r="D4177" s="46">
        <f t="shared" si="131"/>
        <v>58.851991200000001</v>
      </c>
      <c r="E4177" s="160">
        <v>0</v>
      </c>
      <c r="F4177" s="161">
        <v>58.851991200000001</v>
      </c>
      <c r="G4177" s="162">
        <v>0</v>
      </c>
      <c r="H4177" s="162">
        <v>0</v>
      </c>
      <c r="I4177" s="162">
        <v>0</v>
      </c>
      <c r="J4177" s="162">
        <v>0</v>
      </c>
      <c r="K4177" s="163">
        <f>Лист4!E4175/1000</f>
        <v>980.86652000000004</v>
      </c>
      <c r="L4177" s="164"/>
      <c r="M4177" s="164"/>
    </row>
    <row r="4178" spans="1:13" s="172" customFormat="1" ht="18.75" customHeight="1" x14ac:dyDescent="0.25">
      <c r="A4178" s="45" t="str">
        <f>Лист4!A4176</f>
        <v>Астраханская область, Приволжский район, с. Евпраксино, мкр. Юность, д. 5</v>
      </c>
      <c r="B4178" s="77"/>
      <c r="C4178" s="46">
        <f t="shared" si="130"/>
        <v>93.823900400000014</v>
      </c>
      <c r="D4178" s="46">
        <f t="shared" si="131"/>
        <v>5.9887596000000007</v>
      </c>
      <c r="E4178" s="160">
        <v>0</v>
      </c>
      <c r="F4178" s="161">
        <v>5.9887596000000007</v>
      </c>
      <c r="G4178" s="162">
        <v>0</v>
      </c>
      <c r="H4178" s="162">
        <v>0</v>
      </c>
      <c r="I4178" s="162">
        <v>0</v>
      </c>
      <c r="J4178" s="162">
        <v>0</v>
      </c>
      <c r="K4178" s="163">
        <f>Лист4!E4176/1000</f>
        <v>99.812660000000008</v>
      </c>
      <c r="L4178" s="164"/>
      <c r="M4178" s="164"/>
    </row>
    <row r="4179" spans="1:13" s="172" customFormat="1" ht="18.75" customHeight="1" x14ac:dyDescent="0.25">
      <c r="A4179" s="45" t="str">
        <f>Лист4!A4177</f>
        <v>г. Астрахань, ул. Космонавта В. Комарова, д. 172</v>
      </c>
      <c r="B4179" s="77"/>
      <c r="C4179" s="46">
        <f t="shared" si="130"/>
        <v>627.81783140000005</v>
      </c>
      <c r="D4179" s="46">
        <f t="shared" si="131"/>
        <v>40.073478600000001</v>
      </c>
      <c r="E4179" s="160">
        <v>0</v>
      </c>
      <c r="F4179" s="161">
        <v>40.073478600000001</v>
      </c>
      <c r="G4179" s="162">
        <v>0</v>
      </c>
      <c r="H4179" s="162">
        <v>0</v>
      </c>
      <c r="I4179" s="162">
        <v>0</v>
      </c>
      <c r="J4179" s="162">
        <v>0</v>
      </c>
      <c r="K4179" s="163">
        <f>Лист4!E4177/1000</f>
        <v>667.89131000000009</v>
      </c>
      <c r="L4179" s="164"/>
      <c r="M4179" s="164"/>
    </row>
    <row r="4180" spans="1:13" s="172" customFormat="1" ht="18.75" customHeight="1" x14ac:dyDescent="0.25">
      <c r="A4180" s="45" t="str">
        <f>Лист4!A4178</f>
        <v>Астраханская область, Приволжский район, с. Бирюковка, ул. Молодежная, д. 12</v>
      </c>
      <c r="B4180" s="77"/>
      <c r="C4180" s="46">
        <f t="shared" si="130"/>
        <v>40.233099799999998</v>
      </c>
      <c r="D4180" s="46">
        <f t="shared" si="131"/>
        <v>2.5680702000000002</v>
      </c>
      <c r="E4180" s="160">
        <v>0</v>
      </c>
      <c r="F4180" s="161">
        <v>2.5680702000000002</v>
      </c>
      <c r="G4180" s="162">
        <v>0</v>
      </c>
      <c r="H4180" s="162">
        <v>0</v>
      </c>
      <c r="I4180" s="162">
        <v>0</v>
      </c>
      <c r="J4180" s="162">
        <v>0</v>
      </c>
      <c r="K4180" s="163">
        <f>Лист4!E4178/1000</f>
        <v>42.801169999999999</v>
      </c>
      <c r="L4180" s="164"/>
      <c r="M4180" s="164"/>
    </row>
    <row r="4181" spans="1:13" s="172" customFormat="1" ht="18.75" customHeight="1" x14ac:dyDescent="0.25">
      <c r="A4181" s="45" t="str">
        <f>Лист4!A4179</f>
        <v>г. Астрахань, ул.М. Луконина, д. 12, корп. 3</v>
      </c>
      <c r="B4181" s="77"/>
      <c r="C4181" s="46">
        <f t="shared" si="130"/>
        <v>376.10444339999998</v>
      </c>
      <c r="D4181" s="46">
        <f t="shared" si="131"/>
        <v>24.006666600000003</v>
      </c>
      <c r="E4181" s="160">
        <v>0</v>
      </c>
      <c r="F4181" s="161">
        <v>24.006666600000003</v>
      </c>
      <c r="G4181" s="162">
        <v>0</v>
      </c>
      <c r="H4181" s="162">
        <v>0</v>
      </c>
      <c r="I4181" s="162">
        <v>0</v>
      </c>
      <c r="J4181" s="162">
        <v>0</v>
      </c>
      <c r="K4181" s="163">
        <f>Лист4!E4179/1000</f>
        <v>400.11111</v>
      </c>
      <c r="L4181" s="164"/>
      <c r="M4181" s="164"/>
    </row>
    <row r="4182" spans="1:13" s="172" customFormat="1" ht="18.75" customHeight="1" x14ac:dyDescent="0.25">
      <c r="A4182" s="45" t="str">
        <f>Лист4!A4180</f>
        <v>г. Астрахань, ул. Краснопитерская, д. 127</v>
      </c>
      <c r="B4182" s="77"/>
      <c r="C4182" s="46">
        <f t="shared" si="130"/>
        <v>601.48746320000009</v>
      </c>
      <c r="D4182" s="46">
        <f t="shared" si="131"/>
        <v>38.392816800000006</v>
      </c>
      <c r="E4182" s="160">
        <v>0</v>
      </c>
      <c r="F4182" s="161">
        <v>38.392816800000006</v>
      </c>
      <c r="G4182" s="162">
        <v>0</v>
      </c>
      <c r="H4182" s="162">
        <v>0</v>
      </c>
      <c r="I4182" s="162">
        <v>0</v>
      </c>
      <c r="J4182" s="162">
        <v>0</v>
      </c>
      <c r="K4182" s="163">
        <f>Лист4!E4180/1000</f>
        <v>639.88028000000008</v>
      </c>
      <c r="L4182" s="164"/>
      <c r="M4182" s="164"/>
    </row>
    <row r="4183" spans="1:13" s="172" customFormat="1" ht="18.75" customHeight="1" x14ac:dyDescent="0.25">
      <c r="A4183" s="45" t="str">
        <f>Лист4!A4181</f>
        <v>г. Астрахань, ул. Безжонова, д.82/1</v>
      </c>
      <c r="B4183" s="77"/>
      <c r="C4183" s="46">
        <f t="shared" si="130"/>
        <v>965.95763940000006</v>
      </c>
      <c r="D4183" s="46">
        <f t="shared" si="131"/>
        <v>61.656870600000005</v>
      </c>
      <c r="E4183" s="160">
        <v>0</v>
      </c>
      <c r="F4183" s="161">
        <v>61.656870600000005</v>
      </c>
      <c r="G4183" s="162">
        <v>0</v>
      </c>
      <c r="H4183" s="162">
        <v>0</v>
      </c>
      <c r="I4183" s="162">
        <v>0</v>
      </c>
      <c r="J4183" s="162">
        <v>0</v>
      </c>
      <c r="K4183" s="163">
        <f>Лист4!E4181/1000</f>
        <v>1027.6145100000001</v>
      </c>
      <c r="L4183" s="164"/>
      <c r="M4183" s="164"/>
    </row>
    <row r="4184" spans="1:13" s="172" customFormat="1" ht="18.75" customHeight="1" x14ac:dyDescent="0.25">
      <c r="A4184" s="45" t="str">
        <f>Лист4!A4182</f>
        <v>П. Володарский, ул. Мичурина д. 31</v>
      </c>
      <c r="B4184" s="77"/>
      <c r="C4184" s="46">
        <f t="shared" si="130"/>
        <v>71.239187799999996</v>
      </c>
      <c r="D4184" s="46">
        <f t="shared" si="131"/>
        <v>4.5471822</v>
      </c>
      <c r="E4184" s="160">
        <v>0</v>
      </c>
      <c r="F4184" s="161">
        <v>4.5471822</v>
      </c>
      <c r="G4184" s="162">
        <v>0</v>
      </c>
      <c r="H4184" s="162">
        <v>0</v>
      </c>
      <c r="I4184" s="162">
        <v>0</v>
      </c>
      <c r="J4184" s="162">
        <v>0</v>
      </c>
      <c r="K4184" s="163">
        <f>Лист4!E4182/1000</f>
        <v>75.786369999999991</v>
      </c>
      <c r="L4184" s="164"/>
      <c r="M4184" s="164"/>
    </row>
    <row r="4185" spans="1:13" s="172" customFormat="1" ht="18.75" customHeight="1" x14ac:dyDescent="0.25">
      <c r="A4185" s="45" t="str">
        <f>Лист4!A4183</f>
        <v>Астрахань, ул. Бэра д.59/А</v>
      </c>
      <c r="B4185" s="77"/>
      <c r="C4185" s="46">
        <f t="shared" si="130"/>
        <v>702.7971288</v>
      </c>
      <c r="D4185" s="46">
        <f t="shared" si="131"/>
        <v>44.859391199999997</v>
      </c>
      <c r="E4185" s="160">
        <v>0</v>
      </c>
      <c r="F4185" s="161">
        <v>44.859391199999997</v>
      </c>
      <c r="G4185" s="162">
        <v>0</v>
      </c>
      <c r="H4185" s="162">
        <v>0</v>
      </c>
      <c r="I4185" s="162">
        <v>0</v>
      </c>
      <c r="J4185" s="162">
        <v>0</v>
      </c>
      <c r="K4185" s="163">
        <f>Лист4!E4183/1000</f>
        <v>747.65652</v>
      </c>
      <c r="L4185" s="164"/>
      <c r="M4185" s="164"/>
    </row>
    <row r="4186" spans="1:13" s="172" customFormat="1" ht="18.75" customHeight="1" x14ac:dyDescent="0.25">
      <c r="A4186" s="45" t="str">
        <f>Лист4!A4184</f>
        <v>г.Астрахань ул.Боевая/Ахшарумова д.45/8</v>
      </c>
      <c r="B4186" s="77"/>
      <c r="C4186" s="46">
        <f t="shared" si="130"/>
        <v>442.60745059999999</v>
      </c>
      <c r="D4186" s="46">
        <f t="shared" si="131"/>
        <v>28.251539399999999</v>
      </c>
      <c r="E4186" s="160">
        <v>0</v>
      </c>
      <c r="F4186" s="161">
        <v>28.251539399999999</v>
      </c>
      <c r="G4186" s="162">
        <v>0</v>
      </c>
      <c r="H4186" s="162">
        <v>0</v>
      </c>
      <c r="I4186" s="162">
        <v>0</v>
      </c>
      <c r="J4186" s="162">
        <v>0</v>
      </c>
      <c r="K4186" s="163">
        <f>Лист4!E4184/1000</f>
        <v>470.85899000000001</v>
      </c>
      <c r="L4186" s="164"/>
      <c r="M4186" s="164"/>
    </row>
    <row r="4187" spans="1:13" s="172" customFormat="1" ht="18.75" customHeight="1" x14ac:dyDescent="0.25">
      <c r="A4187" s="45" t="str">
        <f>Лист4!A4185</f>
        <v>г.Астрахань ул.Н.Островского д.160 корп.3</v>
      </c>
      <c r="B4187" s="77"/>
      <c r="C4187" s="46">
        <f t="shared" si="130"/>
        <v>681.93424240000002</v>
      </c>
      <c r="D4187" s="46">
        <f t="shared" si="131"/>
        <v>43.527717600000003</v>
      </c>
      <c r="E4187" s="160">
        <v>0</v>
      </c>
      <c r="F4187" s="161">
        <v>43.527717600000003</v>
      </c>
      <c r="G4187" s="162">
        <v>0</v>
      </c>
      <c r="H4187" s="162">
        <v>0</v>
      </c>
      <c r="I4187" s="162">
        <v>0</v>
      </c>
      <c r="J4187" s="162">
        <v>0</v>
      </c>
      <c r="K4187" s="163">
        <f>Лист4!E4185/1000</f>
        <v>725.46195999999998</v>
      </c>
      <c r="L4187" s="164"/>
      <c r="M4187" s="164"/>
    </row>
    <row r="4188" spans="1:13" s="172" customFormat="1" ht="18.75" customHeight="1" x14ac:dyDescent="0.25">
      <c r="A4188" s="45" t="str">
        <f>Лист4!A4186</f>
        <v>г.Астрахань ул.Мелиоративная д.2 лит.А</v>
      </c>
      <c r="B4188" s="77"/>
      <c r="C4188" s="46">
        <f t="shared" si="130"/>
        <v>226.25355379999999</v>
      </c>
      <c r="D4188" s="46">
        <f t="shared" si="131"/>
        <v>14.441716199999998</v>
      </c>
      <c r="E4188" s="160">
        <v>0</v>
      </c>
      <c r="F4188" s="161">
        <v>14.441716199999998</v>
      </c>
      <c r="G4188" s="162">
        <v>0</v>
      </c>
      <c r="H4188" s="162">
        <v>0</v>
      </c>
      <c r="I4188" s="162">
        <v>0</v>
      </c>
      <c r="J4188" s="162">
        <v>0</v>
      </c>
      <c r="K4188" s="163">
        <f>Лист4!E4186/1000</f>
        <v>240.69526999999999</v>
      </c>
      <c r="L4188" s="164"/>
      <c r="M4188" s="164"/>
    </row>
    <row r="4189" spans="1:13" s="172" customFormat="1" ht="18.75" customHeight="1" x14ac:dyDescent="0.25">
      <c r="A4189" s="45" t="str">
        <f>Лист4!A4187</f>
        <v>г.Астрахань ул.Красного Знамени д.6 лит.А</v>
      </c>
      <c r="B4189" s="77"/>
      <c r="C4189" s="46">
        <f t="shared" si="130"/>
        <v>78.453358800000004</v>
      </c>
      <c r="D4189" s="46">
        <f t="shared" si="131"/>
        <v>5.0076612000000003</v>
      </c>
      <c r="E4189" s="160">
        <v>0</v>
      </c>
      <c r="F4189" s="161">
        <v>5.0076612000000003</v>
      </c>
      <c r="G4189" s="162">
        <v>0</v>
      </c>
      <c r="H4189" s="162">
        <v>0</v>
      </c>
      <c r="I4189" s="162">
        <v>0</v>
      </c>
      <c r="J4189" s="162">
        <v>0</v>
      </c>
      <c r="K4189" s="163">
        <f>Лист4!E4187/1000</f>
        <v>83.461020000000005</v>
      </c>
      <c r="L4189" s="164"/>
      <c r="M4189" s="164"/>
    </row>
    <row r="4190" spans="1:13" s="172" customFormat="1" ht="18.75" customHeight="1" x14ac:dyDescent="0.25">
      <c r="A4190" s="45" t="str">
        <f>Лист4!A4188</f>
        <v>г.Астрахань ул.Хибинская д.8 корп.1</v>
      </c>
      <c r="B4190" s="77"/>
      <c r="C4190" s="46">
        <f t="shared" si="130"/>
        <v>469.11687940000002</v>
      </c>
      <c r="D4190" s="46">
        <f t="shared" si="131"/>
        <v>29.943630599999999</v>
      </c>
      <c r="E4190" s="160">
        <v>0</v>
      </c>
      <c r="F4190" s="161">
        <v>29.943630599999999</v>
      </c>
      <c r="G4190" s="162">
        <v>0</v>
      </c>
      <c r="H4190" s="162">
        <v>0</v>
      </c>
      <c r="I4190" s="162">
        <v>0</v>
      </c>
      <c r="J4190" s="162">
        <v>0</v>
      </c>
      <c r="K4190" s="163">
        <f>Лист4!E4188/1000</f>
        <v>499.06051000000002</v>
      </c>
      <c r="L4190" s="164"/>
      <c r="M4190" s="164"/>
    </row>
    <row r="4191" spans="1:13" s="172" customFormat="1" ht="18.75" customHeight="1" x14ac:dyDescent="0.25">
      <c r="A4191" s="45" t="str">
        <f>Лист4!A4189</f>
        <v>г.Астрахань ул.Свердлова/Коммунистическая/Сов.Милиции д.39/17/42</v>
      </c>
      <c r="B4191" s="77"/>
      <c r="C4191" s="46">
        <f t="shared" si="130"/>
        <v>190.53238819999999</v>
      </c>
      <c r="D4191" s="46">
        <f t="shared" si="131"/>
        <v>12.161641800000002</v>
      </c>
      <c r="E4191" s="160">
        <v>0</v>
      </c>
      <c r="F4191" s="161">
        <v>12.161641800000002</v>
      </c>
      <c r="G4191" s="162">
        <v>0</v>
      </c>
      <c r="H4191" s="162">
        <v>0</v>
      </c>
      <c r="I4191" s="162">
        <v>0</v>
      </c>
      <c r="J4191" s="162">
        <v>0</v>
      </c>
      <c r="K4191" s="163">
        <f>Лист4!E4189/1000</f>
        <v>202.69403</v>
      </c>
      <c r="L4191" s="164"/>
      <c r="M4191" s="164"/>
    </row>
    <row r="4192" spans="1:13" s="172" customFormat="1" ht="18.75" customHeight="1" x14ac:dyDescent="0.25">
      <c r="A4192" s="45" t="str">
        <f>Лист4!A4190</f>
        <v>г.Астрахань ул.Красная Набережная д.56</v>
      </c>
      <c r="B4192" s="77"/>
      <c r="C4192" s="46">
        <f t="shared" si="130"/>
        <v>317.26043399999998</v>
      </c>
      <c r="D4192" s="46">
        <f t="shared" si="131"/>
        <v>20.250665999999999</v>
      </c>
      <c r="E4192" s="160">
        <v>0</v>
      </c>
      <c r="F4192" s="161">
        <v>20.250665999999999</v>
      </c>
      <c r="G4192" s="162">
        <v>0</v>
      </c>
      <c r="H4192" s="162">
        <v>0</v>
      </c>
      <c r="I4192" s="162">
        <v>0</v>
      </c>
      <c r="J4192" s="162">
        <v>0</v>
      </c>
      <c r="K4192" s="163">
        <f>Лист4!E4190/1000</f>
        <v>337.5111</v>
      </c>
      <c r="L4192" s="164"/>
      <c r="M4192" s="164"/>
    </row>
    <row r="4193" spans="1:13" s="172" customFormat="1" ht="18.75" customHeight="1" x14ac:dyDescent="0.25">
      <c r="A4193" s="45" t="str">
        <f>Лист4!A4191</f>
        <v>г.Астрахань ул.Кубанская д.23</v>
      </c>
      <c r="B4193" s="77"/>
      <c r="C4193" s="46">
        <f t="shared" si="130"/>
        <v>997.99379820000001</v>
      </c>
      <c r="D4193" s="46">
        <f t="shared" si="131"/>
        <v>63.70173179999999</v>
      </c>
      <c r="E4193" s="160">
        <v>0</v>
      </c>
      <c r="F4193" s="161">
        <v>63.70173179999999</v>
      </c>
      <c r="G4193" s="162">
        <v>0</v>
      </c>
      <c r="H4193" s="162">
        <v>0</v>
      </c>
      <c r="I4193" s="162">
        <v>0</v>
      </c>
      <c r="J4193" s="162">
        <v>0</v>
      </c>
      <c r="K4193" s="163">
        <f>Лист4!E4191/1000</f>
        <v>1061.69553</v>
      </c>
      <c r="L4193" s="164"/>
      <c r="M4193" s="164"/>
    </row>
    <row r="4194" spans="1:13" s="172" customFormat="1" ht="18.75" customHeight="1" x14ac:dyDescent="0.25">
      <c r="A4194" s="45" t="str">
        <f>Лист4!A4192</f>
        <v>г.Астрахань ул.Звездная д.13</v>
      </c>
      <c r="B4194" s="77"/>
      <c r="C4194" s="46">
        <f t="shared" si="130"/>
        <v>220.42063760000002</v>
      </c>
      <c r="D4194" s="46">
        <f t="shared" si="131"/>
        <v>14.069402400000001</v>
      </c>
      <c r="E4194" s="160">
        <v>0</v>
      </c>
      <c r="F4194" s="161">
        <v>14.069402400000001</v>
      </c>
      <c r="G4194" s="162">
        <v>0</v>
      </c>
      <c r="H4194" s="162">
        <v>0</v>
      </c>
      <c r="I4194" s="162">
        <v>0</v>
      </c>
      <c r="J4194" s="162">
        <v>0</v>
      </c>
      <c r="K4194" s="163">
        <f>Лист4!E4192/1000</f>
        <v>234.49004000000002</v>
      </c>
      <c r="L4194" s="164"/>
      <c r="M4194" s="164"/>
    </row>
    <row r="4195" spans="1:13" s="172" customFormat="1" ht="18.75" customHeight="1" x14ac:dyDescent="0.25">
      <c r="A4195" s="45" t="str">
        <f>Лист4!A4193</f>
        <v>г.Астрахань пр.Н.Островского д.4 корп.1</v>
      </c>
      <c r="B4195" s="77"/>
      <c r="C4195" s="46">
        <f t="shared" si="130"/>
        <v>640.58009859999993</v>
      </c>
      <c r="D4195" s="46">
        <f t="shared" si="131"/>
        <v>40.888091399999993</v>
      </c>
      <c r="E4195" s="160">
        <v>0</v>
      </c>
      <c r="F4195" s="161">
        <v>40.888091399999993</v>
      </c>
      <c r="G4195" s="162">
        <v>0</v>
      </c>
      <c r="H4195" s="162">
        <v>0</v>
      </c>
      <c r="I4195" s="162">
        <v>0</v>
      </c>
      <c r="J4195" s="162">
        <v>0</v>
      </c>
      <c r="K4195" s="163">
        <f>Лист4!E4193/1000</f>
        <v>681.46818999999994</v>
      </c>
      <c r="L4195" s="164"/>
      <c r="M4195" s="164"/>
    </row>
    <row r="4196" spans="1:13" s="172" customFormat="1" ht="18.75" customHeight="1" x14ac:dyDescent="0.25">
      <c r="A4196" s="45" t="str">
        <f>Лист4!A4194</f>
        <v>г.Астрахань ул. Татищева корп. 18</v>
      </c>
      <c r="B4196" s="77"/>
      <c r="C4196" s="46">
        <f t="shared" si="130"/>
        <v>555.26271320000001</v>
      </c>
      <c r="D4196" s="46">
        <f t="shared" si="131"/>
        <v>21.6550668</v>
      </c>
      <c r="E4196" s="160">
        <v>0</v>
      </c>
      <c r="F4196" s="161">
        <v>21.6550668</v>
      </c>
      <c r="G4196" s="162">
        <v>0</v>
      </c>
      <c r="H4196" s="162">
        <v>0</v>
      </c>
      <c r="I4196" s="162">
        <v>0</v>
      </c>
      <c r="J4196" s="162">
        <v>216</v>
      </c>
      <c r="K4196" s="163">
        <f>Лист4!E4194/1000</f>
        <v>360.91778000000005</v>
      </c>
      <c r="L4196" s="164"/>
      <c r="M4196" s="164"/>
    </row>
    <row r="4197" spans="1:13" s="172" customFormat="1" ht="18.75" customHeight="1" x14ac:dyDescent="0.25">
      <c r="A4197" s="45" t="str">
        <f>Лист4!A4195</f>
        <v>г.Знаменск ул.Янгеля д.4 В)</v>
      </c>
      <c r="B4197" s="77"/>
      <c r="C4197" s="46">
        <f t="shared" si="130"/>
        <v>381.07647000000003</v>
      </c>
      <c r="D4197" s="46">
        <f t="shared" si="131"/>
        <v>24.32403</v>
      </c>
      <c r="E4197" s="160">
        <v>0</v>
      </c>
      <c r="F4197" s="161">
        <v>24.32403</v>
      </c>
      <c r="G4197" s="162">
        <v>0</v>
      </c>
      <c r="H4197" s="162">
        <v>0</v>
      </c>
      <c r="I4197" s="162">
        <v>0</v>
      </c>
      <c r="J4197" s="162">
        <v>0</v>
      </c>
      <c r="K4197" s="163">
        <f>Лист4!E4195/1000</f>
        <v>405.40050000000002</v>
      </c>
      <c r="L4197" s="164"/>
      <c r="M4197" s="164"/>
    </row>
    <row r="4198" spans="1:13" s="172" customFormat="1" ht="18.75" customHeight="1" x14ac:dyDescent="0.25">
      <c r="A4198" s="45" t="str">
        <f>Лист4!A4196</f>
        <v>г.Астрахань ул.Космонавтов д.6</v>
      </c>
      <c r="B4198" s="77"/>
      <c r="C4198" s="46">
        <f t="shared" si="130"/>
        <v>454.79444720000004</v>
      </c>
      <c r="D4198" s="46">
        <f t="shared" si="131"/>
        <v>29.029432800000002</v>
      </c>
      <c r="E4198" s="160">
        <v>0</v>
      </c>
      <c r="F4198" s="161">
        <v>29.029432800000002</v>
      </c>
      <c r="G4198" s="162">
        <v>0</v>
      </c>
      <c r="H4198" s="162">
        <v>0</v>
      </c>
      <c r="I4198" s="162">
        <v>0</v>
      </c>
      <c r="J4198" s="162">
        <v>0</v>
      </c>
      <c r="K4198" s="163">
        <f>Лист4!E4196/1000</f>
        <v>483.82388000000003</v>
      </c>
      <c r="L4198" s="164"/>
      <c r="M4198" s="164"/>
    </row>
    <row r="4199" spans="1:13" s="172" customFormat="1" ht="18.75" customHeight="1" x14ac:dyDescent="0.25">
      <c r="A4199" s="45" t="str">
        <f>Лист4!A4197</f>
        <v>Астрахань, пл. Вокзальная д.5/А</v>
      </c>
      <c r="B4199" s="77"/>
      <c r="C4199" s="46">
        <f t="shared" si="130"/>
        <v>511.55021840000001</v>
      </c>
      <c r="D4199" s="46">
        <f t="shared" si="131"/>
        <v>32.6521416</v>
      </c>
      <c r="E4199" s="160">
        <v>0</v>
      </c>
      <c r="F4199" s="161">
        <v>32.6521416</v>
      </c>
      <c r="G4199" s="162">
        <v>0</v>
      </c>
      <c r="H4199" s="162">
        <v>0</v>
      </c>
      <c r="I4199" s="162">
        <v>0</v>
      </c>
      <c r="J4199" s="162">
        <v>0</v>
      </c>
      <c r="K4199" s="163">
        <f>Лист4!E4197/1000</f>
        <v>544.20236</v>
      </c>
      <c r="L4199" s="164"/>
      <c r="M4199" s="164"/>
    </row>
    <row r="4200" spans="1:13" s="172" customFormat="1" ht="18.75" customHeight="1" x14ac:dyDescent="0.25">
      <c r="A4200" s="45" t="str">
        <f>Лист4!A4198</f>
        <v>г. Знаменск, ул. Астраханская, д. 6А</v>
      </c>
      <c r="B4200" s="77"/>
      <c r="C4200" s="46">
        <f t="shared" si="130"/>
        <v>647.01423880000004</v>
      </c>
      <c r="D4200" s="46">
        <f t="shared" si="131"/>
        <v>41.298781200000001</v>
      </c>
      <c r="E4200" s="160">
        <v>0</v>
      </c>
      <c r="F4200" s="161">
        <v>41.298781200000001</v>
      </c>
      <c r="G4200" s="162">
        <v>0</v>
      </c>
      <c r="H4200" s="162">
        <v>0</v>
      </c>
      <c r="I4200" s="162">
        <v>0</v>
      </c>
      <c r="J4200" s="162">
        <v>0</v>
      </c>
      <c r="K4200" s="163">
        <f>Лист4!E4198/1000</f>
        <v>688.31302000000005</v>
      </c>
      <c r="L4200" s="164"/>
      <c r="M4200" s="164"/>
    </row>
    <row r="4201" spans="1:13" s="172" customFormat="1" ht="18.75" customHeight="1" x14ac:dyDescent="0.25">
      <c r="A4201" s="45" t="str">
        <f>Лист4!A4199</f>
        <v>г. Знаменск, ул. Астраханская, д. 3</v>
      </c>
      <c r="B4201" s="77"/>
      <c r="C4201" s="46">
        <f t="shared" si="130"/>
        <v>657.98874820000003</v>
      </c>
      <c r="D4201" s="46">
        <f t="shared" si="131"/>
        <v>41.999281799999999</v>
      </c>
      <c r="E4201" s="160">
        <v>0</v>
      </c>
      <c r="F4201" s="161">
        <v>41.999281799999999</v>
      </c>
      <c r="G4201" s="162">
        <v>0</v>
      </c>
      <c r="H4201" s="162">
        <v>0</v>
      </c>
      <c r="I4201" s="162">
        <v>0</v>
      </c>
      <c r="J4201" s="162">
        <v>0</v>
      </c>
      <c r="K4201" s="163">
        <f>Лист4!E4199/1000</f>
        <v>699.98802999999998</v>
      </c>
      <c r="L4201" s="164"/>
      <c r="M4201" s="164"/>
    </row>
    <row r="4202" spans="1:13" s="172" customFormat="1" ht="18.75" customHeight="1" x14ac:dyDescent="0.25">
      <c r="A4202" s="45" t="str">
        <f>Лист4!A4200</f>
        <v>г. Астрахань, ул.Николая Ветошникова, д. 12, корп. 1</v>
      </c>
      <c r="B4202" s="77"/>
      <c r="C4202" s="46">
        <f t="shared" si="130"/>
        <v>445.923451</v>
      </c>
      <c r="D4202" s="46">
        <f t="shared" si="131"/>
        <v>28.463199000000003</v>
      </c>
      <c r="E4202" s="160">
        <v>0</v>
      </c>
      <c r="F4202" s="161">
        <v>28.463199000000003</v>
      </c>
      <c r="G4202" s="162">
        <v>0</v>
      </c>
      <c r="H4202" s="162">
        <v>0</v>
      </c>
      <c r="I4202" s="162">
        <v>0</v>
      </c>
      <c r="J4202" s="162">
        <v>0</v>
      </c>
      <c r="K4202" s="163">
        <f>Лист4!E4200/1000</f>
        <v>474.38665000000003</v>
      </c>
      <c r="L4202" s="164"/>
      <c r="M4202" s="164"/>
    </row>
    <row r="4203" spans="1:13" s="172" customFormat="1" ht="18.75" customHeight="1" x14ac:dyDescent="0.25">
      <c r="A4203" s="45" t="str">
        <f>Лист4!A4201</f>
        <v>г. Астрахань, ул. Ангарская, д. 14</v>
      </c>
      <c r="B4203" s="77"/>
      <c r="C4203" s="46">
        <f t="shared" si="130"/>
        <v>57.2842956</v>
      </c>
      <c r="D4203" s="46">
        <f t="shared" si="131"/>
        <v>3.6564443999999998</v>
      </c>
      <c r="E4203" s="160">
        <v>0</v>
      </c>
      <c r="F4203" s="161">
        <v>3.6564443999999998</v>
      </c>
      <c r="G4203" s="162">
        <v>0</v>
      </c>
      <c r="H4203" s="162">
        <v>0</v>
      </c>
      <c r="I4203" s="162">
        <v>0</v>
      </c>
      <c r="J4203" s="162">
        <v>0</v>
      </c>
      <c r="K4203" s="163">
        <f>Лист4!E4201/1000</f>
        <v>60.940739999999998</v>
      </c>
      <c r="L4203" s="164"/>
      <c r="M4203" s="164"/>
    </row>
    <row r="4204" spans="1:13" s="172" customFormat="1" ht="18.75" customHeight="1" x14ac:dyDescent="0.25">
      <c r="A4204" s="45" t="str">
        <f>Лист4!A4202</f>
        <v>Лиманский район, с. Лесное, ул. Мира, д. 7</v>
      </c>
      <c r="B4204" s="77"/>
      <c r="C4204" s="46">
        <f t="shared" si="130"/>
        <v>100.27403</v>
      </c>
      <c r="D4204" s="46">
        <f t="shared" si="131"/>
        <v>6.4004700000000003</v>
      </c>
      <c r="E4204" s="160">
        <v>0</v>
      </c>
      <c r="F4204" s="161">
        <v>6.4004700000000003</v>
      </c>
      <c r="G4204" s="162">
        <v>0</v>
      </c>
      <c r="H4204" s="162">
        <v>0</v>
      </c>
      <c r="I4204" s="162">
        <v>0</v>
      </c>
      <c r="J4204" s="162">
        <v>0</v>
      </c>
      <c r="K4204" s="163">
        <f>Лист4!E4202/1000</f>
        <v>106.67449999999999</v>
      </c>
      <c r="L4204" s="164"/>
      <c r="M4204" s="164"/>
    </row>
    <row r="4205" spans="1:13" s="172" customFormat="1" ht="18.75" customHeight="1" x14ac:dyDescent="0.25">
      <c r="A4205" s="45" t="str">
        <f>Лист4!A4203</f>
        <v>г. Астрахань, Бульвар Победы, д. 8, корп. 1</v>
      </c>
      <c r="B4205" s="77"/>
      <c r="C4205" s="46">
        <f t="shared" si="130"/>
        <v>407.64001460000003</v>
      </c>
      <c r="D4205" s="46">
        <f t="shared" si="131"/>
        <v>26.019575400000004</v>
      </c>
      <c r="E4205" s="160">
        <v>0</v>
      </c>
      <c r="F4205" s="161">
        <v>26.019575400000004</v>
      </c>
      <c r="G4205" s="162">
        <v>0</v>
      </c>
      <c r="H4205" s="162">
        <v>0</v>
      </c>
      <c r="I4205" s="162">
        <v>0</v>
      </c>
      <c r="J4205" s="162">
        <v>0</v>
      </c>
      <c r="K4205" s="163">
        <f>Лист4!E4203/1000</f>
        <v>433.65959000000004</v>
      </c>
      <c r="L4205" s="164"/>
      <c r="M4205" s="164"/>
    </row>
    <row r="4206" spans="1:13" s="172" customFormat="1" ht="18.75" customHeight="1" x14ac:dyDescent="0.25">
      <c r="A4206" s="45" t="str">
        <f>Лист4!A4204</f>
        <v>г. Астрахань, ул. Белгородская, д. 15, корп. 3</v>
      </c>
      <c r="B4206" s="77"/>
      <c r="C4206" s="46">
        <f t="shared" si="130"/>
        <v>642.31615640000007</v>
      </c>
      <c r="D4206" s="46">
        <f t="shared" si="131"/>
        <v>40.998903599999998</v>
      </c>
      <c r="E4206" s="160">
        <v>0</v>
      </c>
      <c r="F4206" s="161">
        <v>40.998903599999998</v>
      </c>
      <c r="G4206" s="162">
        <v>0</v>
      </c>
      <c r="H4206" s="162">
        <v>0</v>
      </c>
      <c r="I4206" s="162">
        <v>0</v>
      </c>
      <c r="J4206" s="162">
        <v>0</v>
      </c>
      <c r="K4206" s="163">
        <f>Лист4!E4204/1000</f>
        <v>683.31506000000002</v>
      </c>
      <c r="L4206" s="164"/>
      <c r="M4206" s="164"/>
    </row>
    <row r="4207" spans="1:13" s="172" customFormat="1" ht="18.75" customHeight="1" x14ac:dyDescent="0.25">
      <c r="A4207" s="45" t="str">
        <f>Лист4!A4205</f>
        <v>г. Астрахань, ул. Яблочкова, д. 36</v>
      </c>
      <c r="B4207" s="77"/>
      <c r="C4207" s="46">
        <f t="shared" si="130"/>
        <v>278.777962</v>
      </c>
      <c r="D4207" s="46">
        <f t="shared" si="131"/>
        <v>17.794337999999996</v>
      </c>
      <c r="E4207" s="160">
        <v>0</v>
      </c>
      <c r="F4207" s="161">
        <v>17.794337999999996</v>
      </c>
      <c r="G4207" s="162">
        <v>0</v>
      </c>
      <c r="H4207" s="162">
        <v>0</v>
      </c>
      <c r="I4207" s="162">
        <v>0</v>
      </c>
      <c r="J4207" s="162">
        <v>0</v>
      </c>
      <c r="K4207" s="163">
        <f>Лист4!E4205/1000</f>
        <v>296.57229999999998</v>
      </c>
      <c r="L4207" s="164"/>
      <c r="M4207" s="164"/>
    </row>
    <row r="4208" spans="1:13" s="170" customFormat="1" ht="18.75" customHeight="1" x14ac:dyDescent="0.25">
      <c r="A4208" s="45" t="str">
        <f>Лист4!A4206</f>
        <v>г. Астрахань, ул. Звездная, д. 7, корп. 3</v>
      </c>
      <c r="B4208" s="77"/>
      <c r="C4208" s="46">
        <f t="shared" si="130"/>
        <v>693.01343020000002</v>
      </c>
      <c r="D4208" s="46">
        <f t="shared" si="131"/>
        <v>44.234899800000001</v>
      </c>
      <c r="E4208" s="160">
        <v>0</v>
      </c>
      <c r="F4208" s="161">
        <v>44.234899800000001</v>
      </c>
      <c r="G4208" s="162">
        <v>0</v>
      </c>
      <c r="H4208" s="162">
        <v>0</v>
      </c>
      <c r="I4208" s="162">
        <v>0</v>
      </c>
      <c r="J4208" s="162">
        <v>0</v>
      </c>
      <c r="K4208" s="163">
        <f>Лист4!E4206/1000</f>
        <v>737.24833000000001</v>
      </c>
      <c r="L4208" s="164"/>
      <c r="M4208" s="164"/>
    </row>
    <row r="4209" spans="1:13" s="173" customFormat="1" ht="18.75" customHeight="1" x14ac:dyDescent="0.25">
      <c r="A4209" s="45" t="str">
        <f>Лист4!A4207</f>
        <v>г. Астрахань, ул. Звездная, д. 5, корп, 1</v>
      </c>
      <c r="B4209" s="77"/>
      <c r="C4209" s="46">
        <f t="shared" si="130"/>
        <v>280.5050804</v>
      </c>
      <c r="D4209" s="46">
        <f t="shared" si="131"/>
        <v>17.904579599999998</v>
      </c>
      <c r="E4209" s="160">
        <v>0</v>
      </c>
      <c r="F4209" s="161">
        <v>17.904579599999998</v>
      </c>
      <c r="G4209" s="162">
        <v>0</v>
      </c>
      <c r="H4209" s="162">
        <v>0</v>
      </c>
      <c r="I4209" s="162">
        <v>0</v>
      </c>
      <c r="J4209" s="162">
        <v>0</v>
      </c>
      <c r="K4209" s="163">
        <f>Лист4!E4207/1000</f>
        <v>298.40965999999997</v>
      </c>
      <c r="L4209" s="164"/>
      <c r="M4209" s="164"/>
    </row>
    <row r="4210" spans="1:13" s="173" customFormat="1" ht="18.75" customHeight="1" x14ac:dyDescent="0.25">
      <c r="A4210" s="45" t="str">
        <f>Лист4!A4208</f>
        <v>г. Астрахань, ул. Тютчева, д. 4</v>
      </c>
      <c r="B4210" s="77"/>
      <c r="C4210" s="46">
        <f t="shared" si="130"/>
        <v>607.91622659999996</v>
      </c>
      <c r="D4210" s="46">
        <f t="shared" si="131"/>
        <v>38.803163400000003</v>
      </c>
      <c r="E4210" s="160">
        <v>0</v>
      </c>
      <c r="F4210" s="161">
        <v>38.803163400000003</v>
      </c>
      <c r="G4210" s="162">
        <v>0</v>
      </c>
      <c r="H4210" s="162">
        <v>0</v>
      </c>
      <c r="I4210" s="162">
        <v>0</v>
      </c>
      <c r="J4210" s="162">
        <v>0</v>
      </c>
      <c r="K4210" s="163">
        <f>Лист4!E4208/1000</f>
        <v>646.71938999999998</v>
      </c>
      <c r="L4210" s="164"/>
      <c r="M4210" s="164"/>
    </row>
    <row r="4211" spans="1:13" s="173" customFormat="1" ht="18.75" customHeight="1" x14ac:dyDescent="0.25">
      <c r="A4211" s="45" t="str">
        <f>Лист4!A4209</f>
        <v>г. Астрахань, ул. Звездная, д. 23</v>
      </c>
      <c r="B4211" s="77"/>
      <c r="C4211" s="46">
        <f t="shared" si="130"/>
        <v>714.55576740000004</v>
      </c>
      <c r="D4211" s="46">
        <f t="shared" si="131"/>
        <v>45.609942599999997</v>
      </c>
      <c r="E4211" s="160">
        <v>0</v>
      </c>
      <c r="F4211" s="161">
        <v>45.609942599999997</v>
      </c>
      <c r="G4211" s="162">
        <v>0</v>
      </c>
      <c r="H4211" s="162">
        <v>0</v>
      </c>
      <c r="I4211" s="162">
        <v>0</v>
      </c>
      <c r="J4211" s="162">
        <v>0</v>
      </c>
      <c r="K4211" s="163">
        <f>Лист4!E4209/1000</f>
        <v>760.16570999999999</v>
      </c>
      <c r="L4211" s="164"/>
      <c r="M4211" s="164"/>
    </row>
    <row r="4212" spans="1:13" s="173" customFormat="1" ht="18.75" customHeight="1" x14ac:dyDescent="0.25">
      <c r="A4212" s="45" t="str">
        <f>Лист4!A4210</f>
        <v>г. Астрахань, ул. Полякова, д. 17</v>
      </c>
      <c r="B4212" s="77"/>
      <c r="C4212" s="46">
        <f t="shared" si="130"/>
        <v>988.00618539999982</v>
      </c>
      <c r="D4212" s="46">
        <f t="shared" si="131"/>
        <v>63.064224599999989</v>
      </c>
      <c r="E4212" s="160">
        <v>0</v>
      </c>
      <c r="F4212" s="161">
        <v>63.064224599999989</v>
      </c>
      <c r="G4212" s="162">
        <v>0</v>
      </c>
      <c r="H4212" s="162">
        <v>0</v>
      </c>
      <c r="I4212" s="162">
        <v>0</v>
      </c>
      <c r="J4212" s="162">
        <v>0</v>
      </c>
      <c r="K4212" s="163">
        <f>Лист4!E4210/1000</f>
        <v>1051.0704099999998</v>
      </c>
      <c r="L4212" s="164"/>
      <c r="M4212" s="164"/>
    </row>
    <row r="4213" spans="1:13" s="173" customFormat="1" ht="18.75" customHeight="1" x14ac:dyDescent="0.25">
      <c r="A4213" s="45" t="str">
        <f>Лист4!A4211</f>
        <v>г. Астрахань, ул. Румынская, д. 11</v>
      </c>
      <c r="B4213" s="77"/>
      <c r="C4213" s="46">
        <f t="shared" si="130"/>
        <v>502.26155200000005</v>
      </c>
      <c r="D4213" s="46">
        <f t="shared" si="131"/>
        <v>32.059248000000004</v>
      </c>
      <c r="E4213" s="160">
        <v>0</v>
      </c>
      <c r="F4213" s="161">
        <v>32.059248000000004</v>
      </c>
      <c r="G4213" s="162">
        <v>0</v>
      </c>
      <c r="H4213" s="162">
        <v>0</v>
      </c>
      <c r="I4213" s="162">
        <v>0</v>
      </c>
      <c r="J4213" s="162">
        <v>0</v>
      </c>
      <c r="K4213" s="163">
        <f>Лист4!E4211/1000</f>
        <v>534.32080000000008</v>
      </c>
      <c r="L4213" s="164"/>
      <c r="M4213" s="164"/>
    </row>
    <row r="4214" spans="1:13" s="173" customFormat="1" ht="18.75" customHeight="1" x14ac:dyDescent="0.25">
      <c r="A4214" s="45" t="str">
        <f>Лист4!A4212</f>
        <v>г. Астрахань, ул. Звездная, д. 27</v>
      </c>
      <c r="B4214" s="77"/>
      <c r="C4214" s="46">
        <f t="shared" si="130"/>
        <v>224.58057000000002</v>
      </c>
      <c r="D4214" s="46">
        <f t="shared" si="131"/>
        <v>14.33493</v>
      </c>
      <c r="E4214" s="160">
        <v>0</v>
      </c>
      <c r="F4214" s="161">
        <v>14.33493</v>
      </c>
      <c r="G4214" s="162">
        <v>0</v>
      </c>
      <c r="H4214" s="162">
        <v>0</v>
      </c>
      <c r="I4214" s="162">
        <v>0</v>
      </c>
      <c r="J4214" s="162">
        <v>0</v>
      </c>
      <c r="K4214" s="163">
        <f>Лист4!E4212/1000</f>
        <v>238.91550000000001</v>
      </c>
      <c r="L4214" s="164"/>
      <c r="M4214" s="164"/>
    </row>
    <row r="4215" spans="1:13" s="173" customFormat="1" ht="18.75" customHeight="1" x14ac:dyDescent="0.25">
      <c r="A4215" s="45" t="str">
        <f>Лист4!A4213</f>
        <v>г. Астрахань, ул. Космонавта В. Комарова, д. 144</v>
      </c>
      <c r="B4215" s="77"/>
      <c r="C4215" s="46">
        <f t="shared" si="130"/>
        <v>1035.2282156000001</v>
      </c>
      <c r="D4215" s="46">
        <f t="shared" si="131"/>
        <v>24.0005244</v>
      </c>
      <c r="E4215" s="160">
        <v>0</v>
      </c>
      <c r="F4215" s="161">
        <v>24.0005244</v>
      </c>
      <c r="G4215" s="162">
        <v>0</v>
      </c>
      <c r="H4215" s="162">
        <v>0</v>
      </c>
      <c r="I4215" s="162">
        <v>0</v>
      </c>
      <c r="J4215" s="162">
        <v>659.22</v>
      </c>
      <c r="K4215" s="163">
        <f>Лист4!E4213/1000</f>
        <v>400.00873999999999</v>
      </c>
      <c r="L4215" s="164"/>
      <c r="M4215" s="164"/>
    </row>
    <row r="4216" spans="1:13" s="173" customFormat="1" ht="18.75" customHeight="1" x14ac:dyDescent="0.25">
      <c r="A4216" s="45" t="str">
        <f>Лист4!A4214</f>
        <v>п. Евпраксино, мкр. Юность, д. 7</v>
      </c>
      <c r="B4216" s="77"/>
      <c r="C4216" s="46">
        <f t="shared" si="130"/>
        <v>111.1360308</v>
      </c>
      <c r="D4216" s="46">
        <f t="shared" si="131"/>
        <v>7.0937891999999998</v>
      </c>
      <c r="E4216" s="160">
        <v>0</v>
      </c>
      <c r="F4216" s="161">
        <v>7.0937891999999998</v>
      </c>
      <c r="G4216" s="162">
        <v>0</v>
      </c>
      <c r="H4216" s="162">
        <v>0</v>
      </c>
      <c r="I4216" s="162">
        <v>0</v>
      </c>
      <c r="J4216" s="162">
        <v>0</v>
      </c>
      <c r="K4216" s="163">
        <f>Лист4!E4214/1000</f>
        <v>118.22982</v>
      </c>
      <c r="L4216" s="164"/>
      <c r="M4216" s="164"/>
    </row>
    <row r="4217" spans="1:13" s="173" customFormat="1" ht="18.75" customHeight="1" x14ac:dyDescent="0.25">
      <c r="A4217" s="45" t="str">
        <f>Лист4!A4215</f>
        <v>г.Астрахань ул.С.Перовской дом №99 корп.1</v>
      </c>
      <c r="B4217" s="77"/>
      <c r="C4217" s="46">
        <f t="shared" si="130"/>
        <v>261.798742</v>
      </c>
      <c r="D4217" s="46">
        <f t="shared" si="131"/>
        <v>16.710557999999999</v>
      </c>
      <c r="E4217" s="160">
        <v>0</v>
      </c>
      <c r="F4217" s="161">
        <v>16.710557999999999</v>
      </c>
      <c r="G4217" s="162">
        <v>0</v>
      </c>
      <c r="H4217" s="162">
        <v>0</v>
      </c>
      <c r="I4217" s="162">
        <v>0</v>
      </c>
      <c r="J4217" s="162">
        <v>0</v>
      </c>
      <c r="K4217" s="163">
        <f>Лист4!E4215/1000</f>
        <v>278.5093</v>
      </c>
      <c r="L4217" s="164"/>
      <c r="M4217" s="164"/>
    </row>
    <row r="4218" spans="1:13" s="173" customFormat="1" ht="18.75" customHeight="1" x14ac:dyDescent="0.25">
      <c r="A4218" s="45" t="str">
        <f>Лист4!A4216</f>
        <v>Астрахань, Водников 9</v>
      </c>
      <c r="B4218" s="77"/>
      <c r="C4218" s="46">
        <f t="shared" si="130"/>
        <v>28.886359799999997</v>
      </c>
      <c r="D4218" s="46">
        <f t="shared" si="131"/>
        <v>1.8438101999999996</v>
      </c>
      <c r="E4218" s="160">
        <v>0</v>
      </c>
      <c r="F4218" s="161">
        <v>1.8438101999999996</v>
      </c>
      <c r="G4218" s="162">
        <v>0</v>
      </c>
      <c r="H4218" s="162">
        <v>0</v>
      </c>
      <c r="I4218" s="162">
        <v>0</v>
      </c>
      <c r="J4218" s="162">
        <v>0</v>
      </c>
      <c r="K4218" s="163">
        <f>Лист4!E4216/1000</f>
        <v>30.730169999999998</v>
      </c>
      <c r="L4218" s="164"/>
      <c r="M4218" s="164"/>
    </row>
    <row r="4219" spans="1:13" s="173" customFormat="1" ht="18.75" customHeight="1" x14ac:dyDescent="0.25">
      <c r="A4219" s="45" t="str">
        <f>Лист4!A4217</f>
        <v>Камызяк М. Горького 71</v>
      </c>
      <c r="B4219" s="77"/>
      <c r="C4219" s="46">
        <f t="shared" si="130"/>
        <v>0.51941579999999998</v>
      </c>
      <c r="D4219" s="46">
        <f t="shared" si="131"/>
        <v>3.3154199999999995E-2</v>
      </c>
      <c r="E4219" s="160">
        <v>0</v>
      </c>
      <c r="F4219" s="161">
        <v>3.3154199999999995E-2</v>
      </c>
      <c r="G4219" s="162">
        <v>0</v>
      </c>
      <c r="H4219" s="162">
        <v>0</v>
      </c>
      <c r="I4219" s="162">
        <v>0</v>
      </c>
      <c r="J4219" s="162">
        <v>0</v>
      </c>
      <c r="K4219" s="163">
        <f>Лист4!E4217/1000</f>
        <v>0.55257000000000001</v>
      </c>
      <c r="L4219" s="164"/>
      <c r="M4219" s="164"/>
    </row>
    <row r="4220" spans="1:13" s="173" customFormat="1" ht="18.75" customHeight="1" x14ac:dyDescent="0.25">
      <c r="A4220" s="45" t="str">
        <f>Лист4!A4218</f>
        <v>Астрахань, Маркина д.106</v>
      </c>
      <c r="B4220" s="77"/>
      <c r="C4220" s="46">
        <f t="shared" ref="C4220:C4282" si="132">K4220+J4220-F4220</f>
        <v>599.53035620000003</v>
      </c>
      <c r="D4220" s="46">
        <f t="shared" ref="D4220:D4282" si="133">F4220</f>
        <v>2.3208738000000002</v>
      </c>
      <c r="E4220" s="160">
        <v>0</v>
      </c>
      <c r="F4220" s="161">
        <v>2.3208738000000002</v>
      </c>
      <c r="G4220" s="162">
        <v>0</v>
      </c>
      <c r="H4220" s="162">
        <v>0</v>
      </c>
      <c r="I4220" s="162">
        <v>0</v>
      </c>
      <c r="J4220" s="162">
        <v>563.16999999999996</v>
      </c>
      <c r="K4220" s="163">
        <f>Лист4!E4218/1000</f>
        <v>38.681230000000006</v>
      </c>
      <c r="L4220" s="164"/>
      <c r="M4220" s="164"/>
    </row>
    <row r="4221" spans="1:13" s="173" customFormat="1" ht="18.75" customHeight="1" x14ac:dyDescent="0.25">
      <c r="A4221" s="45" t="str">
        <f>Лист4!A4219</f>
        <v>Астрахань, ул. Красного Знамени д.8</v>
      </c>
      <c r="B4221" s="77"/>
      <c r="C4221" s="46">
        <f t="shared" si="132"/>
        <v>172.9111628</v>
      </c>
      <c r="D4221" s="46">
        <f t="shared" si="133"/>
        <v>0.6964572</v>
      </c>
      <c r="E4221" s="160">
        <v>0</v>
      </c>
      <c r="F4221" s="161">
        <v>0.6964572</v>
      </c>
      <c r="G4221" s="162">
        <v>0</v>
      </c>
      <c r="H4221" s="162">
        <v>0</v>
      </c>
      <c r="I4221" s="162">
        <v>0</v>
      </c>
      <c r="J4221" s="162">
        <v>162</v>
      </c>
      <c r="K4221" s="163">
        <f>Лист4!E4219/1000</f>
        <v>11.607620000000001</v>
      </c>
      <c r="L4221" s="164"/>
      <c r="M4221" s="164"/>
    </row>
    <row r="4222" spans="1:13" s="173" customFormat="1" ht="18.75" customHeight="1" x14ac:dyDescent="0.25">
      <c r="A4222" s="45" t="str">
        <f>Лист4!A4220</f>
        <v>г.Астрахань ул.В.Барсовой дом 13 корп.2</v>
      </c>
      <c r="B4222" s="77"/>
      <c r="C4222" s="46">
        <f t="shared" si="132"/>
        <v>517.96699680000006</v>
      </c>
      <c r="D4222" s="46">
        <f t="shared" si="133"/>
        <v>33.061723200000003</v>
      </c>
      <c r="E4222" s="160">
        <v>0</v>
      </c>
      <c r="F4222" s="161">
        <v>33.061723200000003</v>
      </c>
      <c r="G4222" s="162">
        <v>0</v>
      </c>
      <c r="H4222" s="162">
        <v>0</v>
      </c>
      <c r="I4222" s="162">
        <v>0</v>
      </c>
      <c r="J4222" s="162">
        <v>0</v>
      </c>
      <c r="K4222" s="163">
        <f>Лист4!E4220/1000</f>
        <v>551.02872000000002</v>
      </c>
      <c r="L4222" s="164"/>
      <c r="M4222" s="164"/>
    </row>
    <row r="4223" spans="1:13" s="173" customFormat="1" ht="18.75" customHeight="1" x14ac:dyDescent="0.25">
      <c r="A4223" s="45" t="str">
        <f>Лист4!A4221</f>
        <v>г.Астрахань ул. В. Барсовой д. 15 корпус 1</v>
      </c>
      <c r="B4223" s="77"/>
      <c r="C4223" s="46">
        <f t="shared" si="132"/>
        <v>1362.3613664</v>
      </c>
      <c r="D4223" s="46">
        <f t="shared" si="133"/>
        <v>18.305193600000003</v>
      </c>
      <c r="E4223" s="160">
        <v>0</v>
      </c>
      <c r="F4223" s="161">
        <v>18.305193600000003</v>
      </c>
      <c r="G4223" s="162">
        <v>0</v>
      </c>
      <c r="H4223" s="162">
        <v>0</v>
      </c>
      <c r="I4223" s="162">
        <v>0</v>
      </c>
      <c r="J4223" s="162">
        <v>1075.58</v>
      </c>
      <c r="K4223" s="163">
        <f>Лист4!E4221/1000</f>
        <v>305.08656000000002</v>
      </c>
      <c r="L4223" s="164"/>
      <c r="M4223" s="164"/>
    </row>
    <row r="4224" spans="1:13" s="173" customFormat="1" ht="18.75" customHeight="1" x14ac:dyDescent="0.25">
      <c r="A4224" s="45" t="str">
        <f>Лист4!A4222</f>
        <v>г.Астрахань ул.Куликова д.34</v>
      </c>
      <c r="B4224" s="77"/>
      <c r="C4224" s="46">
        <f t="shared" si="132"/>
        <v>557.14615920000006</v>
      </c>
      <c r="D4224" s="46">
        <f t="shared" si="133"/>
        <v>35.562520800000001</v>
      </c>
      <c r="E4224" s="160">
        <v>0</v>
      </c>
      <c r="F4224" s="161">
        <v>35.562520800000001</v>
      </c>
      <c r="G4224" s="162">
        <v>0</v>
      </c>
      <c r="H4224" s="162">
        <v>0</v>
      </c>
      <c r="I4224" s="162">
        <v>0</v>
      </c>
      <c r="J4224" s="162">
        <v>0</v>
      </c>
      <c r="K4224" s="163">
        <f>Лист4!E4222/1000</f>
        <v>592.70868000000007</v>
      </c>
      <c r="L4224" s="164"/>
      <c r="M4224" s="164"/>
    </row>
    <row r="4225" spans="1:13" s="173" customFormat="1" ht="18.75" customHeight="1" x14ac:dyDescent="0.25">
      <c r="A4225" s="45" t="str">
        <f>Лист4!A4223</f>
        <v>г.Астрахань ул.Б.Алексеева д.2а</v>
      </c>
      <c r="B4225" s="77"/>
      <c r="C4225" s="46">
        <f t="shared" si="132"/>
        <v>898.7532794</v>
      </c>
      <c r="D4225" s="46">
        <f t="shared" si="133"/>
        <v>57.367230599999999</v>
      </c>
      <c r="E4225" s="160">
        <v>0</v>
      </c>
      <c r="F4225" s="161">
        <v>57.367230599999999</v>
      </c>
      <c r="G4225" s="162">
        <v>0</v>
      </c>
      <c r="H4225" s="162">
        <v>0</v>
      </c>
      <c r="I4225" s="162">
        <v>0</v>
      </c>
      <c r="J4225" s="162">
        <v>0</v>
      </c>
      <c r="K4225" s="163">
        <f>Лист4!E4223/1000</f>
        <v>956.12050999999997</v>
      </c>
      <c r="L4225" s="164"/>
      <c r="M4225" s="164"/>
    </row>
    <row r="4226" spans="1:13" s="173" customFormat="1" ht="18.75" customHeight="1" x14ac:dyDescent="0.25">
      <c r="A4226" s="45" t="str">
        <f>Лист4!A4224</f>
        <v>г.Астрахань ул.2-ая Зеленгинская д.3 корп.1</v>
      </c>
      <c r="B4226" s="77"/>
      <c r="C4226" s="46">
        <f t="shared" si="132"/>
        <v>488.21709660000005</v>
      </c>
      <c r="D4226" s="46">
        <f t="shared" si="133"/>
        <v>31.162793400000005</v>
      </c>
      <c r="E4226" s="160">
        <v>0</v>
      </c>
      <c r="F4226" s="161">
        <v>31.162793400000005</v>
      </c>
      <c r="G4226" s="162">
        <v>0</v>
      </c>
      <c r="H4226" s="162">
        <v>0</v>
      </c>
      <c r="I4226" s="162">
        <v>0</v>
      </c>
      <c r="J4226" s="162">
        <v>0</v>
      </c>
      <c r="K4226" s="163">
        <f>Лист4!E4224/1000</f>
        <v>519.37989000000005</v>
      </c>
      <c r="L4226" s="164"/>
      <c r="M4226" s="164"/>
    </row>
    <row r="4227" spans="1:13" s="173" customFormat="1" ht="18.75" customHeight="1" x14ac:dyDescent="0.25">
      <c r="A4227" s="45" t="str">
        <f>Лист4!A4225</f>
        <v>г.Астрахань ул. Луконина д. 8</v>
      </c>
      <c r="B4227" s="77"/>
      <c r="C4227" s="46">
        <f t="shared" si="132"/>
        <v>389.55185779999999</v>
      </c>
      <c r="D4227" s="46">
        <f t="shared" si="133"/>
        <v>24.865012199999999</v>
      </c>
      <c r="E4227" s="160">
        <v>0</v>
      </c>
      <c r="F4227" s="161">
        <v>24.865012199999999</v>
      </c>
      <c r="G4227" s="162">
        <v>0</v>
      </c>
      <c r="H4227" s="162">
        <v>0</v>
      </c>
      <c r="I4227" s="162">
        <v>0</v>
      </c>
      <c r="J4227" s="162">
        <v>0</v>
      </c>
      <c r="K4227" s="163">
        <f>Лист4!E4225/1000</f>
        <v>414.41687000000002</v>
      </c>
      <c r="L4227" s="164"/>
      <c r="M4227" s="164"/>
    </row>
    <row r="4228" spans="1:13" s="173" customFormat="1" ht="18.75" customHeight="1" x14ac:dyDescent="0.25">
      <c r="A4228" s="45" t="str">
        <f>Лист4!A4226</f>
        <v>г.Астрахань ул.Немова д.32</v>
      </c>
      <c r="B4228" s="77"/>
      <c r="C4228" s="46">
        <f t="shared" si="132"/>
        <v>1370.9037361999999</v>
      </c>
      <c r="D4228" s="46">
        <f t="shared" si="133"/>
        <v>87.504493800000006</v>
      </c>
      <c r="E4228" s="160">
        <v>0</v>
      </c>
      <c r="F4228" s="161">
        <v>87.504493800000006</v>
      </c>
      <c r="G4228" s="162">
        <v>0</v>
      </c>
      <c r="H4228" s="162">
        <v>0</v>
      </c>
      <c r="I4228" s="162">
        <v>0</v>
      </c>
      <c r="J4228" s="162">
        <v>0</v>
      </c>
      <c r="K4228" s="163">
        <f>Лист4!E4226/1000</f>
        <v>1458.40823</v>
      </c>
      <c r="L4228" s="164"/>
      <c r="M4228" s="164"/>
    </row>
    <row r="4229" spans="1:13" s="173" customFormat="1" ht="18.75" customHeight="1" x14ac:dyDescent="0.25">
      <c r="A4229" s="45" t="str">
        <f>Лист4!A4227</f>
        <v>г.Астрахань ул.С.Перовской д.101/11</v>
      </c>
      <c r="B4229" s="77"/>
      <c r="C4229" s="46">
        <f t="shared" si="132"/>
        <v>1274.5884128</v>
      </c>
      <c r="D4229" s="46">
        <f t="shared" si="133"/>
        <v>81.356707200000017</v>
      </c>
      <c r="E4229" s="160">
        <v>0</v>
      </c>
      <c r="F4229" s="161">
        <v>81.356707200000017</v>
      </c>
      <c r="G4229" s="162">
        <v>0</v>
      </c>
      <c r="H4229" s="162">
        <v>0</v>
      </c>
      <c r="I4229" s="162">
        <v>0</v>
      </c>
      <c r="J4229" s="162">
        <v>0</v>
      </c>
      <c r="K4229" s="163">
        <f>Лист4!E4227/1000</f>
        <v>1355.9451200000001</v>
      </c>
      <c r="L4229" s="164"/>
      <c r="M4229" s="164"/>
    </row>
    <row r="4230" spans="1:13" s="173" customFormat="1" ht="18.75" customHeight="1" x14ac:dyDescent="0.25">
      <c r="A4230" s="45" t="str">
        <f>Лист4!A4228</f>
        <v>г.Астрахань пл.Ленина д.4</v>
      </c>
      <c r="B4230" s="77"/>
      <c r="C4230" s="46">
        <f t="shared" si="132"/>
        <v>536.0960718</v>
      </c>
      <c r="D4230" s="46">
        <f t="shared" si="133"/>
        <v>34.218898199999998</v>
      </c>
      <c r="E4230" s="160">
        <v>0</v>
      </c>
      <c r="F4230" s="161">
        <v>34.218898199999998</v>
      </c>
      <c r="G4230" s="162">
        <v>0</v>
      </c>
      <c r="H4230" s="162">
        <v>0</v>
      </c>
      <c r="I4230" s="162">
        <v>0</v>
      </c>
      <c r="J4230" s="162">
        <v>0</v>
      </c>
      <c r="K4230" s="163">
        <f>Лист4!E4228/1000</f>
        <v>570.31497000000002</v>
      </c>
      <c r="L4230" s="164"/>
      <c r="M4230" s="164"/>
    </row>
    <row r="4231" spans="1:13" s="173" customFormat="1" ht="18.75" customHeight="1" x14ac:dyDescent="0.25">
      <c r="A4231" s="45" t="str">
        <f>Лист4!A4229</f>
        <v>г.Астрахань ул. Маркина д. 48/2а</v>
      </c>
      <c r="B4231" s="77"/>
      <c r="C4231" s="46">
        <f t="shared" si="132"/>
        <v>579.09098779999999</v>
      </c>
      <c r="D4231" s="46">
        <f t="shared" si="133"/>
        <v>5.2653821999999995</v>
      </c>
      <c r="E4231" s="160">
        <v>0</v>
      </c>
      <c r="F4231" s="161">
        <v>5.2653821999999995</v>
      </c>
      <c r="G4231" s="162">
        <v>0</v>
      </c>
      <c r="H4231" s="162">
        <v>0</v>
      </c>
      <c r="I4231" s="162">
        <v>0</v>
      </c>
      <c r="J4231" s="162">
        <v>496.6</v>
      </c>
      <c r="K4231" s="163">
        <f>Лист4!E4229/1000</f>
        <v>87.75636999999999</v>
      </c>
      <c r="L4231" s="164"/>
      <c r="M4231" s="164"/>
    </row>
    <row r="4232" spans="1:13" s="173" customFormat="1" ht="18.75" customHeight="1" x14ac:dyDescent="0.25">
      <c r="A4232" s="45" t="str">
        <f>Лист4!A4230</f>
        <v>г.Астрахань ул.Куликова д.23</v>
      </c>
      <c r="B4232" s="77"/>
      <c r="C4232" s="46">
        <f t="shared" si="132"/>
        <v>1371.9705798</v>
      </c>
      <c r="D4232" s="46">
        <f t="shared" si="133"/>
        <v>87.572590199999993</v>
      </c>
      <c r="E4232" s="160">
        <v>0</v>
      </c>
      <c r="F4232" s="161">
        <v>87.572590199999993</v>
      </c>
      <c r="G4232" s="162">
        <v>0</v>
      </c>
      <c r="H4232" s="162">
        <v>0</v>
      </c>
      <c r="I4232" s="162">
        <v>0</v>
      </c>
      <c r="J4232" s="162">
        <v>0</v>
      </c>
      <c r="K4232" s="163">
        <f>Лист4!E4230/1000</f>
        <v>1459.5431699999999</v>
      </c>
      <c r="L4232" s="164"/>
      <c r="M4232" s="164"/>
    </row>
    <row r="4233" spans="1:13" s="173" customFormat="1" ht="18.75" customHeight="1" x14ac:dyDescent="0.25">
      <c r="A4233" s="45" t="str">
        <f>Лист4!A4231</f>
        <v>г.Астрахань ул.Моздокская д.64</v>
      </c>
      <c r="B4233" s="77"/>
      <c r="C4233" s="46">
        <f t="shared" si="132"/>
        <v>131.53584499999999</v>
      </c>
      <c r="D4233" s="46">
        <f t="shared" si="133"/>
        <v>8.3959049999999991</v>
      </c>
      <c r="E4233" s="160">
        <v>0</v>
      </c>
      <c r="F4233" s="161">
        <v>8.3959049999999991</v>
      </c>
      <c r="G4233" s="162">
        <v>0</v>
      </c>
      <c r="H4233" s="162">
        <v>0</v>
      </c>
      <c r="I4233" s="162">
        <v>0</v>
      </c>
      <c r="J4233" s="162">
        <v>0</v>
      </c>
      <c r="K4233" s="163">
        <f>Лист4!E4231/1000</f>
        <v>139.93174999999999</v>
      </c>
      <c r="L4233" s="164"/>
      <c r="M4233" s="164"/>
    </row>
    <row r="4234" spans="1:13" s="173" customFormat="1" ht="18.75" customHeight="1" x14ac:dyDescent="0.25">
      <c r="A4234" s="45" t="str">
        <f>Лист4!A4232</f>
        <v xml:space="preserve"> г. Знаменск, ул. Ленина, д. 3</v>
      </c>
      <c r="B4234" s="77"/>
      <c r="C4234" s="46">
        <f t="shared" si="132"/>
        <v>386.13427159999998</v>
      </c>
      <c r="D4234" s="46">
        <f t="shared" si="133"/>
        <v>24.646868400000002</v>
      </c>
      <c r="E4234" s="160">
        <v>0</v>
      </c>
      <c r="F4234" s="161">
        <v>24.646868400000002</v>
      </c>
      <c r="G4234" s="162">
        <v>0</v>
      </c>
      <c r="H4234" s="162">
        <v>0</v>
      </c>
      <c r="I4234" s="162">
        <v>0</v>
      </c>
      <c r="J4234" s="162">
        <v>0</v>
      </c>
      <c r="K4234" s="163">
        <f>Лист4!E4232/1000</f>
        <v>410.78113999999999</v>
      </c>
      <c r="L4234" s="164"/>
      <c r="M4234" s="164"/>
    </row>
    <row r="4235" spans="1:13" s="173" customFormat="1" ht="18.75" customHeight="1" x14ac:dyDescent="0.25">
      <c r="A4235" s="45" t="str">
        <f>Лист4!A4233</f>
        <v>г. Астрахань, ул. Космонавтов, д. 4, корпус 2</v>
      </c>
      <c r="B4235" s="77"/>
      <c r="C4235" s="46">
        <f t="shared" si="132"/>
        <v>664.66254620000007</v>
      </c>
      <c r="D4235" s="46">
        <f t="shared" si="133"/>
        <v>26.767183800000002</v>
      </c>
      <c r="E4235" s="160">
        <v>0</v>
      </c>
      <c r="F4235" s="161">
        <v>26.767183800000002</v>
      </c>
      <c r="G4235" s="162">
        <v>0</v>
      </c>
      <c r="H4235" s="162">
        <v>0</v>
      </c>
      <c r="I4235" s="162">
        <v>0</v>
      </c>
      <c r="J4235" s="162">
        <v>245.31</v>
      </c>
      <c r="K4235" s="163">
        <f>Лист4!E4233/1000</f>
        <v>446.11973</v>
      </c>
      <c r="L4235" s="164"/>
      <c r="M4235" s="164"/>
    </row>
    <row r="4236" spans="1:13" s="173" customFormat="1" ht="18.75" customHeight="1" x14ac:dyDescent="0.25">
      <c r="A4236" s="45" t="str">
        <f>Лист4!A4234</f>
        <v>г. Астрахань, Энергетическая, д. 9, корпус 3</v>
      </c>
      <c r="B4236" s="77"/>
      <c r="C4236" s="46">
        <f t="shared" si="132"/>
        <v>628.20203760000004</v>
      </c>
      <c r="D4236" s="46">
        <f t="shared" si="133"/>
        <v>40.098002400000006</v>
      </c>
      <c r="E4236" s="160">
        <v>0</v>
      </c>
      <c r="F4236" s="161">
        <v>40.098002400000006</v>
      </c>
      <c r="G4236" s="162">
        <v>0</v>
      </c>
      <c r="H4236" s="162">
        <v>0</v>
      </c>
      <c r="I4236" s="162">
        <v>0</v>
      </c>
      <c r="J4236" s="162">
        <v>0</v>
      </c>
      <c r="K4236" s="163">
        <f>Лист4!E4234/1000</f>
        <v>668.30004000000008</v>
      </c>
      <c r="L4236" s="164"/>
      <c r="M4236" s="164"/>
    </row>
    <row r="4237" spans="1:13" s="173" customFormat="1" ht="18.75" customHeight="1" x14ac:dyDescent="0.25">
      <c r="A4237" s="45" t="str">
        <f>Лист4!A4235</f>
        <v>г. Астрахань, ул. Татищева, д. 16ж</v>
      </c>
      <c r="B4237" s="77"/>
      <c r="C4237" s="46">
        <f t="shared" si="132"/>
        <v>353.50853539999997</v>
      </c>
      <c r="D4237" s="46">
        <f t="shared" si="133"/>
        <v>22.564374600000001</v>
      </c>
      <c r="E4237" s="160">
        <v>0</v>
      </c>
      <c r="F4237" s="161">
        <v>22.564374600000001</v>
      </c>
      <c r="G4237" s="162">
        <v>0</v>
      </c>
      <c r="H4237" s="162">
        <v>0</v>
      </c>
      <c r="I4237" s="162">
        <v>0</v>
      </c>
      <c r="J4237" s="162">
        <v>0</v>
      </c>
      <c r="K4237" s="163">
        <f>Лист4!E4235/1000</f>
        <v>376.07290999999998</v>
      </c>
      <c r="L4237" s="164"/>
      <c r="M4237" s="164"/>
    </row>
    <row r="4238" spans="1:13" s="173" customFormat="1" ht="18.75" customHeight="1" x14ac:dyDescent="0.25">
      <c r="A4238" s="45" t="str">
        <f>Лист4!A4236</f>
        <v>г. Астрахань, ул.Водников, д. 8, корпус 3</v>
      </c>
      <c r="B4238" s="77"/>
      <c r="C4238" s="46">
        <f t="shared" si="132"/>
        <v>518.50572019999993</v>
      </c>
      <c r="D4238" s="46">
        <f t="shared" si="133"/>
        <v>33.096109800000001</v>
      </c>
      <c r="E4238" s="160">
        <v>0</v>
      </c>
      <c r="F4238" s="161">
        <v>33.096109800000001</v>
      </c>
      <c r="G4238" s="162">
        <v>0</v>
      </c>
      <c r="H4238" s="162">
        <v>0</v>
      </c>
      <c r="I4238" s="162">
        <v>0</v>
      </c>
      <c r="J4238" s="162">
        <v>0</v>
      </c>
      <c r="K4238" s="163">
        <f>Лист4!E4236/1000</f>
        <v>551.60182999999995</v>
      </c>
      <c r="L4238" s="164"/>
      <c r="M4238" s="164"/>
    </row>
    <row r="4239" spans="1:13" s="173" customFormat="1" ht="18.75" customHeight="1" x14ac:dyDescent="0.25">
      <c r="A4239" s="45" t="str">
        <f>Лист4!A4237</f>
        <v>г. Астрахань, ул. Космонавтов, д. 6, корп. 2</v>
      </c>
      <c r="B4239" s="77"/>
      <c r="C4239" s="46">
        <f t="shared" si="132"/>
        <v>75.505838400000002</v>
      </c>
      <c r="D4239" s="46">
        <f t="shared" si="133"/>
        <v>4.8195215999999999</v>
      </c>
      <c r="E4239" s="160">
        <v>0</v>
      </c>
      <c r="F4239" s="161">
        <v>4.8195215999999999</v>
      </c>
      <c r="G4239" s="162">
        <v>0</v>
      </c>
      <c r="H4239" s="162">
        <v>0</v>
      </c>
      <c r="I4239" s="162">
        <v>0</v>
      </c>
      <c r="J4239" s="162">
        <v>0</v>
      </c>
      <c r="K4239" s="163">
        <f>Лист4!E4237/1000</f>
        <v>80.325360000000003</v>
      </c>
      <c r="L4239" s="164"/>
      <c r="M4239" s="164"/>
    </row>
    <row r="4240" spans="1:13" s="173" customFormat="1" ht="18.75" customHeight="1" x14ac:dyDescent="0.25">
      <c r="A4240" s="45" t="str">
        <f>Лист4!A4238</f>
        <v>г. Астрахань, ул. Куликова, д. 73</v>
      </c>
      <c r="B4240" s="77"/>
      <c r="C4240" s="46">
        <f t="shared" si="132"/>
        <v>1548.5203458000001</v>
      </c>
      <c r="D4240" s="46">
        <f t="shared" si="133"/>
        <v>98.841724200000016</v>
      </c>
      <c r="E4240" s="160">
        <v>0</v>
      </c>
      <c r="F4240" s="161">
        <v>98.841724200000016</v>
      </c>
      <c r="G4240" s="162">
        <v>0</v>
      </c>
      <c r="H4240" s="162">
        <v>0</v>
      </c>
      <c r="I4240" s="162">
        <v>0</v>
      </c>
      <c r="J4240" s="162">
        <v>0</v>
      </c>
      <c r="K4240" s="163">
        <f>Лист4!E4238/1000</f>
        <v>1647.3620700000001</v>
      </c>
      <c r="L4240" s="164"/>
      <c r="M4240" s="164"/>
    </row>
    <row r="4241" spans="1:13" s="173" customFormat="1" ht="18.75" customHeight="1" x14ac:dyDescent="0.25">
      <c r="A4241" s="45" t="str">
        <f>Лист4!A4239</f>
        <v>Астраханская область, г. Знаменск, Проспект 9 Мая, д. 16Б</v>
      </c>
      <c r="B4241" s="77"/>
      <c r="C4241" s="46">
        <f t="shared" si="132"/>
        <v>226.3983326</v>
      </c>
      <c r="D4241" s="46">
        <f t="shared" si="133"/>
        <v>14.4509574</v>
      </c>
      <c r="E4241" s="160">
        <v>0</v>
      </c>
      <c r="F4241" s="161">
        <v>14.4509574</v>
      </c>
      <c r="G4241" s="162">
        <v>0</v>
      </c>
      <c r="H4241" s="162">
        <v>0</v>
      </c>
      <c r="I4241" s="162">
        <v>0</v>
      </c>
      <c r="J4241" s="162">
        <v>0</v>
      </c>
      <c r="K4241" s="163">
        <f>Лист4!E4239/1000</f>
        <v>240.84929</v>
      </c>
      <c r="L4241" s="164"/>
      <c r="M4241" s="164"/>
    </row>
    <row r="4242" spans="1:13" s="173" customFormat="1" ht="18.75" customHeight="1" x14ac:dyDescent="0.25">
      <c r="A4242" s="45" t="str">
        <f>Лист4!A4240</f>
        <v>Астраханская область, г. Знаменск, Проспект 9 Мая, д. 23</v>
      </c>
      <c r="B4242" s="77"/>
      <c r="C4242" s="46">
        <f t="shared" si="132"/>
        <v>143.37278559999999</v>
      </c>
      <c r="D4242" s="46">
        <f t="shared" si="133"/>
        <v>9.1514544000000004</v>
      </c>
      <c r="E4242" s="160">
        <v>0</v>
      </c>
      <c r="F4242" s="161">
        <v>9.1514544000000004</v>
      </c>
      <c r="G4242" s="162">
        <v>0</v>
      </c>
      <c r="H4242" s="162">
        <v>0</v>
      </c>
      <c r="I4242" s="162">
        <v>0</v>
      </c>
      <c r="J4242" s="162">
        <v>0</v>
      </c>
      <c r="K4242" s="163">
        <f>Лист4!E4240/1000</f>
        <v>152.52423999999999</v>
      </c>
      <c r="L4242" s="164"/>
      <c r="M4242" s="164"/>
    </row>
    <row r="4243" spans="1:13" s="173" customFormat="1" ht="18.75" customHeight="1" x14ac:dyDescent="0.25">
      <c r="A4243" s="45" t="str">
        <f>Лист4!A4241</f>
        <v>г. Астрахань, ул. Боевая, д. 75, корп.2</v>
      </c>
      <c r="B4243" s="77"/>
      <c r="C4243" s="46">
        <f t="shared" si="132"/>
        <v>653.30393860000004</v>
      </c>
      <c r="D4243" s="46">
        <f t="shared" si="133"/>
        <v>41.700251399999999</v>
      </c>
      <c r="E4243" s="160">
        <v>0</v>
      </c>
      <c r="F4243" s="161">
        <v>41.700251399999999</v>
      </c>
      <c r="G4243" s="162">
        <v>0</v>
      </c>
      <c r="H4243" s="162">
        <v>0</v>
      </c>
      <c r="I4243" s="162">
        <v>0</v>
      </c>
      <c r="J4243" s="162">
        <v>0</v>
      </c>
      <c r="K4243" s="163">
        <f>Лист4!E4241/1000</f>
        <v>695.00418999999999</v>
      </c>
      <c r="L4243" s="164"/>
      <c r="M4243" s="164"/>
    </row>
    <row r="4244" spans="1:13" s="173" customFormat="1" ht="18.75" customHeight="1" x14ac:dyDescent="0.25">
      <c r="A4244" s="45" t="str">
        <f>Лист4!A4242</f>
        <v>г. Астрахань, ул. Звездная, д. 3, корп. 3</v>
      </c>
      <c r="B4244" s="77"/>
      <c r="C4244" s="46">
        <f t="shared" si="132"/>
        <v>535.82841619999999</v>
      </c>
      <c r="D4244" s="46">
        <f t="shared" si="133"/>
        <v>34.201813799999996</v>
      </c>
      <c r="E4244" s="160">
        <v>0</v>
      </c>
      <c r="F4244" s="161">
        <v>34.201813799999996</v>
      </c>
      <c r="G4244" s="162">
        <v>0</v>
      </c>
      <c r="H4244" s="162">
        <v>0</v>
      </c>
      <c r="I4244" s="162">
        <v>0</v>
      </c>
      <c r="J4244" s="162">
        <v>0</v>
      </c>
      <c r="K4244" s="163">
        <f>Лист4!E4242/1000</f>
        <v>570.03022999999996</v>
      </c>
      <c r="L4244" s="164"/>
      <c r="M4244" s="164"/>
    </row>
    <row r="4245" spans="1:13" s="173" customFormat="1" ht="18.75" customHeight="1" x14ac:dyDescent="0.25">
      <c r="A4245" s="45" t="str">
        <f>Лист4!A4243</f>
        <v>Астраханская область, Приволжский район, с. Евпраксино, ул. Ленина, д. 35</v>
      </c>
      <c r="B4245" s="77"/>
      <c r="C4245" s="46">
        <f t="shared" si="132"/>
        <v>61.616492400000013</v>
      </c>
      <c r="D4245" s="46">
        <f t="shared" si="133"/>
        <v>3.9329676000000009</v>
      </c>
      <c r="E4245" s="160">
        <v>0</v>
      </c>
      <c r="F4245" s="161">
        <v>3.9329676000000009</v>
      </c>
      <c r="G4245" s="162">
        <v>0</v>
      </c>
      <c r="H4245" s="162">
        <v>0</v>
      </c>
      <c r="I4245" s="162">
        <v>0</v>
      </c>
      <c r="J4245" s="162">
        <v>0</v>
      </c>
      <c r="K4245" s="163">
        <f>Лист4!E4243/1000</f>
        <v>65.54946000000001</v>
      </c>
      <c r="L4245" s="164"/>
      <c r="M4245" s="164"/>
    </row>
    <row r="4246" spans="1:13" s="173" customFormat="1" ht="18.75" customHeight="1" x14ac:dyDescent="0.25">
      <c r="A4246" s="45" t="str">
        <f>Лист4!A4244</f>
        <v>г. Астрахань, ул. Коммунистическая, д. 56</v>
      </c>
      <c r="B4246" s="77"/>
      <c r="C4246" s="46">
        <f t="shared" si="132"/>
        <v>595.98483400000009</v>
      </c>
      <c r="D4246" s="46">
        <f t="shared" si="133"/>
        <v>12.166266</v>
      </c>
      <c r="E4246" s="160">
        <v>0</v>
      </c>
      <c r="F4246" s="161">
        <v>12.166266</v>
      </c>
      <c r="G4246" s="162">
        <v>0</v>
      </c>
      <c r="H4246" s="162">
        <v>0</v>
      </c>
      <c r="I4246" s="162">
        <v>0</v>
      </c>
      <c r="J4246" s="162">
        <v>405.38</v>
      </c>
      <c r="K4246" s="163">
        <f>Лист4!E4244/1000</f>
        <v>202.77110000000002</v>
      </c>
      <c r="L4246" s="164"/>
      <c r="M4246" s="164"/>
    </row>
    <row r="4247" spans="1:13" s="173" customFormat="1" ht="18.75" customHeight="1" x14ac:dyDescent="0.25">
      <c r="A4247" s="45" t="str">
        <f>Лист4!A4245</f>
        <v>г. Астрахань, ул. Медиков, д. 3/3</v>
      </c>
      <c r="B4247" s="77"/>
      <c r="C4247" s="46">
        <f t="shared" si="132"/>
        <v>204.25812300000001</v>
      </c>
      <c r="D4247" s="46">
        <f t="shared" si="133"/>
        <v>10.017327</v>
      </c>
      <c r="E4247" s="160">
        <v>0</v>
      </c>
      <c r="F4247" s="161">
        <v>10.017327</v>
      </c>
      <c r="G4247" s="162">
        <v>0</v>
      </c>
      <c r="H4247" s="162">
        <v>0</v>
      </c>
      <c r="I4247" s="162">
        <v>0</v>
      </c>
      <c r="J4247" s="162">
        <v>47.32</v>
      </c>
      <c r="K4247" s="163">
        <f>Лист4!E4245/1000</f>
        <v>166.95545000000001</v>
      </c>
      <c r="L4247" s="164"/>
      <c r="M4247" s="164"/>
    </row>
    <row r="4248" spans="1:13" s="173" customFormat="1" ht="18.75" customHeight="1" x14ac:dyDescent="0.25">
      <c r="A4248" s="45" t="str">
        <f>Лист4!A4246</f>
        <v>г. Астрахань, ул. Победы, д. 54</v>
      </c>
      <c r="B4248" s="77"/>
      <c r="C4248" s="46">
        <f t="shared" si="132"/>
        <v>1745.15461</v>
      </c>
      <c r="D4248" s="46">
        <f t="shared" si="133"/>
        <v>25.486890000000002</v>
      </c>
      <c r="E4248" s="160">
        <v>0</v>
      </c>
      <c r="F4248" s="161">
        <v>25.486890000000002</v>
      </c>
      <c r="G4248" s="162">
        <v>0</v>
      </c>
      <c r="H4248" s="162">
        <v>0</v>
      </c>
      <c r="I4248" s="162">
        <v>0</v>
      </c>
      <c r="J4248" s="162">
        <v>1345.86</v>
      </c>
      <c r="K4248" s="163">
        <f>Лист4!E4246/1000</f>
        <v>424.78149999999999</v>
      </c>
      <c r="L4248" s="164"/>
      <c r="M4248" s="164"/>
    </row>
    <row r="4249" spans="1:13" s="173" customFormat="1" ht="18.75" customHeight="1" x14ac:dyDescent="0.25">
      <c r="A4249" s="45" t="str">
        <f>Лист4!A4247</f>
        <v>г. Астрахань, ул. Шаумяна, д. 15</v>
      </c>
      <c r="B4249" s="77"/>
      <c r="C4249" s="46">
        <f t="shared" si="132"/>
        <v>57.957749199999995</v>
      </c>
      <c r="D4249" s="46">
        <f t="shared" si="133"/>
        <v>3.6994308</v>
      </c>
      <c r="E4249" s="160">
        <v>0</v>
      </c>
      <c r="F4249" s="161">
        <v>3.6994308</v>
      </c>
      <c r="G4249" s="162">
        <v>0</v>
      </c>
      <c r="H4249" s="162">
        <v>0</v>
      </c>
      <c r="I4249" s="162">
        <v>0</v>
      </c>
      <c r="J4249" s="162">
        <v>0</v>
      </c>
      <c r="K4249" s="163">
        <f>Лист4!E4247/1000</f>
        <v>61.657179999999997</v>
      </c>
      <c r="L4249" s="164"/>
      <c r="M4249" s="164"/>
    </row>
    <row r="4250" spans="1:13" s="173" customFormat="1" ht="18.75" customHeight="1" x14ac:dyDescent="0.25">
      <c r="A4250" s="45" t="str">
        <f>Лист4!A4248</f>
        <v>Атрахань, Нариманова 2В</v>
      </c>
      <c r="B4250" s="77"/>
      <c r="C4250" s="46">
        <f t="shared" si="132"/>
        <v>567.49731220000001</v>
      </c>
      <c r="D4250" s="46">
        <f t="shared" si="133"/>
        <v>22.001317799999999</v>
      </c>
      <c r="E4250" s="160">
        <v>0</v>
      </c>
      <c r="F4250" s="161">
        <v>22.001317799999999</v>
      </c>
      <c r="G4250" s="162">
        <v>0</v>
      </c>
      <c r="H4250" s="162">
        <v>0</v>
      </c>
      <c r="I4250" s="162">
        <v>0</v>
      </c>
      <c r="J4250" s="162">
        <v>222.81</v>
      </c>
      <c r="K4250" s="163">
        <f>Лист4!E4248/1000</f>
        <v>366.68862999999999</v>
      </c>
      <c r="L4250" s="164"/>
      <c r="M4250" s="164"/>
    </row>
    <row r="4251" spans="1:13" s="173" customFormat="1" ht="18.75" customHeight="1" x14ac:dyDescent="0.25">
      <c r="A4251" s="45" t="str">
        <f>Лист4!A4249</f>
        <v>Астрахань, ул. Воробьева д.11/11</v>
      </c>
      <c r="B4251" s="77"/>
      <c r="C4251" s="46">
        <f t="shared" si="132"/>
        <v>2168.8557866000001</v>
      </c>
      <c r="D4251" s="46">
        <f t="shared" si="133"/>
        <v>138.4376034</v>
      </c>
      <c r="E4251" s="160">
        <v>0</v>
      </c>
      <c r="F4251" s="161">
        <v>138.4376034</v>
      </c>
      <c r="G4251" s="162">
        <v>0</v>
      </c>
      <c r="H4251" s="162">
        <v>0</v>
      </c>
      <c r="I4251" s="162">
        <v>0</v>
      </c>
      <c r="J4251" s="162">
        <v>0</v>
      </c>
      <c r="K4251" s="163">
        <f>Лист4!E4249/1000</f>
        <v>2307.2933900000003</v>
      </c>
      <c r="L4251" s="164"/>
      <c r="M4251" s="164"/>
    </row>
    <row r="4252" spans="1:13" s="173" customFormat="1" ht="18.75" customHeight="1" x14ac:dyDescent="0.25">
      <c r="A4252" s="45" t="str">
        <f>Лист4!A4250</f>
        <v>Астрахань, ул.Нариманова д.2г</v>
      </c>
      <c r="B4252" s="77"/>
      <c r="C4252" s="46">
        <f t="shared" si="132"/>
        <v>596.83623980000004</v>
      </c>
      <c r="D4252" s="46">
        <f t="shared" si="133"/>
        <v>38.095930200000005</v>
      </c>
      <c r="E4252" s="160">
        <v>0</v>
      </c>
      <c r="F4252" s="161">
        <v>38.095930200000005</v>
      </c>
      <c r="G4252" s="162">
        <v>0</v>
      </c>
      <c r="H4252" s="162">
        <v>0</v>
      </c>
      <c r="I4252" s="162">
        <v>0</v>
      </c>
      <c r="J4252" s="162">
        <v>0</v>
      </c>
      <c r="K4252" s="163">
        <f>Лист4!E4250/1000</f>
        <v>634.93217000000004</v>
      </c>
      <c r="L4252" s="164"/>
      <c r="M4252" s="164"/>
    </row>
    <row r="4253" spans="1:13" s="173" customFormat="1" ht="18.75" customHeight="1" x14ac:dyDescent="0.25">
      <c r="A4253" s="45" t="str">
        <f>Лист4!A4251</f>
        <v>Астрахань, ул. Фунтовское шоссе д. 10</v>
      </c>
      <c r="B4253" s="77"/>
      <c r="C4253" s="46">
        <f t="shared" si="132"/>
        <v>583.6981229999999</v>
      </c>
      <c r="D4253" s="46">
        <f t="shared" si="133"/>
        <v>37.257326999999997</v>
      </c>
      <c r="E4253" s="160">
        <v>0</v>
      </c>
      <c r="F4253" s="161">
        <v>37.257326999999997</v>
      </c>
      <c r="G4253" s="162">
        <v>0</v>
      </c>
      <c r="H4253" s="162">
        <v>0</v>
      </c>
      <c r="I4253" s="162">
        <v>0</v>
      </c>
      <c r="J4253" s="162">
        <v>0</v>
      </c>
      <c r="K4253" s="163">
        <f>Лист4!E4251/1000</f>
        <v>620.95544999999993</v>
      </c>
      <c r="L4253" s="164"/>
      <c r="M4253" s="164"/>
    </row>
    <row r="4254" spans="1:13" s="173" customFormat="1" ht="18.75" customHeight="1" x14ac:dyDescent="0.25">
      <c r="A4254" s="45" t="str">
        <f>Лист4!A4252</f>
        <v>г.Ахтубинск ул. Буденного д. 5</v>
      </c>
      <c r="B4254" s="77"/>
      <c r="C4254" s="46">
        <f t="shared" si="132"/>
        <v>446.03841300000005</v>
      </c>
      <c r="D4254" s="46">
        <f t="shared" si="133"/>
        <v>28.470537000000004</v>
      </c>
      <c r="E4254" s="160">
        <v>0</v>
      </c>
      <c r="F4254" s="161">
        <v>28.470537000000004</v>
      </c>
      <c r="G4254" s="162">
        <v>0</v>
      </c>
      <c r="H4254" s="162">
        <v>0</v>
      </c>
      <c r="I4254" s="162">
        <v>0</v>
      </c>
      <c r="J4254" s="162">
        <v>0</v>
      </c>
      <c r="K4254" s="163">
        <f>Лист4!E4252/1000</f>
        <v>474.50895000000003</v>
      </c>
      <c r="L4254" s="164"/>
      <c r="M4254" s="164"/>
    </row>
    <row r="4255" spans="1:13" s="173" customFormat="1" ht="18.75" customHeight="1" x14ac:dyDescent="0.25">
      <c r="A4255" s="45" t="str">
        <f>Лист4!A4253</f>
        <v>г.Астрахань ул.Джона Рида д.3</v>
      </c>
      <c r="B4255" s="77"/>
      <c r="C4255" s="46">
        <f t="shared" si="132"/>
        <v>103.052059</v>
      </c>
      <c r="D4255" s="46">
        <f t="shared" si="133"/>
        <v>6.5777910000000004</v>
      </c>
      <c r="E4255" s="160">
        <v>0</v>
      </c>
      <c r="F4255" s="161">
        <v>6.5777910000000004</v>
      </c>
      <c r="G4255" s="162">
        <v>0</v>
      </c>
      <c r="H4255" s="162">
        <v>0</v>
      </c>
      <c r="I4255" s="162">
        <v>0</v>
      </c>
      <c r="J4255" s="162">
        <v>0</v>
      </c>
      <c r="K4255" s="163">
        <f>Лист4!E4253/1000</f>
        <v>109.62985</v>
      </c>
      <c r="L4255" s="164"/>
      <c r="M4255" s="164"/>
    </row>
    <row r="4256" spans="1:13" s="173" customFormat="1" ht="18.75" customHeight="1" x14ac:dyDescent="0.25">
      <c r="A4256" s="45" t="str">
        <f>Лист4!A4254</f>
        <v xml:space="preserve">г.Астрахань ул.Красноармейская д.25 А </v>
      </c>
      <c r="B4256" s="77"/>
      <c r="C4256" s="46">
        <f t="shared" si="132"/>
        <v>742.4985676</v>
      </c>
      <c r="D4256" s="46">
        <f t="shared" si="133"/>
        <v>21.320972400000002</v>
      </c>
      <c r="E4256" s="160">
        <v>0</v>
      </c>
      <c r="F4256" s="161">
        <v>21.320972400000002</v>
      </c>
      <c r="G4256" s="162">
        <v>0</v>
      </c>
      <c r="H4256" s="162">
        <v>0</v>
      </c>
      <c r="I4256" s="162">
        <v>0</v>
      </c>
      <c r="J4256" s="162">
        <v>408.47</v>
      </c>
      <c r="K4256" s="163">
        <f>Лист4!E4254/1000</f>
        <v>355.34953999999999</v>
      </c>
      <c r="L4256" s="164"/>
      <c r="M4256" s="164"/>
    </row>
    <row r="4257" spans="1:13" s="173" customFormat="1" ht="18.75" customHeight="1" x14ac:dyDescent="0.25">
      <c r="A4257" s="45" t="str">
        <f>Лист4!A4255</f>
        <v>г.Астрахань, ул.Проспект Бумажников д.17 корп.1</v>
      </c>
      <c r="B4257" s="77"/>
      <c r="C4257" s="46">
        <f t="shared" si="132"/>
        <v>688.14840379999998</v>
      </c>
      <c r="D4257" s="46">
        <f t="shared" si="133"/>
        <v>43.924366200000001</v>
      </c>
      <c r="E4257" s="160">
        <v>0</v>
      </c>
      <c r="F4257" s="161">
        <v>43.924366200000001</v>
      </c>
      <c r="G4257" s="162">
        <v>0</v>
      </c>
      <c r="H4257" s="162">
        <v>0</v>
      </c>
      <c r="I4257" s="162">
        <v>0</v>
      </c>
      <c r="J4257" s="162">
        <v>0</v>
      </c>
      <c r="K4257" s="163">
        <f>Лист4!E4255/1000</f>
        <v>732.07276999999999</v>
      </c>
      <c r="L4257" s="164"/>
      <c r="M4257" s="164"/>
    </row>
    <row r="4258" spans="1:13" s="173" customFormat="1" ht="18.75" customHeight="1" x14ac:dyDescent="0.25">
      <c r="A4258" s="45" t="str">
        <f>Лист4!A4256</f>
        <v>г.Астрахань ул.Б.Хмельницкого д.7 корп.2</v>
      </c>
      <c r="B4258" s="77"/>
      <c r="C4258" s="46">
        <f t="shared" si="132"/>
        <v>72.653680999999992</v>
      </c>
      <c r="D4258" s="46">
        <f t="shared" si="133"/>
        <v>4.6374689999999994</v>
      </c>
      <c r="E4258" s="160">
        <v>0</v>
      </c>
      <c r="F4258" s="161">
        <v>4.6374689999999994</v>
      </c>
      <c r="G4258" s="162">
        <v>0</v>
      </c>
      <c r="H4258" s="162">
        <v>0</v>
      </c>
      <c r="I4258" s="162">
        <v>0</v>
      </c>
      <c r="J4258" s="162">
        <v>0</v>
      </c>
      <c r="K4258" s="163">
        <f>Лист4!E4256/1000</f>
        <v>77.291149999999988</v>
      </c>
      <c r="L4258" s="164"/>
      <c r="M4258" s="164"/>
    </row>
    <row r="4259" spans="1:13" s="173" customFormat="1" ht="18.75" customHeight="1" x14ac:dyDescent="0.25">
      <c r="A4259" s="45" t="str">
        <f>Лист4!A4257</f>
        <v>г.Астрахань ул.Джона Рида д.29</v>
      </c>
      <c r="B4259" s="77"/>
      <c r="C4259" s="46">
        <f t="shared" si="132"/>
        <v>876.59919659999991</v>
      </c>
      <c r="D4259" s="46">
        <f t="shared" si="133"/>
        <v>39.9956934</v>
      </c>
      <c r="E4259" s="160">
        <v>0</v>
      </c>
      <c r="F4259" s="161">
        <v>39.9956934</v>
      </c>
      <c r="G4259" s="162">
        <v>0</v>
      </c>
      <c r="H4259" s="162">
        <v>0</v>
      </c>
      <c r="I4259" s="162">
        <v>0</v>
      </c>
      <c r="J4259" s="162">
        <v>250</v>
      </c>
      <c r="K4259" s="163">
        <f>Лист4!E4257/1000</f>
        <v>666.59488999999996</v>
      </c>
      <c r="L4259" s="164"/>
      <c r="M4259" s="164"/>
    </row>
    <row r="4260" spans="1:13" s="173" customFormat="1" ht="18.75" customHeight="1" x14ac:dyDescent="0.25">
      <c r="A4260" s="45" t="str">
        <f>Лист4!A4258</f>
        <v>г.Астрахань ул.Н.Островского д.55</v>
      </c>
      <c r="B4260" s="77"/>
      <c r="C4260" s="46">
        <f t="shared" si="132"/>
        <v>170.9125578</v>
      </c>
      <c r="D4260" s="46">
        <f t="shared" si="133"/>
        <v>10.909312199999999</v>
      </c>
      <c r="E4260" s="160">
        <v>0</v>
      </c>
      <c r="F4260" s="161">
        <v>10.909312199999999</v>
      </c>
      <c r="G4260" s="162">
        <v>0</v>
      </c>
      <c r="H4260" s="162">
        <v>0</v>
      </c>
      <c r="I4260" s="162">
        <v>0</v>
      </c>
      <c r="J4260" s="162">
        <v>0</v>
      </c>
      <c r="K4260" s="163">
        <f>Лист4!E4258/1000</f>
        <v>181.82186999999999</v>
      </c>
      <c r="L4260" s="164"/>
      <c r="M4260" s="164"/>
    </row>
    <row r="4261" spans="1:13" s="173" customFormat="1" ht="18.75" customHeight="1" x14ac:dyDescent="0.25">
      <c r="A4261" s="45" t="str">
        <f>Лист4!A4259</f>
        <v>г.Астрахань ул.Дзержинского д.44</v>
      </c>
      <c r="B4261" s="77"/>
      <c r="C4261" s="46">
        <f t="shared" si="132"/>
        <v>739.19325200000003</v>
      </c>
      <c r="D4261" s="46">
        <f t="shared" si="133"/>
        <v>47.182548000000004</v>
      </c>
      <c r="E4261" s="160">
        <v>0</v>
      </c>
      <c r="F4261" s="161">
        <v>47.182548000000004</v>
      </c>
      <c r="G4261" s="162">
        <v>0</v>
      </c>
      <c r="H4261" s="162">
        <v>0</v>
      </c>
      <c r="I4261" s="162">
        <v>0</v>
      </c>
      <c r="J4261" s="162">
        <v>0</v>
      </c>
      <c r="K4261" s="163">
        <f>Лист4!E4259/1000</f>
        <v>786.37580000000003</v>
      </c>
      <c r="L4261" s="164"/>
      <c r="M4261" s="164"/>
    </row>
    <row r="4262" spans="1:13" s="173" customFormat="1" ht="18.75" customHeight="1" x14ac:dyDescent="0.25">
      <c r="A4262" s="45" t="str">
        <f>Лист4!A4260</f>
        <v>г.Астрахань пл.Шаумяна д.2 А</v>
      </c>
      <c r="B4262" s="77"/>
      <c r="C4262" s="46">
        <f t="shared" si="132"/>
        <v>247.70763439999999</v>
      </c>
      <c r="D4262" s="46">
        <f t="shared" si="133"/>
        <v>15.8111256</v>
      </c>
      <c r="E4262" s="160">
        <v>0</v>
      </c>
      <c r="F4262" s="161">
        <v>15.8111256</v>
      </c>
      <c r="G4262" s="162">
        <v>0</v>
      </c>
      <c r="H4262" s="162">
        <v>0</v>
      </c>
      <c r="I4262" s="162">
        <v>0</v>
      </c>
      <c r="J4262" s="162">
        <v>0</v>
      </c>
      <c r="K4262" s="163">
        <f>Лист4!E4260/1000</f>
        <v>263.51875999999999</v>
      </c>
      <c r="L4262" s="164"/>
      <c r="M4262" s="164"/>
    </row>
    <row r="4263" spans="1:13" s="173" customFormat="1" ht="18.75" customHeight="1" x14ac:dyDescent="0.25">
      <c r="A4263" s="45" t="str">
        <f>Лист4!A4261</f>
        <v>г.Астрахань ул.Боевая д.78</v>
      </c>
      <c r="B4263" s="77"/>
      <c r="C4263" s="46">
        <f t="shared" si="132"/>
        <v>919.49512200000004</v>
      </c>
      <c r="D4263" s="46">
        <f t="shared" si="133"/>
        <v>58.691178000000008</v>
      </c>
      <c r="E4263" s="160">
        <v>0</v>
      </c>
      <c r="F4263" s="161">
        <v>58.691178000000008</v>
      </c>
      <c r="G4263" s="162">
        <v>0</v>
      </c>
      <c r="H4263" s="162">
        <v>0</v>
      </c>
      <c r="I4263" s="162">
        <v>0</v>
      </c>
      <c r="J4263" s="162">
        <v>0</v>
      </c>
      <c r="K4263" s="163">
        <f>Лист4!E4261/1000</f>
        <v>978.18630000000007</v>
      </c>
      <c r="L4263" s="164"/>
      <c r="M4263" s="164"/>
    </row>
    <row r="4264" spans="1:13" s="173" customFormat="1" ht="18.75" customHeight="1" x14ac:dyDescent="0.25">
      <c r="A4264" s="45" t="str">
        <f>Лист4!A4262</f>
        <v>г.Астрахань ул.Украинская д.13</v>
      </c>
      <c r="B4264" s="77"/>
      <c r="C4264" s="46">
        <f t="shared" si="132"/>
        <v>1138.3047395999999</v>
      </c>
      <c r="D4264" s="46">
        <f t="shared" si="133"/>
        <v>17.618600400000002</v>
      </c>
      <c r="E4264" s="160">
        <v>0</v>
      </c>
      <c r="F4264" s="161">
        <v>17.618600400000002</v>
      </c>
      <c r="G4264" s="162">
        <v>0</v>
      </c>
      <c r="H4264" s="162">
        <v>0</v>
      </c>
      <c r="I4264" s="162">
        <v>0</v>
      </c>
      <c r="J4264" s="162">
        <v>862.28</v>
      </c>
      <c r="K4264" s="163">
        <f>Лист4!E4262/1000</f>
        <v>293.64334000000002</v>
      </c>
      <c r="L4264" s="164"/>
      <c r="M4264" s="164"/>
    </row>
    <row r="4265" spans="1:13" s="173" customFormat="1" ht="18.75" customHeight="1" x14ac:dyDescent="0.25">
      <c r="A4265" s="45" t="str">
        <f>Лист4!A4263</f>
        <v>г.Астрахань ул.Адмиралтейская д.4</v>
      </c>
      <c r="B4265" s="77"/>
      <c r="C4265" s="46">
        <f t="shared" si="132"/>
        <v>694.12752760000001</v>
      </c>
      <c r="D4265" s="46">
        <f t="shared" si="133"/>
        <v>44.3060124</v>
      </c>
      <c r="E4265" s="160">
        <v>0</v>
      </c>
      <c r="F4265" s="161">
        <v>44.3060124</v>
      </c>
      <c r="G4265" s="162">
        <v>0</v>
      </c>
      <c r="H4265" s="162">
        <v>0</v>
      </c>
      <c r="I4265" s="162">
        <v>0</v>
      </c>
      <c r="J4265" s="162">
        <v>0</v>
      </c>
      <c r="K4265" s="163">
        <f>Лист4!E4263/1000</f>
        <v>738.43353999999999</v>
      </c>
      <c r="L4265" s="164"/>
      <c r="M4265" s="164"/>
    </row>
    <row r="4266" spans="1:13" s="173" customFormat="1" ht="18.75" customHeight="1" x14ac:dyDescent="0.25">
      <c r="A4266" s="45" t="str">
        <f>Лист4!A4264</f>
        <v>г.Астрахань пл.Шаумяна д.3</v>
      </c>
      <c r="B4266" s="77"/>
      <c r="C4266" s="46">
        <f t="shared" si="132"/>
        <v>241.16511219999998</v>
      </c>
      <c r="D4266" s="46">
        <f t="shared" si="133"/>
        <v>15.393517800000001</v>
      </c>
      <c r="E4266" s="160">
        <v>0</v>
      </c>
      <c r="F4266" s="161">
        <v>15.393517800000001</v>
      </c>
      <c r="G4266" s="162">
        <v>0</v>
      </c>
      <c r="H4266" s="162">
        <v>0</v>
      </c>
      <c r="I4266" s="162">
        <v>0</v>
      </c>
      <c r="J4266" s="162">
        <v>0</v>
      </c>
      <c r="K4266" s="163">
        <f>Лист4!E4264/1000</f>
        <v>256.55862999999999</v>
      </c>
      <c r="L4266" s="164"/>
      <c r="M4266" s="164"/>
    </row>
    <row r="4267" spans="1:13" s="173" customFormat="1" ht="18.75" customHeight="1" x14ac:dyDescent="0.25">
      <c r="A4267" s="45" t="str">
        <f>Лист4!A4265</f>
        <v>г. Знаменск, ул. Ниловского, д. 30А</v>
      </c>
      <c r="B4267" s="77"/>
      <c r="C4267" s="46">
        <f t="shared" si="132"/>
        <v>295.71317120000003</v>
      </c>
      <c r="D4267" s="46">
        <f t="shared" si="133"/>
        <v>18.875308799999999</v>
      </c>
      <c r="E4267" s="160">
        <v>0</v>
      </c>
      <c r="F4267" s="161">
        <v>18.875308799999999</v>
      </c>
      <c r="G4267" s="162">
        <v>0</v>
      </c>
      <c r="H4267" s="162">
        <v>0</v>
      </c>
      <c r="I4267" s="162">
        <v>0</v>
      </c>
      <c r="J4267" s="162">
        <v>0</v>
      </c>
      <c r="K4267" s="163">
        <f>Лист4!E4265/1000</f>
        <v>314.58848</v>
      </c>
      <c r="L4267" s="164"/>
      <c r="M4267" s="164"/>
    </row>
    <row r="4268" spans="1:13" s="173" customFormat="1" ht="18.75" customHeight="1" x14ac:dyDescent="0.25">
      <c r="A4268" s="45" t="str">
        <f>Лист4!A4266</f>
        <v>г. Знаменск, ул. Островского, д. 6</v>
      </c>
      <c r="B4268" s="77"/>
      <c r="C4268" s="46">
        <f t="shared" si="132"/>
        <v>89.582498199999989</v>
      </c>
      <c r="D4268" s="46">
        <f t="shared" si="133"/>
        <v>5.7180317999999994</v>
      </c>
      <c r="E4268" s="160">
        <v>0</v>
      </c>
      <c r="F4268" s="161">
        <v>5.7180317999999994</v>
      </c>
      <c r="G4268" s="162">
        <v>0</v>
      </c>
      <c r="H4268" s="162">
        <v>0</v>
      </c>
      <c r="I4268" s="162">
        <v>0</v>
      </c>
      <c r="J4268" s="162">
        <v>0</v>
      </c>
      <c r="K4268" s="163">
        <f>Лист4!E4266/1000</f>
        <v>95.300529999999995</v>
      </c>
      <c r="L4268" s="164"/>
      <c r="M4268" s="164"/>
    </row>
    <row r="4269" spans="1:13" s="173" customFormat="1" ht="18.75" customHeight="1" x14ac:dyDescent="0.25">
      <c r="A4269" s="45" t="str">
        <f>Лист4!A4267</f>
        <v>г. Астрахань, пер. 1-й Депутатский, дом 13, корпус 1</v>
      </c>
      <c r="B4269" s="77"/>
      <c r="C4269" s="46">
        <f t="shared" si="132"/>
        <v>827.18539720000001</v>
      </c>
      <c r="D4269" s="46">
        <f t="shared" si="133"/>
        <v>9.9309827999999989</v>
      </c>
      <c r="E4269" s="160">
        <v>0</v>
      </c>
      <c r="F4269" s="161">
        <v>9.9309827999999989</v>
      </c>
      <c r="G4269" s="162">
        <v>0</v>
      </c>
      <c r="H4269" s="162">
        <v>0</v>
      </c>
      <c r="I4269" s="162">
        <v>0</v>
      </c>
      <c r="J4269" s="162">
        <f>457.6+214</f>
        <v>671.6</v>
      </c>
      <c r="K4269" s="163">
        <f>Лист4!E4267/1000</f>
        <v>165.51638</v>
      </c>
      <c r="L4269" s="164"/>
      <c r="M4269" s="164"/>
    </row>
    <row r="4270" spans="1:13" s="173" customFormat="1" ht="18.75" customHeight="1" x14ac:dyDescent="0.25">
      <c r="A4270" s="45" t="str">
        <f>Лист4!A4268</f>
        <v>г. Астрахань, Бульвар Победы, д. 1</v>
      </c>
      <c r="B4270" s="77"/>
      <c r="C4270" s="46">
        <f t="shared" si="132"/>
        <v>422.24741720000003</v>
      </c>
      <c r="D4270" s="46">
        <f t="shared" si="133"/>
        <v>26.951962800000004</v>
      </c>
      <c r="E4270" s="160">
        <v>0</v>
      </c>
      <c r="F4270" s="161">
        <v>26.951962800000004</v>
      </c>
      <c r="G4270" s="162">
        <v>0</v>
      </c>
      <c r="H4270" s="162">
        <v>0</v>
      </c>
      <c r="I4270" s="162">
        <v>0</v>
      </c>
      <c r="J4270" s="162">
        <v>0</v>
      </c>
      <c r="K4270" s="163">
        <f>Лист4!E4268/1000</f>
        <v>449.19938000000002</v>
      </c>
      <c r="L4270" s="164"/>
      <c r="M4270" s="164"/>
    </row>
    <row r="4271" spans="1:13" s="173" customFormat="1" ht="18.75" customHeight="1" x14ac:dyDescent="0.25">
      <c r="A4271" s="45" t="str">
        <f>Лист4!A4269</f>
        <v>г. Астрахань, пер. Орский, д. 9</v>
      </c>
      <c r="B4271" s="77"/>
      <c r="C4271" s="46">
        <f t="shared" si="132"/>
        <v>31.495593</v>
      </c>
      <c r="D4271" s="46">
        <f t="shared" si="133"/>
        <v>2.0103569999999999</v>
      </c>
      <c r="E4271" s="160">
        <v>0</v>
      </c>
      <c r="F4271" s="161">
        <v>2.0103569999999999</v>
      </c>
      <c r="G4271" s="162">
        <v>0</v>
      </c>
      <c r="H4271" s="162">
        <v>0</v>
      </c>
      <c r="I4271" s="162">
        <v>0</v>
      </c>
      <c r="J4271" s="162">
        <v>0</v>
      </c>
      <c r="K4271" s="163">
        <f>Лист4!E4269/1000</f>
        <v>33.505949999999999</v>
      </c>
      <c r="L4271" s="164"/>
      <c r="M4271" s="164"/>
    </row>
    <row r="4272" spans="1:13" s="173" customFormat="1" ht="18.75" customHeight="1" x14ac:dyDescent="0.25">
      <c r="A4272" s="45" t="str">
        <f>Лист4!A4270</f>
        <v>г. Астрахань, ул. Куликова, д. 19</v>
      </c>
      <c r="B4272" s="77"/>
      <c r="C4272" s="46">
        <f t="shared" si="132"/>
        <v>893.56509040000003</v>
      </c>
      <c r="D4272" s="46">
        <f t="shared" si="133"/>
        <v>57.036069600000005</v>
      </c>
      <c r="E4272" s="160">
        <v>0</v>
      </c>
      <c r="F4272" s="161">
        <v>57.036069600000005</v>
      </c>
      <c r="G4272" s="162">
        <v>0</v>
      </c>
      <c r="H4272" s="162">
        <v>0</v>
      </c>
      <c r="I4272" s="162">
        <v>0</v>
      </c>
      <c r="J4272" s="162">
        <v>0</v>
      </c>
      <c r="K4272" s="163">
        <f>Лист4!E4270/1000</f>
        <v>950.60116000000005</v>
      </c>
      <c r="L4272" s="164"/>
      <c r="M4272" s="164"/>
    </row>
    <row r="4273" spans="1:13" s="173" customFormat="1" ht="18.75" customHeight="1" x14ac:dyDescent="0.25">
      <c r="A4273" s="45" t="str">
        <f>Лист4!A4271</f>
        <v>г. Астрахань, ул.Московская/Ак. Королева, д. 22/22/24</v>
      </c>
      <c r="B4273" s="77"/>
      <c r="C4273" s="46">
        <f t="shared" si="132"/>
        <v>288.98899399999999</v>
      </c>
      <c r="D4273" s="46">
        <f t="shared" si="133"/>
        <v>18.446105999999997</v>
      </c>
      <c r="E4273" s="160">
        <v>0</v>
      </c>
      <c r="F4273" s="161">
        <v>18.446105999999997</v>
      </c>
      <c r="G4273" s="162">
        <v>0</v>
      </c>
      <c r="H4273" s="162">
        <v>0</v>
      </c>
      <c r="I4273" s="162">
        <v>0</v>
      </c>
      <c r="J4273" s="162">
        <v>0</v>
      </c>
      <c r="K4273" s="163">
        <f>Лист4!E4271/1000</f>
        <v>307.43509999999998</v>
      </c>
      <c r="L4273" s="164"/>
      <c r="M4273" s="164"/>
    </row>
    <row r="4274" spans="1:13" s="173" customFormat="1" ht="18.75" customHeight="1" x14ac:dyDescent="0.25">
      <c r="A4274" s="45" t="str">
        <f>Лист4!A4272</f>
        <v>г. Астрахань, ул. Барсовой, д 15</v>
      </c>
      <c r="B4274" s="77"/>
      <c r="C4274" s="46">
        <f t="shared" si="132"/>
        <v>727.95252519999997</v>
      </c>
      <c r="D4274" s="46">
        <f t="shared" si="133"/>
        <v>46.46505479999999</v>
      </c>
      <c r="E4274" s="160">
        <v>0</v>
      </c>
      <c r="F4274" s="161">
        <v>46.46505479999999</v>
      </c>
      <c r="G4274" s="162">
        <v>0</v>
      </c>
      <c r="H4274" s="162">
        <v>0</v>
      </c>
      <c r="I4274" s="162">
        <v>0</v>
      </c>
      <c r="J4274" s="162">
        <v>0</v>
      </c>
      <c r="K4274" s="163">
        <f>Лист4!E4272/1000</f>
        <v>774.41757999999993</v>
      </c>
      <c r="L4274" s="164"/>
      <c r="M4274" s="164"/>
    </row>
    <row r="4275" spans="1:13" s="173" customFormat="1" ht="18.75" customHeight="1" x14ac:dyDescent="0.25">
      <c r="A4275" s="45" t="str">
        <f>Лист4!A4273</f>
        <v>г. Астрахань, ул. Эспланадная/Володарского/Свердлова, д. 27/7/38</v>
      </c>
      <c r="B4275" s="77"/>
      <c r="C4275" s="46">
        <f t="shared" si="132"/>
        <v>84.512166399999998</v>
      </c>
      <c r="D4275" s="46">
        <f t="shared" si="133"/>
        <v>5.3943935999999999</v>
      </c>
      <c r="E4275" s="160">
        <v>0</v>
      </c>
      <c r="F4275" s="161">
        <v>5.3943935999999999</v>
      </c>
      <c r="G4275" s="162">
        <v>0</v>
      </c>
      <c r="H4275" s="162">
        <v>0</v>
      </c>
      <c r="I4275" s="162">
        <v>0</v>
      </c>
      <c r="J4275" s="162">
        <v>0</v>
      </c>
      <c r="K4275" s="163">
        <f>Лист4!E4273/1000</f>
        <v>89.906559999999999</v>
      </c>
      <c r="L4275" s="164"/>
      <c r="M4275" s="164"/>
    </row>
    <row r="4276" spans="1:13" s="173" customFormat="1" ht="18.75" customHeight="1" x14ac:dyDescent="0.25">
      <c r="A4276" s="45" t="str">
        <f>Лист4!A4274</f>
        <v>Астраханская область, Приволжский район, с. Евпраксино, ул. Ленина, д. 39</v>
      </c>
      <c r="B4276" s="77"/>
      <c r="C4276" s="46">
        <f t="shared" si="132"/>
        <v>16.172389799999998</v>
      </c>
      <c r="D4276" s="46">
        <f t="shared" si="133"/>
        <v>1.0322801999999998</v>
      </c>
      <c r="E4276" s="160">
        <v>0</v>
      </c>
      <c r="F4276" s="161">
        <v>1.0322801999999998</v>
      </c>
      <c r="G4276" s="162">
        <v>0</v>
      </c>
      <c r="H4276" s="162">
        <v>0</v>
      </c>
      <c r="I4276" s="162">
        <v>0</v>
      </c>
      <c r="J4276" s="162">
        <v>0</v>
      </c>
      <c r="K4276" s="163">
        <f>Лист4!E4274/1000</f>
        <v>17.204669999999997</v>
      </c>
      <c r="L4276" s="164"/>
      <c r="M4276" s="164"/>
    </row>
    <row r="4277" spans="1:13" s="173" customFormat="1" ht="18.75" customHeight="1" x14ac:dyDescent="0.25">
      <c r="A4277" s="45" t="str">
        <f>Лист4!A4275</f>
        <v>г. Астрахань, ул. Комсомольская Набережная, д. 12</v>
      </c>
      <c r="B4277" s="77"/>
      <c r="C4277" s="46">
        <f t="shared" si="132"/>
        <v>638.07391760000007</v>
      </c>
      <c r="D4277" s="46">
        <f t="shared" si="133"/>
        <v>40.728122400000004</v>
      </c>
      <c r="E4277" s="160">
        <v>0</v>
      </c>
      <c r="F4277" s="161">
        <v>40.728122400000004</v>
      </c>
      <c r="G4277" s="162">
        <v>0</v>
      </c>
      <c r="H4277" s="162">
        <v>0</v>
      </c>
      <c r="I4277" s="162">
        <v>0</v>
      </c>
      <c r="J4277" s="162">
        <v>0</v>
      </c>
      <c r="K4277" s="163">
        <f>Лист4!E4275/1000</f>
        <v>678.80204000000003</v>
      </c>
      <c r="L4277" s="164"/>
      <c r="M4277" s="164"/>
    </row>
    <row r="4278" spans="1:13" s="173" customFormat="1" ht="18.75" customHeight="1" x14ac:dyDescent="0.25">
      <c r="A4278" s="45" t="str">
        <f>Лист4!A4276</f>
        <v>г. Астрахань, ул. Боевая, д. 75, корп. 4</v>
      </c>
      <c r="B4278" s="77"/>
      <c r="C4278" s="46">
        <f t="shared" si="132"/>
        <v>1054.3649402000001</v>
      </c>
      <c r="D4278" s="46">
        <f t="shared" si="133"/>
        <v>67.299889800000003</v>
      </c>
      <c r="E4278" s="160">
        <v>0</v>
      </c>
      <c r="F4278" s="161">
        <v>67.299889800000003</v>
      </c>
      <c r="G4278" s="162">
        <v>0</v>
      </c>
      <c r="H4278" s="162">
        <v>0</v>
      </c>
      <c r="I4278" s="162">
        <v>0</v>
      </c>
      <c r="J4278" s="162">
        <v>0</v>
      </c>
      <c r="K4278" s="163">
        <f>Лист4!E4276/1000</f>
        <v>1121.6648300000002</v>
      </c>
      <c r="L4278" s="164"/>
      <c r="M4278" s="164"/>
    </row>
    <row r="4279" spans="1:13" s="173" customFormat="1" ht="18.75" customHeight="1" x14ac:dyDescent="0.25">
      <c r="A4279" s="45" t="str">
        <f>Лист4!A4277</f>
        <v>г. Астрахань, пр. Воробьева, д. 12</v>
      </c>
      <c r="B4279" s="77"/>
      <c r="C4279" s="46">
        <f t="shared" si="132"/>
        <v>783.92225899999994</v>
      </c>
      <c r="D4279" s="46">
        <f t="shared" si="133"/>
        <v>50.037590999999992</v>
      </c>
      <c r="E4279" s="160">
        <v>0</v>
      </c>
      <c r="F4279" s="161">
        <v>50.037590999999992</v>
      </c>
      <c r="G4279" s="162">
        <v>0</v>
      </c>
      <c r="H4279" s="162">
        <v>0</v>
      </c>
      <c r="I4279" s="162">
        <v>0</v>
      </c>
      <c r="J4279" s="162">
        <v>0</v>
      </c>
      <c r="K4279" s="163">
        <f>Лист4!E4277/1000</f>
        <v>833.95984999999996</v>
      </c>
      <c r="L4279" s="164"/>
      <c r="M4279" s="164"/>
    </row>
    <row r="4280" spans="1:13" s="173" customFormat="1" ht="18.75" customHeight="1" x14ac:dyDescent="0.25">
      <c r="A4280" s="45" t="str">
        <f>Лист4!A4278</f>
        <v>г. Астрахань, ул. Савушкина, д. 24</v>
      </c>
      <c r="B4280" s="77"/>
      <c r="C4280" s="46">
        <f t="shared" si="132"/>
        <v>790.57283999999993</v>
      </c>
      <c r="D4280" s="46">
        <f t="shared" si="133"/>
        <v>13.37316</v>
      </c>
      <c r="E4280" s="160">
        <v>0</v>
      </c>
      <c r="F4280" s="161">
        <v>13.37316</v>
      </c>
      <c r="G4280" s="162">
        <v>0</v>
      </c>
      <c r="H4280" s="162">
        <v>0</v>
      </c>
      <c r="I4280" s="162">
        <v>0</v>
      </c>
      <c r="J4280" s="162">
        <v>581.05999999999995</v>
      </c>
      <c r="K4280" s="163">
        <f>Лист4!E4278/1000</f>
        <v>222.886</v>
      </c>
      <c r="L4280" s="164"/>
      <c r="M4280" s="164"/>
    </row>
    <row r="4281" spans="1:13" s="173" customFormat="1" ht="18.75" customHeight="1" x14ac:dyDescent="0.25">
      <c r="A4281" s="45" t="str">
        <f>Лист4!A4279</f>
        <v>г. Астрахань, ул. Звездная, д. 25</v>
      </c>
      <c r="B4281" s="77"/>
      <c r="C4281" s="46">
        <f t="shared" si="132"/>
        <v>322.76669080000005</v>
      </c>
      <c r="D4281" s="46">
        <f t="shared" si="133"/>
        <v>20.6021292</v>
      </c>
      <c r="E4281" s="160">
        <v>0</v>
      </c>
      <c r="F4281" s="161">
        <v>20.6021292</v>
      </c>
      <c r="G4281" s="162">
        <v>0</v>
      </c>
      <c r="H4281" s="162">
        <v>0</v>
      </c>
      <c r="I4281" s="162">
        <v>0</v>
      </c>
      <c r="J4281" s="162">
        <v>0</v>
      </c>
      <c r="K4281" s="163">
        <f>Лист4!E4279/1000</f>
        <v>343.36882000000003</v>
      </c>
      <c r="L4281" s="164"/>
      <c r="M4281" s="164"/>
    </row>
    <row r="4282" spans="1:13" s="173" customFormat="1" ht="18.75" customHeight="1" x14ac:dyDescent="0.25">
      <c r="A4282" s="45" t="str">
        <f>Лист4!A4280</f>
        <v>г. Астрахань, ул. Савушкина, д. 31</v>
      </c>
      <c r="B4282" s="77"/>
      <c r="C4282" s="46">
        <f t="shared" si="132"/>
        <v>704.13200200000006</v>
      </c>
      <c r="D4282" s="46">
        <f t="shared" si="133"/>
        <v>14.306298000000002</v>
      </c>
      <c r="E4282" s="160">
        <v>0</v>
      </c>
      <c r="F4282" s="161">
        <v>14.306298000000002</v>
      </c>
      <c r="G4282" s="162">
        <v>0</v>
      </c>
      <c r="H4282" s="162">
        <v>0</v>
      </c>
      <c r="I4282" s="162">
        <v>0</v>
      </c>
      <c r="J4282" s="162">
        <v>480</v>
      </c>
      <c r="K4282" s="163">
        <f>Лист4!E4280/1000</f>
        <v>238.4383</v>
      </c>
      <c r="L4282" s="164"/>
      <c r="M4282" s="164"/>
    </row>
    <row r="4283" spans="1:13" s="173" customFormat="1" ht="18.75" customHeight="1" x14ac:dyDescent="0.25">
      <c r="A4283" s="45" t="str">
        <f>Лист4!A4281</f>
        <v>г. Камызяк, ул. М. Горького, д. 95</v>
      </c>
      <c r="B4283" s="77"/>
      <c r="C4283" s="46">
        <f t="shared" ref="C4283:C4345" si="134">K4283+J4283-F4283</f>
        <v>158.05082919999998</v>
      </c>
      <c r="D4283" s="46">
        <f t="shared" ref="D4283:D4345" si="135">F4283</f>
        <v>10.088350799999999</v>
      </c>
      <c r="E4283" s="160">
        <v>0</v>
      </c>
      <c r="F4283" s="161">
        <v>10.088350799999999</v>
      </c>
      <c r="G4283" s="162">
        <v>0</v>
      </c>
      <c r="H4283" s="162">
        <v>0</v>
      </c>
      <c r="I4283" s="162">
        <v>0</v>
      </c>
      <c r="J4283" s="162">
        <v>0</v>
      </c>
      <c r="K4283" s="163">
        <f>Лист4!E4281/1000</f>
        <v>168.13917999999998</v>
      </c>
      <c r="L4283" s="164"/>
      <c r="M4283" s="164"/>
    </row>
    <row r="4284" spans="1:13" s="173" customFormat="1" ht="18.75" customHeight="1" x14ac:dyDescent="0.25">
      <c r="A4284" s="45" t="str">
        <f>Лист4!A4282</f>
        <v>г. Астрахань, пр. Воробьева, д. 12, корп.1</v>
      </c>
      <c r="B4284" s="77"/>
      <c r="C4284" s="46">
        <f t="shared" si="134"/>
        <v>718.60829540000009</v>
      </c>
      <c r="D4284" s="46">
        <f t="shared" si="135"/>
        <v>36.568614600000004</v>
      </c>
      <c r="E4284" s="160">
        <v>0</v>
      </c>
      <c r="F4284" s="161">
        <v>36.568614600000004</v>
      </c>
      <c r="G4284" s="162">
        <v>0</v>
      </c>
      <c r="H4284" s="162">
        <v>0</v>
      </c>
      <c r="I4284" s="162">
        <v>0</v>
      </c>
      <c r="J4284" s="162">
        <v>145.69999999999999</v>
      </c>
      <c r="K4284" s="163">
        <f>Лист4!E4282/1000</f>
        <v>609.47691000000009</v>
      </c>
      <c r="L4284" s="164"/>
      <c r="M4284" s="164"/>
    </row>
    <row r="4285" spans="1:13" s="173" customFormat="1" ht="18.75" customHeight="1" x14ac:dyDescent="0.25">
      <c r="A4285" s="45" t="str">
        <f>Лист4!A4283</f>
        <v>г.Ахтубинск, ул. Затонская, д.5</v>
      </c>
      <c r="B4285" s="77"/>
      <c r="C4285" s="46">
        <f t="shared" si="134"/>
        <v>454.50643119999995</v>
      </c>
      <c r="D4285" s="46">
        <f t="shared" si="135"/>
        <v>29.011048799999998</v>
      </c>
      <c r="E4285" s="160">
        <v>0</v>
      </c>
      <c r="F4285" s="161">
        <v>29.011048799999998</v>
      </c>
      <c r="G4285" s="162">
        <v>0</v>
      </c>
      <c r="H4285" s="162">
        <v>0</v>
      </c>
      <c r="I4285" s="162">
        <v>0</v>
      </c>
      <c r="J4285" s="162">
        <v>0</v>
      </c>
      <c r="K4285" s="163">
        <f>Лист4!E4283/1000</f>
        <v>483.51747999999998</v>
      </c>
      <c r="L4285" s="164"/>
      <c r="M4285" s="164"/>
    </row>
    <row r="4286" spans="1:13" s="173" customFormat="1" ht="18.75" customHeight="1" x14ac:dyDescent="0.25">
      <c r="A4286" s="45" t="str">
        <f>Лист4!A4284</f>
        <v>Бабаевского 31/4</v>
      </c>
      <c r="B4286" s="77"/>
      <c r="C4286" s="46">
        <f t="shared" si="134"/>
        <v>551.14569779999999</v>
      </c>
      <c r="D4286" s="46">
        <f t="shared" si="135"/>
        <v>0.92717220000000011</v>
      </c>
      <c r="E4286" s="160">
        <v>0</v>
      </c>
      <c r="F4286" s="161">
        <v>0.92717220000000011</v>
      </c>
      <c r="G4286" s="162">
        <v>0</v>
      </c>
      <c r="H4286" s="162">
        <v>0</v>
      </c>
      <c r="I4286" s="162">
        <v>0</v>
      </c>
      <c r="J4286" s="162">
        <v>536.62</v>
      </c>
      <c r="K4286" s="163">
        <f>Лист4!E4284/1000</f>
        <v>15.452870000000001</v>
      </c>
      <c r="L4286" s="164"/>
      <c r="M4286" s="164"/>
    </row>
    <row r="4287" spans="1:13" s="173" customFormat="1" ht="18.75" customHeight="1" x14ac:dyDescent="0.25">
      <c r="A4287" s="45" t="str">
        <f>Лист4!A4285</f>
        <v>Астрахань, ул. Набережная Приволжского Затона д.32</v>
      </c>
      <c r="B4287" s="77"/>
      <c r="C4287" s="46">
        <f t="shared" si="134"/>
        <v>210.52127200000001</v>
      </c>
      <c r="D4287" s="46">
        <f t="shared" si="135"/>
        <v>13.437528</v>
      </c>
      <c r="E4287" s="160">
        <v>0</v>
      </c>
      <c r="F4287" s="161">
        <v>13.437528</v>
      </c>
      <c r="G4287" s="162">
        <v>0</v>
      </c>
      <c r="H4287" s="162">
        <v>0</v>
      </c>
      <c r="I4287" s="162">
        <v>0</v>
      </c>
      <c r="J4287" s="162">
        <v>0</v>
      </c>
      <c r="K4287" s="163">
        <f>Лист4!E4285/1000</f>
        <v>223.9588</v>
      </c>
      <c r="L4287" s="164"/>
      <c r="M4287" s="164"/>
    </row>
    <row r="4288" spans="1:13" s="173" customFormat="1" ht="18.75" customHeight="1" x14ac:dyDescent="0.25">
      <c r="A4288" s="45" t="str">
        <f>Лист4!A4286</f>
        <v>Астрахань, ул. Фиолетова д.15/А</v>
      </c>
      <c r="B4288" s="77"/>
      <c r="C4288" s="46">
        <f t="shared" si="134"/>
        <v>121.4470318</v>
      </c>
      <c r="D4288" s="46">
        <f t="shared" si="135"/>
        <v>7.7519381999999997</v>
      </c>
      <c r="E4288" s="160">
        <v>0</v>
      </c>
      <c r="F4288" s="161">
        <v>7.7519381999999997</v>
      </c>
      <c r="G4288" s="162">
        <v>0</v>
      </c>
      <c r="H4288" s="162">
        <v>0</v>
      </c>
      <c r="I4288" s="162">
        <v>0</v>
      </c>
      <c r="J4288" s="162">
        <v>0</v>
      </c>
      <c r="K4288" s="163">
        <f>Лист4!E4286/1000</f>
        <v>129.19897</v>
      </c>
      <c r="L4288" s="164"/>
      <c r="M4288" s="164"/>
    </row>
    <row r="4289" spans="1:13" s="173" customFormat="1" ht="18.75" customHeight="1" x14ac:dyDescent="0.25">
      <c r="A4289" s="45" t="str">
        <f>Лист4!A4287</f>
        <v>Астрахань, Менжинского д. 2</v>
      </c>
      <c r="B4289" s="77"/>
      <c r="C4289" s="46">
        <f t="shared" si="134"/>
        <v>357.50956079999997</v>
      </c>
      <c r="D4289" s="46">
        <f t="shared" si="135"/>
        <v>22.8197592</v>
      </c>
      <c r="E4289" s="160">
        <v>0</v>
      </c>
      <c r="F4289" s="161">
        <v>22.8197592</v>
      </c>
      <c r="G4289" s="162">
        <v>0</v>
      </c>
      <c r="H4289" s="162">
        <v>0</v>
      </c>
      <c r="I4289" s="162">
        <v>0</v>
      </c>
      <c r="J4289" s="162">
        <v>0</v>
      </c>
      <c r="K4289" s="163">
        <f>Лист4!E4287/1000</f>
        <v>380.32932</v>
      </c>
      <c r="L4289" s="164"/>
      <c r="M4289" s="164"/>
    </row>
    <row r="4290" spans="1:13" s="173" customFormat="1" ht="18.75" customHeight="1" x14ac:dyDescent="0.25">
      <c r="A4290" s="45" t="str">
        <f>Лист4!A4288</f>
        <v>г.Астрахань ул.Адмирала Нахимова д.93-А</v>
      </c>
      <c r="B4290" s="77"/>
      <c r="C4290" s="46">
        <f t="shared" si="134"/>
        <v>1253.8198084000001</v>
      </c>
      <c r="D4290" s="46">
        <f t="shared" si="135"/>
        <v>80.031051600000012</v>
      </c>
      <c r="E4290" s="160">
        <v>0</v>
      </c>
      <c r="F4290" s="161">
        <v>80.031051600000012</v>
      </c>
      <c r="G4290" s="162">
        <v>0</v>
      </c>
      <c r="H4290" s="162">
        <v>0</v>
      </c>
      <c r="I4290" s="162">
        <v>0</v>
      </c>
      <c r="J4290" s="162">
        <v>0</v>
      </c>
      <c r="K4290" s="163">
        <f>Лист4!E4288/1000</f>
        <v>1333.85086</v>
      </c>
      <c r="L4290" s="164"/>
      <c r="M4290" s="164"/>
    </row>
    <row r="4291" spans="1:13" s="173" customFormat="1" ht="18.75" customHeight="1" x14ac:dyDescent="0.25">
      <c r="A4291" s="45" t="str">
        <f>Лист4!A4289</f>
        <v>г.Астрахань ул.Б.Алексеева д.4</v>
      </c>
      <c r="B4291" s="77"/>
      <c r="C4291" s="46">
        <f t="shared" si="134"/>
        <v>297.65550259999998</v>
      </c>
      <c r="D4291" s="46">
        <f t="shared" si="135"/>
        <v>18.9992874</v>
      </c>
      <c r="E4291" s="160">
        <v>0</v>
      </c>
      <c r="F4291" s="161">
        <v>18.9992874</v>
      </c>
      <c r="G4291" s="162">
        <v>0</v>
      </c>
      <c r="H4291" s="162">
        <v>0</v>
      </c>
      <c r="I4291" s="162">
        <v>0</v>
      </c>
      <c r="J4291" s="162">
        <v>0</v>
      </c>
      <c r="K4291" s="163">
        <f>Лист4!E4289/1000</f>
        <v>316.65478999999999</v>
      </c>
      <c r="L4291" s="164"/>
      <c r="M4291" s="164"/>
    </row>
    <row r="4292" spans="1:13" s="173" customFormat="1" ht="18.75" customHeight="1" x14ac:dyDescent="0.25">
      <c r="A4292" s="45" t="str">
        <f>Лист4!A4290</f>
        <v>г.Астрахань ул.Космонавтов д.12 корп.2</v>
      </c>
      <c r="B4292" s="77"/>
      <c r="C4292" s="46">
        <f t="shared" si="134"/>
        <v>149.98827059999999</v>
      </c>
      <c r="D4292" s="46">
        <f t="shared" si="135"/>
        <v>9.5737193999999981</v>
      </c>
      <c r="E4292" s="160">
        <v>0</v>
      </c>
      <c r="F4292" s="161">
        <v>9.5737193999999981</v>
      </c>
      <c r="G4292" s="162">
        <v>0</v>
      </c>
      <c r="H4292" s="162">
        <v>0</v>
      </c>
      <c r="I4292" s="162">
        <v>0</v>
      </c>
      <c r="J4292" s="162">
        <v>0</v>
      </c>
      <c r="K4292" s="163">
        <f>Лист4!E4290/1000</f>
        <v>159.56198999999998</v>
      </c>
      <c r="L4292" s="164"/>
      <c r="M4292" s="164"/>
    </row>
    <row r="4293" spans="1:13" s="173" customFormat="1" ht="18.75" customHeight="1" x14ac:dyDescent="0.25">
      <c r="A4293" s="45" t="str">
        <f>Лист4!A4291</f>
        <v>г.Астрахань ул.Куликова дом 13 корпус 3</v>
      </c>
      <c r="B4293" s="77"/>
      <c r="C4293" s="46">
        <f t="shared" si="134"/>
        <v>1191.8222442000001</v>
      </c>
      <c r="D4293" s="46">
        <f t="shared" si="135"/>
        <v>42.554185800000006</v>
      </c>
      <c r="E4293" s="160">
        <v>0</v>
      </c>
      <c r="F4293" s="161">
        <v>42.554185800000006</v>
      </c>
      <c r="G4293" s="162">
        <v>0</v>
      </c>
      <c r="H4293" s="162">
        <v>0</v>
      </c>
      <c r="I4293" s="162">
        <v>0</v>
      </c>
      <c r="J4293" s="162">
        <v>525.14</v>
      </c>
      <c r="K4293" s="163">
        <f>Лист4!E4291/1000</f>
        <v>709.23643000000004</v>
      </c>
      <c r="L4293" s="164"/>
      <c r="M4293" s="164"/>
    </row>
    <row r="4294" spans="1:13" s="173" customFormat="1" ht="18.75" customHeight="1" x14ac:dyDescent="0.25">
      <c r="A4294" s="45" t="str">
        <f>Лист4!A4292</f>
        <v>г.Астрахань ул. Звездная д. 9 корпус 1</v>
      </c>
      <c r="B4294" s="77"/>
      <c r="C4294" s="46">
        <f t="shared" si="134"/>
        <v>848.7014848</v>
      </c>
      <c r="D4294" s="46">
        <f t="shared" si="135"/>
        <v>54.172435200000002</v>
      </c>
      <c r="E4294" s="160">
        <v>0</v>
      </c>
      <c r="F4294" s="161">
        <v>54.172435200000002</v>
      </c>
      <c r="G4294" s="162">
        <v>0</v>
      </c>
      <c r="H4294" s="162">
        <v>0</v>
      </c>
      <c r="I4294" s="162">
        <v>0</v>
      </c>
      <c r="J4294" s="162">
        <v>0</v>
      </c>
      <c r="K4294" s="163">
        <f>Лист4!E4292/1000</f>
        <v>902.87392</v>
      </c>
      <c r="L4294" s="164"/>
      <c r="M4294" s="164"/>
    </row>
    <row r="4295" spans="1:13" s="173" customFormat="1" ht="18.75" customHeight="1" x14ac:dyDescent="0.25">
      <c r="A4295" s="45" t="str">
        <f>Лист4!A4293</f>
        <v>г. Астрахань ул. Победы д. 56</v>
      </c>
      <c r="B4295" s="77"/>
      <c r="C4295" s="46">
        <f t="shared" si="134"/>
        <v>1496.4627227999999</v>
      </c>
      <c r="D4295" s="46">
        <f t="shared" si="135"/>
        <v>95.518897199999998</v>
      </c>
      <c r="E4295" s="160">
        <v>0</v>
      </c>
      <c r="F4295" s="161">
        <v>95.518897199999998</v>
      </c>
      <c r="G4295" s="162">
        <v>0</v>
      </c>
      <c r="H4295" s="162">
        <v>0</v>
      </c>
      <c r="I4295" s="162">
        <v>0</v>
      </c>
      <c r="J4295" s="162">
        <v>0</v>
      </c>
      <c r="K4295" s="163">
        <f>Лист4!E4293/1000</f>
        <v>1591.98162</v>
      </c>
      <c r="L4295" s="164"/>
      <c r="M4295" s="164"/>
    </row>
    <row r="4296" spans="1:13" s="173" customFormat="1" ht="18.75" customHeight="1" x14ac:dyDescent="0.25">
      <c r="A4296" s="45" t="str">
        <f>Лист4!A4294</f>
        <v>г.Астрахань ул.Куликова д.15</v>
      </c>
      <c r="B4296" s="77"/>
      <c r="C4296" s="46">
        <f t="shared" si="134"/>
        <v>1046.7803058</v>
      </c>
      <c r="D4296" s="46">
        <f t="shared" si="135"/>
        <v>66.815764200000004</v>
      </c>
      <c r="E4296" s="160"/>
      <c r="F4296" s="161">
        <v>66.815764200000004</v>
      </c>
      <c r="G4296" s="162"/>
      <c r="H4296" s="162"/>
      <c r="I4296" s="162"/>
      <c r="J4296" s="162">
        <v>0</v>
      </c>
      <c r="K4296" s="163">
        <f>Лист4!E4294/1000</f>
        <v>1113.5960700000001</v>
      </c>
      <c r="L4296" s="164"/>
      <c r="M4296" s="164"/>
    </row>
    <row r="4297" spans="1:13" s="173" customFormat="1" ht="18.75" customHeight="1" x14ac:dyDescent="0.25">
      <c r="A4297" s="45" t="str">
        <f>Лист4!A4295</f>
        <v>г.Астрахань ул.Космонавтов д.6 корп.1</v>
      </c>
      <c r="B4297" s="77"/>
      <c r="C4297" s="46">
        <f t="shared" si="134"/>
        <v>269.49521019999997</v>
      </c>
      <c r="D4297" s="46">
        <f t="shared" si="135"/>
        <v>9.7401198000000004</v>
      </c>
      <c r="E4297" s="160">
        <v>0</v>
      </c>
      <c r="F4297" s="161">
        <v>9.7401198000000004</v>
      </c>
      <c r="G4297" s="162">
        <v>0</v>
      </c>
      <c r="H4297" s="162">
        <v>0</v>
      </c>
      <c r="I4297" s="162">
        <v>0</v>
      </c>
      <c r="J4297" s="162">
        <v>116.9</v>
      </c>
      <c r="K4297" s="163">
        <f>Лист4!E4295/1000</f>
        <v>162.33533</v>
      </c>
      <c r="L4297" s="164"/>
      <c r="M4297" s="164"/>
    </row>
    <row r="4298" spans="1:13" s="173" customFormat="1" ht="18.75" customHeight="1" x14ac:dyDescent="0.25">
      <c r="A4298" s="45" t="str">
        <f>Лист4!A4296</f>
        <v>г.Астрахань ул.Звездная д.17 корп.1</v>
      </c>
      <c r="B4298" s="77"/>
      <c r="C4298" s="46">
        <f t="shared" si="134"/>
        <v>357.19527179999994</v>
      </c>
      <c r="D4298" s="46">
        <f t="shared" si="135"/>
        <v>22.799698199999998</v>
      </c>
      <c r="E4298" s="160">
        <v>0</v>
      </c>
      <c r="F4298" s="161">
        <v>22.799698199999998</v>
      </c>
      <c r="G4298" s="162">
        <v>0</v>
      </c>
      <c r="H4298" s="162">
        <v>0</v>
      </c>
      <c r="I4298" s="162">
        <v>0</v>
      </c>
      <c r="J4298" s="162">
        <v>0</v>
      </c>
      <c r="K4298" s="163">
        <f>Лист4!E4296/1000</f>
        <v>379.99496999999997</v>
      </c>
      <c r="L4298" s="164"/>
      <c r="M4298" s="164"/>
    </row>
    <row r="4299" spans="1:13" s="173" customFormat="1" ht="18.75" customHeight="1" x14ac:dyDescent="0.25">
      <c r="A4299" s="45" t="str">
        <f>Лист4!A4297</f>
        <v>г.Астрахань ул.Александрова д.5</v>
      </c>
      <c r="B4299" s="77"/>
      <c r="C4299" s="46">
        <f t="shared" si="134"/>
        <v>778.68626159999997</v>
      </c>
      <c r="D4299" s="46">
        <f t="shared" si="135"/>
        <v>49.703378399999998</v>
      </c>
      <c r="E4299" s="160">
        <v>0</v>
      </c>
      <c r="F4299" s="161">
        <v>49.703378399999998</v>
      </c>
      <c r="G4299" s="162">
        <v>0</v>
      </c>
      <c r="H4299" s="162">
        <v>0</v>
      </c>
      <c r="I4299" s="162">
        <v>0</v>
      </c>
      <c r="J4299" s="162">
        <v>0</v>
      </c>
      <c r="K4299" s="163">
        <f>Лист4!E4297/1000</f>
        <v>828.38963999999999</v>
      </c>
      <c r="L4299" s="164"/>
      <c r="M4299" s="164"/>
    </row>
    <row r="4300" spans="1:13" s="173" customFormat="1" ht="18.75" customHeight="1" x14ac:dyDescent="0.25">
      <c r="A4300" s="45" t="str">
        <f>Лист4!A4298</f>
        <v>г.Астрахань ул.Космонавтов д.4</v>
      </c>
      <c r="B4300" s="77"/>
      <c r="C4300" s="46">
        <f t="shared" si="134"/>
        <v>253.31455579999999</v>
      </c>
      <c r="D4300" s="46">
        <f t="shared" si="135"/>
        <v>16.169014199999999</v>
      </c>
      <c r="E4300" s="160">
        <v>0</v>
      </c>
      <c r="F4300" s="161">
        <v>16.169014199999999</v>
      </c>
      <c r="G4300" s="162">
        <v>0</v>
      </c>
      <c r="H4300" s="162">
        <v>0</v>
      </c>
      <c r="I4300" s="162">
        <v>0</v>
      </c>
      <c r="J4300" s="162">
        <v>0</v>
      </c>
      <c r="K4300" s="163">
        <f>Лист4!E4298/1000</f>
        <v>269.48356999999999</v>
      </c>
      <c r="L4300" s="164"/>
      <c r="M4300" s="164"/>
    </row>
    <row r="4301" spans="1:13" s="173" customFormat="1" ht="18.75" customHeight="1" x14ac:dyDescent="0.25">
      <c r="A4301" s="45" t="str">
        <f>Лист4!A4299</f>
        <v>г.Астрахань ул.28 Армии д.16 корп.2</v>
      </c>
      <c r="B4301" s="77"/>
      <c r="C4301" s="46">
        <f t="shared" si="134"/>
        <v>644.2256263999999</v>
      </c>
      <c r="D4301" s="46">
        <f t="shared" si="135"/>
        <v>26.439933599999996</v>
      </c>
      <c r="E4301" s="160">
        <v>0</v>
      </c>
      <c r="F4301" s="161">
        <v>26.439933599999996</v>
      </c>
      <c r="G4301" s="162">
        <v>0</v>
      </c>
      <c r="H4301" s="162">
        <v>0</v>
      </c>
      <c r="I4301" s="162">
        <v>0</v>
      </c>
      <c r="J4301" s="162">
        <v>230</v>
      </c>
      <c r="K4301" s="163">
        <f>Лист4!E4299/1000</f>
        <v>440.66555999999997</v>
      </c>
      <c r="L4301" s="164"/>
      <c r="M4301" s="164"/>
    </row>
    <row r="4302" spans="1:13" s="173" customFormat="1" ht="18.75" customHeight="1" x14ac:dyDescent="0.25">
      <c r="A4302" s="45" t="str">
        <f>Лист4!A4300</f>
        <v>г.Астрахань ул.Звездная д.7</v>
      </c>
      <c r="B4302" s="77"/>
      <c r="C4302" s="46">
        <f t="shared" si="134"/>
        <v>1414.9028698000002</v>
      </c>
      <c r="D4302" s="46">
        <f t="shared" si="135"/>
        <v>38.453800200000003</v>
      </c>
      <c r="E4302" s="160">
        <v>0</v>
      </c>
      <c r="F4302" s="161">
        <v>38.453800200000003</v>
      </c>
      <c r="G4302" s="162">
        <v>0</v>
      </c>
      <c r="H4302" s="162">
        <v>0</v>
      </c>
      <c r="I4302" s="162">
        <v>0</v>
      </c>
      <c r="J4302" s="162">
        <v>812.46</v>
      </c>
      <c r="K4302" s="163">
        <f>Лист4!E4300/1000</f>
        <v>640.89667000000009</v>
      </c>
      <c r="L4302" s="164"/>
      <c r="M4302" s="164"/>
    </row>
    <row r="4303" spans="1:13" s="173" customFormat="1" ht="18.75" customHeight="1" x14ac:dyDescent="0.25">
      <c r="A4303" s="45" t="str">
        <f>Лист4!A4301</f>
        <v>г.Астрахань ул.Кубанская д.66</v>
      </c>
      <c r="B4303" s="77"/>
      <c r="C4303" s="46">
        <f t="shared" si="134"/>
        <v>1550.980213</v>
      </c>
      <c r="D4303" s="46">
        <f t="shared" si="135"/>
        <v>98.998736999999991</v>
      </c>
      <c r="E4303" s="160">
        <v>0</v>
      </c>
      <c r="F4303" s="161">
        <v>98.998736999999991</v>
      </c>
      <c r="G4303" s="162">
        <v>0</v>
      </c>
      <c r="H4303" s="162">
        <v>0</v>
      </c>
      <c r="I4303" s="162">
        <v>0</v>
      </c>
      <c r="J4303" s="162">
        <v>0</v>
      </c>
      <c r="K4303" s="163">
        <f>Лист4!E4301/1000</f>
        <v>1649.9789499999999</v>
      </c>
      <c r="L4303" s="164"/>
      <c r="M4303" s="164"/>
    </row>
    <row r="4304" spans="1:13" s="173" customFormat="1" ht="18.75" customHeight="1" x14ac:dyDescent="0.25">
      <c r="A4304" s="45" t="str">
        <f>Лист4!A4302</f>
        <v>г. Знаменск, ул. Волгоградская, д. 16</v>
      </c>
      <c r="B4304" s="77"/>
      <c r="C4304" s="46">
        <f t="shared" si="134"/>
        <v>597.65821340000002</v>
      </c>
      <c r="D4304" s="46">
        <f t="shared" si="135"/>
        <v>38.148396599999998</v>
      </c>
      <c r="E4304" s="160">
        <v>0</v>
      </c>
      <c r="F4304" s="161">
        <v>38.148396599999998</v>
      </c>
      <c r="G4304" s="162">
        <v>0</v>
      </c>
      <c r="H4304" s="162">
        <v>0</v>
      </c>
      <c r="I4304" s="162">
        <v>0</v>
      </c>
      <c r="J4304" s="162">
        <v>0</v>
      </c>
      <c r="K4304" s="163">
        <f>Лист4!E4302/1000</f>
        <v>635.80660999999998</v>
      </c>
      <c r="L4304" s="164"/>
      <c r="M4304" s="164"/>
    </row>
    <row r="4305" spans="1:13" s="173" customFormat="1" ht="18.75" customHeight="1" x14ac:dyDescent="0.25">
      <c r="A4305" s="45" t="str">
        <f>Лист4!A4303</f>
        <v>г. Астрахань, ул. Крупской/Дарвина, дом 6/51</v>
      </c>
      <c r="B4305" s="77"/>
      <c r="C4305" s="46">
        <f t="shared" si="134"/>
        <v>799.2461108</v>
      </c>
      <c r="D4305" s="46">
        <f t="shared" si="135"/>
        <v>51.015709199999989</v>
      </c>
      <c r="E4305" s="160">
        <v>0</v>
      </c>
      <c r="F4305" s="161">
        <v>51.015709199999989</v>
      </c>
      <c r="G4305" s="162">
        <v>0</v>
      </c>
      <c r="H4305" s="162">
        <v>0</v>
      </c>
      <c r="I4305" s="162">
        <v>0</v>
      </c>
      <c r="J4305" s="162">
        <v>0</v>
      </c>
      <c r="K4305" s="163">
        <f>Лист4!E4303/1000</f>
        <v>850.26181999999994</v>
      </c>
      <c r="L4305" s="164"/>
      <c r="M4305" s="164"/>
    </row>
    <row r="4306" spans="1:13" s="173" customFormat="1" ht="18.75" customHeight="1" x14ac:dyDescent="0.25">
      <c r="A4306" s="45" t="str">
        <f>Лист4!A4304</f>
        <v>г. Астрахань, ул.Акмолинская, д. 27</v>
      </c>
      <c r="B4306" s="77"/>
      <c r="C4306" s="46">
        <f t="shared" si="134"/>
        <v>51.238460000000003</v>
      </c>
      <c r="D4306" s="46">
        <f t="shared" si="135"/>
        <v>3.2705399999999996</v>
      </c>
      <c r="E4306" s="160">
        <v>0</v>
      </c>
      <c r="F4306" s="161">
        <v>3.2705399999999996</v>
      </c>
      <c r="G4306" s="162">
        <v>0</v>
      </c>
      <c r="H4306" s="162">
        <v>0</v>
      </c>
      <c r="I4306" s="162">
        <v>0</v>
      </c>
      <c r="J4306" s="162">
        <v>0</v>
      </c>
      <c r="K4306" s="163">
        <f>Лист4!E4304/1000</f>
        <v>54.509</v>
      </c>
      <c r="L4306" s="164"/>
      <c r="M4306" s="164"/>
    </row>
    <row r="4307" spans="1:13" s="173" customFormat="1" ht="18.75" customHeight="1" x14ac:dyDescent="0.25">
      <c r="A4307" s="45" t="str">
        <f>Лист4!A4305</f>
        <v xml:space="preserve"> г. Астрахань, ул. Дзержинского, дом 48</v>
      </c>
      <c r="B4307" s="77"/>
      <c r="C4307" s="46">
        <f t="shared" si="134"/>
        <v>956.37921799999992</v>
      </c>
      <c r="D4307" s="46">
        <f t="shared" si="135"/>
        <v>61.045481999999993</v>
      </c>
      <c r="E4307" s="160">
        <v>0</v>
      </c>
      <c r="F4307" s="161">
        <v>61.045481999999993</v>
      </c>
      <c r="G4307" s="162">
        <v>0</v>
      </c>
      <c r="H4307" s="162">
        <v>0</v>
      </c>
      <c r="I4307" s="162">
        <v>0</v>
      </c>
      <c r="J4307" s="162">
        <v>0</v>
      </c>
      <c r="K4307" s="163">
        <f>Лист4!E4305/1000</f>
        <v>1017.4246999999999</v>
      </c>
      <c r="L4307" s="164"/>
      <c r="M4307" s="164"/>
    </row>
    <row r="4308" spans="1:13" s="173" customFormat="1" ht="18.75" customHeight="1" x14ac:dyDescent="0.25">
      <c r="A4308" s="45" t="str">
        <f>Лист4!A4306</f>
        <v>г. Астрахань, ул. Димитрова, д. 11, корп. 1</v>
      </c>
      <c r="B4308" s="77"/>
      <c r="C4308" s="46">
        <f t="shared" si="134"/>
        <v>695.15738220000003</v>
      </c>
      <c r="D4308" s="46">
        <f t="shared" si="135"/>
        <v>44.371747800000001</v>
      </c>
      <c r="E4308" s="160">
        <v>0</v>
      </c>
      <c r="F4308" s="161">
        <v>44.371747800000001</v>
      </c>
      <c r="G4308" s="162">
        <v>0</v>
      </c>
      <c r="H4308" s="162">
        <v>0</v>
      </c>
      <c r="I4308" s="162">
        <v>0</v>
      </c>
      <c r="J4308" s="162">
        <v>0</v>
      </c>
      <c r="K4308" s="163">
        <f>Лист4!E4306/1000</f>
        <v>739.52913000000001</v>
      </c>
      <c r="L4308" s="164"/>
      <c r="M4308" s="164"/>
    </row>
    <row r="4309" spans="1:13" s="173" customFormat="1" ht="18.75" customHeight="1" x14ac:dyDescent="0.25">
      <c r="A4309" s="45" t="str">
        <f>Лист4!A4307</f>
        <v>г. Астрахань, Бульвар Победы, д. 5</v>
      </c>
      <c r="B4309" s="77"/>
      <c r="C4309" s="46">
        <f t="shared" si="134"/>
        <v>476.41074700000001</v>
      </c>
      <c r="D4309" s="46">
        <f t="shared" si="135"/>
        <v>6.6843029999999999</v>
      </c>
      <c r="E4309" s="160">
        <v>0</v>
      </c>
      <c r="F4309" s="161">
        <v>6.6843029999999999</v>
      </c>
      <c r="G4309" s="162">
        <v>0</v>
      </c>
      <c r="H4309" s="162">
        <v>0</v>
      </c>
      <c r="I4309" s="162">
        <v>0</v>
      </c>
      <c r="J4309" s="162">
        <v>371.69</v>
      </c>
      <c r="K4309" s="163">
        <f>Лист4!E4307/1000</f>
        <v>111.40505</v>
      </c>
      <c r="L4309" s="164"/>
      <c r="M4309" s="164"/>
    </row>
    <row r="4310" spans="1:13" s="173" customFormat="1" ht="18.75" customHeight="1" x14ac:dyDescent="0.25">
      <c r="A4310" s="45" t="str">
        <f>Лист4!A4308</f>
        <v>г. Астрахань, ул. Белгородская, д. 15, корп. 2</v>
      </c>
      <c r="B4310" s="77"/>
      <c r="C4310" s="46">
        <f t="shared" si="134"/>
        <v>866.31369140000004</v>
      </c>
      <c r="D4310" s="46">
        <f t="shared" si="135"/>
        <v>55.296618600000002</v>
      </c>
      <c r="E4310" s="160">
        <v>0</v>
      </c>
      <c r="F4310" s="161">
        <v>55.296618600000002</v>
      </c>
      <c r="G4310" s="162">
        <v>0</v>
      </c>
      <c r="H4310" s="162">
        <v>0</v>
      </c>
      <c r="I4310" s="162">
        <v>0</v>
      </c>
      <c r="J4310" s="162">
        <v>0</v>
      </c>
      <c r="K4310" s="163">
        <f>Лист4!E4308/1000</f>
        <v>921.61031000000003</v>
      </c>
      <c r="L4310" s="164"/>
      <c r="M4310" s="164"/>
    </row>
    <row r="4311" spans="1:13" s="173" customFormat="1" ht="18.75" customHeight="1" x14ac:dyDescent="0.25">
      <c r="A4311" s="45" t="str">
        <f>Лист4!A4309</f>
        <v>г. Знаменск, ул. Советской Армии, д. 43</v>
      </c>
      <c r="B4311" s="77"/>
      <c r="C4311" s="46">
        <f t="shared" si="134"/>
        <v>731.07954799999993</v>
      </c>
      <c r="D4311" s="46">
        <f t="shared" si="135"/>
        <v>46.664651999999997</v>
      </c>
      <c r="E4311" s="160">
        <v>0</v>
      </c>
      <c r="F4311" s="161">
        <v>46.664651999999997</v>
      </c>
      <c r="G4311" s="162">
        <v>0</v>
      </c>
      <c r="H4311" s="162">
        <v>0</v>
      </c>
      <c r="I4311" s="162">
        <v>0</v>
      </c>
      <c r="J4311" s="162">
        <v>0</v>
      </c>
      <c r="K4311" s="163">
        <f>Лист4!E4309/1000</f>
        <v>777.74419999999998</v>
      </c>
      <c r="L4311" s="164"/>
      <c r="M4311" s="164"/>
    </row>
    <row r="4312" spans="1:13" s="173" customFormat="1" ht="18.75" customHeight="1" x14ac:dyDescent="0.25">
      <c r="A4312" s="45" t="str">
        <f>Лист4!A4310</f>
        <v>г. Астрахань, ул. Бульварная, д. 2, корп.1</v>
      </c>
      <c r="B4312" s="77"/>
      <c r="C4312" s="46">
        <f t="shared" si="134"/>
        <v>678.56190779999997</v>
      </c>
      <c r="D4312" s="46">
        <f t="shared" si="135"/>
        <v>43.312462199999999</v>
      </c>
      <c r="E4312" s="160">
        <v>0</v>
      </c>
      <c r="F4312" s="161">
        <v>43.312462199999999</v>
      </c>
      <c r="G4312" s="162">
        <v>0</v>
      </c>
      <c r="H4312" s="162">
        <v>0</v>
      </c>
      <c r="I4312" s="162">
        <v>0</v>
      </c>
      <c r="J4312" s="162">
        <v>0</v>
      </c>
      <c r="K4312" s="163">
        <f>Лист4!E4310/1000</f>
        <v>721.87437</v>
      </c>
      <c r="L4312" s="164"/>
      <c r="M4312" s="164"/>
    </row>
    <row r="4313" spans="1:13" s="173" customFormat="1" ht="18.75" customHeight="1" x14ac:dyDescent="0.25">
      <c r="A4313" s="45" t="str">
        <f>Лист4!A4311</f>
        <v>г. Астрахань, ул. Сен-Симона, д. 42</v>
      </c>
      <c r="B4313" s="77"/>
      <c r="C4313" s="46">
        <f t="shared" si="134"/>
        <v>520.67150839999999</v>
      </c>
      <c r="D4313" s="46">
        <f t="shared" si="135"/>
        <v>33.234351599999997</v>
      </c>
      <c r="E4313" s="160">
        <v>0</v>
      </c>
      <c r="F4313" s="161">
        <v>33.234351599999997</v>
      </c>
      <c r="G4313" s="162">
        <v>0</v>
      </c>
      <c r="H4313" s="162">
        <v>0</v>
      </c>
      <c r="I4313" s="162">
        <v>0</v>
      </c>
      <c r="J4313" s="162">
        <v>0</v>
      </c>
      <c r="K4313" s="163">
        <f>Лист4!E4311/1000</f>
        <v>553.90585999999996</v>
      </c>
      <c r="L4313" s="164"/>
      <c r="M4313" s="164"/>
    </row>
    <row r="4314" spans="1:13" s="173" customFormat="1" ht="18.75" customHeight="1" x14ac:dyDescent="0.25">
      <c r="A4314" s="45" t="str">
        <f>Лист4!A4312</f>
        <v>г. Астрахань, ул. Звездная, д. 3, корп. 1</v>
      </c>
      <c r="B4314" s="77"/>
      <c r="C4314" s="46">
        <f t="shared" si="134"/>
        <v>311.87711039999999</v>
      </c>
      <c r="D4314" s="46">
        <f t="shared" si="135"/>
        <v>19.907049600000001</v>
      </c>
      <c r="E4314" s="160">
        <v>0</v>
      </c>
      <c r="F4314" s="161">
        <v>19.907049600000001</v>
      </c>
      <c r="G4314" s="162">
        <v>0</v>
      </c>
      <c r="H4314" s="162">
        <v>0</v>
      </c>
      <c r="I4314" s="162">
        <v>0</v>
      </c>
      <c r="J4314" s="162">
        <v>0</v>
      </c>
      <c r="K4314" s="163">
        <f>Лист4!E4312/1000</f>
        <v>331.78415999999999</v>
      </c>
      <c r="L4314" s="164"/>
      <c r="M4314" s="164"/>
    </row>
    <row r="4315" spans="1:13" s="173" customFormat="1" ht="18.75" customHeight="1" x14ac:dyDescent="0.25">
      <c r="A4315" s="45" t="str">
        <f>Лист4!A4313</f>
        <v>г. Ахтубинск, ул. Жуковского, д. 2А</v>
      </c>
      <c r="B4315" s="77"/>
      <c r="C4315" s="46">
        <f t="shared" si="134"/>
        <v>519.31977900000004</v>
      </c>
      <c r="D4315" s="46">
        <f t="shared" si="135"/>
        <v>33.148071000000002</v>
      </c>
      <c r="E4315" s="160">
        <v>0</v>
      </c>
      <c r="F4315" s="161">
        <v>33.148071000000002</v>
      </c>
      <c r="G4315" s="162">
        <v>0</v>
      </c>
      <c r="H4315" s="162">
        <v>0</v>
      </c>
      <c r="I4315" s="162">
        <v>0</v>
      </c>
      <c r="J4315" s="162">
        <v>0</v>
      </c>
      <c r="K4315" s="163">
        <f>Лист4!E4313/1000</f>
        <v>552.46785</v>
      </c>
      <c r="L4315" s="164"/>
      <c r="M4315" s="164"/>
    </row>
    <row r="4316" spans="1:13" s="173" customFormat="1" ht="18.75" customHeight="1" x14ac:dyDescent="0.25">
      <c r="A4316" s="45" t="str">
        <f>Лист4!A4314</f>
        <v>г. Астрахань, ул. Б. Хмельницкого, д. 16</v>
      </c>
      <c r="B4316" s="77"/>
      <c r="C4316" s="46">
        <f t="shared" si="134"/>
        <v>341.89384840000002</v>
      </c>
      <c r="D4316" s="46">
        <f t="shared" si="135"/>
        <v>21.823011600000001</v>
      </c>
      <c r="E4316" s="160">
        <v>0</v>
      </c>
      <c r="F4316" s="161">
        <v>21.823011600000001</v>
      </c>
      <c r="G4316" s="162">
        <v>0</v>
      </c>
      <c r="H4316" s="162">
        <v>0</v>
      </c>
      <c r="I4316" s="162">
        <v>0</v>
      </c>
      <c r="J4316" s="162">
        <v>0</v>
      </c>
      <c r="K4316" s="163">
        <f>Лист4!E4314/1000</f>
        <v>363.71686</v>
      </c>
      <c r="L4316" s="164"/>
      <c r="M4316" s="164"/>
    </row>
    <row r="4317" spans="1:13" s="173" customFormat="1" ht="18.75" customHeight="1" x14ac:dyDescent="0.25">
      <c r="A4317" s="45" t="str">
        <f>Лист4!A4315</f>
        <v>г. Астрахань, ул.Медиков, д. 9</v>
      </c>
      <c r="B4317" s="77"/>
      <c r="C4317" s="46">
        <f t="shared" si="134"/>
        <v>468.47563500000001</v>
      </c>
      <c r="D4317" s="46">
        <f t="shared" si="135"/>
        <v>18.414615000000001</v>
      </c>
      <c r="E4317" s="160">
        <v>0</v>
      </c>
      <c r="F4317" s="161">
        <v>18.414615000000001</v>
      </c>
      <c r="G4317" s="162">
        <v>0</v>
      </c>
      <c r="H4317" s="162">
        <v>0</v>
      </c>
      <c r="I4317" s="162">
        <v>0</v>
      </c>
      <c r="J4317" s="162">
        <v>179.98</v>
      </c>
      <c r="K4317" s="163">
        <f>Лист4!E4315/1000</f>
        <v>306.91025000000002</v>
      </c>
      <c r="L4317" s="164"/>
      <c r="M4317" s="164"/>
    </row>
    <row r="4318" spans="1:13" s="173" customFormat="1" ht="18.75" customHeight="1" x14ac:dyDescent="0.25">
      <c r="A4318" s="45" t="str">
        <f>Лист4!A4316</f>
        <v>г. Астрахань, ул. Румынская, д. 9, корп.1</v>
      </c>
      <c r="B4318" s="77"/>
      <c r="C4318" s="46">
        <f t="shared" si="134"/>
        <v>697.10819240000001</v>
      </c>
      <c r="D4318" s="46">
        <f t="shared" si="135"/>
        <v>44.496267600000003</v>
      </c>
      <c r="E4318" s="160">
        <v>0</v>
      </c>
      <c r="F4318" s="161">
        <v>44.496267600000003</v>
      </c>
      <c r="G4318" s="162">
        <v>0</v>
      </c>
      <c r="H4318" s="162">
        <v>0</v>
      </c>
      <c r="I4318" s="162">
        <v>0</v>
      </c>
      <c r="J4318" s="162">
        <v>0</v>
      </c>
      <c r="K4318" s="163">
        <f>Лист4!E4316/1000</f>
        <v>741.60446000000002</v>
      </c>
      <c r="L4318" s="164"/>
      <c r="M4318" s="164"/>
    </row>
    <row r="4319" spans="1:13" s="173" customFormat="1" ht="18.75" customHeight="1" x14ac:dyDescent="0.25">
      <c r="A4319" s="45" t="str">
        <f>Лист4!A4317</f>
        <v>г. Астрахань, ул. Звездная, д. 21</v>
      </c>
      <c r="B4319" s="77"/>
      <c r="C4319" s="46">
        <f t="shared" si="134"/>
        <v>510.58196459999994</v>
      </c>
      <c r="D4319" s="46">
        <f t="shared" si="135"/>
        <v>6.4201253999999999</v>
      </c>
      <c r="E4319" s="160">
        <v>0</v>
      </c>
      <c r="F4319" s="161">
        <v>6.4201253999999999</v>
      </c>
      <c r="G4319" s="162">
        <v>0</v>
      </c>
      <c r="H4319" s="162">
        <v>0</v>
      </c>
      <c r="I4319" s="162">
        <v>0</v>
      </c>
      <c r="J4319" s="162">
        <v>410</v>
      </c>
      <c r="K4319" s="163">
        <f>Лист4!E4317/1000</f>
        <v>107.00209</v>
      </c>
      <c r="L4319" s="164"/>
      <c r="M4319" s="164"/>
    </row>
    <row r="4320" spans="1:13" s="173" customFormat="1" ht="18.75" customHeight="1" x14ac:dyDescent="0.25">
      <c r="A4320" s="45" t="str">
        <f>Лист4!A4318</f>
        <v>п. Евпраксино, мкр. Юность, д. 2</v>
      </c>
      <c r="B4320" s="77"/>
      <c r="C4320" s="46">
        <f t="shared" si="134"/>
        <v>37.100089200000006</v>
      </c>
      <c r="D4320" s="46">
        <f t="shared" si="135"/>
        <v>2.3680908000000001</v>
      </c>
      <c r="E4320" s="160">
        <v>0</v>
      </c>
      <c r="F4320" s="161">
        <v>2.3680908000000001</v>
      </c>
      <c r="G4320" s="162">
        <v>0</v>
      </c>
      <c r="H4320" s="162">
        <v>0</v>
      </c>
      <c r="I4320" s="162">
        <v>0</v>
      </c>
      <c r="J4320" s="162">
        <v>0</v>
      </c>
      <c r="K4320" s="163">
        <f>Лист4!E4318/1000</f>
        <v>39.468180000000004</v>
      </c>
      <c r="L4320" s="164"/>
      <c r="M4320" s="164"/>
    </row>
    <row r="4321" spans="1:13" s="173" customFormat="1" ht="18.75" customHeight="1" x14ac:dyDescent="0.25">
      <c r="A4321" s="45" t="str">
        <f>Лист4!A4319</f>
        <v>Каунасская д 49 корп.1 литер А2</v>
      </c>
      <c r="B4321" s="77"/>
      <c r="C4321" s="46">
        <f t="shared" si="134"/>
        <v>338.64497339999997</v>
      </c>
      <c r="D4321" s="46">
        <f t="shared" si="135"/>
        <v>21.615636600000002</v>
      </c>
      <c r="E4321" s="160">
        <v>0</v>
      </c>
      <c r="F4321" s="161">
        <v>21.615636600000002</v>
      </c>
      <c r="G4321" s="162">
        <v>0</v>
      </c>
      <c r="H4321" s="162">
        <v>0</v>
      </c>
      <c r="I4321" s="162">
        <v>0</v>
      </c>
      <c r="J4321" s="162">
        <v>0</v>
      </c>
      <c r="K4321" s="163">
        <f>Лист4!E4319/1000</f>
        <v>360.26060999999999</v>
      </c>
      <c r="L4321" s="164"/>
      <c r="M4321" s="164"/>
    </row>
    <row r="4322" spans="1:13" s="173" customFormat="1" ht="18.75" customHeight="1" x14ac:dyDescent="0.25">
      <c r="A4322" s="45" t="str">
        <f>Лист4!A4320</f>
        <v>г Астрахань ул. К.Краснова 10</v>
      </c>
      <c r="B4322" s="77"/>
      <c r="C4322" s="46">
        <f t="shared" si="134"/>
        <v>113.672837</v>
      </c>
      <c r="D4322" s="46">
        <f t="shared" si="135"/>
        <v>7.2557130000000001</v>
      </c>
      <c r="E4322" s="160">
        <v>0</v>
      </c>
      <c r="F4322" s="161">
        <v>7.2557130000000001</v>
      </c>
      <c r="G4322" s="162">
        <v>0</v>
      </c>
      <c r="H4322" s="162">
        <v>0</v>
      </c>
      <c r="I4322" s="162">
        <v>0</v>
      </c>
      <c r="J4322" s="162">
        <v>0</v>
      </c>
      <c r="K4322" s="163">
        <f>Лист4!E4320/1000</f>
        <v>120.92855</v>
      </c>
      <c r="L4322" s="164"/>
      <c r="M4322" s="164"/>
    </row>
    <row r="4323" spans="1:13" s="173" customFormat="1" ht="18.75" customHeight="1" x14ac:dyDescent="0.25">
      <c r="A4323" s="45" t="str">
        <f>Лист4!A4321</f>
        <v>Пр. Воробьева 9</v>
      </c>
      <c r="B4323" s="77"/>
      <c r="C4323" s="46">
        <f t="shared" si="134"/>
        <v>515.41702979999991</v>
      </c>
      <c r="D4323" s="46">
        <f t="shared" si="135"/>
        <v>1.1436401999999999</v>
      </c>
      <c r="E4323" s="160">
        <v>0</v>
      </c>
      <c r="F4323" s="161">
        <v>1.1436401999999999</v>
      </c>
      <c r="G4323" s="162">
        <v>0</v>
      </c>
      <c r="H4323" s="162">
        <v>0</v>
      </c>
      <c r="I4323" s="162">
        <v>0</v>
      </c>
      <c r="J4323" s="162">
        <v>497.5</v>
      </c>
      <c r="K4323" s="163">
        <f>Лист4!E4321/1000</f>
        <v>19.060669999999998</v>
      </c>
      <c r="L4323" s="164"/>
      <c r="M4323" s="164"/>
    </row>
    <row r="4324" spans="1:13" s="173" customFormat="1" ht="18.75" customHeight="1" x14ac:dyDescent="0.25">
      <c r="A4324" s="45" t="str">
        <f>Лист4!A4322</f>
        <v>Астрахань, Б.Алексеева д.53</v>
      </c>
      <c r="B4324" s="77"/>
      <c r="C4324" s="46">
        <f t="shared" si="134"/>
        <v>888.06730759999994</v>
      </c>
      <c r="D4324" s="46">
        <f t="shared" si="135"/>
        <v>42.703232400000005</v>
      </c>
      <c r="E4324" s="160">
        <v>0</v>
      </c>
      <c r="F4324" s="161">
        <v>42.703232400000005</v>
      </c>
      <c r="G4324" s="162">
        <v>0</v>
      </c>
      <c r="H4324" s="162">
        <v>0</v>
      </c>
      <c r="I4324" s="162">
        <v>0</v>
      </c>
      <c r="J4324" s="162">
        <v>219.05</v>
      </c>
      <c r="K4324" s="163">
        <f>Лист4!E4322/1000</f>
        <v>711.72054000000003</v>
      </c>
      <c r="L4324" s="164"/>
      <c r="M4324" s="164"/>
    </row>
    <row r="4325" spans="1:13" s="173" customFormat="1" ht="18.75" customHeight="1" x14ac:dyDescent="0.25">
      <c r="A4325" s="45" t="str">
        <f>Лист4!A4323</f>
        <v>г.Ахтубинск ул.Щербакова д. 5</v>
      </c>
      <c r="B4325" s="77"/>
      <c r="C4325" s="46">
        <f t="shared" si="134"/>
        <v>511.04384040000002</v>
      </c>
      <c r="D4325" s="46">
        <f t="shared" si="135"/>
        <v>32.619819600000007</v>
      </c>
      <c r="E4325" s="160">
        <v>0</v>
      </c>
      <c r="F4325" s="161">
        <v>32.619819600000007</v>
      </c>
      <c r="G4325" s="162">
        <v>0</v>
      </c>
      <c r="H4325" s="162">
        <v>0</v>
      </c>
      <c r="I4325" s="162">
        <v>0</v>
      </c>
      <c r="J4325" s="162">
        <v>0</v>
      </c>
      <c r="K4325" s="163">
        <f>Лист4!E4323/1000</f>
        <v>543.66366000000005</v>
      </c>
      <c r="L4325" s="164"/>
      <c r="M4325" s="164"/>
    </row>
    <row r="4326" spans="1:13" s="173" customFormat="1" ht="18.75" customHeight="1" x14ac:dyDescent="0.25">
      <c r="A4326" s="45" t="str">
        <f>Лист4!A4324</f>
        <v>г.Астрахань ул.1-ая Перевозная д.118</v>
      </c>
      <c r="B4326" s="77"/>
      <c r="C4326" s="46">
        <f t="shared" si="134"/>
        <v>1486.9120653999998</v>
      </c>
      <c r="D4326" s="46">
        <f t="shared" si="135"/>
        <v>35.710344599999999</v>
      </c>
      <c r="E4326" s="160">
        <v>0</v>
      </c>
      <c r="F4326" s="161">
        <v>35.710344599999999</v>
      </c>
      <c r="G4326" s="162">
        <v>0</v>
      </c>
      <c r="H4326" s="162">
        <v>0</v>
      </c>
      <c r="I4326" s="162">
        <v>0</v>
      </c>
      <c r="J4326" s="162">
        <f>230.34+359.56+337.55</f>
        <v>927.45</v>
      </c>
      <c r="K4326" s="163">
        <f>Лист4!E4324/1000</f>
        <v>595.17241000000001</v>
      </c>
      <c r="L4326" s="164"/>
      <c r="M4326" s="164"/>
    </row>
    <row r="4327" spans="1:13" s="173" customFormat="1" ht="18.75" customHeight="1" x14ac:dyDescent="0.25">
      <c r="A4327" s="45" t="str">
        <f>Лист4!A4325</f>
        <v>г.Астрахань ул.Тренева д.27</v>
      </c>
      <c r="B4327" s="77"/>
      <c r="C4327" s="46">
        <f t="shared" si="134"/>
        <v>618.31181820000006</v>
      </c>
      <c r="D4327" s="46">
        <f t="shared" si="135"/>
        <v>39.466711799999999</v>
      </c>
      <c r="E4327" s="160">
        <v>0</v>
      </c>
      <c r="F4327" s="161">
        <v>39.466711799999999</v>
      </c>
      <c r="G4327" s="162">
        <v>0</v>
      </c>
      <c r="H4327" s="162">
        <v>0</v>
      </c>
      <c r="I4327" s="162">
        <v>0</v>
      </c>
      <c r="J4327" s="162">
        <v>0</v>
      </c>
      <c r="K4327" s="163">
        <f>Лист4!E4325/1000</f>
        <v>657.77853000000005</v>
      </c>
      <c r="L4327" s="164"/>
      <c r="M4327" s="164"/>
    </row>
    <row r="4328" spans="1:13" s="173" customFormat="1" ht="18.75" customHeight="1" x14ac:dyDescent="0.25">
      <c r="A4328" s="45" t="str">
        <f>Лист4!A4326</f>
        <v>г.Астрахань ул.М.Луконина д.4</v>
      </c>
      <c r="B4328" s="77"/>
      <c r="C4328" s="46">
        <f t="shared" si="134"/>
        <v>873.25910899999997</v>
      </c>
      <c r="D4328" s="46">
        <f t="shared" si="135"/>
        <v>23.828240999999998</v>
      </c>
      <c r="E4328" s="160">
        <v>0</v>
      </c>
      <c r="F4328" s="161">
        <v>23.828240999999998</v>
      </c>
      <c r="G4328" s="162">
        <v>0</v>
      </c>
      <c r="H4328" s="162">
        <v>0</v>
      </c>
      <c r="I4328" s="162">
        <v>0</v>
      </c>
      <c r="J4328" s="162">
        <v>499.95</v>
      </c>
      <c r="K4328" s="163">
        <f>Лист4!E4326/1000</f>
        <v>397.13734999999997</v>
      </c>
      <c r="L4328" s="164"/>
      <c r="M4328" s="164"/>
    </row>
    <row r="4329" spans="1:13" s="173" customFormat="1" ht="18.75" customHeight="1" x14ac:dyDescent="0.25">
      <c r="A4329" s="45" t="str">
        <f>Лист4!A4327</f>
        <v>г.Астрахань ул. Промышленная д. 14</v>
      </c>
      <c r="B4329" s="77"/>
      <c r="C4329" s="46">
        <f t="shared" si="134"/>
        <v>210.32599640000001</v>
      </c>
      <c r="D4329" s="46">
        <f t="shared" si="135"/>
        <v>13.425063599999998</v>
      </c>
      <c r="E4329" s="160">
        <v>0</v>
      </c>
      <c r="F4329" s="161">
        <v>13.425063599999998</v>
      </c>
      <c r="G4329" s="162">
        <v>0</v>
      </c>
      <c r="H4329" s="162">
        <v>0</v>
      </c>
      <c r="I4329" s="162">
        <v>0</v>
      </c>
      <c r="J4329" s="162">
        <v>0</v>
      </c>
      <c r="K4329" s="163">
        <f>Лист4!E4327/1000</f>
        <v>223.75106</v>
      </c>
      <c r="L4329" s="164"/>
      <c r="M4329" s="164"/>
    </row>
    <row r="4330" spans="1:13" s="173" customFormat="1" ht="18.75" customHeight="1" x14ac:dyDescent="0.25">
      <c r="A4330" s="45" t="str">
        <f>Лист4!A4328</f>
        <v>г.Астрахань ул.Краснодарская д.45</v>
      </c>
      <c r="B4330" s="77"/>
      <c r="C4330" s="46">
        <f t="shared" si="134"/>
        <v>2162.4081374000002</v>
      </c>
      <c r="D4330" s="46">
        <f t="shared" si="135"/>
        <v>2.6430726</v>
      </c>
      <c r="E4330" s="160">
        <v>0</v>
      </c>
      <c r="F4330" s="161">
        <v>2.6430726</v>
      </c>
      <c r="G4330" s="162">
        <v>0</v>
      </c>
      <c r="H4330" s="162">
        <v>0</v>
      </c>
      <c r="I4330" s="162">
        <v>0</v>
      </c>
      <c r="J4330" s="162">
        <f>1170+951</f>
        <v>2121</v>
      </c>
      <c r="K4330" s="163">
        <f>Лист4!E4328/1000</f>
        <v>44.051209999999998</v>
      </c>
      <c r="L4330" s="164"/>
      <c r="M4330" s="164"/>
    </row>
    <row r="4331" spans="1:13" s="173" customFormat="1" ht="18.75" customHeight="1" x14ac:dyDescent="0.25">
      <c r="A4331" s="45" t="str">
        <f>Лист4!A4329</f>
        <v>г.Астрахань ул.Б.Хмельницкого д.45</v>
      </c>
      <c r="B4331" s="77"/>
      <c r="C4331" s="46">
        <f t="shared" si="134"/>
        <v>465.38789940000004</v>
      </c>
      <c r="D4331" s="46">
        <f t="shared" si="135"/>
        <v>29.705610600000004</v>
      </c>
      <c r="E4331" s="160">
        <v>0</v>
      </c>
      <c r="F4331" s="161">
        <v>29.705610600000004</v>
      </c>
      <c r="G4331" s="162">
        <v>0</v>
      </c>
      <c r="H4331" s="162">
        <v>0</v>
      </c>
      <c r="I4331" s="162">
        <v>0</v>
      </c>
      <c r="J4331" s="162">
        <v>0</v>
      </c>
      <c r="K4331" s="163">
        <f>Лист4!E4329/1000</f>
        <v>495.09351000000004</v>
      </c>
      <c r="L4331" s="164"/>
      <c r="M4331" s="164"/>
    </row>
    <row r="4332" spans="1:13" s="173" customFormat="1" ht="18.75" customHeight="1" x14ac:dyDescent="0.25">
      <c r="A4332" s="45" t="str">
        <f>Лист4!A4330</f>
        <v>г.Астрахань, ул.М.Луконина, д.12, корпус 2</v>
      </c>
      <c r="B4332" s="77"/>
      <c r="C4332" s="46">
        <f t="shared" si="134"/>
        <v>519.95296299999995</v>
      </c>
      <c r="D4332" s="46">
        <f t="shared" si="135"/>
        <v>33.188486999999995</v>
      </c>
      <c r="E4332" s="160">
        <v>0</v>
      </c>
      <c r="F4332" s="161">
        <v>33.188486999999995</v>
      </c>
      <c r="G4332" s="162">
        <v>0</v>
      </c>
      <c r="H4332" s="162">
        <v>0</v>
      </c>
      <c r="I4332" s="162">
        <v>0</v>
      </c>
      <c r="J4332" s="162">
        <v>0</v>
      </c>
      <c r="K4332" s="163">
        <f>Лист4!E4330/1000</f>
        <v>553.14144999999996</v>
      </c>
      <c r="L4332" s="164"/>
      <c r="M4332" s="164"/>
    </row>
    <row r="4333" spans="1:13" s="173" customFormat="1" ht="18.75" customHeight="1" x14ac:dyDescent="0.25">
      <c r="A4333" s="45" t="str">
        <f>Лист4!A4331</f>
        <v>г.Астрахань ул.Адм.Нахимова д.267</v>
      </c>
      <c r="B4333" s="77"/>
      <c r="C4333" s="46">
        <f t="shared" si="134"/>
        <v>1464.1855292</v>
      </c>
      <c r="D4333" s="46">
        <f t="shared" si="135"/>
        <v>93.458650800000001</v>
      </c>
      <c r="E4333" s="160">
        <v>0</v>
      </c>
      <c r="F4333" s="161">
        <v>93.458650800000001</v>
      </c>
      <c r="G4333" s="162">
        <v>0</v>
      </c>
      <c r="H4333" s="162">
        <v>0</v>
      </c>
      <c r="I4333" s="162">
        <v>0</v>
      </c>
      <c r="J4333" s="162">
        <v>0</v>
      </c>
      <c r="K4333" s="163">
        <f>Лист4!E4331/1000</f>
        <v>1557.64418</v>
      </c>
      <c r="L4333" s="164"/>
      <c r="M4333" s="164"/>
    </row>
    <row r="4334" spans="1:13" s="173" customFormat="1" ht="18.75" customHeight="1" x14ac:dyDescent="0.25">
      <c r="A4334" s="45" t="str">
        <f>Лист4!A4332</f>
        <v>г.Астрахань ул.Комсомольская Набережная д.22</v>
      </c>
      <c r="B4334" s="77"/>
      <c r="C4334" s="46">
        <f t="shared" si="134"/>
        <v>500.25555440000005</v>
      </c>
      <c r="D4334" s="46">
        <f t="shared" si="135"/>
        <v>31.931205600000006</v>
      </c>
      <c r="E4334" s="160">
        <v>0</v>
      </c>
      <c r="F4334" s="161">
        <v>31.931205600000006</v>
      </c>
      <c r="G4334" s="162">
        <v>0</v>
      </c>
      <c r="H4334" s="162">
        <v>0</v>
      </c>
      <c r="I4334" s="162">
        <v>0</v>
      </c>
      <c r="J4334" s="162">
        <v>0</v>
      </c>
      <c r="K4334" s="163">
        <f>Лист4!E4332/1000</f>
        <v>532.18676000000005</v>
      </c>
      <c r="L4334" s="164"/>
      <c r="M4334" s="164"/>
    </row>
    <row r="4335" spans="1:13" s="173" customFormat="1" ht="18.75" customHeight="1" x14ac:dyDescent="0.25">
      <c r="A4335" s="45" t="str">
        <f>Лист4!A4333</f>
        <v>г.Астрахань пл.Шаумяна д.5</v>
      </c>
      <c r="B4335" s="77"/>
      <c r="C4335" s="46">
        <f t="shared" si="134"/>
        <v>272.53910679999996</v>
      </c>
      <c r="D4335" s="46">
        <f t="shared" si="135"/>
        <v>17.396113199999998</v>
      </c>
      <c r="E4335" s="160">
        <v>0</v>
      </c>
      <c r="F4335" s="161">
        <v>17.396113199999998</v>
      </c>
      <c r="G4335" s="162">
        <v>0</v>
      </c>
      <c r="H4335" s="162">
        <v>0</v>
      </c>
      <c r="I4335" s="162">
        <v>0</v>
      </c>
      <c r="J4335" s="162">
        <v>0</v>
      </c>
      <c r="K4335" s="163">
        <f>Лист4!E4333/1000</f>
        <v>289.93521999999996</v>
      </c>
      <c r="L4335" s="164"/>
      <c r="M4335" s="164"/>
    </row>
    <row r="4336" spans="1:13" s="173" customFormat="1" ht="18.75" customHeight="1" x14ac:dyDescent="0.25">
      <c r="A4336" s="45" t="str">
        <f>Лист4!A4334</f>
        <v>г.Астрахань ул.Александрова д.5а</v>
      </c>
      <c r="B4336" s="77"/>
      <c r="C4336" s="46">
        <f t="shared" si="134"/>
        <v>945.74046720000001</v>
      </c>
      <c r="D4336" s="46">
        <f t="shared" si="135"/>
        <v>60.366412800000006</v>
      </c>
      <c r="E4336" s="160">
        <v>0</v>
      </c>
      <c r="F4336" s="161">
        <v>60.366412800000006</v>
      </c>
      <c r="G4336" s="162">
        <v>0</v>
      </c>
      <c r="H4336" s="162">
        <v>0</v>
      </c>
      <c r="I4336" s="162">
        <v>0</v>
      </c>
      <c r="J4336" s="162">
        <v>0</v>
      </c>
      <c r="K4336" s="163">
        <f>Лист4!E4334/1000</f>
        <v>1006.10688</v>
      </c>
      <c r="L4336" s="164"/>
      <c r="M4336" s="164"/>
    </row>
    <row r="4337" spans="1:13" s="173" customFormat="1" ht="18.75" customHeight="1" x14ac:dyDescent="0.25">
      <c r="A4337" s="45" t="str">
        <f>Лист4!A4335</f>
        <v>г.Астрахань ул. Красноармейская д. 29А</v>
      </c>
      <c r="B4337" s="77"/>
      <c r="C4337" s="46">
        <f t="shared" si="134"/>
        <v>202.46231359999999</v>
      </c>
      <c r="D4337" s="46">
        <f t="shared" si="135"/>
        <v>12.923126399999997</v>
      </c>
      <c r="E4337" s="160">
        <v>0</v>
      </c>
      <c r="F4337" s="161">
        <v>12.923126399999997</v>
      </c>
      <c r="G4337" s="162">
        <v>0</v>
      </c>
      <c r="H4337" s="162">
        <v>0</v>
      </c>
      <c r="I4337" s="162">
        <v>0</v>
      </c>
      <c r="J4337" s="162">
        <v>0</v>
      </c>
      <c r="K4337" s="163">
        <f>Лист4!E4335/1000</f>
        <v>215.38543999999999</v>
      </c>
      <c r="L4337" s="164"/>
      <c r="M4337" s="164"/>
    </row>
    <row r="4338" spans="1:13" s="173" customFormat="1" ht="18.75" customHeight="1" x14ac:dyDescent="0.25">
      <c r="A4338" s="45" t="str">
        <f>Лист4!A4336</f>
        <v>г.Астрахань ул.Бульварная д.11</v>
      </c>
      <c r="B4338" s="77"/>
      <c r="C4338" s="46">
        <f t="shared" si="134"/>
        <v>693.54032840000002</v>
      </c>
      <c r="D4338" s="46">
        <f t="shared" si="135"/>
        <v>44.268531600000003</v>
      </c>
      <c r="E4338" s="160">
        <v>0</v>
      </c>
      <c r="F4338" s="161">
        <v>44.268531600000003</v>
      </c>
      <c r="G4338" s="162">
        <v>0</v>
      </c>
      <c r="H4338" s="162">
        <v>0</v>
      </c>
      <c r="I4338" s="162">
        <v>0</v>
      </c>
      <c r="J4338" s="162">
        <v>0</v>
      </c>
      <c r="K4338" s="163">
        <f>Лист4!E4336/1000</f>
        <v>737.80885999999998</v>
      </c>
      <c r="L4338" s="164"/>
      <c r="M4338" s="164"/>
    </row>
    <row r="4339" spans="1:13" s="173" customFormat="1" ht="18.75" customHeight="1" x14ac:dyDescent="0.25">
      <c r="A4339" s="45" t="str">
        <f>Лист4!A4337</f>
        <v>г.Астрахань ул.28-й Армии д.14, кор. 1</v>
      </c>
      <c r="B4339" s="77"/>
      <c r="C4339" s="46">
        <f t="shared" si="134"/>
        <v>582.0198752</v>
      </c>
      <c r="D4339" s="46">
        <f t="shared" si="135"/>
        <v>37.150204799999997</v>
      </c>
      <c r="E4339" s="160">
        <v>0</v>
      </c>
      <c r="F4339" s="161">
        <v>37.150204799999997</v>
      </c>
      <c r="G4339" s="162">
        <v>0</v>
      </c>
      <c r="H4339" s="162">
        <v>0</v>
      </c>
      <c r="I4339" s="162">
        <v>0</v>
      </c>
      <c r="J4339" s="162">
        <v>0</v>
      </c>
      <c r="K4339" s="163">
        <f>Лист4!E4337/1000</f>
        <v>619.17007999999998</v>
      </c>
      <c r="L4339" s="164"/>
      <c r="M4339" s="164"/>
    </row>
    <row r="4340" spans="1:13" s="173" customFormat="1" ht="18.75" customHeight="1" x14ac:dyDescent="0.25">
      <c r="A4340" s="45" t="str">
        <f>Лист4!A4338</f>
        <v>г. Знаменск, Жилой район "Ракетный", д. 63</v>
      </c>
      <c r="B4340" s="77"/>
      <c r="C4340" s="46">
        <f t="shared" si="134"/>
        <v>3.3596258000000003</v>
      </c>
      <c r="D4340" s="46">
        <f t="shared" si="135"/>
        <v>0.2144442</v>
      </c>
      <c r="E4340" s="160">
        <v>0</v>
      </c>
      <c r="F4340" s="161">
        <v>0.2144442</v>
      </c>
      <c r="G4340" s="162">
        <v>0</v>
      </c>
      <c r="H4340" s="162">
        <v>0</v>
      </c>
      <c r="I4340" s="162">
        <v>0</v>
      </c>
      <c r="J4340" s="162">
        <v>0</v>
      </c>
      <c r="K4340" s="163">
        <f>Лист4!E4338/1000</f>
        <v>3.5740700000000003</v>
      </c>
      <c r="L4340" s="164"/>
      <c r="M4340" s="164"/>
    </row>
    <row r="4341" spans="1:13" s="173" customFormat="1" ht="18.75" customHeight="1" x14ac:dyDescent="0.25">
      <c r="A4341" s="45" t="str">
        <f>Лист4!A4339</f>
        <v>г. Астрахань, ул. Космонавтов, д. 4, корпус 3</v>
      </c>
      <c r="B4341" s="77"/>
      <c r="C4341" s="46">
        <f t="shared" si="134"/>
        <v>954.31092660000002</v>
      </c>
      <c r="D4341" s="46">
        <f t="shared" si="135"/>
        <v>60.913463399999998</v>
      </c>
      <c r="E4341" s="160">
        <v>0</v>
      </c>
      <c r="F4341" s="161">
        <v>60.913463399999998</v>
      </c>
      <c r="G4341" s="162">
        <v>0</v>
      </c>
      <c r="H4341" s="162">
        <v>0</v>
      </c>
      <c r="I4341" s="162">
        <v>0</v>
      </c>
      <c r="J4341" s="162">
        <v>0</v>
      </c>
      <c r="K4341" s="163">
        <f>Лист4!E4339/1000</f>
        <v>1015.22439</v>
      </c>
      <c r="L4341" s="164"/>
      <c r="M4341" s="164"/>
    </row>
    <row r="4342" spans="1:13" s="173" customFormat="1" ht="18.75" customHeight="1" x14ac:dyDescent="0.25">
      <c r="A4342" s="45" t="str">
        <f>Лист4!A4340</f>
        <v>г. Астрахань, ул. Татищева/Латышева, д. 22/2</v>
      </c>
      <c r="B4342" s="77"/>
      <c r="C4342" s="46">
        <f t="shared" si="134"/>
        <v>963.35437520000005</v>
      </c>
      <c r="D4342" s="46">
        <f t="shared" si="135"/>
        <v>61.490704800000003</v>
      </c>
      <c r="E4342" s="160">
        <v>0</v>
      </c>
      <c r="F4342" s="161">
        <v>61.490704800000003</v>
      </c>
      <c r="G4342" s="162">
        <v>0</v>
      </c>
      <c r="H4342" s="162">
        <v>0</v>
      </c>
      <c r="I4342" s="162">
        <v>0</v>
      </c>
      <c r="J4342" s="162">
        <v>0</v>
      </c>
      <c r="K4342" s="163">
        <f>Лист4!E4340/1000</f>
        <v>1024.8450800000001</v>
      </c>
      <c r="L4342" s="164"/>
      <c r="M4342" s="164"/>
    </row>
    <row r="4343" spans="1:13" s="173" customFormat="1" ht="18.75" customHeight="1" x14ac:dyDescent="0.25">
      <c r="A4343" s="45" t="str">
        <f>Лист4!A4341</f>
        <v>г. Астрахань, ул. Каунасская, д. 53</v>
      </c>
      <c r="B4343" s="77"/>
      <c r="C4343" s="46">
        <f t="shared" si="134"/>
        <v>1373.2543002</v>
      </c>
      <c r="D4343" s="46">
        <f t="shared" si="135"/>
        <v>87.654529800000006</v>
      </c>
      <c r="E4343" s="160">
        <v>0</v>
      </c>
      <c r="F4343" s="161">
        <v>87.654529800000006</v>
      </c>
      <c r="G4343" s="162">
        <v>0</v>
      </c>
      <c r="H4343" s="162">
        <v>0</v>
      </c>
      <c r="I4343" s="162">
        <v>0</v>
      </c>
      <c r="J4343" s="162">
        <v>0</v>
      </c>
      <c r="K4343" s="163">
        <f>Лист4!E4341/1000</f>
        <v>1460.9088300000001</v>
      </c>
      <c r="L4343" s="164"/>
      <c r="M4343" s="164"/>
    </row>
    <row r="4344" spans="1:13" s="173" customFormat="1" ht="18.75" customHeight="1" x14ac:dyDescent="0.25">
      <c r="A4344" s="45" t="str">
        <f>Лист4!A4342</f>
        <v>Лиманский район, с. Бирючья Коса, ул. Ленина, д. 45</v>
      </c>
      <c r="B4344" s="77"/>
      <c r="C4344" s="46">
        <f t="shared" si="134"/>
        <v>16.750715400000001</v>
      </c>
      <c r="D4344" s="46">
        <f t="shared" si="135"/>
        <v>1.0691945999999999</v>
      </c>
      <c r="E4344" s="160">
        <v>0</v>
      </c>
      <c r="F4344" s="161">
        <v>1.0691945999999999</v>
      </c>
      <c r="G4344" s="162">
        <v>0</v>
      </c>
      <c r="H4344" s="162">
        <v>0</v>
      </c>
      <c r="I4344" s="162">
        <v>0</v>
      </c>
      <c r="J4344" s="162">
        <v>0</v>
      </c>
      <c r="K4344" s="163">
        <f>Лист4!E4342/1000</f>
        <v>17.81991</v>
      </c>
      <c r="L4344" s="164"/>
      <c r="M4344" s="164"/>
    </row>
    <row r="4345" spans="1:13" s="173" customFormat="1" ht="18.75" customHeight="1" x14ac:dyDescent="0.25">
      <c r="A4345" s="45" t="str">
        <f>Лист4!A4343</f>
        <v>г. Астрахань, ул.Красного Знамени, д. 4</v>
      </c>
      <c r="B4345" s="77"/>
      <c r="C4345" s="46">
        <f t="shared" si="134"/>
        <v>71.030620600000006</v>
      </c>
      <c r="D4345" s="46">
        <f t="shared" si="135"/>
        <v>4.5338694000000004</v>
      </c>
      <c r="E4345" s="160">
        <v>0</v>
      </c>
      <c r="F4345" s="161">
        <v>4.5338694000000004</v>
      </c>
      <c r="G4345" s="162">
        <v>0</v>
      </c>
      <c r="H4345" s="162">
        <v>0</v>
      </c>
      <c r="I4345" s="162">
        <v>0</v>
      </c>
      <c r="J4345" s="162">
        <v>0</v>
      </c>
      <c r="K4345" s="163">
        <f>Лист4!E4343/1000</f>
        <v>75.564490000000006</v>
      </c>
      <c r="L4345" s="164"/>
      <c r="M4345" s="164"/>
    </row>
    <row r="4346" spans="1:13" s="173" customFormat="1" ht="18.75" customHeight="1" x14ac:dyDescent="0.25">
      <c r="A4346" s="45" t="str">
        <f>Лист4!A4344</f>
        <v>г. Астрахань, ул. Куликова, д. 38, корп. 2</v>
      </c>
      <c r="B4346" s="77"/>
      <c r="C4346" s="46">
        <f t="shared" ref="C4346:C4409" si="136">K4346+J4346-F4346</f>
        <v>607.88825220000001</v>
      </c>
      <c r="D4346" s="46">
        <f t="shared" ref="D4346:D4409" si="137">F4346</f>
        <v>38.801377799999997</v>
      </c>
      <c r="E4346" s="160">
        <v>0</v>
      </c>
      <c r="F4346" s="161">
        <v>38.801377799999997</v>
      </c>
      <c r="G4346" s="162">
        <v>0</v>
      </c>
      <c r="H4346" s="162">
        <v>0</v>
      </c>
      <c r="I4346" s="162">
        <v>0</v>
      </c>
      <c r="J4346" s="162">
        <v>0</v>
      </c>
      <c r="K4346" s="163">
        <f>Лист4!E4344/1000</f>
        <v>646.68962999999997</v>
      </c>
      <c r="L4346" s="164"/>
      <c r="M4346" s="164"/>
    </row>
    <row r="4347" spans="1:13" s="173" customFormat="1" ht="18.75" customHeight="1" x14ac:dyDescent="0.25">
      <c r="A4347" s="45" t="str">
        <f>Лист4!A4345</f>
        <v>Астраханская область, г. Знаменск, Проспект 9 Мая, д. 16А</v>
      </c>
      <c r="B4347" s="77"/>
      <c r="C4347" s="46">
        <f t="shared" si="136"/>
        <v>22.184009399999997</v>
      </c>
      <c r="D4347" s="46">
        <f t="shared" si="137"/>
        <v>1.4160005999999998</v>
      </c>
      <c r="E4347" s="160">
        <v>0</v>
      </c>
      <c r="F4347" s="161">
        <v>1.4160005999999998</v>
      </c>
      <c r="G4347" s="162">
        <v>0</v>
      </c>
      <c r="H4347" s="162">
        <v>0</v>
      </c>
      <c r="I4347" s="162">
        <v>0</v>
      </c>
      <c r="J4347" s="162">
        <v>0</v>
      </c>
      <c r="K4347" s="163">
        <f>Лист4!E4345/1000</f>
        <v>23.600009999999997</v>
      </c>
      <c r="L4347" s="164"/>
      <c r="M4347" s="164"/>
    </row>
    <row r="4348" spans="1:13" s="173" customFormat="1" ht="18.75" customHeight="1" x14ac:dyDescent="0.25">
      <c r="A4348" s="45" t="str">
        <f>Лист4!A4346</f>
        <v>Астраханская область, г. Знаменск, Проспект 9 Мая, д. 11</v>
      </c>
      <c r="B4348" s="77"/>
      <c r="C4348" s="46">
        <f t="shared" si="136"/>
        <v>100.4481462</v>
      </c>
      <c r="D4348" s="46">
        <f t="shared" si="137"/>
        <v>6.4115837999999998</v>
      </c>
      <c r="E4348" s="160">
        <v>0</v>
      </c>
      <c r="F4348" s="161">
        <v>6.4115837999999998</v>
      </c>
      <c r="G4348" s="162">
        <v>0</v>
      </c>
      <c r="H4348" s="162">
        <v>0</v>
      </c>
      <c r="I4348" s="162">
        <v>0</v>
      </c>
      <c r="J4348" s="162">
        <v>0</v>
      </c>
      <c r="K4348" s="163">
        <f>Лист4!E4346/1000</f>
        <v>106.85973</v>
      </c>
      <c r="L4348" s="164"/>
      <c r="M4348" s="164"/>
    </row>
    <row r="4349" spans="1:13" s="173" customFormat="1" ht="18.75" customHeight="1" x14ac:dyDescent="0.25">
      <c r="A4349" s="45" t="str">
        <f>Лист4!A4347</f>
        <v>г. Астрахань, ул. Боевая, д. 76</v>
      </c>
      <c r="B4349" s="77"/>
      <c r="C4349" s="46">
        <f t="shared" si="136"/>
        <v>456.71603279999999</v>
      </c>
      <c r="D4349" s="46">
        <f t="shared" si="137"/>
        <v>29.152087199999997</v>
      </c>
      <c r="E4349" s="160">
        <v>0</v>
      </c>
      <c r="F4349" s="161">
        <v>29.152087199999997</v>
      </c>
      <c r="G4349" s="162">
        <v>0</v>
      </c>
      <c r="H4349" s="162">
        <v>0</v>
      </c>
      <c r="I4349" s="162">
        <v>0</v>
      </c>
      <c r="J4349" s="162">
        <v>0</v>
      </c>
      <c r="K4349" s="163">
        <f>Лист4!E4347/1000</f>
        <v>485.86811999999998</v>
      </c>
      <c r="L4349" s="164"/>
      <c r="M4349" s="164"/>
    </row>
    <row r="4350" spans="1:13" s="173" customFormat="1" ht="18.75" customHeight="1" x14ac:dyDescent="0.25">
      <c r="A4350" s="45" t="str">
        <f>Лист4!A4348</f>
        <v>г. Астрахань, ул. Ахшарумова, д. 4</v>
      </c>
      <c r="B4350" s="77"/>
      <c r="C4350" s="46">
        <f t="shared" si="136"/>
        <v>711.44112440000004</v>
      </c>
      <c r="D4350" s="46">
        <f t="shared" si="137"/>
        <v>45.411135599999994</v>
      </c>
      <c r="E4350" s="160">
        <v>0</v>
      </c>
      <c r="F4350" s="161">
        <v>45.411135599999994</v>
      </c>
      <c r="G4350" s="162">
        <v>0</v>
      </c>
      <c r="H4350" s="162">
        <v>0</v>
      </c>
      <c r="I4350" s="162">
        <v>0</v>
      </c>
      <c r="J4350" s="162">
        <v>0</v>
      </c>
      <c r="K4350" s="163">
        <f>Лист4!E4348/1000</f>
        <v>756.85226</v>
      </c>
      <c r="L4350" s="164"/>
      <c r="M4350" s="164"/>
    </row>
    <row r="4351" spans="1:13" s="173" customFormat="1" ht="18.75" customHeight="1" x14ac:dyDescent="0.25">
      <c r="A4351" s="45" t="str">
        <f>Лист4!A4349</f>
        <v>г. Астрахань, ул. Боевая, д. 85</v>
      </c>
      <c r="B4351" s="77"/>
      <c r="C4351" s="46">
        <f t="shared" si="136"/>
        <v>406.06872940000005</v>
      </c>
      <c r="D4351" s="46">
        <f t="shared" si="137"/>
        <v>25.919280600000004</v>
      </c>
      <c r="E4351" s="160">
        <v>0</v>
      </c>
      <c r="F4351" s="161">
        <v>25.919280600000004</v>
      </c>
      <c r="G4351" s="162">
        <v>0</v>
      </c>
      <c r="H4351" s="162">
        <v>0</v>
      </c>
      <c r="I4351" s="162">
        <v>0</v>
      </c>
      <c r="J4351" s="162">
        <v>0</v>
      </c>
      <c r="K4351" s="163">
        <f>Лист4!E4349/1000</f>
        <v>431.98801000000003</v>
      </c>
      <c r="L4351" s="164"/>
      <c r="M4351" s="164"/>
    </row>
    <row r="4352" spans="1:13" s="173" customFormat="1" ht="18.75" customHeight="1" x14ac:dyDescent="0.25">
      <c r="A4352" s="45" t="str">
        <f>Лист4!A4350</f>
        <v>Астраханская область, Приволжский район, с. Евпраксино, мкр. Юность, д. 3</v>
      </c>
      <c r="B4352" s="77"/>
      <c r="C4352" s="46">
        <f t="shared" si="136"/>
        <v>55.727035200000003</v>
      </c>
      <c r="D4352" s="46">
        <f t="shared" si="137"/>
        <v>3.5570448000000003</v>
      </c>
      <c r="E4352" s="160">
        <v>0</v>
      </c>
      <c r="F4352" s="161">
        <v>3.5570448000000003</v>
      </c>
      <c r="G4352" s="162">
        <v>0</v>
      </c>
      <c r="H4352" s="162">
        <v>0</v>
      </c>
      <c r="I4352" s="162">
        <v>0</v>
      </c>
      <c r="J4352" s="162">
        <v>0</v>
      </c>
      <c r="K4352" s="163">
        <f>Лист4!E4350/1000</f>
        <v>59.284080000000003</v>
      </c>
      <c r="L4352" s="164"/>
      <c r="M4352" s="164"/>
    </row>
    <row r="4353" spans="1:13" s="173" customFormat="1" ht="18.75" customHeight="1" x14ac:dyDescent="0.25">
      <c r="A4353" s="45" t="str">
        <f>Лист4!A4351</f>
        <v>г. Астрахань, ул. Космонавта В. Комарова, д. 134</v>
      </c>
      <c r="B4353" s="77"/>
      <c r="C4353" s="46">
        <f t="shared" si="136"/>
        <v>367.09417679999996</v>
      </c>
      <c r="D4353" s="46">
        <f t="shared" si="137"/>
        <v>23.4315432</v>
      </c>
      <c r="E4353" s="160">
        <v>0</v>
      </c>
      <c r="F4353" s="161">
        <v>23.4315432</v>
      </c>
      <c r="G4353" s="162">
        <v>0</v>
      </c>
      <c r="H4353" s="162">
        <v>0</v>
      </c>
      <c r="I4353" s="162">
        <v>0</v>
      </c>
      <c r="J4353" s="162">
        <v>0</v>
      </c>
      <c r="K4353" s="163">
        <f>Лист4!E4351/1000</f>
        <v>390.52571999999998</v>
      </c>
      <c r="L4353" s="164"/>
      <c r="M4353" s="164"/>
    </row>
    <row r="4354" spans="1:13" s="173" customFormat="1" ht="18.75" customHeight="1" x14ac:dyDescent="0.25">
      <c r="A4354" s="45" t="str">
        <f>Лист4!A4352</f>
        <v>Астраханская область, Приволжский район, с. Евпраксино,мкр. Юность, д. 6б</v>
      </c>
      <c r="B4354" s="77"/>
      <c r="C4354" s="46">
        <f t="shared" si="136"/>
        <v>28.655824799999998</v>
      </c>
      <c r="D4354" s="46">
        <f t="shared" si="137"/>
        <v>1.8290951999999998</v>
      </c>
      <c r="E4354" s="160">
        <v>0</v>
      </c>
      <c r="F4354" s="161">
        <v>1.8290951999999998</v>
      </c>
      <c r="G4354" s="162">
        <v>0</v>
      </c>
      <c r="H4354" s="162">
        <v>0</v>
      </c>
      <c r="I4354" s="162">
        <v>0</v>
      </c>
      <c r="J4354" s="162">
        <v>0</v>
      </c>
      <c r="K4354" s="163">
        <f>Лист4!E4352/1000</f>
        <v>30.484919999999999</v>
      </c>
      <c r="L4354" s="164"/>
      <c r="M4354" s="164"/>
    </row>
    <row r="4355" spans="1:13" s="173" customFormat="1" ht="18.75" customHeight="1" x14ac:dyDescent="0.25">
      <c r="A4355" s="45" t="str">
        <f>Лист4!A4353</f>
        <v>г. Астрахань, ул. Московская, д. 123</v>
      </c>
      <c r="B4355" s="77"/>
      <c r="C4355" s="46">
        <f t="shared" si="136"/>
        <v>752.17371200000002</v>
      </c>
      <c r="D4355" s="46">
        <f t="shared" si="137"/>
        <v>48.011088000000001</v>
      </c>
      <c r="E4355" s="160">
        <v>0</v>
      </c>
      <c r="F4355" s="161">
        <v>48.011088000000001</v>
      </c>
      <c r="G4355" s="162">
        <v>0</v>
      </c>
      <c r="H4355" s="162">
        <v>0</v>
      </c>
      <c r="I4355" s="162">
        <v>0</v>
      </c>
      <c r="J4355" s="162">
        <v>0</v>
      </c>
      <c r="K4355" s="163">
        <f>Лист4!E4353/1000</f>
        <v>800.1848</v>
      </c>
      <c r="L4355" s="164"/>
      <c r="M4355" s="164"/>
    </row>
    <row r="4356" spans="1:13" s="173" customFormat="1" ht="18.75" customHeight="1" x14ac:dyDescent="0.25">
      <c r="A4356" s="45" t="str">
        <f>Лист4!A4354</f>
        <v>Астраханская область, Приволжский район, с. Бирюковка, ул. Молодежная, д. 14</v>
      </c>
      <c r="B4356" s="77"/>
      <c r="C4356" s="46">
        <f t="shared" si="136"/>
        <v>19.359638399999998</v>
      </c>
      <c r="D4356" s="46">
        <f t="shared" si="137"/>
        <v>1.2357216</v>
      </c>
      <c r="E4356" s="160">
        <v>0</v>
      </c>
      <c r="F4356" s="161">
        <v>1.2357216</v>
      </c>
      <c r="G4356" s="162">
        <v>0</v>
      </c>
      <c r="H4356" s="162">
        <v>0</v>
      </c>
      <c r="I4356" s="162">
        <v>0</v>
      </c>
      <c r="J4356" s="162">
        <v>0</v>
      </c>
      <c r="K4356" s="163">
        <f>Лист4!E4354/1000</f>
        <v>20.595359999999999</v>
      </c>
      <c r="L4356" s="164"/>
      <c r="M4356" s="164"/>
    </row>
    <row r="4357" spans="1:13" s="173" customFormat="1" ht="18.75" customHeight="1" x14ac:dyDescent="0.25">
      <c r="A4357" s="45" t="str">
        <f>Лист4!A4355</f>
        <v>г. Астрахань, пер. Ленинградский, д. 68, корп.1</v>
      </c>
      <c r="B4357" s="77"/>
      <c r="C4357" s="46">
        <f t="shared" si="136"/>
        <v>582.54806120000001</v>
      </c>
      <c r="D4357" s="46">
        <f t="shared" si="137"/>
        <v>37.183918800000001</v>
      </c>
      <c r="E4357" s="160">
        <v>0</v>
      </c>
      <c r="F4357" s="161">
        <v>37.183918800000001</v>
      </c>
      <c r="G4357" s="162">
        <v>0</v>
      </c>
      <c r="H4357" s="162">
        <v>0</v>
      </c>
      <c r="I4357" s="162">
        <v>0</v>
      </c>
      <c r="J4357" s="162">
        <v>0</v>
      </c>
      <c r="K4357" s="163">
        <f>Лист4!E4355/1000</f>
        <v>619.73198000000002</v>
      </c>
      <c r="L4357" s="164"/>
      <c r="M4357" s="164"/>
    </row>
    <row r="4358" spans="1:13" s="173" customFormat="1" ht="18.75" customHeight="1" x14ac:dyDescent="0.25">
      <c r="A4358" s="45" t="str">
        <f>Лист4!A4356</f>
        <v>г. Астрахань, ул. Кубанская, д 33, корп. 1</v>
      </c>
      <c r="B4358" s="77"/>
      <c r="C4358" s="46">
        <f t="shared" si="136"/>
        <v>377.77885600000002</v>
      </c>
      <c r="D4358" s="46">
        <f t="shared" si="137"/>
        <v>24.113544000000001</v>
      </c>
      <c r="E4358" s="160">
        <v>0</v>
      </c>
      <c r="F4358" s="161">
        <v>24.113544000000001</v>
      </c>
      <c r="G4358" s="162">
        <v>0</v>
      </c>
      <c r="H4358" s="162">
        <v>0</v>
      </c>
      <c r="I4358" s="162">
        <v>0</v>
      </c>
      <c r="J4358" s="162">
        <v>0</v>
      </c>
      <c r="K4358" s="163">
        <f>Лист4!E4356/1000</f>
        <v>401.89240000000001</v>
      </c>
      <c r="L4358" s="164"/>
      <c r="M4358" s="164"/>
    </row>
    <row r="4359" spans="1:13" s="173" customFormat="1" ht="18.75" customHeight="1" x14ac:dyDescent="0.25">
      <c r="A4359" s="45" t="str">
        <f>Лист4!A4357</f>
        <v>Астрахань, Фунтовское шоссе 23 В</v>
      </c>
      <c r="B4359" s="77"/>
      <c r="C4359" s="46">
        <f t="shared" si="136"/>
        <v>321.87548620000001</v>
      </c>
      <c r="D4359" s="46">
        <f t="shared" si="137"/>
        <v>20.545243800000001</v>
      </c>
      <c r="E4359" s="160">
        <v>0</v>
      </c>
      <c r="F4359" s="161">
        <v>20.545243800000001</v>
      </c>
      <c r="G4359" s="162">
        <v>0</v>
      </c>
      <c r="H4359" s="162">
        <v>0</v>
      </c>
      <c r="I4359" s="162">
        <v>0</v>
      </c>
      <c r="J4359" s="162">
        <v>0</v>
      </c>
      <c r="K4359" s="163">
        <f>Лист4!E4357/1000</f>
        <v>342.42072999999999</v>
      </c>
      <c r="L4359" s="164"/>
      <c r="M4359" s="164"/>
    </row>
    <row r="4360" spans="1:13" s="173" customFormat="1" ht="18.75" customHeight="1" x14ac:dyDescent="0.25">
      <c r="A4360" s="45" t="str">
        <f>Лист4!A4358</f>
        <v>Астрахань, ул. Медиков д.5 корп.1</v>
      </c>
      <c r="B4360" s="77"/>
      <c r="C4360" s="46">
        <f t="shared" si="136"/>
        <v>989.96436520000009</v>
      </c>
      <c r="D4360" s="46">
        <f t="shared" si="137"/>
        <v>63.189214800000016</v>
      </c>
      <c r="E4360" s="160">
        <v>0</v>
      </c>
      <c r="F4360" s="161">
        <v>63.189214800000016</v>
      </c>
      <c r="G4360" s="162">
        <v>0</v>
      </c>
      <c r="H4360" s="162">
        <v>0</v>
      </c>
      <c r="I4360" s="162">
        <v>0</v>
      </c>
      <c r="J4360" s="162">
        <v>0</v>
      </c>
      <c r="K4360" s="163">
        <f>Лист4!E4358/1000</f>
        <v>1053.1535800000001</v>
      </c>
      <c r="L4360" s="164"/>
      <c r="M4360" s="164"/>
    </row>
    <row r="4361" spans="1:13" s="173" customFormat="1" ht="18.75" customHeight="1" x14ac:dyDescent="0.25">
      <c r="A4361" s="45" t="str">
        <f>Лист4!A4359</f>
        <v>Астрахань, ул. Дубровинского д.54/1</v>
      </c>
      <c r="B4361" s="77"/>
      <c r="C4361" s="46">
        <f t="shared" si="136"/>
        <v>100.7264708</v>
      </c>
      <c r="D4361" s="46">
        <f t="shared" si="137"/>
        <v>6.4293492000000008</v>
      </c>
      <c r="E4361" s="160">
        <v>0</v>
      </c>
      <c r="F4361" s="161">
        <v>6.4293492000000008</v>
      </c>
      <c r="G4361" s="162">
        <v>0</v>
      </c>
      <c r="H4361" s="162">
        <v>0</v>
      </c>
      <c r="I4361" s="162">
        <v>0</v>
      </c>
      <c r="J4361" s="162">
        <v>0</v>
      </c>
      <c r="K4361" s="163">
        <f>Лист4!E4359/1000</f>
        <v>107.15582000000001</v>
      </c>
      <c r="L4361" s="164"/>
      <c r="M4361" s="164"/>
    </row>
    <row r="4362" spans="1:13" s="173" customFormat="1" ht="18.75" customHeight="1" x14ac:dyDescent="0.25">
      <c r="A4362" s="45" t="str">
        <f>Лист4!A4360</f>
        <v>Астрахань, ул. 11-й Красной Армии д.11/1</v>
      </c>
      <c r="B4362" s="77"/>
      <c r="C4362" s="46">
        <f t="shared" si="136"/>
        <v>427.63249680000001</v>
      </c>
      <c r="D4362" s="46">
        <f t="shared" si="137"/>
        <v>2.7212232000000003</v>
      </c>
      <c r="E4362" s="160">
        <v>0</v>
      </c>
      <c r="F4362" s="161">
        <v>2.7212232000000003</v>
      </c>
      <c r="G4362" s="162">
        <v>0</v>
      </c>
      <c r="H4362" s="162">
        <v>0</v>
      </c>
      <c r="I4362" s="162">
        <v>0</v>
      </c>
      <c r="J4362" s="162">
        <v>385</v>
      </c>
      <c r="K4362" s="163">
        <f>Лист4!E4360/1000</f>
        <v>45.353720000000003</v>
      </c>
      <c r="L4362" s="164"/>
      <c r="M4362" s="164"/>
    </row>
    <row r="4363" spans="1:13" s="173" customFormat="1" ht="18.75" customHeight="1" x14ac:dyDescent="0.25">
      <c r="A4363" s="45" t="str">
        <f>Лист4!A4361</f>
        <v>г.Астрахань ул.Ветошникова д.64/1</v>
      </c>
      <c r="B4363" s="77"/>
      <c r="C4363" s="46">
        <f t="shared" si="136"/>
        <v>814.88036</v>
      </c>
      <c r="D4363" s="46">
        <f t="shared" si="137"/>
        <v>52.013639999999995</v>
      </c>
      <c r="E4363" s="160">
        <v>0</v>
      </c>
      <c r="F4363" s="161">
        <v>52.013639999999995</v>
      </c>
      <c r="G4363" s="162">
        <v>0</v>
      </c>
      <c r="H4363" s="162">
        <v>0</v>
      </c>
      <c r="I4363" s="162">
        <v>0</v>
      </c>
      <c r="J4363" s="162">
        <v>0</v>
      </c>
      <c r="K4363" s="163">
        <f>Лист4!E4361/1000</f>
        <v>866.89400000000001</v>
      </c>
      <c r="L4363" s="164"/>
      <c r="M4363" s="164"/>
    </row>
    <row r="4364" spans="1:13" s="173" customFormat="1" ht="18.75" customHeight="1" x14ac:dyDescent="0.25">
      <c r="A4364" s="45" t="str">
        <f>Лист4!A4362</f>
        <v>г.Астрахань ул.Жилая д.12 корп.2</v>
      </c>
      <c r="B4364" s="77"/>
      <c r="C4364" s="46">
        <f t="shared" si="136"/>
        <v>316.61365760000001</v>
      </c>
      <c r="D4364" s="46">
        <f t="shared" si="137"/>
        <v>20.209382399999999</v>
      </c>
      <c r="E4364" s="160">
        <v>0</v>
      </c>
      <c r="F4364" s="161">
        <v>20.209382399999999</v>
      </c>
      <c r="G4364" s="162">
        <v>0</v>
      </c>
      <c r="H4364" s="162">
        <v>0</v>
      </c>
      <c r="I4364" s="162">
        <v>0</v>
      </c>
      <c r="J4364" s="162">
        <v>0</v>
      </c>
      <c r="K4364" s="163">
        <f>Лист4!E4362/1000</f>
        <v>336.82303999999999</v>
      </c>
      <c r="L4364" s="164"/>
      <c r="M4364" s="164"/>
    </row>
    <row r="4365" spans="1:13" s="173" customFormat="1" ht="18.75" customHeight="1" x14ac:dyDescent="0.25">
      <c r="A4365" s="45" t="str">
        <f>Лист4!A4363</f>
        <v>г.Астрахань ул.Савушкина д.32</v>
      </c>
      <c r="B4365" s="77"/>
      <c r="C4365" s="46">
        <f t="shared" si="136"/>
        <v>677.99009440000009</v>
      </c>
      <c r="D4365" s="46">
        <f t="shared" si="137"/>
        <v>27.937665600000003</v>
      </c>
      <c r="E4365" s="160">
        <v>0</v>
      </c>
      <c r="F4365" s="161">
        <v>27.937665600000003</v>
      </c>
      <c r="G4365" s="162">
        <v>0</v>
      </c>
      <c r="H4365" s="162">
        <v>0</v>
      </c>
      <c r="I4365" s="162">
        <v>0</v>
      </c>
      <c r="J4365" s="162">
        <v>240.3</v>
      </c>
      <c r="K4365" s="163">
        <f>Лист4!E4363/1000</f>
        <v>465.62776000000002</v>
      </c>
      <c r="L4365" s="164"/>
      <c r="M4365" s="164"/>
    </row>
    <row r="4366" spans="1:13" s="173" customFormat="1" ht="18.75" customHeight="1" x14ac:dyDescent="0.25">
      <c r="A4366" s="45" t="str">
        <f>Лист4!A4364</f>
        <v>г.Астрахань ул.Савушкина д.28</v>
      </c>
      <c r="B4366" s="77"/>
      <c r="C4366" s="46">
        <f t="shared" si="136"/>
        <v>249.25241160000002</v>
      </c>
      <c r="D4366" s="46">
        <f t="shared" si="137"/>
        <v>15.909728400000002</v>
      </c>
      <c r="E4366" s="160">
        <v>0</v>
      </c>
      <c r="F4366" s="161">
        <v>15.909728400000002</v>
      </c>
      <c r="G4366" s="162">
        <v>0</v>
      </c>
      <c r="H4366" s="162">
        <v>0</v>
      </c>
      <c r="I4366" s="162">
        <v>0</v>
      </c>
      <c r="J4366" s="162">
        <v>0</v>
      </c>
      <c r="K4366" s="163">
        <f>Лист4!E4364/1000</f>
        <v>265.16214000000002</v>
      </c>
      <c r="L4366" s="164"/>
      <c r="M4366" s="164"/>
    </row>
    <row r="4367" spans="1:13" s="173" customFormat="1" ht="18.75" customHeight="1" x14ac:dyDescent="0.25">
      <c r="A4367" s="45" t="str">
        <f>Лист4!A4365</f>
        <v>г.Астрахань ул.Безжонова д.78</v>
      </c>
      <c r="B4367" s="77"/>
      <c r="C4367" s="46">
        <f t="shared" si="136"/>
        <v>14.958361</v>
      </c>
      <c r="D4367" s="46">
        <f t="shared" si="137"/>
        <v>0.95478900000000011</v>
      </c>
      <c r="E4367" s="160">
        <v>0</v>
      </c>
      <c r="F4367" s="161">
        <v>0.95478900000000011</v>
      </c>
      <c r="G4367" s="162">
        <v>0</v>
      </c>
      <c r="H4367" s="162">
        <v>0</v>
      </c>
      <c r="I4367" s="162">
        <v>0</v>
      </c>
      <c r="J4367" s="162">
        <v>0</v>
      </c>
      <c r="K4367" s="163">
        <f>Лист4!E4365/1000</f>
        <v>15.91315</v>
      </c>
      <c r="L4367" s="164"/>
      <c r="M4367" s="164"/>
    </row>
    <row r="4368" spans="1:13" s="173" customFormat="1" ht="18.75" customHeight="1" x14ac:dyDescent="0.25">
      <c r="A4368" s="45" t="str">
        <f>Лист4!A4366</f>
        <v>г.Астрахань ул.Аксакова д.6/2</v>
      </c>
      <c r="B4368" s="77"/>
      <c r="C4368" s="46">
        <f t="shared" si="136"/>
        <v>441.93529419999999</v>
      </c>
      <c r="D4368" s="46">
        <f t="shared" si="137"/>
        <v>28.208635800000003</v>
      </c>
      <c r="E4368" s="160">
        <v>0</v>
      </c>
      <c r="F4368" s="161">
        <v>28.208635800000003</v>
      </c>
      <c r="G4368" s="162">
        <v>0</v>
      </c>
      <c r="H4368" s="162">
        <v>0</v>
      </c>
      <c r="I4368" s="162">
        <v>0</v>
      </c>
      <c r="J4368" s="162">
        <v>0</v>
      </c>
      <c r="K4368" s="163">
        <f>Лист4!E4366/1000</f>
        <v>470.14393000000001</v>
      </c>
      <c r="L4368" s="164"/>
      <c r="M4368" s="164"/>
    </row>
    <row r="4369" spans="1:13" s="173" customFormat="1" ht="18.75" customHeight="1" x14ac:dyDescent="0.25">
      <c r="A4369" s="45" t="str">
        <f>Лист4!A4367</f>
        <v>г.Астрахань пер.Ленинградский дом 66</v>
      </c>
      <c r="B4369" s="77"/>
      <c r="C4369" s="46">
        <f t="shared" si="136"/>
        <v>734.29280640000013</v>
      </c>
      <c r="D4369" s="46">
        <f t="shared" si="137"/>
        <v>46.86975360000001</v>
      </c>
      <c r="E4369" s="160">
        <v>0</v>
      </c>
      <c r="F4369" s="161">
        <v>46.86975360000001</v>
      </c>
      <c r="G4369" s="162">
        <v>0</v>
      </c>
      <c r="H4369" s="162">
        <v>0</v>
      </c>
      <c r="I4369" s="162">
        <v>0</v>
      </c>
      <c r="J4369" s="162">
        <v>0</v>
      </c>
      <c r="K4369" s="163">
        <f>Лист4!E4367/1000</f>
        <v>781.1625600000001</v>
      </c>
      <c r="L4369" s="164"/>
      <c r="M4369" s="164"/>
    </row>
    <row r="4370" spans="1:13" s="173" customFormat="1" ht="18.75" customHeight="1" x14ac:dyDescent="0.25">
      <c r="A4370" s="45" t="str">
        <f>Лист4!A4368</f>
        <v>г.Астрахань ул. Б. Хмельницкого д. 45 корпус 1</v>
      </c>
      <c r="B4370" s="77"/>
      <c r="C4370" s="46">
        <f t="shared" si="136"/>
        <v>314.29369059999999</v>
      </c>
      <c r="D4370" s="46">
        <f t="shared" si="137"/>
        <v>20.061299399999999</v>
      </c>
      <c r="E4370" s="160">
        <v>0</v>
      </c>
      <c r="F4370" s="161">
        <v>20.061299399999999</v>
      </c>
      <c r="G4370" s="162">
        <v>0</v>
      </c>
      <c r="H4370" s="162">
        <v>0</v>
      </c>
      <c r="I4370" s="162">
        <v>0</v>
      </c>
      <c r="J4370" s="162">
        <v>0</v>
      </c>
      <c r="K4370" s="163">
        <f>Лист4!E4368/1000</f>
        <v>334.35498999999999</v>
      </c>
      <c r="L4370" s="164"/>
      <c r="M4370" s="164"/>
    </row>
    <row r="4371" spans="1:13" s="173" customFormat="1" ht="18.75" customHeight="1" x14ac:dyDescent="0.25">
      <c r="A4371" s="45" t="str">
        <f>Лист4!A4369</f>
        <v>г.Астрахань ул.11-ой Красной Армии д.2 корп.1</v>
      </c>
      <c r="B4371" s="77"/>
      <c r="C4371" s="46">
        <f t="shared" si="136"/>
        <v>1887.4931347999998</v>
      </c>
      <c r="D4371" s="46">
        <f t="shared" si="137"/>
        <v>120.47828519999999</v>
      </c>
      <c r="E4371" s="160">
        <v>0</v>
      </c>
      <c r="F4371" s="161">
        <v>120.47828519999999</v>
      </c>
      <c r="G4371" s="162">
        <v>0</v>
      </c>
      <c r="H4371" s="162">
        <v>0</v>
      </c>
      <c r="I4371" s="162">
        <v>0</v>
      </c>
      <c r="J4371" s="162">
        <v>0</v>
      </c>
      <c r="K4371" s="163">
        <f>Лист4!E4369/1000</f>
        <v>2007.9714199999999</v>
      </c>
      <c r="L4371" s="164"/>
      <c r="M4371" s="164"/>
    </row>
    <row r="4372" spans="1:13" s="173" customFormat="1" ht="18.75" customHeight="1" x14ac:dyDescent="0.25">
      <c r="A4372" s="45" t="str">
        <f>Лист4!A4370</f>
        <v>г.Астрахань ул.Яблочкова д.15</v>
      </c>
      <c r="B4372" s="77"/>
      <c r="C4372" s="46">
        <f t="shared" si="136"/>
        <v>380.34013039999996</v>
      </c>
      <c r="D4372" s="46">
        <f t="shared" si="137"/>
        <v>24.277029599999995</v>
      </c>
      <c r="E4372" s="160">
        <v>0</v>
      </c>
      <c r="F4372" s="161">
        <v>24.277029599999995</v>
      </c>
      <c r="G4372" s="162">
        <v>0</v>
      </c>
      <c r="H4372" s="162">
        <v>0</v>
      </c>
      <c r="I4372" s="162">
        <v>0</v>
      </c>
      <c r="J4372" s="162">
        <v>0</v>
      </c>
      <c r="K4372" s="163">
        <f>Лист4!E4370/1000</f>
        <v>404.61715999999996</v>
      </c>
      <c r="L4372" s="164"/>
      <c r="M4372" s="164"/>
    </row>
    <row r="4373" spans="1:13" s="173" customFormat="1" ht="18.75" customHeight="1" x14ac:dyDescent="0.25">
      <c r="A4373" s="45" t="str">
        <f>Лист4!A4371</f>
        <v>г.Астрахань ул.Парковая дом 10</v>
      </c>
      <c r="B4373" s="77"/>
      <c r="C4373" s="46">
        <f t="shared" si="136"/>
        <v>1221.5900378000001</v>
      </c>
      <c r="D4373" s="46">
        <f t="shared" si="137"/>
        <v>77.973832200000018</v>
      </c>
      <c r="E4373" s="160">
        <v>0</v>
      </c>
      <c r="F4373" s="161">
        <v>77.973832200000018</v>
      </c>
      <c r="G4373" s="162">
        <v>0</v>
      </c>
      <c r="H4373" s="162">
        <v>0</v>
      </c>
      <c r="I4373" s="162">
        <v>0</v>
      </c>
      <c r="J4373" s="162">
        <v>0</v>
      </c>
      <c r="K4373" s="163">
        <f>Лист4!E4371/1000</f>
        <v>1299.5638700000002</v>
      </c>
      <c r="L4373" s="164"/>
      <c r="M4373" s="164"/>
    </row>
    <row r="4374" spans="1:13" s="173" customFormat="1" ht="18.75" customHeight="1" x14ac:dyDescent="0.25">
      <c r="A4374" s="45" t="str">
        <f>Лист4!A4372</f>
        <v>г.Астрахань ул.Красноармейская д.25</v>
      </c>
      <c r="B4374" s="77"/>
      <c r="C4374" s="46">
        <f t="shared" si="136"/>
        <v>820.64871700000003</v>
      </c>
      <c r="D4374" s="46">
        <f t="shared" si="137"/>
        <v>52.381833</v>
      </c>
      <c r="E4374" s="160">
        <v>0</v>
      </c>
      <c r="F4374" s="161">
        <v>52.381833</v>
      </c>
      <c r="G4374" s="162">
        <v>0</v>
      </c>
      <c r="H4374" s="162">
        <v>0</v>
      </c>
      <c r="I4374" s="162">
        <v>0</v>
      </c>
      <c r="J4374" s="162">
        <v>0</v>
      </c>
      <c r="K4374" s="163">
        <f>Лист4!E4372/1000</f>
        <v>873.03055000000006</v>
      </c>
      <c r="L4374" s="164"/>
      <c r="M4374" s="164"/>
    </row>
    <row r="4375" spans="1:13" s="173" customFormat="1" ht="18.75" customHeight="1" x14ac:dyDescent="0.25">
      <c r="A4375" s="45" t="str">
        <f>Лист4!A4373</f>
        <v>г.Астрахань ул.Звездная д.61 корп.1</v>
      </c>
      <c r="B4375" s="77"/>
      <c r="C4375" s="46">
        <f t="shared" si="136"/>
        <v>1049.8711197999999</v>
      </c>
      <c r="D4375" s="46">
        <f t="shared" si="137"/>
        <v>67.013050199999981</v>
      </c>
      <c r="E4375" s="160">
        <v>0</v>
      </c>
      <c r="F4375" s="161">
        <v>67.013050199999981</v>
      </c>
      <c r="G4375" s="162">
        <v>0</v>
      </c>
      <c r="H4375" s="162">
        <v>0</v>
      </c>
      <c r="I4375" s="162">
        <v>0</v>
      </c>
      <c r="J4375" s="162">
        <v>0</v>
      </c>
      <c r="K4375" s="163">
        <f>Лист4!E4373/1000</f>
        <v>1116.8841699999998</v>
      </c>
      <c r="L4375" s="164"/>
      <c r="M4375" s="164"/>
    </row>
    <row r="4376" spans="1:13" s="173" customFormat="1" ht="18.75" customHeight="1" x14ac:dyDescent="0.25">
      <c r="A4376" s="45" t="str">
        <f>Лист4!A4374</f>
        <v>г.Астрахань ул.Б.Хмельницкого д.54</v>
      </c>
      <c r="B4376" s="77"/>
      <c r="C4376" s="46">
        <f t="shared" si="136"/>
        <v>551.14641180000001</v>
      </c>
      <c r="D4376" s="46">
        <f t="shared" si="137"/>
        <v>35.179558199999995</v>
      </c>
      <c r="E4376" s="160">
        <v>0</v>
      </c>
      <c r="F4376" s="161">
        <v>35.179558199999995</v>
      </c>
      <c r="G4376" s="162">
        <v>0</v>
      </c>
      <c r="H4376" s="162">
        <v>0</v>
      </c>
      <c r="I4376" s="162">
        <v>0</v>
      </c>
      <c r="J4376" s="162">
        <v>0</v>
      </c>
      <c r="K4376" s="163">
        <f>Лист4!E4374/1000</f>
        <v>586.32596999999998</v>
      </c>
      <c r="L4376" s="164"/>
      <c r="M4376" s="164"/>
    </row>
    <row r="4377" spans="1:13" s="173" customFormat="1" ht="18.75" customHeight="1" x14ac:dyDescent="0.25">
      <c r="A4377" s="45" t="str">
        <f>Лист4!A4375</f>
        <v>г. Знаменск, ул. Маршала Жукова, д. 3</v>
      </c>
      <c r="B4377" s="77"/>
      <c r="C4377" s="46">
        <f t="shared" si="136"/>
        <v>671.56386699999996</v>
      </c>
      <c r="D4377" s="46">
        <f t="shared" si="137"/>
        <v>4.3891830000000009</v>
      </c>
      <c r="E4377" s="160">
        <v>0</v>
      </c>
      <c r="F4377" s="161">
        <v>4.3891830000000009</v>
      </c>
      <c r="G4377" s="162">
        <v>0</v>
      </c>
      <c r="H4377" s="162">
        <v>0</v>
      </c>
      <c r="I4377" s="162">
        <v>0</v>
      </c>
      <c r="J4377" s="162">
        <f>104.96+497.84</f>
        <v>602.79999999999995</v>
      </c>
      <c r="K4377" s="163">
        <f>Лист4!E4375/1000</f>
        <v>73.153050000000007</v>
      </c>
      <c r="L4377" s="164"/>
      <c r="M4377" s="164"/>
    </row>
    <row r="4378" spans="1:13" s="173" customFormat="1" ht="18.75" customHeight="1" x14ac:dyDescent="0.25">
      <c r="A4378" s="45" t="str">
        <f>Лист4!A4376</f>
        <v>г. Знаменск, ул. Волгоградская, д.14</v>
      </c>
      <c r="B4378" s="77"/>
      <c r="C4378" s="46">
        <f t="shared" si="136"/>
        <v>376.21778860000001</v>
      </c>
      <c r="D4378" s="46">
        <f t="shared" si="137"/>
        <v>24.013901400000002</v>
      </c>
      <c r="E4378" s="160">
        <v>0</v>
      </c>
      <c r="F4378" s="161">
        <v>24.013901400000002</v>
      </c>
      <c r="G4378" s="162">
        <v>0</v>
      </c>
      <c r="H4378" s="162">
        <v>0</v>
      </c>
      <c r="I4378" s="162">
        <v>0</v>
      </c>
      <c r="J4378" s="162">
        <v>0</v>
      </c>
      <c r="K4378" s="163">
        <f>Лист4!E4376/1000</f>
        <v>400.23169000000001</v>
      </c>
      <c r="L4378" s="164"/>
      <c r="M4378" s="164"/>
    </row>
    <row r="4379" spans="1:13" s="173" customFormat="1" ht="18.75" customHeight="1" x14ac:dyDescent="0.25">
      <c r="A4379" s="45" t="str">
        <f>Лист4!A4377</f>
        <v>г. Знаменск, ул. Гагарина, д. 9</v>
      </c>
      <c r="B4379" s="77"/>
      <c r="C4379" s="46">
        <f t="shared" si="136"/>
        <v>130.16541899999999</v>
      </c>
      <c r="D4379" s="46">
        <f t="shared" si="137"/>
        <v>8.3084310000000006</v>
      </c>
      <c r="E4379" s="160">
        <v>0</v>
      </c>
      <c r="F4379" s="161">
        <v>8.3084310000000006</v>
      </c>
      <c r="G4379" s="162">
        <v>0</v>
      </c>
      <c r="H4379" s="162">
        <v>0</v>
      </c>
      <c r="I4379" s="162">
        <v>0</v>
      </c>
      <c r="J4379" s="162">
        <v>0</v>
      </c>
      <c r="K4379" s="163">
        <f>Лист4!E4377/1000</f>
        <v>138.47385</v>
      </c>
      <c r="L4379" s="164"/>
      <c r="M4379" s="164"/>
    </row>
    <row r="4380" spans="1:13" s="173" customFormat="1" ht="18.75" customHeight="1" x14ac:dyDescent="0.25">
      <c r="A4380" s="45" t="str">
        <f>Лист4!A4378</f>
        <v>г. Астрахань, ул. Бертюльская, д. 4</v>
      </c>
      <c r="B4380" s="77"/>
      <c r="C4380" s="46">
        <f t="shared" si="136"/>
        <v>544.58861539999998</v>
      </c>
      <c r="D4380" s="46">
        <f t="shared" si="137"/>
        <v>11.316294599999999</v>
      </c>
      <c r="E4380" s="160">
        <v>0</v>
      </c>
      <c r="F4380" s="161">
        <v>11.316294599999999</v>
      </c>
      <c r="G4380" s="162">
        <v>0</v>
      </c>
      <c r="H4380" s="162">
        <v>0</v>
      </c>
      <c r="I4380" s="162">
        <v>0</v>
      </c>
      <c r="J4380" s="162">
        <v>367.3</v>
      </c>
      <c r="K4380" s="163">
        <f>Лист4!E4378/1000</f>
        <v>188.60490999999999</v>
      </c>
      <c r="L4380" s="164"/>
      <c r="M4380" s="164"/>
    </row>
    <row r="4381" spans="1:13" s="173" customFormat="1" ht="18.75" customHeight="1" x14ac:dyDescent="0.25">
      <c r="A4381" s="45" t="str">
        <f>Лист4!A4379</f>
        <v>г. Знаменск, ул. Победы, д. 10</v>
      </c>
      <c r="B4381" s="77"/>
      <c r="C4381" s="46">
        <f t="shared" si="136"/>
        <v>189.437589</v>
      </c>
      <c r="D4381" s="46">
        <f t="shared" si="137"/>
        <v>12.091760999999998</v>
      </c>
      <c r="E4381" s="160">
        <v>0</v>
      </c>
      <c r="F4381" s="161">
        <v>12.091760999999998</v>
      </c>
      <c r="G4381" s="162">
        <v>0</v>
      </c>
      <c r="H4381" s="162">
        <v>0</v>
      </c>
      <c r="I4381" s="162">
        <v>0</v>
      </c>
      <c r="J4381" s="162">
        <v>0</v>
      </c>
      <c r="K4381" s="163">
        <f>Лист4!E4379/1000</f>
        <v>201.52934999999999</v>
      </c>
      <c r="L4381" s="164"/>
      <c r="M4381" s="164"/>
    </row>
    <row r="4382" spans="1:13" s="173" customFormat="1" ht="18.75" customHeight="1" x14ac:dyDescent="0.25">
      <c r="A4382" s="45" t="str">
        <f>Лист4!A4380</f>
        <v>г. Астрахань, Энергетическая, д. 5, корпус 1</v>
      </c>
      <c r="B4382" s="77"/>
      <c r="C4382" s="46">
        <f t="shared" si="136"/>
        <v>967.04626280000002</v>
      </c>
      <c r="D4382" s="46">
        <f t="shared" si="137"/>
        <v>61.726357199999995</v>
      </c>
      <c r="E4382" s="160">
        <v>0</v>
      </c>
      <c r="F4382" s="161">
        <v>61.726357199999995</v>
      </c>
      <c r="G4382" s="162">
        <v>0</v>
      </c>
      <c r="H4382" s="162">
        <v>0</v>
      </c>
      <c r="I4382" s="162">
        <v>0</v>
      </c>
      <c r="J4382" s="162">
        <v>0</v>
      </c>
      <c r="K4382" s="163">
        <f>Лист4!E4380/1000</f>
        <v>1028.77262</v>
      </c>
      <c r="L4382" s="164"/>
      <c r="M4382" s="164"/>
    </row>
    <row r="4383" spans="1:13" s="173" customFormat="1" ht="18.75" customHeight="1" x14ac:dyDescent="0.25">
      <c r="A4383" s="45" t="str">
        <f>Лист4!A4381</f>
        <v>г. Астрахань, ул. Парковая, д. 24</v>
      </c>
      <c r="B4383" s="77"/>
      <c r="C4383" s="46">
        <f t="shared" si="136"/>
        <v>418.96173679999998</v>
      </c>
      <c r="D4383" s="46">
        <f t="shared" si="137"/>
        <v>13.3379832</v>
      </c>
      <c r="E4383" s="160">
        <v>0</v>
      </c>
      <c r="F4383" s="161">
        <v>13.3379832</v>
      </c>
      <c r="G4383" s="162">
        <v>0</v>
      </c>
      <c r="H4383" s="162">
        <v>0</v>
      </c>
      <c r="I4383" s="162">
        <v>0</v>
      </c>
      <c r="J4383" s="162">
        <v>210</v>
      </c>
      <c r="K4383" s="163">
        <f>Лист4!E4381/1000</f>
        <v>222.29972000000001</v>
      </c>
      <c r="L4383" s="164"/>
      <c r="M4383" s="164"/>
    </row>
    <row r="4384" spans="1:13" s="173" customFormat="1" ht="18.75" customHeight="1" x14ac:dyDescent="0.25">
      <c r="A4384" s="45" t="str">
        <f>Лист4!A4382</f>
        <v>г. Астрахань, ул. Мосина, д. 23</v>
      </c>
      <c r="B4384" s="77"/>
      <c r="C4384" s="46">
        <f t="shared" si="136"/>
        <v>467.10735679999999</v>
      </c>
      <c r="D4384" s="46">
        <f t="shared" si="137"/>
        <v>29.8153632</v>
      </c>
      <c r="E4384" s="160">
        <v>0</v>
      </c>
      <c r="F4384" s="161">
        <v>29.8153632</v>
      </c>
      <c r="G4384" s="162">
        <v>0</v>
      </c>
      <c r="H4384" s="162">
        <v>0</v>
      </c>
      <c r="I4384" s="162">
        <v>0</v>
      </c>
      <c r="J4384" s="162">
        <v>0</v>
      </c>
      <c r="K4384" s="163">
        <f>Лист4!E4382/1000</f>
        <v>496.92271999999997</v>
      </c>
      <c r="L4384" s="164"/>
      <c r="M4384" s="164"/>
    </row>
    <row r="4385" spans="1:13" s="173" customFormat="1" ht="18.75" customHeight="1" x14ac:dyDescent="0.25">
      <c r="A4385" s="45" t="str">
        <f>Лист4!A4383</f>
        <v>г. Астрахань, ул. Куликова, д. 38, корп. 3</v>
      </c>
      <c r="B4385" s="77"/>
      <c r="C4385" s="46">
        <f t="shared" si="136"/>
        <v>775.88590099999999</v>
      </c>
      <c r="D4385" s="46">
        <f t="shared" si="137"/>
        <v>14.418248999999999</v>
      </c>
      <c r="E4385" s="160">
        <v>0</v>
      </c>
      <c r="F4385" s="161">
        <v>14.418248999999999</v>
      </c>
      <c r="G4385" s="162">
        <v>0</v>
      </c>
      <c r="H4385" s="162">
        <v>0</v>
      </c>
      <c r="I4385" s="162">
        <v>0</v>
      </c>
      <c r="J4385" s="162">
        <v>550</v>
      </c>
      <c r="K4385" s="163">
        <f>Лист4!E4383/1000</f>
        <v>240.30414999999999</v>
      </c>
      <c r="L4385" s="164"/>
      <c r="M4385" s="164"/>
    </row>
    <row r="4386" spans="1:13" s="173" customFormat="1" ht="18.75" customHeight="1" x14ac:dyDescent="0.25">
      <c r="A4386" s="45" t="str">
        <f>Лист4!A4384</f>
        <v>г. Астрахань, ул. Красная Набережная, д. 229</v>
      </c>
      <c r="B4386" s="77"/>
      <c r="C4386" s="46">
        <f t="shared" si="136"/>
        <v>1546.2080162</v>
      </c>
      <c r="D4386" s="46">
        <f t="shared" si="137"/>
        <v>83.1822138</v>
      </c>
      <c r="E4386" s="160">
        <v>0</v>
      </c>
      <c r="F4386" s="161">
        <v>83.1822138</v>
      </c>
      <c r="G4386" s="162">
        <v>0</v>
      </c>
      <c r="H4386" s="162">
        <v>0</v>
      </c>
      <c r="I4386" s="162">
        <v>0</v>
      </c>
      <c r="J4386" s="162">
        <f>21.22+186.8+35</f>
        <v>243.02</v>
      </c>
      <c r="K4386" s="163">
        <f>Лист4!E4384/1000</f>
        <v>1386.37023</v>
      </c>
      <c r="L4386" s="164"/>
      <c r="M4386" s="164"/>
    </row>
    <row r="4387" spans="1:13" s="173" customFormat="1" ht="18.75" customHeight="1" x14ac:dyDescent="0.25">
      <c r="A4387" s="45" t="str">
        <f>Лист4!A4385</f>
        <v>г. Знаменск, ул. Черняховского, д. 5</v>
      </c>
      <c r="B4387" s="77"/>
      <c r="C4387" s="46">
        <f t="shared" si="136"/>
        <v>413.70215899999999</v>
      </c>
      <c r="D4387" s="46">
        <f t="shared" si="137"/>
        <v>11.402691000000001</v>
      </c>
      <c r="E4387" s="160">
        <v>0</v>
      </c>
      <c r="F4387" s="161">
        <v>11.402691000000001</v>
      </c>
      <c r="G4387" s="162">
        <v>0</v>
      </c>
      <c r="H4387" s="162">
        <v>0</v>
      </c>
      <c r="I4387" s="162">
        <v>0</v>
      </c>
      <c r="J4387" s="162">
        <v>235.06</v>
      </c>
      <c r="K4387" s="163">
        <f>Лист4!E4385/1000</f>
        <v>190.04485</v>
      </c>
      <c r="L4387" s="164"/>
      <c r="M4387" s="164"/>
    </row>
    <row r="4388" spans="1:13" s="173" customFormat="1" ht="18.75" customHeight="1" x14ac:dyDescent="0.25">
      <c r="A4388" s="45" t="str">
        <f>Лист4!A4386</f>
        <v>г. Знаменск, ул. Янгеля, д. 4Б</v>
      </c>
      <c r="B4388" s="77"/>
      <c r="C4388" s="46">
        <f t="shared" si="136"/>
        <v>444.41054919999999</v>
      </c>
      <c r="D4388" s="46">
        <f t="shared" si="137"/>
        <v>28.366630800000003</v>
      </c>
      <c r="E4388" s="160">
        <v>0</v>
      </c>
      <c r="F4388" s="161">
        <v>28.366630800000003</v>
      </c>
      <c r="G4388" s="162">
        <v>0</v>
      </c>
      <c r="H4388" s="162">
        <v>0</v>
      </c>
      <c r="I4388" s="162">
        <v>0</v>
      </c>
      <c r="J4388" s="162">
        <v>0</v>
      </c>
      <c r="K4388" s="163">
        <f>Лист4!E4386/1000</f>
        <v>472.77717999999999</v>
      </c>
      <c r="L4388" s="164"/>
      <c r="M4388" s="164"/>
    </row>
    <row r="4389" spans="1:13" s="173" customFormat="1" ht="18.75" customHeight="1" x14ac:dyDescent="0.25">
      <c r="A4389" s="45" t="str">
        <f>Лист4!A4387</f>
        <v>г. Астрахань, ул. Куликова, д. 62, корп.1</v>
      </c>
      <c r="B4389" s="77"/>
      <c r="C4389" s="46">
        <f t="shared" si="136"/>
        <v>1472.7096653999999</v>
      </c>
      <c r="D4389" s="46">
        <f t="shared" si="137"/>
        <v>94.0027446</v>
      </c>
      <c r="E4389" s="160">
        <v>0</v>
      </c>
      <c r="F4389" s="161">
        <v>94.0027446</v>
      </c>
      <c r="G4389" s="162">
        <v>0</v>
      </c>
      <c r="H4389" s="162">
        <v>0</v>
      </c>
      <c r="I4389" s="162">
        <v>0</v>
      </c>
      <c r="J4389" s="162">
        <v>0</v>
      </c>
      <c r="K4389" s="163">
        <f>Лист4!E4387/1000</f>
        <v>1566.7124099999999</v>
      </c>
      <c r="L4389" s="164"/>
      <c r="M4389" s="164"/>
    </row>
    <row r="4390" spans="1:13" s="173" customFormat="1" ht="18.75" customHeight="1" x14ac:dyDescent="0.25">
      <c r="A4390" s="45" t="str">
        <f>Лист4!A4388</f>
        <v>Астраханская область, Приволжский район, с. Евпраксино, ул. Ленина, д. 41</v>
      </c>
      <c r="B4390" s="77"/>
      <c r="C4390" s="46">
        <f t="shared" si="136"/>
        <v>24.343631199999997</v>
      </c>
      <c r="D4390" s="46">
        <f t="shared" si="137"/>
        <v>1.5538487999999999</v>
      </c>
      <c r="E4390" s="160">
        <v>0</v>
      </c>
      <c r="F4390" s="161">
        <v>1.5538487999999999</v>
      </c>
      <c r="G4390" s="162">
        <v>0</v>
      </c>
      <c r="H4390" s="162">
        <v>0</v>
      </c>
      <c r="I4390" s="162">
        <v>0</v>
      </c>
      <c r="J4390" s="162">
        <v>0</v>
      </c>
      <c r="K4390" s="163">
        <f>Лист4!E4388/1000</f>
        <v>25.897479999999998</v>
      </c>
      <c r="L4390" s="164"/>
      <c r="M4390" s="164"/>
    </row>
    <row r="4391" spans="1:13" s="173" customFormat="1" ht="18.75" customHeight="1" x14ac:dyDescent="0.25">
      <c r="A4391" s="45" t="str">
        <f>Лист4!A4389</f>
        <v>г. Астрахань, ул. Бэра, д. 59</v>
      </c>
      <c r="B4391" s="77"/>
      <c r="C4391" s="46">
        <f t="shared" si="136"/>
        <v>811.32349399999998</v>
      </c>
      <c r="D4391" s="46">
        <f t="shared" si="137"/>
        <v>51.786605999999992</v>
      </c>
      <c r="E4391" s="160">
        <v>0</v>
      </c>
      <c r="F4391" s="161">
        <v>51.786605999999992</v>
      </c>
      <c r="G4391" s="162">
        <v>0</v>
      </c>
      <c r="H4391" s="162">
        <v>0</v>
      </c>
      <c r="I4391" s="162">
        <v>0</v>
      </c>
      <c r="J4391" s="162">
        <v>0</v>
      </c>
      <c r="K4391" s="163">
        <f>Лист4!E4389/1000</f>
        <v>863.11009999999999</v>
      </c>
      <c r="L4391" s="164"/>
      <c r="M4391" s="164"/>
    </row>
    <row r="4392" spans="1:13" s="173" customFormat="1" ht="18.75" customHeight="1" x14ac:dyDescent="0.25">
      <c r="A4392" s="45" t="str">
        <f>Лист4!A4390</f>
        <v>г. Астрахань, ул. Южная, д. 23, корп. 1</v>
      </c>
      <c r="B4392" s="77"/>
      <c r="C4392" s="46">
        <f t="shared" si="136"/>
        <v>390.41232880000001</v>
      </c>
      <c r="D4392" s="46">
        <f t="shared" si="137"/>
        <v>10.5741912</v>
      </c>
      <c r="E4392" s="160">
        <v>0</v>
      </c>
      <c r="F4392" s="161">
        <v>10.5741912</v>
      </c>
      <c r="G4392" s="162">
        <v>0</v>
      </c>
      <c r="H4392" s="162">
        <v>0</v>
      </c>
      <c r="I4392" s="162">
        <v>0</v>
      </c>
      <c r="J4392" s="162">
        <v>224.75</v>
      </c>
      <c r="K4392" s="163">
        <f>Лист4!E4390/1000</f>
        <v>176.23651999999998</v>
      </c>
      <c r="L4392" s="164"/>
      <c r="M4392" s="164"/>
    </row>
    <row r="4393" spans="1:13" s="173" customFormat="1" ht="18.75" customHeight="1" x14ac:dyDescent="0.25">
      <c r="A4393" s="45" t="str">
        <f>Лист4!A4391</f>
        <v>г. Астрахань, ул. Савушкина, д. 10</v>
      </c>
      <c r="B4393" s="77"/>
      <c r="C4393" s="46">
        <f t="shared" si="136"/>
        <v>275.37801539999998</v>
      </c>
      <c r="D4393" s="46">
        <f t="shared" si="137"/>
        <v>3.3368946000000004</v>
      </c>
      <c r="E4393" s="160">
        <v>0</v>
      </c>
      <c r="F4393" s="161">
        <v>3.3368946000000004</v>
      </c>
      <c r="G4393" s="162">
        <v>0</v>
      </c>
      <c r="H4393" s="162">
        <v>0</v>
      </c>
      <c r="I4393" s="162">
        <v>0</v>
      </c>
      <c r="J4393" s="162">
        <v>223.1</v>
      </c>
      <c r="K4393" s="163">
        <f>Лист4!E4391/1000</f>
        <v>55.614910000000002</v>
      </c>
      <c r="L4393" s="164"/>
      <c r="M4393" s="164"/>
    </row>
    <row r="4394" spans="1:13" s="173" customFormat="1" ht="18.75" customHeight="1" x14ac:dyDescent="0.25">
      <c r="A4394" s="45" t="str">
        <f>Лист4!A4392</f>
        <v>г. Астрахань, ул. Набережная Казачьего Ерика, д. 153</v>
      </c>
      <c r="B4394" s="77"/>
      <c r="C4394" s="46">
        <f t="shared" si="136"/>
        <v>201.41351539999999</v>
      </c>
      <c r="D4394" s="46">
        <f t="shared" si="137"/>
        <v>2.0063946000000001</v>
      </c>
      <c r="E4394" s="160">
        <v>0</v>
      </c>
      <c r="F4394" s="161">
        <v>2.0063946000000001</v>
      </c>
      <c r="G4394" s="162">
        <v>0</v>
      </c>
      <c r="H4394" s="162">
        <v>0</v>
      </c>
      <c r="I4394" s="162">
        <v>0</v>
      </c>
      <c r="J4394" s="162">
        <v>169.98</v>
      </c>
      <c r="K4394" s="163">
        <f>Лист4!E4392/1000</f>
        <v>33.439910000000005</v>
      </c>
      <c r="L4394" s="164"/>
      <c r="M4394" s="164"/>
    </row>
    <row r="4395" spans="1:13" s="173" customFormat="1" ht="18.75" customHeight="1" x14ac:dyDescent="0.25">
      <c r="A4395" s="45" t="str">
        <f>Лист4!A4393</f>
        <v>г. Астрахань, ул. Савушкина, д. 23</v>
      </c>
      <c r="B4395" s="77"/>
      <c r="C4395" s="46">
        <f t="shared" si="136"/>
        <v>485.24958240000007</v>
      </c>
      <c r="D4395" s="46">
        <f t="shared" si="137"/>
        <v>30.973377600000006</v>
      </c>
      <c r="E4395" s="160">
        <v>0</v>
      </c>
      <c r="F4395" s="161">
        <v>30.973377600000006</v>
      </c>
      <c r="G4395" s="162">
        <v>0</v>
      </c>
      <c r="H4395" s="162">
        <v>0</v>
      </c>
      <c r="I4395" s="162">
        <v>0</v>
      </c>
      <c r="J4395" s="162">
        <v>0</v>
      </c>
      <c r="K4395" s="163">
        <f>Лист4!E4393/1000</f>
        <v>516.22296000000006</v>
      </c>
      <c r="L4395" s="164"/>
      <c r="M4395" s="164"/>
    </row>
    <row r="4396" spans="1:13" s="173" customFormat="1" ht="18.75" customHeight="1" x14ac:dyDescent="0.25">
      <c r="A4396" s="45" t="str">
        <f>Лист4!A4394</f>
        <v>г. Астрахань, ул. Зеленая, д 72А</v>
      </c>
      <c r="B4396" s="77"/>
      <c r="C4396" s="46">
        <f t="shared" si="136"/>
        <v>1041.2864758000001</v>
      </c>
      <c r="D4396" s="46">
        <f t="shared" si="137"/>
        <v>66.46509420000001</v>
      </c>
      <c r="E4396" s="160">
        <v>0</v>
      </c>
      <c r="F4396" s="161">
        <v>66.46509420000001</v>
      </c>
      <c r="G4396" s="162">
        <v>0</v>
      </c>
      <c r="H4396" s="162">
        <v>0</v>
      </c>
      <c r="I4396" s="162">
        <v>0</v>
      </c>
      <c r="J4396" s="162">
        <v>0</v>
      </c>
      <c r="K4396" s="163">
        <f>Лист4!E4394/1000</f>
        <v>1107.7515700000001</v>
      </c>
      <c r="L4396" s="164"/>
      <c r="M4396" s="164"/>
    </row>
    <row r="4397" spans="1:13" s="173" customFormat="1" ht="18.75" customHeight="1" x14ac:dyDescent="0.25">
      <c r="A4397" s="45" t="str">
        <f>Лист4!A4395</f>
        <v>г. Знаменск, ул. Островского, д. 9</v>
      </c>
      <c r="B4397" s="77"/>
      <c r="C4397" s="46">
        <f t="shared" si="136"/>
        <v>116.916724</v>
      </c>
      <c r="D4397" s="46">
        <f t="shared" si="137"/>
        <v>0.20787599999999998</v>
      </c>
      <c r="E4397" s="160">
        <v>0</v>
      </c>
      <c r="F4397" s="161">
        <v>0.20787599999999998</v>
      </c>
      <c r="G4397" s="162">
        <v>0</v>
      </c>
      <c r="H4397" s="162">
        <v>0</v>
      </c>
      <c r="I4397" s="162">
        <v>0</v>
      </c>
      <c r="J4397" s="162">
        <v>113.66</v>
      </c>
      <c r="K4397" s="163">
        <f>Лист4!E4395/1000</f>
        <v>3.4645999999999999</v>
      </c>
      <c r="L4397" s="164"/>
      <c r="M4397" s="164"/>
    </row>
    <row r="4398" spans="1:13" s="173" customFormat="1" ht="18.75" customHeight="1" x14ac:dyDescent="0.25">
      <c r="A4398" s="45" t="str">
        <f>Лист4!A4396</f>
        <v>г. Астрахань, ул. Космонавтов, д. 4, корп. 1</v>
      </c>
      <c r="B4398" s="77"/>
      <c r="C4398" s="46">
        <f t="shared" si="136"/>
        <v>796.70074120000004</v>
      </c>
      <c r="D4398" s="46">
        <f t="shared" si="137"/>
        <v>50.8532388</v>
      </c>
      <c r="E4398" s="160">
        <v>0</v>
      </c>
      <c r="F4398" s="161">
        <v>50.8532388</v>
      </c>
      <c r="G4398" s="162">
        <v>0</v>
      </c>
      <c r="H4398" s="162">
        <v>0</v>
      </c>
      <c r="I4398" s="162">
        <v>0</v>
      </c>
      <c r="J4398" s="162">
        <v>0</v>
      </c>
      <c r="K4398" s="163">
        <f>Лист4!E4396/1000</f>
        <v>847.55398000000002</v>
      </c>
      <c r="L4398" s="164"/>
      <c r="M4398" s="164"/>
    </row>
    <row r="4399" spans="1:13" s="173" customFormat="1" ht="18.75" customHeight="1" x14ac:dyDescent="0.25">
      <c r="A4399" s="45" t="str">
        <f>Лист4!A4397</f>
        <v>Астрахань, В.Барсовой 13 корп. 1</v>
      </c>
      <c r="B4399" s="77"/>
      <c r="C4399" s="46">
        <f t="shared" si="136"/>
        <v>289.79005259999997</v>
      </c>
      <c r="D4399" s="46">
        <f t="shared" si="137"/>
        <v>18.497237399999999</v>
      </c>
      <c r="E4399" s="160">
        <v>0</v>
      </c>
      <c r="F4399" s="161">
        <v>18.497237399999999</v>
      </c>
      <c r="G4399" s="162">
        <v>0</v>
      </c>
      <c r="H4399" s="162">
        <v>0</v>
      </c>
      <c r="I4399" s="162">
        <v>0</v>
      </c>
      <c r="J4399" s="162">
        <v>0</v>
      </c>
      <c r="K4399" s="163">
        <f>Лист4!E4397/1000</f>
        <v>308.28728999999998</v>
      </c>
      <c r="L4399" s="164"/>
      <c r="M4399" s="164"/>
    </row>
    <row r="4400" spans="1:13" s="173" customFormat="1" ht="18.75" customHeight="1" x14ac:dyDescent="0.25">
      <c r="A4400" s="45" t="str">
        <f>Лист4!A4398</f>
        <v>Камызяк, ул. М.Горького д.98</v>
      </c>
      <c r="B4400" s="77"/>
      <c r="C4400" s="46">
        <f t="shared" si="136"/>
        <v>189.15116160000002</v>
      </c>
      <c r="D4400" s="46">
        <f t="shared" si="137"/>
        <v>12.073478400000003</v>
      </c>
      <c r="E4400" s="160">
        <v>0</v>
      </c>
      <c r="F4400" s="161">
        <v>12.073478400000003</v>
      </c>
      <c r="G4400" s="162">
        <v>0</v>
      </c>
      <c r="H4400" s="162">
        <v>0</v>
      </c>
      <c r="I4400" s="162">
        <v>0</v>
      </c>
      <c r="J4400" s="162">
        <v>0</v>
      </c>
      <c r="K4400" s="163">
        <f>Лист4!E4398/1000</f>
        <v>201.22464000000002</v>
      </c>
      <c r="L4400" s="164"/>
      <c r="M4400" s="164"/>
    </row>
    <row r="4401" spans="1:13" s="173" customFormat="1" ht="18.75" customHeight="1" x14ac:dyDescent="0.25">
      <c r="A4401" s="45" t="str">
        <f>Лист4!A4399</f>
        <v>Астрахань, ул. Звездная д. 31</v>
      </c>
      <c r="B4401" s="77"/>
      <c r="C4401" s="46">
        <f t="shared" si="136"/>
        <v>508.38394119999998</v>
      </c>
      <c r="D4401" s="46">
        <f t="shared" si="137"/>
        <v>32.450038800000002</v>
      </c>
      <c r="E4401" s="160">
        <v>0</v>
      </c>
      <c r="F4401" s="161">
        <v>32.450038800000002</v>
      </c>
      <c r="G4401" s="162">
        <v>0</v>
      </c>
      <c r="H4401" s="162">
        <v>0</v>
      </c>
      <c r="I4401" s="162">
        <v>0</v>
      </c>
      <c r="J4401" s="162">
        <v>0</v>
      </c>
      <c r="K4401" s="163">
        <f>Лист4!E4399/1000</f>
        <v>540.83398</v>
      </c>
      <c r="L4401" s="164"/>
      <c r="M4401" s="164"/>
    </row>
    <row r="4402" spans="1:13" s="173" customFormat="1" ht="18.75" customHeight="1" x14ac:dyDescent="0.25">
      <c r="A4402" s="45" t="str">
        <f>Лист4!A4400</f>
        <v>Астрахань, ул. 11-й Красной Армии д. 4/2</v>
      </c>
      <c r="B4402" s="77"/>
      <c r="C4402" s="46">
        <f t="shared" si="136"/>
        <v>943.76633560000005</v>
      </c>
      <c r="D4402" s="46">
        <f t="shared" si="137"/>
        <v>60.240404400000003</v>
      </c>
      <c r="E4402" s="160">
        <v>0</v>
      </c>
      <c r="F4402" s="161">
        <v>60.240404400000003</v>
      </c>
      <c r="G4402" s="162">
        <v>0</v>
      </c>
      <c r="H4402" s="162">
        <v>0</v>
      </c>
      <c r="I4402" s="162">
        <v>0</v>
      </c>
      <c r="J4402" s="162">
        <v>0</v>
      </c>
      <c r="K4402" s="163">
        <f>Лист4!E4400/1000</f>
        <v>1004.00674</v>
      </c>
      <c r="L4402" s="164"/>
      <c r="M4402" s="164"/>
    </row>
    <row r="4403" spans="1:13" s="173" customFormat="1" ht="18.75" customHeight="1" x14ac:dyDescent="0.25">
      <c r="A4403" s="45" t="str">
        <f>Лист4!A4401</f>
        <v>Астрахань ул. Набережная Приволжского Затона д. 15 корп. 2</v>
      </c>
      <c r="B4403" s="77"/>
      <c r="C4403" s="46">
        <f t="shared" si="136"/>
        <v>1984.5941989999999</v>
      </c>
      <c r="D4403" s="46">
        <f t="shared" si="137"/>
        <v>6.8166510000000002</v>
      </c>
      <c r="E4403" s="160">
        <v>0</v>
      </c>
      <c r="F4403" s="161">
        <v>6.8166510000000002</v>
      </c>
      <c r="G4403" s="162">
        <v>0</v>
      </c>
      <c r="H4403" s="162">
        <v>0</v>
      </c>
      <c r="I4403" s="162">
        <v>0</v>
      </c>
      <c r="J4403" s="162">
        <v>1877.8</v>
      </c>
      <c r="K4403" s="163">
        <f>Лист4!E4401/1000</f>
        <v>113.61085</v>
      </c>
      <c r="L4403" s="164"/>
      <c r="M4403" s="164"/>
    </row>
    <row r="4404" spans="1:13" s="173" customFormat="1" ht="18.75" customHeight="1" x14ac:dyDescent="0.25">
      <c r="A4404" s="45" t="str">
        <f>Лист4!A4402</f>
        <v>г.Астрахань ул.Куликова д.40</v>
      </c>
      <c r="B4404" s="77"/>
      <c r="C4404" s="46">
        <f t="shared" si="136"/>
        <v>193.54321759999999</v>
      </c>
      <c r="D4404" s="46">
        <f t="shared" si="137"/>
        <v>12.353822400000002</v>
      </c>
      <c r="E4404" s="160">
        <v>0</v>
      </c>
      <c r="F4404" s="161">
        <v>12.353822400000002</v>
      </c>
      <c r="G4404" s="162">
        <v>0</v>
      </c>
      <c r="H4404" s="162">
        <v>0</v>
      </c>
      <c r="I4404" s="162">
        <v>0</v>
      </c>
      <c r="J4404" s="162">
        <v>0</v>
      </c>
      <c r="K4404" s="163">
        <f>Лист4!E4402/1000</f>
        <v>205.89704</v>
      </c>
      <c r="L4404" s="164"/>
      <c r="M4404" s="164"/>
    </row>
    <row r="4405" spans="1:13" s="173" customFormat="1" ht="18.75" customHeight="1" x14ac:dyDescent="0.25">
      <c r="A4405" s="45" t="str">
        <f>Лист4!A4403</f>
        <v>г.Астрахань ул.Космонавтов д.12</v>
      </c>
      <c r="B4405" s="77"/>
      <c r="C4405" s="46">
        <f t="shared" si="136"/>
        <v>916.83424099999991</v>
      </c>
      <c r="D4405" s="46">
        <f t="shared" si="137"/>
        <v>24.180909</v>
      </c>
      <c r="E4405" s="160">
        <v>0</v>
      </c>
      <c r="F4405" s="161">
        <v>24.180909</v>
      </c>
      <c r="G4405" s="162">
        <v>0</v>
      </c>
      <c r="H4405" s="162">
        <v>0</v>
      </c>
      <c r="I4405" s="162">
        <v>0</v>
      </c>
      <c r="J4405" s="162">
        <f>250+288</f>
        <v>538</v>
      </c>
      <c r="K4405" s="163">
        <f>Лист4!E4403/1000</f>
        <v>403.01515000000001</v>
      </c>
      <c r="L4405" s="164"/>
      <c r="M4405" s="164"/>
    </row>
    <row r="4406" spans="1:13" s="173" customFormat="1" ht="18.75" customHeight="1" x14ac:dyDescent="0.25">
      <c r="A4406" s="45" t="str">
        <f>Лист4!A4404</f>
        <v>г.Астрахань ул.Куликова д.56 корп.1</v>
      </c>
      <c r="B4406" s="77"/>
      <c r="C4406" s="46">
        <f t="shared" si="136"/>
        <v>702.24001899999996</v>
      </c>
      <c r="D4406" s="46">
        <f t="shared" si="137"/>
        <v>44.823830999999998</v>
      </c>
      <c r="E4406" s="160">
        <v>0</v>
      </c>
      <c r="F4406" s="161">
        <v>44.823830999999998</v>
      </c>
      <c r="G4406" s="162">
        <v>0</v>
      </c>
      <c r="H4406" s="162">
        <v>0</v>
      </c>
      <c r="I4406" s="162">
        <v>0</v>
      </c>
      <c r="J4406" s="162">
        <v>0</v>
      </c>
      <c r="K4406" s="163">
        <f>Лист4!E4404/1000</f>
        <v>747.06385</v>
      </c>
      <c r="L4406" s="164"/>
      <c r="M4406" s="164"/>
    </row>
    <row r="4407" spans="1:13" s="173" customFormat="1" ht="18.75" customHeight="1" x14ac:dyDescent="0.25">
      <c r="A4407" s="45" t="str">
        <f>Лист4!A4405</f>
        <v>г.Астрахань ул.Адм.Нахимова д.115</v>
      </c>
      <c r="B4407" s="77"/>
      <c r="C4407" s="46">
        <f t="shared" si="136"/>
        <v>673.81757739999989</v>
      </c>
      <c r="D4407" s="46">
        <f t="shared" si="137"/>
        <v>43.009632599999996</v>
      </c>
      <c r="E4407" s="160">
        <v>0</v>
      </c>
      <c r="F4407" s="161">
        <v>43.009632599999996</v>
      </c>
      <c r="G4407" s="162">
        <v>0</v>
      </c>
      <c r="H4407" s="162">
        <v>0</v>
      </c>
      <c r="I4407" s="162">
        <v>0</v>
      </c>
      <c r="J4407" s="162">
        <v>0</v>
      </c>
      <c r="K4407" s="163">
        <f>Лист4!E4405/1000</f>
        <v>716.82720999999992</v>
      </c>
      <c r="L4407" s="164"/>
      <c r="M4407" s="164"/>
    </row>
    <row r="4408" spans="1:13" s="173" customFormat="1" ht="18.75" customHeight="1" x14ac:dyDescent="0.25">
      <c r="A4408" s="45" t="str">
        <f>Лист4!A4406</f>
        <v>г.Астрахань ул.Савушкина д.30</v>
      </c>
      <c r="B4408" s="77"/>
      <c r="C4408" s="46">
        <f t="shared" si="136"/>
        <v>654.96584920000009</v>
      </c>
      <c r="D4408" s="46">
        <f t="shared" si="137"/>
        <v>41.806330800000005</v>
      </c>
      <c r="E4408" s="160">
        <v>0</v>
      </c>
      <c r="F4408" s="161">
        <v>41.806330800000005</v>
      </c>
      <c r="G4408" s="162">
        <v>0</v>
      </c>
      <c r="H4408" s="162">
        <v>0</v>
      </c>
      <c r="I4408" s="162">
        <v>0</v>
      </c>
      <c r="J4408" s="162">
        <v>0</v>
      </c>
      <c r="K4408" s="163">
        <f>Лист4!E4406/1000</f>
        <v>696.77218000000005</v>
      </c>
      <c r="L4408" s="164"/>
      <c r="M4408" s="164"/>
    </row>
    <row r="4409" spans="1:13" s="173" customFormat="1" ht="18.75" customHeight="1" x14ac:dyDescent="0.25">
      <c r="A4409" s="45" t="str">
        <f>Лист4!A4407</f>
        <v>г.Астрахань ул.Савушкина д.22</v>
      </c>
      <c r="B4409" s="77"/>
      <c r="C4409" s="46">
        <f t="shared" si="136"/>
        <v>492.05812720000006</v>
      </c>
      <c r="D4409" s="46">
        <f t="shared" si="137"/>
        <v>10.337752800000001</v>
      </c>
      <c r="E4409" s="160">
        <v>0</v>
      </c>
      <c r="F4409" s="161">
        <v>10.337752800000001</v>
      </c>
      <c r="G4409" s="162">
        <v>0</v>
      </c>
      <c r="H4409" s="162">
        <v>0</v>
      </c>
      <c r="I4409" s="162">
        <v>0</v>
      </c>
      <c r="J4409" s="162">
        <v>330.1</v>
      </c>
      <c r="K4409" s="163">
        <f>Лист4!E4407/1000</f>
        <v>172.29588000000001</v>
      </c>
      <c r="L4409" s="164"/>
      <c r="M4409" s="164"/>
    </row>
    <row r="4410" spans="1:13" s="173" customFormat="1" ht="18.75" customHeight="1" x14ac:dyDescent="0.25">
      <c r="A4410" s="45" t="str">
        <f>Лист4!A4408</f>
        <v>г.Астрахань ул.Н.Островского д.68</v>
      </c>
      <c r="B4410" s="77"/>
      <c r="C4410" s="46">
        <f t="shared" ref="C4410:C4470" si="138">K4410+J4410-F4410</f>
        <v>625.74394700000005</v>
      </c>
      <c r="D4410" s="46">
        <f t="shared" ref="D4410:D4470" si="139">F4410</f>
        <v>39.941103000000005</v>
      </c>
      <c r="E4410" s="160">
        <v>0</v>
      </c>
      <c r="F4410" s="161">
        <v>39.941103000000005</v>
      </c>
      <c r="G4410" s="162">
        <v>0</v>
      </c>
      <c r="H4410" s="162">
        <v>0</v>
      </c>
      <c r="I4410" s="162">
        <v>0</v>
      </c>
      <c r="J4410" s="162">
        <v>0</v>
      </c>
      <c r="K4410" s="163">
        <f>Лист4!E4408/1000</f>
        <v>665.68505000000005</v>
      </c>
      <c r="L4410" s="164"/>
      <c r="M4410" s="164"/>
    </row>
    <row r="4411" spans="1:13" s="173" customFormat="1" ht="18.75" customHeight="1" x14ac:dyDescent="0.25">
      <c r="A4411" s="45" t="str">
        <f>Лист4!A4409</f>
        <v>г.Астрахань ул.Космонавтов д.18 корп.1</v>
      </c>
      <c r="B4411" s="77"/>
      <c r="C4411" s="46">
        <f t="shared" si="138"/>
        <v>2208.8892209999999</v>
      </c>
      <c r="D4411" s="46">
        <f t="shared" si="139"/>
        <v>140.992929</v>
      </c>
      <c r="E4411" s="160">
        <v>0</v>
      </c>
      <c r="F4411" s="161">
        <v>140.992929</v>
      </c>
      <c r="G4411" s="162">
        <v>0</v>
      </c>
      <c r="H4411" s="162">
        <v>0</v>
      </c>
      <c r="I4411" s="162">
        <v>0</v>
      </c>
      <c r="J4411" s="162">
        <v>0</v>
      </c>
      <c r="K4411" s="163">
        <f>Лист4!E4409/1000</f>
        <v>2349.8821499999999</v>
      </c>
      <c r="L4411" s="164"/>
      <c r="M4411" s="164"/>
    </row>
    <row r="4412" spans="1:13" s="173" customFormat="1" ht="18.75" customHeight="1" x14ac:dyDescent="0.25">
      <c r="A4412" s="45" t="str">
        <f>Лист4!A4410</f>
        <v>г.Астрахань ул.Жилая д.10 корп.2</v>
      </c>
      <c r="B4412" s="77"/>
      <c r="C4412" s="46">
        <f t="shared" si="138"/>
        <v>1067.6256048</v>
      </c>
      <c r="D4412" s="46">
        <f t="shared" si="139"/>
        <v>68.146315199999989</v>
      </c>
      <c r="E4412" s="160">
        <v>0</v>
      </c>
      <c r="F4412" s="161">
        <v>68.146315199999989</v>
      </c>
      <c r="G4412" s="162">
        <v>0</v>
      </c>
      <c r="H4412" s="162">
        <v>0</v>
      </c>
      <c r="I4412" s="162">
        <v>0</v>
      </c>
      <c r="J4412" s="162">
        <v>0</v>
      </c>
      <c r="K4412" s="163">
        <f>Лист4!E4410/1000</f>
        <v>1135.7719199999999</v>
      </c>
      <c r="L4412" s="164"/>
      <c r="M4412" s="164"/>
    </row>
    <row r="4413" spans="1:13" s="173" customFormat="1" ht="18.75" customHeight="1" x14ac:dyDescent="0.25">
      <c r="A4413" s="45" t="str">
        <f>Лист4!A4411</f>
        <v>г.Астрахань ул.2-я Зеленгинская д.1 корп.3</v>
      </c>
      <c r="B4413" s="77"/>
      <c r="C4413" s="46">
        <f t="shared" si="138"/>
        <v>1194.3574106000001</v>
      </c>
      <c r="D4413" s="46">
        <f t="shared" si="139"/>
        <v>76.235579400000006</v>
      </c>
      <c r="E4413" s="160">
        <v>0</v>
      </c>
      <c r="F4413" s="161">
        <v>76.235579400000006</v>
      </c>
      <c r="G4413" s="162">
        <v>0</v>
      </c>
      <c r="H4413" s="162">
        <v>0</v>
      </c>
      <c r="I4413" s="162">
        <v>0</v>
      </c>
      <c r="J4413" s="162">
        <v>0</v>
      </c>
      <c r="K4413" s="163">
        <f>Лист4!E4411/1000</f>
        <v>1270.5929900000001</v>
      </c>
      <c r="L4413" s="164"/>
      <c r="M4413" s="164"/>
    </row>
    <row r="4414" spans="1:13" s="173" customFormat="1" ht="18.75" customHeight="1" x14ac:dyDescent="0.25">
      <c r="A4414" s="45" t="str">
        <f>Лист4!A4412</f>
        <v>г.Астрахань ул.Космонавтов д.12 корп.1</v>
      </c>
      <c r="B4414" s="77"/>
      <c r="C4414" s="46">
        <f t="shared" si="138"/>
        <v>307.5936256</v>
      </c>
      <c r="D4414" s="46">
        <f t="shared" si="139"/>
        <v>1.1166144</v>
      </c>
      <c r="E4414" s="160">
        <v>0</v>
      </c>
      <c r="F4414" s="161">
        <v>1.1166144</v>
      </c>
      <c r="G4414" s="162">
        <v>0</v>
      </c>
      <c r="H4414" s="162">
        <v>0</v>
      </c>
      <c r="I4414" s="162">
        <v>0</v>
      </c>
      <c r="J4414" s="162">
        <v>290.10000000000002</v>
      </c>
      <c r="K4414" s="163">
        <f>Лист4!E4412/1000</f>
        <v>18.610240000000001</v>
      </c>
      <c r="L4414" s="164"/>
      <c r="M4414" s="164"/>
    </row>
    <row r="4415" spans="1:13" s="173" customFormat="1" ht="18.75" customHeight="1" x14ac:dyDescent="0.25">
      <c r="A4415" s="45" t="str">
        <f>Лист4!A4413</f>
        <v>г.Астрахань ул.Кубанская д.72</v>
      </c>
      <c r="B4415" s="77"/>
      <c r="C4415" s="46">
        <f t="shared" si="138"/>
        <v>3026.8854178000001</v>
      </c>
      <c r="D4415" s="46">
        <f t="shared" si="139"/>
        <v>193.2054522</v>
      </c>
      <c r="E4415" s="160">
        <v>0</v>
      </c>
      <c r="F4415" s="161">
        <v>193.2054522</v>
      </c>
      <c r="G4415" s="162">
        <v>0</v>
      </c>
      <c r="H4415" s="162">
        <v>0</v>
      </c>
      <c r="I4415" s="162">
        <v>0</v>
      </c>
      <c r="J4415" s="162">
        <v>0</v>
      </c>
      <c r="K4415" s="163">
        <f>Лист4!E4413/1000</f>
        <v>3220.09087</v>
      </c>
      <c r="L4415" s="164"/>
      <c r="M4415" s="164"/>
    </row>
    <row r="4416" spans="1:13" s="173" customFormat="1" ht="18.75" customHeight="1" x14ac:dyDescent="0.25">
      <c r="A4416" s="45" t="str">
        <f>Лист4!A4414</f>
        <v>г.Ахтубинск ул.Чаплыгина 1 "Б"</v>
      </c>
      <c r="B4416" s="77"/>
      <c r="C4416" s="46">
        <f t="shared" si="138"/>
        <v>46.340336200000003</v>
      </c>
      <c r="D4416" s="46">
        <f t="shared" si="139"/>
        <v>2.9578938000000004</v>
      </c>
      <c r="E4416" s="160">
        <v>0</v>
      </c>
      <c r="F4416" s="161">
        <v>2.9578938000000004</v>
      </c>
      <c r="G4416" s="162">
        <v>0</v>
      </c>
      <c r="H4416" s="162">
        <v>0</v>
      </c>
      <c r="I4416" s="162">
        <v>0</v>
      </c>
      <c r="J4416" s="162">
        <v>0</v>
      </c>
      <c r="K4416" s="163">
        <f>Лист4!E4414/1000</f>
        <v>49.298230000000004</v>
      </c>
      <c r="L4416" s="164"/>
      <c r="M4416" s="164"/>
    </row>
    <row r="4417" spans="1:13" s="173" customFormat="1" ht="18.75" customHeight="1" x14ac:dyDescent="0.25">
      <c r="A4417" s="45" t="str">
        <f>Лист4!A4415</f>
        <v>г. Знаменск, Жилой комплекс "Ракетный", д. 59</v>
      </c>
      <c r="B4417" s="77"/>
      <c r="C4417" s="46">
        <f t="shared" si="138"/>
        <v>3.0789041999999998</v>
      </c>
      <c r="D4417" s="46">
        <f t="shared" si="139"/>
        <v>0.19652579999999997</v>
      </c>
      <c r="E4417" s="160">
        <v>0</v>
      </c>
      <c r="F4417" s="161">
        <v>0.19652579999999997</v>
      </c>
      <c r="G4417" s="162">
        <v>0</v>
      </c>
      <c r="H4417" s="162">
        <v>0</v>
      </c>
      <c r="I4417" s="162">
        <v>0</v>
      </c>
      <c r="J4417" s="162">
        <v>0</v>
      </c>
      <c r="K4417" s="163">
        <f>Лист4!E4415/1000</f>
        <v>3.2754299999999996</v>
      </c>
      <c r="L4417" s="164"/>
      <c r="M4417" s="164"/>
    </row>
    <row r="4418" spans="1:13" s="173" customFormat="1" ht="18.75" customHeight="1" x14ac:dyDescent="0.25">
      <c r="A4418" s="45" t="str">
        <f>Лист4!A4416</f>
        <v>г. Астрахань, ул. Мелиоративная, дом 10</v>
      </c>
      <c r="B4418" s="77"/>
      <c r="C4418" s="46">
        <f t="shared" si="138"/>
        <v>115.2876536</v>
      </c>
      <c r="D4418" s="46">
        <f t="shared" si="139"/>
        <v>7.3587863999999996</v>
      </c>
      <c r="E4418" s="160">
        <v>0</v>
      </c>
      <c r="F4418" s="161">
        <v>7.3587863999999996</v>
      </c>
      <c r="G4418" s="162">
        <v>0</v>
      </c>
      <c r="H4418" s="162">
        <v>0</v>
      </c>
      <c r="I4418" s="162">
        <v>0</v>
      </c>
      <c r="J4418" s="162">
        <v>0</v>
      </c>
      <c r="K4418" s="163">
        <f>Лист4!E4416/1000</f>
        <v>122.64644</v>
      </c>
      <c r="L4418" s="164"/>
      <c r="M4418" s="164"/>
    </row>
    <row r="4419" spans="1:13" s="173" customFormat="1" ht="18.75" customHeight="1" x14ac:dyDescent="0.25">
      <c r="A4419" s="45" t="str">
        <f>Лист4!A4417</f>
        <v>г. Астрахань, ул. Кубанская, д. 19</v>
      </c>
      <c r="B4419" s="77"/>
      <c r="C4419" s="46">
        <f t="shared" si="138"/>
        <v>1079.7648396000002</v>
      </c>
      <c r="D4419" s="46">
        <f t="shared" si="139"/>
        <v>29.193500400000001</v>
      </c>
      <c r="E4419" s="160">
        <v>0</v>
      </c>
      <c r="F4419" s="161">
        <v>29.193500400000001</v>
      </c>
      <c r="G4419" s="162">
        <v>0</v>
      </c>
      <c r="H4419" s="162">
        <v>0</v>
      </c>
      <c r="I4419" s="162">
        <v>0</v>
      </c>
      <c r="J4419" s="162">
        <v>622.4</v>
      </c>
      <c r="K4419" s="163">
        <f>Лист4!E4417/1000</f>
        <v>486.55834000000004</v>
      </c>
      <c r="L4419" s="164"/>
      <c r="M4419" s="164"/>
    </row>
    <row r="4420" spans="1:13" s="173" customFormat="1" ht="18.75" customHeight="1" x14ac:dyDescent="0.25">
      <c r="A4420" s="45" t="str">
        <f>Лист4!A4418</f>
        <v>г. Астрахань, ул. Татищева, д. 59/60</v>
      </c>
      <c r="B4420" s="77"/>
      <c r="C4420" s="46">
        <f t="shared" si="138"/>
        <v>462.50844439999997</v>
      </c>
      <c r="D4420" s="46">
        <f t="shared" si="139"/>
        <v>29.521815600000004</v>
      </c>
      <c r="E4420" s="160">
        <v>0</v>
      </c>
      <c r="F4420" s="161">
        <v>29.521815600000004</v>
      </c>
      <c r="G4420" s="162">
        <v>0</v>
      </c>
      <c r="H4420" s="162">
        <v>0</v>
      </c>
      <c r="I4420" s="162">
        <v>0</v>
      </c>
      <c r="J4420" s="162">
        <v>0</v>
      </c>
      <c r="K4420" s="163">
        <f>Лист4!E4418/1000</f>
        <v>492.03026</v>
      </c>
      <c r="L4420" s="164"/>
      <c r="M4420" s="164"/>
    </row>
    <row r="4421" spans="1:13" s="173" customFormat="1" ht="18.75" customHeight="1" x14ac:dyDescent="0.25">
      <c r="A4421" s="45" t="str">
        <f>Лист4!A4419</f>
        <v>г. Астрахань, ул. Магистральная, д. 30, корп.1</v>
      </c>
      <c r="B4421" s="77"/>
      <c r="C4421" s="46">
        <f t="shared" si="138"/>
        <v>721.56364940000003</v>
      </c>
      <c r="D4421" s="46">
        <f t="shared" si="139"/>
        <v>1.1223605999999999</v>
      </c>
      <c r="E4421" s="160">
        <v>0</v>
      </c>
      <c r="F4421" s="161">
        <v>1.1223605999999999</v>
      </c>
      <c r="G4421" s="162">
        <v>0</v>
      </c>
      <c r="H4421" s="162">
        <v>0</v>
      </c>
      <c r="I4421" s="162">
        <v>0</v>
      </c>
      <c r="J4421" s="162">
        <v>703.98</v>
      </c>
      <c r="K4421" s="163">
        <f>Лист4!E4419/1000</f>
        <v>18.706009999999999</v>
      </c>
      <c r="L4421" s="164"/>
      <c r="M4421" s="164"/>
    </row>
    <row r="4422" spans="1:13" s="173" customFormat="1" ht="18.75" customHeight="1" x14ac:dyDescent="0.25">
      <c r="A4422" s="45" t="str">
        <f>Лист4!A4420</f>
        <v>г. Астрахань,ул. Жилая, д. 8, корп. 2</v>
      </c>
      <c r="B4422" s="77"/>
      <c r="C4422" s="46">
        <f t="shared" si="138"/>
        <v>873.29698900000005</v>
      </c>
      <c r="D4422" s="46">
        <f t="shared" si="139"/>
        <v>55.742361000000002</v>
      </c>
      <c r="E4422" s="160">
        <v>0</v>
      </c>
      <c r="F4422" s="161">
        <v>55.742361000000002</v>
      </c>
      <c r="G4422" s="162">
        <v>0</v>
      </c>
      <c r="H4422" s="162">
        <v>0</v>
      </c>
      <c r="I4422" s="162">
        <v>0</v>
      </c>
      <c r="J4422" s="162">
        <v>0</v>
      </c>
      <c r="K4422" s="163">
        <f>Лист4!E4420/1000</f>
        <v>929.03935000000001</v>
      </c>
      <c r="L4422" s="164"/>
      <c r="M4422" s="164"/>
    </row>
    <row r="4423" spans="1:13" s="173" customFormat="1" ht="18.75" customHeight="1" x14ac:dyDescent="0.25">
      <c r="A4423" s="45" t="str">
        <f>Лист4!A4421</f>
        <v xml:space="preserve"> г. Астрахань, ул.М. Аладьина, д. 6</v>
      </c>
      <c r="B4423" s="77"/>
      <c r="C4423" s="46">
        <f t="shared" si="138"/>
        <v>725.30332320000002</v>
      </c>
      <c r="D4423" s="46">
        <f t="shared" si="139"/>
        <v>46.295956799999999</v>
      </c>
      <c r="E4423" s="160">
        <v>0</v>
      </c>
      <c r="F4423" s="161">
        <v>46.295956799999999</v>
      </c>
      <c r="G4423" s="162">
        <v>0</v>
      </c>
      <c r="H4423" s="162">
        <v>0</v>
      </c>
      <c r="I4423" s="162">
        <v>0</v>
      </c>
      <c r="J4423" s="162">
        <v>0</v>
      </c>
      <c r="K4423" s="163">
        <f>Лист4!E4421/1000</f>
        <v>771.59928000000002</v>
      </c>
      <c r="L4423" s="164"/>
      <c r="M4423" s="164"/>
    </row>
    <row r="4424" spans="1:13" s="173" customFormat="1" ht="18.75" customHeight="1" x14ac:dyDescent="0.25">
      <c r="A4424" s="45" t="str">
        <f>Лист4!A4422</f>
        <v>Астраханская область, Лиманский район, с. Бирючья Коса, ул. Ленина, д. 35</v>
      </c>
      <c r="B4424" s="77"/>
      <c r="C4424" s="46">
        <f t="shared" si="138"/>
        <v>73.520398599999993</v>
      </c>
      <c r="D4424" s="46">
        <f t="shared" si="139"/>
        <v>4.6927913999999999</v>
      </c>
      <c r="E4424" s="160">
        <v>0</v>
      </c>
      <c r="F4424" s="161">
        <v>4.6927913999999999</v>
      </c>
      <c r="G4424" s="162">
        <v>0</v>
      </c>
      <c r="H4424" s="162">
        <v>0</v>
      </c>
      <c r="I4424" s="162">
        <v>0</v>
      </c>
      <c r="J4424" s="162">
        <v>0</v>
      </c>
      <c r="K4424" s="163">
        <f>Лист4!E4422/1000</f>
        <v>78.213189999999997</v>
      </c>
      <c r="L4424" s="164"/>
      <c r="M4424" s="164"/>
    </row>
    <row r="4425" spans="1:13" s="173" customFormat="1" ht="18.75" customHeight="1" x14ac:dyDescent="0.25">
      <c r="A4425" s="45" t="str">
        <f>Лист4!A4423</f>
        <v>г. Астрахань, ул. Боевая, д. 75, корп. 1</v>
      </c>
      <c r="B4425" s="77"/>
      <c r="C4425" s="46">
        <f t="shared" si="138"/>
        <v>1053.3196132</v>
      </c>
      <c r="D4425" s="46">
        <f t="shared" si="139"/>
        <v>67.233166800000006</v>
      </c>
      <c r="E4425" s="160">
        <v>0</v>
      </c>
      <c r="F4425" s="161">
        <v>67.233166800000006</v>
      </c>
      <c r="G4425" s="162">
        <v>0</v>
      </c>
      <c r="H4425" s="162">
        <v>0</v>
      </c>
      <c r="I4425" s="162">
        <v>0</v>
      </c>
      <c r="J4425" s="162">
        <v>0</v>
      </c>
      <c r="K4425" s="163">
        <f>Лист4!E4423/1000</f>
        <v>1120.55278</v>
      </c>
      <c r="L4425" s="164"/>
      <c r="M4425" s="164"/>
    </row>
    <row r="4426" spans="1:13" s="173" customFormat="1" ht="18.75" customHeight="1" x14ac:dyDescent="0.25">
      <c r="A4426" s="45" t="str">
        <f>Лист4!A4424</f>
        <v>г. Астрахань, ул. Адмирала Нахимова, д. 119</v>
      </c>
      <c r="B4426" s="77"/>
      <c r="C4426" s="46">
        <f t="shared" si="138"/>
        <v>222.7334324</v>
      </c>
      <c r="D4426" s="46">
        <f t="shared" si="139"/>
        <v>14.2170276</v>
      </c>
      <c r="E4426" s="160">
        <v>0</v>
      </c>
      <c r="F4426" s="161">
        <v>14.2170276</v>
      </c>
      <c r="G4426" s="162">
        <v>0</v>
      </c>
      <c r="H4426" s="162">
        <v>0</v>
      </c>
      <c r="I4426" s="162">
        <v>0</v>
      </c>
      <c r="J4426" s="162">
        <v>0</v>
      </c>
      <c r="K4426" s="163">
        <f>Лист4!E4424/1000</f>
        <v>236.95045999999999</v>
      </c>
      <c r="L4426" s="164"/>
      <c r="M4426" s="164"/>
    </row>
    <row r="4427" spans="1:13" s="173" customFormat="1" ht="18.75" customHeight="1" x14ac:dyDescent="0.25">
      <c r="A4427" s="45" t="str">
        <f>Лист4!A4425</f>
        <v>г. Астрахань, ул. Бэра, д. 55</v>
      </c>
      <c r="B4427" s="77"/>
      <c r="C4427" s="46">
        <f t="shared" si="138"/>
        <v>919.26936220000005</v>
      </c>
      <c r="D4427" s="46">
        <f t="shared" si="139"/>
        <v>58.676767800000007</v>
      </c>
      <c r="E4427" s="160">
        <v>0</v>
      </c>
      <c r="F4427" s="161">
        <v>58.676767800000007</v>
      </c>
      <c r="G4427" s="162">
        <v>0</v>
      </c>
      <c r="H4427" s="162">
        <v>0</v>
      </c>
      <c r="I4427" s="162">
        <v>0</v>
      </c>
      <c r="J4427" s="162">
        <v>0</v>
      </c>
      <c r="K4427" s="163">
        <f>Лист4!E4425/1000</f>
        <v>977.94613000000004</v>
      </c>
      <c r="L4427" s="164"/>
      <c r="M4427" s="164"/>
    </row>
    <row r="4428" spans="1:13" s="173" customFormat="1" ht="18.75" customHeight="1" x14ac:dyDescent="0.25">
      <c r="A4428" s="45" t="str">
        <f>Лист4!A4426</f>
        <v>г. Астрахань, ул. Профсоюзная, д. 8, корп. 4</v>
      </c>
      <c r="B4428" s="77"/>
      <c r="C4428" s="46">
        <f t="shared" si="138"/>
        <v>802.10278960000005</v>
      </c>
      <c r="D4428" s="46">
        <f t="shared" si="139"/>
        <v>51.1980504</v>
      </c>
      <c r="E4428" s="160">
        <v>0</v>
      </c>
      <c r="F4428" s="161">
        <v>51.1980504</v>
      </c>
      <c r="G4428" s="162">
        <v>0</v>
      </c>
      <c r="H4428" s="162">
        <v>0</v>
      </c>
      <c r="I4428" s="162">
        <v>0</v>
      </c>
      <c r="J4428" s="162">
        <v>0</v>
      </c>
      <c r="K4428" s="163">
        <f>Лист4!E4426/1000</f>
        <v>853.30083999999999</v>
      </c>
      <c r="L4428" s="164"/>
      <c r="M4428" s="164"/>
    </row>
    <row r="4429" spans="1:13" s="173" customFormat="1" ht="18.75" customHeight="1" x14ac:dyDescent="0.25">
      <c r="A4429" s="45" t="str">
        <f>Лист4!A4427</f>
        <v>г. Астрахань, ул. Космонавта В. Комарова, д. 170</v>
      </c>
      <c r="B4429" s="77"/>
      <c r="C4429" s="46">
        <f t="shared" si="138"/>
        <v>548.3768804</v>
      </c>
      <c r="D4429" s="46">
        <f t="shared" si="139"/>
        <v>35.002779600000004</v>
      </c>
      <c r="E4429" s="160">
        <v>0</v>
      </c>
      <c r="F4429" s="161">
        <v>35.002779600000004</v>
      </c>
      <c r="G4429" s="162">
        <v>0</v>
      </c>
      <c r="H4429" s="162">
        <v>0</v>
      </c>
      <c r="I4429" s="162">
        <v>0</v>
      </c>
      <c r="J4429" s="162">
        <v>0</v>
      </c>
      <c r="K4429" s="163">
        <f>Лист4!E4427/1000</f>
        <v>583.37966000000006</v>
      </c>
      <c r="L4429" s="164"/>
      <c r="M4429" s="164"/>
    </row>
    <row r="4430" spans="1:13" s="173" customFormat="1" ht="18.75" customHeight="1" x14ac:dyDescent="0.25">
      <c r="A4430" s="45" t="str">
        <f>Лист4!A4428</f>
        <v>г. Астрахань, ул. Ладожская, д. 6</v>
      </c>
      <c r="B4430" s="77"/>
      <c r="C4430" s="46">
        <f t="shared" si="138"/>
        <v>104.64066840000001</v>
      </c>
      <c r="D4430" s="46">
        <f t="shared" si="139"/>
        <v>6.6791916000000002</v>
      </c>
      <c r="E4430" s="160">
        <v>0</v>
      </c>
      <c r="F4430" s="161">
        <v>6.6791916000000002</v>
      </c>
      <c r="G4430" s="162">
        <v>0</v>
      </c>
      <c r="H4430" s="162">
        <v>0</v>
      </c>
      <c r="I4430" s="162">
        <v>0</v>
      </c>
      <c r="J4430" s="162">
        <v>0</v>
      </c>
      <c r="K4430" s="163">
        <f>Лист4!E4428/1000</f>
        <v>111.31986000000001</v>
      </c>
      <c r="L4430" s="164"/>
      <c r="M4430" s="164"/>
    </row>
    <row r="4431" spans="1:13" s="173" customFormat="1" ht="18.75" customHeight="1" x14ac:dyDescent="0.25">
      <c r="A4431" s="45" t="str">
        <f>Лист4!A4429</f>
        <v>г.Знаменск, ул. Ленина, д. 16</v>
      </c>
      <c r="B4431" s="77"/>
      <c r="C4431" s="46">
        <f t="shared" si="138"/>
        <v>81.711436399999997</v>
      </c>
      <c r="D4431" s="46">
        <f t="shared" si="139"/>
        <v>5.2156235999999998</v>
      </c>
      <c r="E4431" s="160">
        <v>0</v>
      </c>
      <c r="F4431" s="161">
        <v>5.2156235999999998</v>
      </c>
      <c r="G4431" s="162">
        <v>0</v>
      </c>
      <c r="H4431" s="162">
        <v>0</v>
      </c>
      <c r="I4431" s="162">
        <v>0</v>
      </c>
      <c r="J4431" s="162">
        <v>0</v>
      </c>
      <c r="K4431" s="163">
        <f>Лист4!E4429/1000</f>
        <v>86.927059999999997</v>
      </c>
      <c r="L4431" s="164"/>
      <c r="M4431" s="164"/>
    </row>
    <row r="4432" spans="1:13" s="173" customFormat="1" ht="18.75" customHeight="1" x14ac:dyDescent="0.25">
      <c r="A4432" s="45" t="str">
        <f>Лист4!A4430</f>
        <v>г. Астрахань, ул. Набережная Приволжского затона, д. 16</v>
      </c>
      <c r="B4432" s="77"/>
      <c r="C4432" s="46">
        <f t="shared" si="138"/>
        <v>549.75667820000001</v>
      </c>
      <c r="D4432" s="46">
        <f t="shared" si="139"/>
        <v>35.090851800000003</v>
      </c>
      <c r="E4432" s="160">
        <v>0</v>
      </c>
      <c r="F4432" s="161">
        <v>35.090851800000003</v>
      </c>
      <c r="G4432" s="162">
        <v>0</v>
      </c>
      <c r="H4432" s="162">
        <v>0</v>
      </c>
      <c r="I4432" s="162">
        <v>0</v>
      </c>
      <c r="J4432" s="162">
        <v>0</v>
      </c>
      <c r="K4432" s="163">
        <f>Лист4!E4430/1000</f>
        <v>584.84753000000001</v>
      </c>
      <c r="L4432" s="164"/>
      <c r="M4432" s="164"/>
    </row>
    <row r="4433" spans="1:13" s="173" customFormat="1" ht="18.75" customHeight="1" x14ac:dyDescent="0.25">
      <c r="A4433" s="45" t="str">
        <f>Лист4!A4431</f>
        <v>г. Астрахань, ул. К.Краснова, д. 12</v>
      </c>
      <c r="B4433" s="77"/>
      <c r="C4433" s="46">
        <f t="shared" si="138"/>
        <v>26.478813000000002</v>
      </c>
      <c r="D4433" s="46">
        <f t="shared" si="139"/>
        <v>1.6901370000000002</v>
      </c>
      <c r="E4433" s="160">
        <v>0</v>
      </c>
      <c r="F4433" s="161">
        <v>1.6901370000000002</v>
      </c>
      <c r="G4433" s="162">
        <v>0</v>
      </c>
      <c r="H4433" s="162">
        <v>0</v>
      </c>
      <c r="I4433" s="162">
        <v>0</v>
      </c>
      <c r="J4433" s="162">
        <v>0</v>
      </c>
      <c r="K4433" s="163">
        <f>Лист4!E4431/1000</f>
        <v>28.168950000000002</v>
      </c>
      <c r="L4433" s="164"/>
      <c r="M4433" s="164"/>
    </row>
    <row r="4434" spans="1:13" s="173" customFormat="1" ht="18.75" customHeight="1" x14ac:dyDescent="0.25">
      <c r="A4434" s="45" t="str">
        <f>Лист4!A4432</f>
        <v>Астрахань, пер. Щекина д. 9</v>
      </c>
      <c r="B4434" s="77"/>
      <c r="C4434" s="46">
        <f t="shared" si="138"/>
        <v>118.19184</v>
      </c>
      <c r="D4434" s="46">
        <f t="shared" si="139"/>
        <v>7.5441599999999998</v>
      </c>
      <c r="E4434" s="160">
        <v>0</v>
      </c>
      <c r="F4434" s="161">
        <v>7.5441599999999998</v>
      </c>
      <c r="G4434" s="162">
        <v>0</v>
      </c>
      <c r="H4434" s="162">
        <v>0</v>
      </c>
      <c r="I4434" s="162">
        <v>0</v>
      </c>
      <c r="J4434" s="162">
        <v>0</v>
      </c>
      <c r="K4434" s="163">
        <f>Лист4!E4432/1000</f>
        <v>125.736</v>
      </c>
      <c r="L4434" s="164"/>
      <c r="M4434" s="164"/>
    </row>
    <row r="4435" spans="1:13" s="173" customFormat="1" ht="18.75" customHeight="1" x14ac:dyDescent="0.25">
      <c r="A4435" s="45" t="str">
        <f>Лист4!A4433</f>
        <v>Астрахань, ул. Минусинская д.14/2</v>
      </c>
      <c r="B4435" s="77"/>
      <c r="C4435" s="46">
        <f t="shared" si="138"/>
        <v>122.9021236</v>
      </c>
      <c r="D4435" s="46">
        <f t="shared" si="139"/>
        <v>7.8448164</v>
      </c>
      <c r="E4435" s="160">
        <v>0</v>
      </c>
      <c r="F4435" s="161">
        <v>7.8448164</v>
      </c>
      <c r="G4435" s="162">
        <v>0</v>
      </c>
      <c r="H4435" s="162">
        <v>0</v>
      </c>
      <c r="I4435" s="162">
        <v>0</v>
      </c>
      <c r="J4435" s="162">
        <v>0</v>
      </c>
      <c r="K4435" s="163">
        <f>Лист4!E4433/1000</f>
        <v>130.74694</v>
      </c>
      <c r="L4435" s="164"/>
      <c r="M4435" s="164"/>
    </row>
    <row r="4436" spans="1:13" s="173" customFormat="1" ht="18.75" customHeight="1" x14ac:dyDescent="0.25">
      <c r="A4436" s="45" t="str">
        <f>Лист4!A4434</f>
        <v>Астрахань, ул. Луконина д. 9, кор.1</v>
      </c>
      <c r="B4436" s="77"/>
      <c r="C4436" s="46">
        <f t="shared" si="138"/>
        <v>771.72487660000002</v>
      </c>
      <c r="D4436" s="46">
        <f t="shared" si="139"/>
        <v>16.612013400000002</v>
      </c>
      <c r="E4436" s="160">
        <v>0</v>
      </c>
      <c r="F4436" s="161">
        <v>16.612013400000002</v>
      </c>
      <c r="G4436" s="162">
        <v>0</v>
      </c>
      <c r="H4436" s="162">
        <v>0</v>
      </c>
      <c r="I4436" s="162">
        <v>0</v>
      </c>
      <c r="J4436" s="162">
        <v>511.47</v>
      </c>
      <c r="K4436" s="163">
        <f>Лист4!E4434/1000</f>
        <v>276.86689000000001</v>
      </c>
      <c r="L4436" s="164"/>
      <c r="M4436" s="164"/>
    </row>
    <row r="4437" spans="1:13" s="173" customFormat="1" ht="18.75" customHeight="1" x14ac:dyDescent="0.25">
      <c r="A4437" s="45" t="str">
        <f>Лист4!A4435</f>
        <v>Астрахань, ул. Красная Набережная д. 54</v>
      </c>
      <c r="B4437" s="77"/>
      <c r="C4437" s="46">
        <f t="shared" si="138"/>
        <v>50.317419800000003</v>
      </c>
      <c r="D4437" s="46">
        <f t="shared" si="139"/>
        <v>3.2117502</v>
      </c>
      <c r="E4437" s="160">
        <v>0</v>
      </c>
      <c r="F4437" s="161">
        <v>3.2117502</v>
      </c>
      <c r="G4437" s="162">
        <v>0</v>
      </c>
      <c r="H4437" s="162">
        <v>0</v>
      </c>
      <c r="I4437" s="162">
        <v>0</v>
      </c>
      <c r="J4437" s="162">
        <v>0</v>
      </c>
      <c r="K4437" s="163">
        <f>Лист4!E4435/1000</f>
        <v>53.529170000000001</v>
      </c>
      <c r="L4437" s="164"/>
      <c r="M4437" s="164"/>
    </row>
    <row r="4438" spans="1:13" s="173" customFormat="1" ht="18.75" customHeight="1" x14ac:dyDescent="0.25">
      <c r="A4438" s="45" t="str">
        <f>Лист4!A4436</f>
        <v>г.Астрахань ул.Рождественского д.7</v>
      </c>
      <c r="B4438" s="77"/>
      <c r="C4438" s="46">
        <f t="shared" si="138"/>
        <v>364.43323420000002</v>
      </c>
      <c r="D4438" s="46">
        <f t="shared" si="139"/>
        <v>23.261695800000002</v>
      </c>
      <c r="E4438" s="160">
        <v>0</v>
      </c>
      <c r="F4438" s="161">
        <v>23.261695800000002</v>
      </c>
      <c r="G4438" s="162">
        <v>0</v>
      </c>
      <c r="H4438" s="162">
        <v>0</v>
      </c>
      <c r="I4438" s="162">
        <v>0</v>
      </c>
      <c r="J4438" s="162">
        <v>0</v>
      </c>
      <c r="K4438" s="163">
        <f>Лист4!E4436/1000</f>
        <v>387.69493</v>
      </c>
      <c r="L4438" s="164"/>
      <c r="M4438" s="164"/>
    </row>
    <row r="4439" spans="1:13" s="173" customFormat="1" ht="18.75" customHeight="1" x14ac:dyDescent="0.25">
      <c r="A4439" s="45" t="str">
        <f>Лист4!A4437</f>
        <v>г.Ахтубинск ул. Волгоградская д. 17</v>
      </c>
      <c r="B4439" s="77"/>
      <c r="C4439" s="46">
        <f t="shared" si="138"/>
        <v>208.62898619999999</v>
      </c>
      <c r="D4439" s="46">
        <f t="shared" si="139"/>
        <v>13.316743800000001</v>
      </c>
      <c r="E4439" s="160">
        <v>0</v>
      </c>
      <c r="F4439" s="161">
        <v>13.316743800000001</v>
      </c>
      <c r="G4439" s="162">
        <v>0</v>
      </c>
      <c r="H4439" s="162">
        <v>0</v>
      </c>
      <c r="I4439" s="162">
        <v>0</v>
      </c>
      <c r="J4439" s="162">
        <v>0</v>
      </c>
      <c r="K4439" s="163">
        <f>Лист4!E4437/1000</f>
        <v>221.94573</v>
      </c>
      <c r="L4439" s="164"/>
      <c r="M4439" s="164"/>
    </row>
    <row r="4440" spans="1:13" s="173" customFormat="1" ht="18.75" customHeight="1" x14ac:dyDescent="0.25">
      <c r="A4440" s="45" t="str">
        <f>Лист4!A4438</f>
        <v>г.Астрахань ул.Краснодарская д.47</v>
      </c>
      <c r="B4440" s="77"/>
      <c r="C4440" s="46">
        <f t="shared" si="138"/>
        <v>1371.436594</v>
      </c>
      <c r="D4440" s="46">
        <f t="shared" si="139"/>
        <v>87.538506000000012</v>
      </c>
      <c r="E4440" s="160">
        <v>0</v>
      </c>
      <c r="F4440" s="161">
        <v>87.538506000000012</v>
      </c>
      <c r="G4440" s="162">
        <v>0</v>
      </c>
      <c r="H4440" s="162">
        <v>0</v>
      </c>
      <c r="I4440" s="162">
        <v>0</v>
      </c>
      <c r="J4440" s="162">
        <v>0</v>
      </c>
      <c r="K4440" s="163">
        <f>Лист4!E4438/1000</f>
        <v>1458.9751000000001</v>
      </c>
      <c r="L4440" s="164"/>
      <c r="M4440" s="164"/>
    </row>
    <row r="4441" spans="1:13" s="173" customFormat="1" ht="18.75" customHeight="1" x14ac:dyDescent="0.25">
      <c r="A4441" s="45" t="str">
        <f>Лист4!A4439</f>
        <v>г.Астрахань ул.Нововосточная д.8</v>
      </c>
      <c r="B4441" s="77"/>
      <c r="C4441" s="46">
        <f t="shared" si="138"/>
        <v>713.21538380000004</v>
      </c>
      <c r="D4441" s="46">
        <f t="shared" si="139"/>
        <v>45.524386200000002</v>
      </c>
      <c r="E4441" s="160">
        <v>0</v>
      </c>
      <c r="F4441" s="161">
        <v>45.524386200000002</v>
      </c>
      <c r="G4441" s="162">
        <v>0</v>
      </c>
      <c r="H4441" s="162">
        <v>0</v>
      </c>
      <c r="I4441" s="162">
        <v>0</v>
      </c>
      <c r="J4441" s="162">
        <v>0</v>
      </c>
      <c r="K4441" s="163">
        <f>Лист4!E4439/1000</f>
        <v>758.73977000000002</v>
      </c>
      <c r="L4441" s="164"/>
      <c r="M4441" s="164"/>
    </row>
    <row r="4442" spans="1:13" s="173" customFormat="1" ht="18.75" customHeight="1" x14ac:dyDescent="0.25">
      <c r="A4442" s="45" t="str">
        <f>Лист4!A4440</f>
        <v>г.Астрахань ул.Энергетическая д.11 корп.1</v>
      </c>
      <c r="B4442" s="77"/>
      <c r="C4442" s="46">
        <f t="shared" si="138"/>
        <v>229.18189820000001</v>
      </c>
      <c r="D4442" s="46">
        <f t="shared" si="139"/>
        <v>14.628631800000001</v>
      </c>
      <c r="E4442" s="160">
        <v>0</v>
      </c>
      <c r="F4442" s="161">
        <v>14.628631800000001</v>
      </c>
      <c r="G4442" s="162">
        <v>0</v>
      </c>
      <c r="H4442" s="162">
        <v>0</v>
      </c>
      <c r="I4442" s="162">
        <v>0</v>
      </c>
      <c r="J4442" s="162">
        <v>0</v>
      </c>
      <c r="K4442" s="163">
        <f>Лист4!E4440/1000</f>
        <v>243.81053</v>
      </c>
      <c r="L4442" s="164"/>
      <c r="M4442" s="164"/>
    </row>
    <row r="4443" spans="1:13" s="173" customFormat="1" ht="18.75" customHeight="1" x14ac:dyDescent="0.25">
      <c r="A4443" s="45" t="str">
        <f>Лист4!A4441</f>
        <v>г.Астрахань ул.Космонавтов д.8</v>
      </c>
      <c r="B4443" s="77"/>
      <c r="C4443" s="46">
        <f t="shared" si="138"/>
        <v>443.77885039999995</v>
      </c>
      <c r="D4443" s="46">
        <f t="shared" si="139"/>
        <v>28.326309599999995</v>
      </c>
      <c r="E4443" s="160">
        <v>0</v>
      </c>
      <c r="F4443" s="161">
        <v>28.326309599999995</v>
      </c>
      <c r="G4443" s="162">
        <v>0</v>
      </c>
      <c r="H4443" s="162">
        <v>0</v>
      </c>
      <c r="I4443" s="162">
        <v>0</v>
      </c>
      <c r="J4443" s="162">
        <v>0</v>
      </c>
      <c r="K4443" s="163">
        <f>Лист4!E4441/1000</f>
        <v>472.10515999999996</v>
      </c>
      <c r="L4443" s="164"/>
      <c r="M4443" s="164"/>
    </row>
    <row r="4444" spans="1:13" s="173" customFormat="1" ht="18.75" customHeight="1" x14ac:dyDescent="0.25">
      <c r="A4444" s="45" t="str">
        <f>Лист4!A4442</f>
        <v xml:space="preserve">г.Астрахань ул.Космонавта Комарова д.144 А </v>
      </c>
      <c r="B4444" s="77"/>
      <c r="C4444" s="46">
        <f t="shared" si="138"/>
        <v>798.02063280000004</v>
      </c>
      <c r="D4444" s="46">
        <f t="shared" si="139"/>
        <v>50.9374872</v>
      </c>
      <c r="E4444" s="160">
        <v>0</v>
      </c>
      <c r="F4444" s="161">
        <v>50.9374872</v>
      </c>
      <c r="G4444" s="162">
        <v>0</v>
      </c>
      <c r="H4444" s="162">
        <v>0</v>
      </c>
      <c r="I4444" s="162">
        <v>0</v>
      </c>
      <c r="J4444" s="162">
        <v>0</v>
      </c>
      <c r="K4444" s="163">
        <f>Лист4!E4442/1000</f>
        <v>848.95812000000001</v>
      </c>
      <c r="L4444" s="164"/>
      <c r="M4444" s="164"/>
    </row>
    <row r="4445" spans="1:13" s="173" customFormat="1" ht="18.75" customHeight="1" x14ac:dyDescent="0.25">
      <c r="A4445" s="45" t="str">
        <f>Лист4!A4443</f>
        <v>г.Астрахань ул.Куликова д.11</v>
      </c>
      <c r="B4445" s="77"/>
      <c r="C4445" s="46">
        <f t="shared" si="138"/>
        <v>369.16922980000004</v>
      </c>
      <c r="D4445" s="46">
        <f t="shared" si="139"/>
        <v>15.521440200000001</v>
      </c>
      <c r="E4445" s="160">
        <v>0</v>
      </c>
      <c r="F4445" s="161">
        <v>15.521440200000001</v>
      </c>
      <c r="G4445" s="162">
        <v>0</v>
      </c>
      <c r="H4445" s="162">
        <v>0</v>
      </c>
      <c r="I4445" s="162">
        <v>0</v>
      </c>
      <c r="J4445" s="162">
        <v>126</v>
      </c>
      <c r="K4445" s="163">
        <f>Лист4!E4443/1000</f>
        <v>258.69067000000001</v>
      </c>
      <c r="L4445" s="164"/>
      <c r="M4445" s="164"/>
    </row>
    <row r="4446" spans="1:13" s="173" customFormat="1" ht="18.75" customHeight="1" x14ac:dyDescent="0.25">
      <c r="A4446" s="45" t="str">
        <f>Лист4!A4444</f>
        <v>г. Астрахань ул. Сун-Ят-Сена д.63</v>
      </c>
      <c r="B4446" s="77"/>
      <c r="C4446" s="46">
        <f t="shared" si="138"/>
        <v>577.51294499999995</v>
      </c>
      <c r="D4446" s="46">
        <f t="shared" si="139"/>
        <v>28.883805000000002</v>
      </c>
      <c r="E4446" s="160">
        <v>0</v>
      </c>
      <c r="F4446" s="161">
        <v>28.883805000000002</v>
      </c>
      <c r="G4446" s="162">
        <v>0</v>
      </c>
      <c r="H4446" s="162">
        <v>0</v>
      </c>
      <c r="I4446" s="162">
        <v>0</v>
      </c>
      <c r="J4446" s="162">
        <v>125</v>
      </c>
      <c r="K4446" s="163">
        <f>Лист4!E4444/1000</f>
        <v>481.39675</v>
      </c>
      <c r="L4446" s="164"/>
      <c r="M4446" s="164"/>
    </row>
    <row r="4447" spans="1:13" s="173" customFormat="1" ht="18.75" customHeight="1" x14ac:dyDescent="0.25">
      <c r="A4447" s="45" t="str">
        <f>Лист4!A4445</f>
        <v>г.Астрахань, ул.2-я Зеленгинская, д.3, корп.3</v>
      </c>
      <c r="B4447" s="77"/>
      <c r="C4447" s="46">
        <f t="shared" si="138"/>
        <v>473.42470660000004</v>
      </c>
      <c r="D4447" s="46">
        <f t="shared" si="139"/>
        <v>7.6866833999999997</v>
      </c>
      <c r="E4447" s="160">
        <v>0</v>
      </c>
      <c r="F4447" s="161">
        <v>7.6866833999999997</v>
      </c>
      <c r="G4447" s="162">
        <v>0</v>
      </c>
      <c r="H4447" s="162">
        <v>0</v>
      </c>
      <c r="I4447" s="162">
        <v>0</v>
      </c>
      <c r="J4447" s="162">
        <v>353</v>
      </c>
      <c r="K4447" s="163">
        <f>Лист4!E4445/1000</f>
        <v>128.11139</v>
      </c>
      <c r="L4447" s="164"/>
      <c r="M4447" s="164"/>
    </row>
    <row r="4448" spans="1:13" s="173" customFormat="1" ht="18.75" customHeight="1" x14ac:dyDescent="0.25">
      <c r="A4448" s="45" t="str">
        <f>Лист4!A4446</f>
        <v>г.Астрахань ул.Власова д.4</v>
      </c>
      <c r="B4448" s="77"/>
      <c r="C4448" s="46">
        <f t="shared" si="138"/>
        <v>924.89326940000001</v>
      </c>
      <c r="D4448" s="46">
        <f t="shared" si="139"/>
        <v>59.035740600000011</v>
      </c>
      <c r="E4448" s="160">
        <v>0</v>
      </c>
      <c r="F4448" s="161">
        <v>59.035740600000011</v>
      </c>
      <c r="G4448" s="162">
        <v>0</v>
      </c>
      <c r="H4448" s="162">
        <v>0</v>
      </c>
      <c r="I4448" s="162">
        <v>0</v>
      </c>
      <c r="J4448" s="162">
        <v>0</v>
      </c>
      <c r="K4448" s="163">
        <f>Лист4!E4446/1000</f>
        <v>983.92901000000006</v>
      </c>
      <c r="L4448" s="164"/>
      <c r="M4448" s="164"/>
    </row>
    <row r="4449" spans="1:13" s="173" customFormat="1" ht="18.75" customHeight="1" x14ac:dyDescent="0.25">
      <c r="A4449" s="45" t="str">
        <f>Лист4!A4447</f>
        <v>г.Астрахань ул.Космонавтов д.1</v>
      </c>
      <c r="B4449" s="77"/>
      <c r="C4449" s="46">
        <f t="shared" si="138"/>
        <v>1114.4390242000002</v>
      </c>
      <c r="D4449" s="46">
        <f t="shared" si="139"/>
        <v>12.4544058</v>
      </c>
      <c r="E4449" s="160">
        <v>0</v>
      </c>
      <c r="F4449" s="161">
        <v>12.4544058</v>
      </c>
      <c r="G4449" s="162">
        <v>0</v>
      </c>
      <c r="H4449" s="162">
        <v>0</v>
      </c>
      <c r="I4449" s="162">
        <v>0</v>
      </c>
      <c r="J4449" s="162">
        <v>919.32</v>
      </c>
      <c r="K4449" s="163">
        <f>Лист4!E4447/1000</f>
        <v>207.57343</v>
      </c>
      <c r="L4449" s="164"/>
      <c r="M4449" s="164"/>
    </row>
    <row r="4450" spans="1:13" s="173" customFormat="1" ht="18.75" customHeight="1" x14ac:dyDescent="0.25">
      <c r="A4450" s="45" t="str">
        <f>Лист4!A4448</f>
        <v>г.Ахтубинск ул.Волгоградская д.69</v>
      </c>
      <c r="B4450" s="77"/>
      <c r="C4450" s="46">
        <f t="shared" si="138"/>
        <v>520.23079880000012</v>
      </c>
      <c r="D4450" s="46">
        <f t="shared" si="139"/>
        <v>33.206221200000002</v>
      </c>
      <c r="E4450" s="160">
        <v>0</v>
      </c>
      <c r="F4450" s="161">
        <v>33.206221200000002</v>
      </c>
      <c r="G4450" s="162">
        <v>0</v>
      </c>
      <c r="H4450" s="162">
        <v>0</v>
      </c>
      <c r="I4450" s="162">
        <v>0</v>
      </c>
      <c r="J4450" s="162">
        <v>0</v>
      </c>
      <c r="K4450" s="163">
        <f>Лист4!E4448/1000</f>
        <v>553.43702000000008</v>
      </c>
      <c r="L4450" s="164"/>
      <c r="M4450" s="164"/>
    </row>
    <row r="4451" spans="1:13" s="173" customFormat="1" ht="18.75" customHeight="1" x14ac:dyDescent="0.25">
      <c r="A4451" s="45" t="str">
        <f>Лист4!A4449</f>
        <v>г. Астрахань ул. Генерала Герасименко д. 4</v>
      </c>
      <c r="B4451" s="77"/>
      <c r="C4451" s="46">
        <f t="shared" si="138"/>
        <v>1005.8184146000001</v>
      </c>
      <c r="D4451" s="46">
        <f t="shared" si="139"/>
        <v>64.201175400000011</v>
      </c>
      <c r="E4451" s="160">
        <v>0</v>
      </c>
      <c r="F4451" s="161">
        <v>64.201175400000011</v>
      </c>
      <c r="G4451" s="162">
        <v>0</v>
      </c>
      <c r="H4451" s="162">
        <v>0</v>
      </c>
      <c r="I4451" s="162">
        <v>0</v>
      </c>
      <c r="J4451" s="162">
        <v>0</v>
      </c>
      <c r="K4451" s="163">
        <f>Лист4!E4449/1000</f>
        <v>1070.0195900000001</v>
      </c>
      <c r="L4451" s="164"/>
      <c r="M4451" s="164"/>
    </row>
    <row r="4452" spans="1:13" s="173" customFormat="1" ht="18.75" customHeight="1" x14ac:dyDescent="0.25">
      <c r="A4452" s="45" t="str">
        <f>Лист4!A4450</f>
        <v>Астрахань, ул. 28-й Армии д. 14, кор.2</v>
      </c>
      <c r="B4452" s="77"/>
      <c r="C4452" s="46">
        <f t="shared" si="138"/>
        <v>688.07211580000001</v>
      </c>
      <c r="D4452" s="46">
        <f t="shared" si="139"/>
        <v>6.9754542000000006</v>
      </c>
      <c r="E4452" s="160">
        <v>0</v>
      </c>
      <c r="F4452" s="161">
        <v>6.9754542000000006</v>
      </c>
      <c r="G4452" s="162">
        <v>0</v>
      </c>
      <c r="H4452" s="162">
        <v>0</v>
      </c>
      <c r="I4452" s="162">
        <v>0</v>
      </c>
      <c r="J4452" s="162">
        <v>578.79</v>
      </c>
      <c r="K4452" s="163">
        <f>Лист4!E4450/1000</f>
        <v>116.25757</v>
      </c>
      <c r="L4452" s="164"/>
      <c r="M4452" s="164"/>
    </row>
    <row r="4453" spans="1:13" s="173" customFormat="1" ht="18.75" customHeight="1" x14ac:dyDescent="0.25">
      <c r="A4453" s="45" t="str">
        <f>Лист4!A4451</f>
        <v>г. Астрахань, ул. Звездная, д. 15</v>
      </c>
      <c r="B4453" s="77"/>
      <c r="C4453" s="46">
        <f t="shared" si="138"/>
        <v>2350.7704807999999</v>
      </c>
      <c r="D4453" s="46">
        <f t="shared" si="139"/>
        <v>48.776839199999998</v>
      </c>
      <c r="E4453" s="160">
        <v>0</v>
      </c>
      <c r="F4453" s="161">
        <v>48.776839199999998</v>
      </c>
      <c r="G4453" s="162">
        <v>0</v>
      </c>
      <c r="H4453" s="162">
        <v>0</v>
      </c>
      <c r="I4453" s="162">
        <v>0</v>
      </c>
      <c r="J4453" s="162">
        <f>324+1262.6</f>
        <v>1586.6</v>
      </c>
      <c r="K4453" s="163">
        <f>Лист4!E4451/1000</f>
        <v>812.94731999999999</v>
      </c>
      <c r="L4453" s="164"/>
      <c r="M4453" s="164"/>
    </row>
    <row r="4454" spans="1:13" s="173" customFormat="1" ht="18.75" customHeight="1" x14ac:dyDescent="0.25">
      <c r="A4454" s="45" t="str">
        <f>Лист4!A4452</f>
        <v>г. Камызяк, ул. Максима Горького, д. 95А</v>
      </c>
      <c r="B4454" s="77"/>
      <c r="C4454" s="46">
        <f t="shared" si="138"/>
        <v>253.33927779999999</v>
      </c>
      <c r="D4454" s="46">
        <f t="shared" si="139"/>
        <v>16.170592200000002</v>
      </c>
      <c r="E4454" s="160">
        <v>0</v>
      </c>
      <c r="F4454" s="161">
        <v>16.170592200000002</v>
      </c>
      <c r="G4454" s="162">
        <v>0</v>
      </c>
      <c r="H4454" s="162">
        <v>0</v>
      </c>
      <c r="I4454" s="162">
        <v>0</v>
      </c>
      <c r="J4454" s="162">
        <v>0</v>
      </c>
      <c r="K4454" s="163">
        <f>Лист4!E4452/1000</f>
        <v>269.50986999999998</v>
      </c>
      <c r="L4454" s="164"/>
      <c r="M4454" s="164"/>
    </row>
    <row r="4455" spans="1:13" s="173" customFormat="1" ht="18.75" customHeight="1" x14ac:dyDescent="0.25">
      <c r="A4455" s="45" t="str">
        <f>Лист4!A4453</f>
        <v>г. Астрахань, ул.Николая Ветошникова, д. 52</v>
      </c>
      <c r="B4455" s="77"/>
      <c r="C4455" s="46">
        <f t="shared" si="138"/>
        <v>180.72435300000001</v>
      </c>
      <c r="D4455" s="46">
        <f t="shared" si="139"/>
        <v>11.535596999999999</v>
      </c>
      <c r="E4455" s="160">
        <v>0</v>
      </c>
      <c r="F4455" s="161">
        <v>11.535596999999999</v>
      </c>
      <c r="G4455" s="162">
        <v>0</v>
      </c>
      <c r="H4455" s="162">
        <v>0</v>
      </c>
      <c r="I4455" s="162">
        <v>0</v>
      </c>
      <c r="J4455" s="162">
        <v>0</v>
      </c>
      <c r="K4455" s="163">
        <f>Лист4!E4453/1000</f>
        <v>192.25995</v>
      </c>
      <c r="L4455" s="164"/>
      <c r="M4455" s="164"/>
    </row>
    <row r="4456" spans="1:13" s="173" customFormat="1" ht="18.75" customHeight="1" x14ac:dyDescent="0.25">
      <c r="A4456" s="45" t="str">
        <f>Лист4!A4454</f>
        <v>г. Астрахань, ул.Акмолинская, д. 29</v>
      </c>
      <c r="B4456" s="77"/>
      <c r="C4456" s="46">
        <f t="shared" si="138"/>
        <v>64.105809800000003</v>
      </c>
      <c r="D4456" s="46">
        <f t="shared" si="139"/>
        <v>4.0918602000000002</v>
      </c>
      <c r="E4456" s="160">
        <v>0</v>
      </c>
      <c r="F4456" s="161">
        <v>4.0918602000000002</v>
      </c>
      <c r="G4456" s="162">
        <v>0</v>
      </c>
      <c r="H4456" s="162">
        <v>0</v>
      </c>
      <c r="I4456" s="162">
        <v>0</v>
      </c>
      <c r="J4456" s="162">
        <v>0</v>
      </c>
      <c r="K4456" s="163">
        <f>Лист4!E4454/1000</f>
        <v>68.197670000000002</v>
      </c>
      <c r="L4456" s="164"/>
      <c r="M4456" s="164"/>
    </row>
    <row r="4457" spans="1:13" s="173" customFormat="1" ht="18.75" customHeight="1" x14ac:dyDescent="0.25">
      <c r="A4457" s="45" t="str">
        <f>Лист4!A4455</f>
        <v>Лиманский район, с. Лесное, ул. Зеленая, д. 24</v>
      </c>
      <c r="B4457" s="77"/>
      <c r="C4457" s="46">
        <f t="shared" si="138"/>
        <v>94.611761399999992</v>
      </c>
      <c r="D4457" s="46">
        <f t="shared" si="139"/>
        <v>6.0390486000000001</v>
      </c>
      <c r="E4457" s="160">
        <v>0</v>
      </c>
      <c r="F4457" s="161">
        <v>6.0390486000000001</v>
      </c>
      <c r="G4457" s="162">
        <v>0</v>
      </c>
      <c r="H4457" s="162">
        <v>0</v>
      </c>
      <c r="I4457" s="162">
        <v>0</v>
      </c>
      <c r="J4457" s="162">
        <v>0</v>
      </c>
      <c r="K4457" s="163">
        <f>Лист4!E4455/1000</f>
        <v>100.65080999999999</v>
      </c>
      <c r="L4457" s="164"/>
      <c r="M4457" s="164"/>
    </row>
    <row r="4458" spans="1:13" s="173" customFormat="1" ht="18.75" customHeight="1" x14ac:dyDescent="0.25">
      <c r="A4458" s="45" t="str">
        <f>Лист4!A4456</f>
        <v>г. Астрахань, Бульвар Победы, д. 8, корп. 2</v>
      </c>
      <c r="B4458" s="77"/>
      <c r="C4458" s="46">
        <f t="shared" si="138"/>
        <v>665.6015450000001</v>
      </c>
      <c r="D4458" s="46">
        <f t="shared" si="139"/>
        <v>42.485205000000001</v>
      </c>
      <c r="E4458" s="160">
        <v>0</v>
      </c>
      <c r="F4458" s="161">
        <v>42.485205000000001</v>
      </c>
      <c r="G4458" s="162">
        <v>0</v>
      </c>
      <c r="H4458" s="162">
        <v>0</v>
      </c>
      <c r="I4458" s="162">
        <v>0</v>
      </c>
      <c r="J4458" s="162">
        <v>0</v>
      </c>
      <c r="K4458" s="163">
        <f>Лист4!E4456/1000</f>
        <v>708.08675000000005</v>
      </c>
      <c r="L4458" s="164"/>
      <c r="M4458" s="164"/>
    </row>
    <row r="4459" spans="1:13" s="173" customFormat="1" ht="18.75" customHeight="1" x14ac:dyDescent="0.25">
      <c r="A4459" s="45" t="str">
        <f>Лист4!A4457</f>
        <v>г. Астрахань, ул. М. Горького, д. 57</v>
      </c>
      <c r="B4459" s="77"/>
      <c r="C4459" s="46">
        <f t="shared" si="138"/>
        <v>364.4794728</v>
      </c>
      <c r="D4459" s="46">
        <f t="shared" si="139"/>
        <v>23.264647200000002</v>
      </c>
      <c r="E4459" s="160">
        <v>0</v>
      </c>
      <c r="F4459" s="161">
        <v>23.264647200000002</v>
      </c>
      <c r="G4459" s="162">
        <v>0</v>
      </c>
      <c r="H4459" s="162">
        <v>0</v>
      </c>
      <c r="I4459" s="162">
        <v>0</v>
      </c>
      <c r="J4459" s="162">
        <v>0</v>
      </c>
      <c r="K4459" s="163">
        <f>Лист4!E4457/1000</f>
        <v>387.74412000000001</v>
      </c>
      <c r="L4459" s="164"/>
      <c r="M4459" s="164"/>
    </row>
    <row r="4460" spans="1:13" s="173" customFormat="1" ht="18.75" customHeight="1" x14ac:dyDescent="0.25">
      <c r="A4460" s="45" t="str">
        <f>Лист4!A4458</f>
        <v>Астраханская область, г. Знаменск, ул. Черняховского, д. 2</v>
      </c>
      <c r="B4460" s="77"/>
      <c r="C4460" s="46">
        <f t="shared" si="138"/>
        <v>686.68685420000008</v>
      </c>
      <c r="D4460" s="46">
        <f t="shared" si="139"/>
        <v>43.831075800000008</v>
      </c>
      <c r="E4460" s="160">
        <v>0</v>
      </c>
      <c r="F4460" s="161">
        <v>43.831075800000008</v>
      </c>
      <c r="G4460" s="162">
        <v>0</v>
      </c>
      <c r="H4460" s="162">
        <v>0</v>
      </c>
      <c r="I4460" s="162">
        <v>0</v>
      </c>
      <c r="J4460" s="162">
        <v>0</v>
      </c>
      <c r="K4460" s="163">
        <f>Лист4!E4458/1000</f>
        <v>730.51793000000009</v>
      </c>
      <c r="L4460" s="164"/>
      <c r="M4460" s="164"/>
    </row>
    <row r="4461" spans="1:13" s="173" customFormat="1" ht="18.75" customHeight="1" x14ac:dyDescent="0.25">
      <c r="A4461" s="45" t="str">
        <f>Лист4!A4459</f>
        <v>г. Астрахань, ул. Николая Ветошникова, д. 58</v>
      </c>
      <c r="B4461" s="77"/>
      <c r="C4461" s="46">
        <f t="shared" si="138"/>
        <v>437.27310100000005</v>
      </c>
      <c r="D4461" s="46">
        <f t="shared" si="139"/>
        <v>27.911049000000006</v>
      </c>
      <c r="E4461" s="160">
        <v>0</v>
      </c>
      <c r="F4461" s="161">
        <v>27.911049000000006</v>
      </c>
      <c r="G4461" s="162">
        <v>0</v>
      </c>
      <c r="H4461" s="162">
        <v>0</v>
      </c>
      <c r="I4461" s="162">
        <v>0</v>
      </c>
      <c r="J4461" s="162">
        <v>0</v>
      </c>
      <c r="K4461" s="163">
        <f>Лист4!E4459/1000</f>
        <v>465.18415000000005</v>
      </c>
      <c r="L4461" s="164"/>
      <c r="M4461" s="164"/>
    </row>
    <row r="4462" spans="1:13" s="173" customFormat="1" ht="18.75" customHeight="1" x14ac:dyDescent="0.25">
      <c r="A4462" s="45" t="str">
        <f>Лист4!A4460</f>
        <v>г. Астрахань, ул. Зеленая, д. 70</v>
      </c>
      <c r="B4462" s="77"/>
      <c r="C4462" s="46">
        <f t="shared" si="138"/>
        <v>1099.4677273999998</v>
      </c>
      <c r="D4462" s="46">
        <f t="shared" si="139"/>
        <v>12.731982599999998</v>
      </c>
      <c r="E4462" s="160">
        <v>0</v>
      </c>
      <c r="F4462" s="161">
        <v>12.731982599999998</v>
      </c>
      <c r="G4462" s="162">
        <v>0</v>
      </c>
      <c r="H4462" s="162">
        <v>0</v>
      </c>
      <c r="I4462" s="162">
        <v>0</v>
      </c>
      <c r="J4462" s="162">
        <v>900</v>
      </c>
      <c r="K4462" s="163">
        <f>Лист4!E4460/1000</f>
        <v>212.19970999999998</v>
      </c>
      <c r="L4462" s="164"/>
      <c r="M4462" s="164"/>
    </row>
    <row r="4463" spans="1:13" s="173" customFormat="1" ht="18.75" customHeight="1" x14ac:dyDescent="0.25">
      <c r="A4463" s="45" t="str">
        <f>Лист4!A4461</f>
        <v xml:space="preserve"> г. Астрахань, ул. Боевая, д.63</v>
      </c>
      <c r="B4463" s="77"/>
      <c r="C4463" s="46">
        <f t="shared" si="138"/>
        <v>392.5058914</v>
      </c>
      <c r="D4463" s="46">
        <f t="shared" si="139"/>
        <v>9.7344185999999997</v>
      </c>
      <c r="E4463" s="160">
        <v>0</v>
      </c>
      <c r="F4463" s="161">
        <v>9.7344185999999997</v>
      </c>
      <c r="G4463" s="162">
        <v>0</v>
      </c>
      <c r="H4463" s="162">
        <v>0</v>
      </c>
      <c r="I4463" s="162">
        <v>0</v>
      </c>
      <c r="J4463" s="162">
        <v>240</v>
      </c>
      <c r="K4463" s="163">
        <f>Лист4!E4461/1000</f>
        <v>162.24030999999999</v>
      </c>
      <c r="L4463" s="164"/>
      <c r="M4463" s="164"/>
    </row>
    <row r="4464" spans="1:13" s="173" customFormat="1" ht="18.75" customHeight="1" x14ac:dyDescent="0.25">
      <c r="A4464" s="45" t="str">
        <f>Лист4!A4462</f>
        <v>Астраханская область, Приволжский район, с. Евпраксино, мкр. Юность, д. 4</v>
      </c>
      <c r="B4464" s="77"/>
      <c r="C4464" s="46">
        <f t="shared" si="138"/>
        <v>73.804654600000006</v>
      </c>
      <c r="D4464" s="46">
        <f t="shared" si="139"/>
        <v>4.7109354000000003</v>
      </c>
      <c r="E4464" s="160">
        <v>0</v>
      </c>
      <c r="F4464" s="161">
        <v>4.7109354000000003</v>
      </c>
      <c r="G4464" s="162">
        <v>0</v>
      </c>
      <c r="H4464" s="162">
        <v>0</v>
      </c>
      <c r="I4464" s="162">
        <v>0</v>
      </c>
      <c r="J4464" s="162">
        <v>0</v>
      </c>
      <c r="K4464" s="163">
        <f>Лист4!E4462/1000</f>
        <v>78.515590000000003</v>
      </c>
      <c r="L4464" s="164"/>
      <c r="M4464" s="164"/>
    </row>
    <row r="4465" spans="1:13" s="173" customFormat="1" ht="18.75" customHeight="1" x14ac:dyDescent="0.25">
      <c r="A4465" s="45" t="str">
        <f>Лист4!A4463</f>
        <v>г. Астрахань, ул. Боевая, д. 72А,корп.2</v>
      </c>
      <c r="B4465" s="77"/>
      <c r="C4465" s="46">
        <f t="shared" si="138"/>
        <v>421.64562219999999</v>
      </c>
      <c r="D4465" s="46">
        <f t="shared" si="139"/>
        <v>4.6995078000000001</v>
      </c>
      <c r="E4465" s="160">
        <v>0</v>
      </c>
      <c r="F4465" s="161">
        <v>4.6995078000000001</v>
      </c>
      <c r="G4465" s="162">
        <v>0</v>
      </c>
      <c r="H4465" s="162">
        <v>0</v>
      </c>
      <c r="I4465" s="162">
        <v>0</v>
      </c>
      <c r="J4465" s="162">
        <v>348.02</v>
      </c>
      <c r="K4465" s="163">
        <f>Лист4!E4463/1000</f>
        <v>78.325130000000001</v>
      </c>
      <c r="L4465" s="164"/>
      <c r="M4465" s="164"/>
    </row>
    <row r="4466" spans="1:13" s="173" customFormat="1" ht="18.75" customHeight="1" x14ac:dyDescent="0.25">
      <c r="A4466" s="45" t="str">
        <f>Лист4!A4464</f>
        <v>г. Астрахань, ул. Набережная Казачьего Ерика, д. 149</v>
      </c>
      <c r="B4466" s="77"/>
      <c r="C4466" s="46">
        <f t="shared" si="138"/>
        <v>1051.4292426</v>
      </c>
      <c r="D4466" s="46">
        <f t="shared" si="139"/>
        <v>16.1265474</v>
      </c>
      <c r="E4466" s="160">
        <v>0</v>
      </c>
      <c r="F4466" s="161">
        <v>16.1265474</v>
      </c>
      <c r="G4466" s="162">
        <v>0</v>
      </c>
      <c r="H4466" s="162">
        <v>0</v>
      </c>
      <c r="I4466" s="162">
        <v>0</v>
      </c>
      <c r="J4466" s="162">
        <v>798.78</v>
      </c>
      <c r="K4466" s="163">
        <f>Лист4!E4464/1000</f>
        <v>268.77578999999997</v>
      </c>
      <c r="L4466" s="164"/>
      <c r="M4466" s="164"/>
    </row>
    <row r="4467" spans="1:13" s="173" customFormat="1" ht="18.75" customHeight="1" x14ac:dyDescent="0.25">
      <c r="A4467" s="45" t="str">
        <f>Лист4!A4465</f>
        <v>Астраханская область, Приволжский район, с. Бирюковка, ул. Молодежная, д. 16</v>
      </c>
      <c r="B4467" s="77"/>
      <c r="C4467" s="46">
        <f t="shared" si="138"/>
        <v>4.7993579999999998</v>
      </c>
      <c r="D4467" s="46">
        <f t="shared" si="139"/>
        <v>0.306342</v>
      </c>
      <c r="E4467" s="160">
        <v>0</v>
      </c>
      <c r="F4467" s="161">
        <v>0.306342</v>
      </c>
      <c r="G4467" s="162">
        <v>0</v>
      </c>
      <c r="H4467" s="162">
        <v>0</v>
      </c>
      <c r="I4467" s="162">
        <v>0</v>
      </c>
      <c r="J4467" s="162">
        <v>0</v>
      </c>
      <c r="K4467" s="163">
        <f>Лист4!E4465/1000</f>
        <v>5.1056999999999997</v>
      </c>
      <c r="L4467" s="164"/>
      <c r="M4467" s="164"/>
    </row>
    <row r="4468" spans="1:13" s="170" customFormat="1" ht="18.75" customHeight="1" x14ac:dyDescent="0.25">
      <c r="A4468" s="45" t="str">
        <f>Лист4!A4466</f>
        <v>г. Астрахань, ул. Яблочкова, д. 27</v>
      </c>
      <c r="B4468" s="77"/>
      <c r="C4468" s="46">
        <f t="shared" si="138"/>
        <v>605.32938420000005</v>
      </c>
      <c r="D4468" s="46">
        <f t="shared" si="139"/>
        <v>38.6380458</v>
      </c>
      <c r="E4468" s="160">
        <v>0</v>
      </c>
      <c r="F4468" s="161">
        <v>38.6380458</v>
      </c>
      <c r="G4468" s="162">
        <v>0</v>
      </c>
      <c r="H4468" s="162">
        <v>0</v>
      </c>
      <c r="I4468" s="162">
        <v>0</v>
      </c>
      <c r="J4468" s="162">
        <v>0</v>
      </c>
      <c r="K4468" s="163">
        <f>Лист4!E4466/1000</f>
        <v>643.96743000000004</v>
      </c>
      <c r="L4468" s="164"/>
      <c r="M4468" s="164"/>
    </row>
    <row r="4469" spans="1:13" s="171" customFormat="1" ht="18.75" customHeight="1" x14ac:dyDescent="0.25">
      <c r="A4469" s="45" t="str">
        <f>Лист4!A4467</f>
        <v>г. Знаменск, ул. Ленина, д. 32</v>
      </c>
      <c r="B4469" s="77"/>
      <c r="C4469" s="46">
        <f t="shared" si="138"/>
        <v>171.89083459999998</v>
      </c>
      <c r="D4469" s="46">
        <f t="shared" si="139"/>
        <v>10.971755399999999</v>
      </c>
      <c r="E4469" s="160">
        <v>0</v>
      </c>
      <c r="F4469" s="161">
        <v>10.971755399999999</v>
      </c>
      <c r="G4469" s="162">
        <v>0</v>
      </c>
      <c r="H4469" s="162">
        <v>0</v>
      </c>
      <c r="I4469" s="162">
        <v>0</v>
      </c>
      <c r="J4469" s="162">
        <v>0</v>
      </c>
      <c r="K4469" s="163">
        <f>Лист4!E4467/1000</f>
        <v>182.86258999999998</v>
      </c>
      <c r="L4469" s="164"/>
      <c r="M4469" s="164"/>
    </row>
    <row r="4470" spans="1:13" s="171" customFormat="1" ht="18.75" customHeight="1" x14ac:dyDescent="0.25">
      <c r="A4470" s="45" t="str">
        <f>Лист4!A4468</f>
        <v>г. Астрахань, ул. 11 Красной Армии, д. 8</v>
      </c>
      <c r="B4470" s="77"/>
      <c r="C4470" s="46">
        <f t="shared" si="138"/>
        <v>332.18103120000001</v>
      </c>
      <c r="D4470" s="46">
        <f t="shared" si="139"/>
        <v>14.196448800000002</v>
      </c>
      <c r="E4470" s="160">
        <v>0</v>
      </c>
      <c r="F4470" s="161">
        <v>14.196448800000002</v>
      </c>
      <c r="G4470" s="162">
        <v>0</v>
      </c>
      <c r="H4470" s="162">
        <v>0</v>
      </c>
      <c r="I4470" s="162">
        <v>0</v>
      </c>
      <c r="J4470" s="162">
        <v>109.77</v>
      </c>
      <c r="K4470" s="163">
        <f>Лист4!E4468/1000</f>
        <v>236.60748000000001</v>
      </c>
      <c r="L4470" s="164"/>
      <c r="M4470" s="164"/>
    </row>
    <row r="4471" spans="1:13" s="171" customFormat="1" ht="18.75" customHeight="1" x14ac:dyDescent="0.25">
      <c r="A4471" s="45" t="str">
        <f>Лист4!A4469</f>
        <v>Фунтовское шоссе 23 А</v>
      </c>
      <c r="B4471" s="77"/>
      <c r="C4471" s="46">
        <f t="shared" ref="C4471:C4532" si="140">K4471+J4471-F4471</f>
        <v>305.24814580000003</v>
      </c>
      <c r="D4471" s="46">
        <f t="shared" ref="D4471:D4532" si="141">F4471</f>
        <v>19.483924200000004</v>
      </c>
      <c r="E4471" s="160">
        <v>0</v>
      </c>
      <c r="F4471" s="161">
        <v>19.483924200000004</v>
      </c>
      <c r="G4471" s="162">
        <v>0</v>
      </c>
      <c r="H4471" s="162">
        <v>0</v>
      </c>
      <c r="I4471" s="162">
        <v>0</v>
      </c>
      <c r="J4471" s="162">
        <v>0</v>
      </c>
      <c r="K4471" s="163">
        <f>Лист4!E4469/1000</f>
        <v>324.73207000000002</v>
      </c>
      <c r="L4471" s="164"/>
      <c r="M4471" s="164"/>
    </row>
    <row r="4472" spans="1:13" s="171" customFormat="1" ht="18.75" customHeight="1" x14ac:dyDescent="0.25">
      <c r="A4472" s="45" t="str">
        <f>Лист4!A4470</f>
        <v>Знаменск, ул.Мира д.4</v>
      </c>
      <c r="B4472" s="77"/>
      <c r="C4472" s="46">
        <f t="shared" si="140"/>
        <v>79.01001740000001</v>
      </c>
      <c r="D4472" s="46">
        <f t="shared" si="141"/>
        <v>5.0431926000000011</v>
      </c>
      <c r="E4472" s="160">
        <v>0</v>
      </c>
      <c r="F4472" s="161">
        <v>5.0431926000000011</v>
      </c>
      <c r="G4472" s="162">
        <v>0</v>
      </c>
      <c r="H4472" s="162">
        <v>0</v>
      </c>
      <c r="I4472" s="162">
        <v>0</v>
      </c>
      <c r="J4472" s="162">
        <v>0</v>
      </c>
      <c r="K4472" s="163">
        <f>Лист4!E4470/1000</f>
        <v>84.053210000000007</v>
      </c>
      <c r="L4472" s="164"/>
      <c r="M4472" s="164"/>
    </row>
    <row r="4473" spans="1:13" s="171" customFormat="1" ht="18.75" customHeight="1" x14ac:dyDescent="0.25">
      <c r="A4473" s="45" t="str">
        <f>Лист4!A4471</f>
        <v>Астрахань, ул. Куликова д.46/1</v>
      </c>
      <c r="B4473" s="77"/>
      <c r="C4473" s="46">
        <f t="shared" si="140"/>
        <v>315.73033960000004</v>
      </c>
      <c r="D4473" s="46">
        <f t="shared" si="141"/>
        <v>20.153000400000003</v>
      </c>
      <c r="E4473" s="160">
        <v>0</v>
      </c>
      <c r="F4473" s="161">
        <v>20.153000400000003</v>
      </c>
      <c r="G4473" s="162">
        <v>0</v>
      </c>
      <c r="H4473" s="162">
        <v>0</v>
      </c>
      <c r="I4473" s="162">
        <v>0</v>
      </c>
      <c r="J4473" s="162">
        <v>0</v>
      </c>
      <c r="K4473" s="163">
        <f>Лист4!E4471/1000</f>
        <v>335.88334000000003</v>
      </c>
      <c r="L4473" s="164"/>
      <c r="M4473" s="164"/>
    </row>
    <row r="4474" spans="1:13" s="171" customFormat="1" ht="18.75" customHeight="1" x14ac:dyDescent="0.25">
      <c r="A4474" s="45" t="str">
        <f>Лист4!A4472</f>
        <v>Астрахань, Южная д. 23</v>
      </c>
      <c r="B4474" s="77"/>
      <c r="C4474" s="46">
        <f t="shared" si="140"/>
        <v>2601.2821159999999</v>
      </c>
      <c r="D4474" s="46">
        <f t="shared" si="141"/>
        <v>166.03928399999998</v>
      </c>
      <c r="E4474" s="160">
        <v>0</v>
      </c>
      <c r="F4474" s="161">
        <v>166.03928399999998</v>
      </c>
      <c r="G4474" s="162">
        <v>0</v>
      </c>
      <c r="H4474" s="162">
        <v>0</v>
      </c>
      <c r="I4474" s="162">
        <v>0</v>
      </c>
      <c r="J4474" s="162">
        <v>0</v>
      </c>
      <c r="K4474" s="163">
        <f>Лист4!E4472/1000</f>
        <v>2767.3213999999998</v>
      </c>
      <c r="L4474" s="164"/>
      <c r="M4474" s="164"/>
    </row>
    <row r="4475" spans="1:13" s="171" customFormat="1" ht="18.75" customHeight="1" x14ac:dyDescent="0.25">
      <c r="A4475" s="45" t="str">
        <f>Лист4!A4473</f>
        <v>Камызяк, Горького д. 73</v>
      </c>
      <c r="B4475" s="77"/>
      <c r="C4475" s="46">
        <f t="shared" si="140"/>
        <v>860.92460719999997</v>
      </c>
      <c r="D4475" s="46">
        <f t="shared" si="141"/>
        <v>13.4632728</v>
      </c>
      <c r="E4475" s="160">
        <v>0</v>
      </c>
      <c r="F4475" s="161">
        <v>13.4632728</v>
      </c>
      <c r="G4475" s="162">
        <v>0</v>
      </c>
      <c r="H4475" s="162">
        <v>0</v>
      </c>
      <c r="I4475" s="162">
        <v>0</v>
      </c>
      <c r="J4475" s="162">
        <v>650</v>
      </c>
      <c r="K4475" s="163">
        <f>Лист4!E4473/1000</f>
        <v>224.38788</v>
      </c>
      <c r="L4475" s="164"/>
      <c r="M4475" s="164"/>
    </row>
    <row r="4476" spans="1:13" s="171" customFormat="1" ht="18.75" customHeight="1" x14ac:dyDescent="0.25">
      <c r="A4476" s="45" t="str">
        <f>Лист4!A4474</f>
        <v>п. Ильинка, ул. Молодежная, д.42</v>
      </c>
      <c r="B4476" s="77"/>
      <c r="C4476" s="46">
        <f t="shared" si="140"/>
        <v>159.2661928</v>
      </c>
      <c r="D4476" s="46">
        <f t="shared" si="141"/>
        <v>10.1659272</v>
      </c>
      <c r="E4476" s="160">
        <v>0</v>
      </c>
      <c r="F4476" s="161">
        <v>10.1659272</v>
      </c>
      <c r="G4476" s="162">
        <v>0</v>
      </c>
      <c r="H4476" s="162">
        <v>0</v>
      </c>
      <c r="I4476" s="162">
        <v>0</v>
      </c>
      <c r="J4476" s="162">
        <v>0</v>
      </c>
      <c r="K4476" s="163">
        <f>Лист4!E4474/1000</f>
        <v>169.43212</v>
      </c>
      <c r="L4476" s="164"/>
      <c r="M4476" s="164"/>
    </row>
    <row r="4477" spans="1:13" s="171" customFormat="1" ht="18.75" customHeight="1" x14ac:dyDescent="0.25">
      <c r="A4477" s="45" t="str">
        <f>Лист4!A4475</f>
        <v>Астраханская обл. п. Лиман ул. Космонавтов д. 58</v>
      </c>
      <c r="B4477" s="77"/>
      <c r="C4477" s="46">
        <f t="shared" si="140"/>
        <v>32.632701599999997</v>
      </c>
      <c r="D4477" s="46">
        <f t="shared" si="141"/>
        <v>2.0829384000000002</v>
      </c>
      <c r="E4477" s="160">
        <v>0</v>
      </c>
      <c r="F4477" s="161">
        <v>2.0829384000000002</v>
      </c>
      <c r="G4477" s="162">
        <v>0</v>
      </c>
      <c r="H4477" s="162">
        <v>0</v>
      </c>
      <c r="I4477" s="162">
        <v>0</v>
      </c>
      <c r="J4477" s="162">
        <v>0</v>
      </c>
      <c r="K4477" s="163">
        <f>Лист4!E4475/1000</f>
        <v>34.71564</v>
      </c>
      <c r="L4477" s="164"/>
      <c r="M4477" s="164"/>
    </row>
    <row r="4478" spans="1:13" s="171" customFormat="1" ht="18.75" customHeight="1" x14ac:dyDescent="0.25">
      <c r="A4478" s="45" t="str">
        <f>Лист4!A4476</f>
        <v>Астрахань, ул. Луконина д. 12, кор.1</v>
      </c>
      <c r="B4478" s="77"/>
      <c r="C4478" s="46">
        <f t="shared" si="140"/>
        <v>786.36606160000008</v>
      </c>
      <c r="D4478" s="46">
        <f t="shared" si="141"/>
        <v>50.193578400000007</v>
      </c>
      <c r="E4478" s="160">
        <v>0</v>
      </c>
      <c r="F4478" s="161">
        <v>50.193578400000007</v>
      </c>
      <c r="G4478" s="162">
        <v>0</v>
      </c>
      <c r="H4478" s="162">
        <v>0</v>
      </c>
      <c r="I4478" s="162">
        <v>0</v>
      </c>
      <c r="J4478" s="162">
        <v>0</v>
      </c>
      <c r="K4478" s="163">
        <f>Лист4!E4476/1000</f>
        <v>836.55964000000006</v>
      </c>
      <c r="L4478" s="164"/>
      <c r="M4478" s="164"/>
    </row>
    <row r="4479" spans="1:13" s="171" customFormat="1" ht="18.75" customHeight="1" x14ac:dyDescent="0.25">
      <c r="A4479" s="45" t="str">
        <f>Лист4!A4477</f>
        <v>Астрахань, ул. С. Перовской д. 6, кор 1</v>
      </c>
      <c r="B4479" s="77"/>
      <c r="C4479" s="46">
        <f t="shared" si="140"/>
        <v>312.94708420000001</v>
      </c>
      <c r="D4479" s="46">
        <f t="shared" si="141"/>
        <v>19.975345800000003</v>
      </c>
      <c r="E4479" s="160">
        <v>0</v>
      </c>
      <c r="F4479" s="161">
        <v>19.975345800000003</v>
      </c>
      <c r="G4479" s="162">
        <v>0</v>
      </c>
      <c r="H4479" s="162">
        <v>0</v>
      </c>
      <c r="I4479" s="162">
        <v>0</v>
      </c>
      <c r="J4479" s="162">
        <v>0</v>
      </c>
      <c r="K4479" s="163">
        <f>Лист4!E4477/1000</f>
        <v>332.92243000000002</v>
      </c>
      <c r="L4479" s="164"/>
      <c r="M4479" s="164"/>
    </row>
    <row r="4480" spans="1:13" s="171" customFormat="1" ht="18.75" customHeight="1" x14ac:dyDescent="0.25">
      <c r="A4480" s="45" t="str">
        <f>Лист4!A4478</f>
        <v>Астрахань ул. Комсомольская Набережная д. 14</v>
      </c>
      <c r="B4480" s="77"/>
      <c r="C4480" s="46">
        <f t="shared" si="140"/>
        <v>519.28271480000012</v>
      </c>
      <c r="D4480" s="46">
        <f t="shared" si="141"/>
        <v>33.145705200000002</v>
      </c>
      <c r="E4480" s="160">
        <v>0</v>
      </c>
      <c r="F4480" s="161">
        <v>33.145705200000002</v>
      </c>
      <c r="G4480" s="162">
        <v>0</v>
      </c>
      <c r="H4480" s="162">
        <v>0</v>
      </c>
      <c r="I4480" s="162">
        <v>0</v>
      </c>
      <c r="J4480" s="162">
        <v>0</v>
      </c>
      <c r="K4480" s="163">
        <f>Лист4!E4478/1000</f>
        <v>552.42842000000007</v>
      </c>
      <c r="L4480" s="164"/>
      <c r="M4480" s="164"/>
    </row>
    <row r="4481" spans="1:13" s="171" customFormat="1" ht="18.75" customHeight="1" x14ac:dyDescent="0.25">
      <c r="A4481" s="45" t="str">
        <f>Лист4!A4479</f>
        <v>Камызяк, ул. Горького д. 89</v>
      </c>
      <c r="B4481" s="77"/>
      <c r="C4481" s="46">
        <f t="shared" si="140"/>
        <v>538.81254960000001</v>
      </c>
      <c r="D4481" s="46">
        <f t="shared" si="141"/>
        <v>34.3922904</v>
      </c>
      <c r="E4481" s="160">
        <v>0</v>
      </c>
      <c r="F4481" s="161">
        <v>34.3922904</v>
      </c>
      <c r="G4481" s="162">
        <v>0</v>
      </c>
      <c r="H4481" s="162">
        <v>0</v>
      </c>
      <c r="I4481" s="162">
        <v>0</v>
      </c>
      <c r="J4481" s="162">
        <v>0</v>
      </c>
      <c r="K4481" s="163">
        <f>Лист4!E4479/1000</f>
        <v>573.20483999999999</v>
      </c>
      <c r="L4481" s="164"/>
      <c r="M4481" s="164"/>
    </row>
    <row r="4482" spans="1:13" s="171" customFormat="1" ht="18.75" customHeight="1" x14ac:dyDescent="0.25">
      <c r="A4482" s="45" t="str">
        <f>Лист4!A4480</f>
        <v>Астрахань, ул. Бабаевского д.33</v>
      </c>
      <c r="B4482" s="77"/>
      <c r="C4482" s="46">
        <f t="shared" si="140"/>
        <v>448.13773380000003</v>
      </c>
      <c r="D4482" s="46">
        <f t="shared" si="141"/>
        <v>28.604536199999998</v>
      </c>
      <c r="E4482" s="160">
        <v>0</v>
      </c>
      <c r="F4482" s="161">
        <v>28.604536199999998</v>
      </c>
      <c r="G4482" s="162">
        <v>0</v>
      </c>
      <c r="H4482" s="162">
        <v>0</v>
      </c>
      <c r="I4482" s="162">
        <v>0</v>
      </c>
      <c r="J4482" s="162">
        <v>0</v>
      </c>
      <c r="K4482" s="163">
        <f>Лист4!E4480/1000</f>
        <v>476.74227000000002</v>
      </c>
      <c r="L4482" s="164"/>
      <c r="M4482" s="164"/>
    </row>
    <row r="4483" spans="1:13" s="171" customFormat="1" ht="18.75" customHeight="1" x14ac:dyDescent="0.25">
      <c r="A4483" s="45" t="str">
        <f>Лист4!A4481</f>
        <v xml:space="preserve">ул.Латышева д.6 А </v>
      </c>
      <c r="B4483" s="77"/>
      <c r="C4483" s="46">
        <f t="shared" si="140"/>
        <v>168.88619980000001</v>
      </c>
      <c r="D4483" s="46">
        <f t="shared" si="141"/>
        <v>10.779970200000001</v>
      </c>
      <c r="E4483" s="160">
        <v>0</v>
      </c>
      <c r="F4483" s="161">
        <v>10.779970200000001</v>
      </c>
      <c r="G4483" s="162">
        <v>0</v>
      </c>
      <c r="H4483" s="162">
        <v>0</v>
      </c>
      <c r="I4483" s="162">
        <v>0</v>
      </c>
      <c r="J4483" s="162">
        <v>0</v>
      </c>
      <c r="K4483" s="163">
        <f>Лист4!E4481/1000</f>
        <v>179.66617000000002</v>
      </c>
      <c r="L4483" s="164"/>
      <c r="M4483" s="164"/>
    </row>
    <row r="4484" spans="1:13" s="171" customFormat="1" ht="18.75" customHeight="1" x14ac:dyDescent="0.25">
      <c r="A4484" s="45" t="str">
        <f>Лист4!A4482</f>
        <v>Астрахань, ул. С. Перовской д.107</v>
      </c>
      <c r="B4484" s="77"/>
      <c r="C4484" s="46">
        <f t="shared" si="140"/>
        <v>479.17321559999999</v>
      </c>
      <c r="D4484" s="46">
        <f t="shared" si="141"/>
        <v>30.585524400000001</v>
      </c>
      <c r="E4484" s="160">
        <v>0</v>
      </c>
      <c r="F4484" s="161">
        <v>30.585524400000001</v>
      </c>
      <c r="G4484" s="162">
        <v>0</v>
      </c>
      <c r="H4484" s="162">
        <v>0</v>
      </c>
      <c r="I4484" s="162">
        <v>0</v>
      </c>
      <c r="J4484" s="162">
        <v>0</v>
      </c>
      <c r="K4484" s="163">
        <f>Лист4!E4482/1000</f>
        <v>509.75873999999999</v>
      </c>
      <c r="L4484" s="164"/>
      <c r="M4484" s="164"/>
    </row>
    <row r="4485" spans="1:13" s="171" customFormat="1" ht="18.75" customHeight="1" x14ac:dyDescent="0.25">
      <c r="A4485" s="45" t="str">
        <f>Лист4!A4483</f>
        <v>Камызяк, ул. М. Горького д. 85</v>
      </c>
      <c r="B4485" s="77"/>
      <c r="C4485" s="46">
        <f t="shared" si="140"/>
        <v>292.0723256</v>
      </c>
      <c r="D4485" s="46">
        <f t="shared" si="141"/>
        <v>18.642914399999999</v>
      </c>
      <c r="E4485" s="160">
        <v>0</v>
      </c>
      <c r="F4485" s="161">
        <v>18.642914399999999</v>
      </c>
      <c r="G4485" s="162">
        <v>0</v>
      </c>
      <c r="H4485" s="162">
        <v>0</v>
      </c>
      <c r="I4485" s="162">
        <v>0</v>
      </c>
      <c r="J4485" s="162">
        <v>0</v>
      </c>
      <c r="K4485" s="163">
        <f>Лист4!E4483/1000</f>
        <v>310.71523999999999</v>
      </c>
      <c r="L4485" s="164"/>
      <c r="M4485" s="164"/>
    </row>
    <row r="4486" spans="1:13" s="171" customFormat="1" ht="18.75" customHeight="1" x14ac:dyDescent="0.25">
      <c r="A4486" s="45" t="str">
        <f>Лист4!A4484</f>
        <v>Астрахань, Тургенева д. 8 Б</v>
      </c>
      <c r="B4486" s="77"/>
      <c r="C4486" s="46">
        <f t="shared" si="140"/>
        <v>169.90572379999998</v>
      </c>
      <c r="D4486" s="46">
        <f t="shared" si="141"/>
        <v>10.845046199999999</v>
      </c>
      <c r="E4486" s="160">
        <v>0</v>
      </c>
      <c r="F4486" s="161">
        <v>10.845046199999999</v>
      </c>
      <c r="G4486" s="162">
        <v>0</v>
      </c>
      <c r="H4486" s="162">
        <v>0</v>
      </c>
      <c r="I4486" s="162">
        <v>0</v>
      </c>
      <c r="J4486" s="162">
        <v>0</v>
      </c>
      <c r="K4486" s="163">
        <f>Лист4!E4484/1000</f>
        <v>180.75076999999999</v>
      </c>
      <c r="L4486" s="164"/>
      <c r="M4486" s="164"/>
    </row>
    <row r="4487" spans="1:13" s="171" customFormat="1" ht="18.75" customHeight="1" x14ac:dyDescent="0.25">
      <c r="A4487" s="45" t="str">
        <f>Лист4!A4485</f>
        <v>Астрахань, Чехова д.3</v>
      </c>
      <c r="B4487" s="77"/>
      <c r="C4487" s="46">
        <f>K4487+J4487-F4487</f>
        <v>165.29276779999998</v>
      </c>
      <c r="D4487" s="46">
        <f t="shared" si="141"/>
        <v>10.5506022</v>
      </c>
      <c r="E4487" s="160">
        <v>0</v>
      </c>
      <c r="F4487" s="161">
        <v>10.5506022</v>
      </c>
      <c r="G4487" s="162">
        <v>0</v>
      </c>
      <c r="H4487" s="162">
        <v>0</v>
      </c>
      <c r="I4487" s="162">
        <v>0</v>
      </c>
      <c r="J4487" s="162">
        <v>0</v>
      </c>
      <c r="K4487" s="163">
        <f>Лист4!E4485/1000</f>
        <v>175.84336999999999</v>
      </c>
      <c r="L4487" s="164"/>
      <c r="M4487" s="164"/>
    </row>
    <row r="4488" spans="1:13" s="171" customFormat="1" ht="18.75" customHeight="1" x14ac:dyDescent="0.25">
      <c r="A4488" s="45" t="str">
        <f>Лист4!A4486</f>
        <v>Астрахань, ул. Латышева д. 6</v>
      </c>
      <c r="B4488" s="77"/>
      <c r="C4488" s="46">
        <f t="shared" si="140"/>
        <v>376.01727</v>
      </c>
      <c r="D4488" s="46">
        <f t="shared" si="141"/>
        <v>0.70322999999999991</v>
      </c>
      <c r="E4488" s="160">
        <v>0</v>
      </c>
      <c r="F4488" s="161">
        <v>0.70322999999999991</v>
      </c>
      <c r="G4488" s="162">
        <v>0</v>
      </c>
      <c r="H4488" s="162">
        <v>0</v>
      </c>
      <c r="I4488" s="162">
        <v>0</v>
      </c>
      <c r="J4488" s="162">
        <v>365</v>
      </c>
      <c r="K4488" s="163">
        <f>Лист4!E4486/1000</f>
        <v>11.720499999999999</v>
      </c>
      <c r="L4488" s="164"/>
      <c r="M4488" s="164"/>
    </row>
    <row r="4489" spans="1:13" s="171" customFormat="1" ht="18.75" customHeight="1" x14ac:dyDescent="0.25">
      <c r="A4489" s="45" t="str">
        <f>Лист4!A4487</f>
        <v>Астрахань, ул. Звездная д. 3</v>
      </c>
      <c r="B4489" s="77"/>
      <c r="C4489" s="46">
        <f t="shared" si="140"/>
        <v>1088.4554225999998</v>
      </c>
      <c r="D4489" s="46">
        <f t="shared" si="141"/>
        <v>21.697367399999997</v>
      </c>
      <c r="E4489" s="160">
        <v>0</v>
      </c>
      <c r="F4489" s="161">
        <v>21.697367399999997</v>
      </c>
      <c r="G4489" s="162">
        <v>0</v>
      </c>
      <c r="H4489" s="162">
        <v>0</v>
      </c>
      <c r="I4489" s="162">
        <v>0</v>
      </c>
      <c r="J4489" s="162">
        <v>748.53</v>
      </c>
      <c r="K4489" s="163">
        <f>Лист4!E4487/1000</f>
        <v>361.62278999999995</v>
      </c>
      <c r="L4489" s="164"/>
      <c r="M4489" s="164"/>
    </row>
    <row r="4490" spans="1:13" s="171" customFormat="1" ht="18.75" customHeight="1" x14ac:dyDescent="0.25">
      <c r="A4490" s="45" t="str">
        <f>Лист4!A4488</f>
        <v>Астрахань, пр. Воробьева д. 12, кор. 2</v>
      </c>
      <c r="B4490" s="77"/>
      <c r="C4490" s="46">
        <f t="shared" si="140"/>
        <v>557.1474376000001</v>
      </c>
      <c r="D4490" s="46">
        <f t="shared" si="141"/>
        <v>35.562602400000003</v>
      </c>
      <c r="E4490" s="160">
        <v>0</v>
      </c>
      <c r="F4490" s="161">
        <v>35.562602400000003</v>
      </c>
      <c r="G4490" s="162">
        <v>0</v>
      </c>
      <c r="H4490" s="162">
        <v>0</v>
      </c>
      <c r="I4490" s="162">
        <v>0</v>
      </c>
      <c r="J4490" s="162">
        <v>0</v>
      </c>
      <c r="K4490" s="163">
        <f>Лист4!E4488/1000</f>
        <v>592.71004000000005</v>
      </c>
      <c r="L4490" s="164"/>
      <c r="M4490" s="164"/>
    </row>
    <row r="4491" spans="1:13" s="171" customFormat="1" ht="18.75" customHeight="1" x14ac:dyDescent="0.25">
      <c r="A4491" s="45" t="str">
        <f>Лист4!A4489</f>
        <v>г.Астрахань, Б.Алексеева, 43</v>
      </c>
      <c r="B4491" s="77"/>
      <c r="C4491" s="46">
        <f t="shared" si="140"/>
        <v>464.33579220000001</v>
      </c>
      <c r="D4491" s="46">
        <f t="shared" si="141"/>
        <v>20.734837800000001</v>
      </c>
      <c r="E4491" s="160">
        <v>0</v>
      </c>
      <c r="F4491" s="161">
        <v>20.734837800000001</v>
      </c>
      <c r="G4491" s="162">
        <v>0</v>
      </c>
      <c r="H4491" s="162">
        <v>0</v>
      </c>
      <c r="I4491" s="162">
        <v>0</v>
      </c>
      <c r="J4491" s="162">
        <f>14.89+124.6</f>
        <v>139.49</v>
      </c>
      <c r="K4491" s="163">
        <f>Лист4!E4489/1000</f>
        <v>345.58062999999999</v>
      </c>
      <c r="L4491" s="164"/>
      <c r="M4491" s="164"/>
    </row>
    <row r="4492" spans="1:13" s="171" customFormat="1" ht="18.75" customHeight="1" x14ac:dyDescent="0.25">
      <c r="A4492" s="45" t="str">
        <f>Лист4!A4490</f>
        <v>Астраханская обл. Приволжский р-н, с. Началово ул. Фаломеева д. 2 А</v>
      </c>
      <c r="B4492" s="77"/>
      <c r="C4492" s="46">
        <f t="shared" si="140"/>
        <v>83.660140999999996</v>
      </c>
      <c r="D4492" s="46">
        <f t="shared" si="141"/>
        <v>5.3400089999999993</v>
      </c>
      <c r="E4492" s="160">
        <v>0</v>
      </c>
      <c r="F4492" s="161">
        <v>5.3400089999999993</v>
      </c>
      <c r="G4492" s="162">
        <v>0</v>
      </c>
      <c r="H4492" s="162">
        <v>0</v>
      </c>
      <c r="I4492" s="162">
        <v>0</v>
      </c>
      <c r="J4492" s="162">
        <v>0</v>
      </c>
      <c r="K4492" s="163">
        <f>Лист4!E4490/1000</f>
        <v>89.000149999999991</v>
      </c>
      <c r="L4492" s="164"/>
      <c r="M4492" s="164"/>
    </row>
    <row r="4493" spans="1:13" s="171" customFormat="1" ht="18.75" customHeight="1" x14ac:dyDescent="0.25">
      <c r="A4493" s="45" t="str">
        <f>Лист4!A4491</f>
        <v>Астрахань, ул. Румынская д. 16</v>
      </c>
      <c r="B4493" s="77"/>
      <c r="C4493" s="46">
        <f t="shared" si="140"/>
        <v>1017.2701620000001</v>
      </c>
      <c r="D4493" s="46">
        <f t="shared" si="141"/>
        <v>64.932138000000009</v>
      </c>
      <c r="E4493" s="160">
        <v>0</v>
      </c>
      <c r="F4493" s="161">
        <v>64.932138000000009</v>
      </c>
      <c r="G4493" s="162">
        <v>0</v>
      </c>
      <c r="H4493" s="162">
        <v>0</v>
      </c>
      <c r="I4493" s="162">
        <v>0</v>
      </c>
      <c r="J4493" s="162">
        <v>0</v>
      </c>
      <c r="K4493" s="163">
        <f>Лист4!E4491/1000</f>
        <v>1082.2023000000002</v>
      </c>
      <c r="L4493" s="164"/>
      <c r="M4493" s="164"/>
    </row>
    <row r="4494" spans="1:13" s="171" customFormat="1" ht="18.75" customHeight="1" x14ac:dyDescent="0.25">
      <c r="A4494" s="45" t="str">
        <f>Лист4!A4492</f>
        <v>Астрахань, ул. Челябинская д. 24</v>
      </c>
      <c r="B4494" s="77"/>
      <c r="C4494" s="46">
        <f t="shared" si="140"/>
        <v>566.07276439999998</v>
      </c>
      <c r="D4494" s="46">
        <f t="shared" si="141"/>
        <v>12.225495599999999</v>
      </c>
      <c r="E4494" s="160">
        <v>0</v>
      </c>
      <c r="F4494" s="161">
        <v>12.225495599999999</v>
      </c>
      <c r="G4494" s="162">
        <v>0</v>
      </c>
      <c r="H4494" s="162">
        <v>0</v>
      </c>
      <c r="I4494" s="162">
        <v>0</v>
      </c>
      <c r="J4494" s="162">
        <v>374.54</v>
      </c>
      <c r="K4494" s="163">
        <f>Лист4!E4492/1000</f>
        <v>203.75826000000001</v>
      </c>
      <c r="L4494" s="164"/>
      <c r="M4494" s="164"/>
    </row>
    <row r="4495" spans="1:13" s="171" customFormat="1" ht="18.75" customHeight="1" x14ac:dyDescent="0.25">
      <c r="A4495" s="45" t="str">
        <f>Лист4!A4493</f>
        <v>Астрахань, ул. Б. Алексеева д.43 корп.1</v>
      </c>
      <c r="B4495" s="77"/>
      <c r="C4495" s="46">
        <f t="shared" si="140"/>
        <v>1195.6903870000001</v>
      </c>
      <c r="D4495" s="46">
        <f t="shared" si="141"/>
        <v>76.320662999999996</v>
      </c>
      <c r="E4495" s="160">
        <v>0</v>
      </c>
      <c r="F4495" s="161">
        <v>76.320662999999996</v>
      </c>
      <c r="G4495" s="162">
        <v>0</v>
      </c>
      <c r="H4495" s="162">
        <v>0</v>
      </c>
      <c r="I4495" s="162">
        <v>0</v>
      </c>
      <c r="J4495" s="162">
        <v>0</v>
      </c>
      <c r="K4495" s="163">
        <f>Лист4!E4493/1000</f>
        <v>1272.0110500000001</v>
      </c>
      <c r="L4495" s="164"/>
      <c r="M4495" s="164"/>
    </row>
    <row r="4496" spans="1:13" s="171" customFormat="1" ht="18.75" customHeight="1" x14ac:dyDescent="0.25">
      <c r="A4496" s="45" t="str">
        <f>Лист4!A4494</f>
        <v>Астрахань, ул. Луконина д.9</v>
      </c>
      <c r="B4496" s="77"/>
      <c r="C4496" s="46">
        <f t="shared" si="140"/>
        <v>1355.2346035999999</v>
      </c>
      <c r="D4496" s="46">
        <f t="shared" si="141"/>
        <v>86.5043364</v>
      </c>
      <c r="E4496" s="160">
        <v>0</v>
      </c>
      <c r="F4496" s="161">
        <v>86.5043364</v>
      </c>
      <c r="G4496" s="162">
        <v>0</v>
      </c>
      <c r="H4496" s="162">
        <v>0</v>
      </c>
      <c r="I4496" s="162">
        <v>0</v>
      </c>
      <c r="J4496" s="162">
        <v>0</v>
      </c>
      <c r="K4496" s="163">
        <f>Лист4!E4494/1000</f>
        <v>1441.73894</v>
      </c>
      <c r="L4496" s="164"/>
      <c r="M4496" s="164"/>
    </row>
    <row r="4497" spans="1:13" s="171" customFormat="1" ht="18.75" customHeight="1" x14ac:dyDescent="0.25">
      <c r="A4497" s="45" t="str">
        <f>Лист4!A4495</f>
        <v>с. Яндыки, ул. Набережная д.157</v>
      </c>
      <c r="B4497" s="77"/>
      <c r="C4497" s="46">
        <f t="shared" si="140"/>
        <v>51.374186600000002</v>
      </c>
      <c r="D4497" s="46">
        <f t="shared" si="141"/>
        <v>3.2792034000000001</v>
      </c>
      <c r="E4497" s="160">
        <v>0</v>
      </c>
      <c r="F4497" s="161">
        <v>3.2792034000000001</v>
      </c>
      <c r="G4497" s="162">
        <v>0</v>
      </c>
      <c r="H4497" s="162">
        <v>0</v>
      </c>
      <c r="I4497" s="162">
        <v>0</v>
      </c>
      <c r="J4497" s="162">
        <v>0</v>
      </c>
      <c r="K4497" s="163">
        <f>Лист4!E4495/1000</f>
        <v>54.653390000000002</v>
      </c>
      <c r="L4497" s="164"/>
      <c r="M4497" s="164"/>
    </row>
    <row r="4498" spans="1:13" s="171" customFormat="1" ht="18.75" customHeight="1" x14ac:dyDescent="0.25">
      <c r="A4498" s="45" t="str">
        <f>Лист4!A4496</f>
        <v>г.Астрахань, ул. Бахтемирская, 7</v>
      </c>
      <c r="B4498" s="77"/>
      <c r="C4498" s="46">
        <f t="shared" si="140"/>
        <v>264.39537919999998</v>
      </c>
      <c r="D4498" s="46">
        <f t="shared" si="141"/>
        <v>16.876300799999999</v>
      </c>
      <c r="E4498" s="160">
        <v>0</v>
      </c>
      <c r="F4498" s="161">
        <v>16.876300799999999</v>
      </c>
      <c r="G4498" s="162">
        <v>0</v>
      </c>
      <c r="H4498" s="162">
        <v>0</v>
      </c>
      <c r="I4498" s="162">
        <v>0</v>
      </c>
      <c r="J4498" s="162">
        <v>0</v>
      </c>
      <c r="K4498" s="163">
        <f>Лист4!E4496/1000</f>
        <v>281.27168</v>
      </c>
      <c r="L4498" s="164"/>
      <c r="M4498" s="164"/>
    </row>
    <row r="4499" spans="1:13" s="171" customFormat="1" ht="18.75" customHeight="1" x14ac:dyDescent="0.25">
      <c r="A4499" s="45" t="str">
        <f>Лист4!A4497</f>
        <v>г. Астрахань, ул. Савушкина, 33 корп.1</v>
      </c>
      <c r="B4499" s="77"/>
      <c r="C4499" s="46">
        <f t="shared" si="140"/>
        <v>592.30428819999997</v>
      </c>
      <c r="D4499" s="46">
        <f t="shared" si="141"/>
        <v>1.1747418000000001</v>
      </c>
      <c r="E4499" s="160">
        <v>0</v>
      </c>
      <c r="F4499" s="161">
        <v>1.1747418000000001</v>
      </c>
      <c r="G4499" s="162">
        <v>0</v>
      </c>
      <c r="H4499" s="162">
        <v>0</v>
      </c>
      <c r="I4499" s="162">
        <v>0</v>
      </c>
      <c r="J4499" s="162">
        <v>573.9</v>
      </c>
      <c r="K4499" s="163">
        <f>Лист4!E4497/1000</f>
        <v>19.579029999999999</v>
      </c>
      <c r="L4499" s="164"/>
      <c r="M4499" s="164"/>
    </row>
    <row r="4500" spans="1:13" s="171" customFormat="1" ht="18.75" customHeight="1" x14ac:dyDescent="0.25">
      <c r="A4500" s="45" t="str">
        <f>Лист4!A4498</f>
        <v>г. Астрахань, ул. Б. Алексеева, 45</v>
      </c>
      <c r="B4500" s="77"/>
      <c r="C4500" s="46">
        <f t="shared" si="140"/>
        <v>1529.9300597999998</v>
      </c>
      <c r="D4500" s="46">
        <f t="shared" si="141"/>
        <v>97.655110199999982</v>
      </c>
      <c r="E4500" s="160">
        <v>0</v>
      </c>
      <c r="F4500" s="161">
        <v>97.655110199999982</v>
      </c>
      <c r="G4500" s="162">
        <v>0</v>
      </c>
      <c r="H4500" s="162">
        <v>0</v>
      </c>
      <c r="I4500" s="162">
        <v>0</v>
      </c>
      <c r="J4500" s="162">
        <v>0</v>
      </c>
      <c r="K4500" s="163">
        <f>Лист4!E4498/1000</f>
        <v>1627.5851699999998</v>
      </c>
      <c r="L4500" s="164"/>
      <c r="M4500" s="164"/>
    </row>
    <row r="4501" spans="1:13" s="171" customFormat="1" ht="18.75" customHeight="1" x14ac:dyDescent="0.25">
      <c r="A4501" s="45" t="str">
        <f>Лист4!A4499</f>
        <v>г. Астрахань, ул. Татищева, корп.31</v>
      </c>
      <c r="B4501" s="77"/>
      <c r="C4501" s="46">
        <f t="shared" si="140"/>
        <v>51.208840599999995</v>
      </c>
      <c r="D4501" s="46">
        <f t="shared" si="141"/>
        <v>3.2686493999999997</v>
      </c>
      <c r="E4501" s="160">
        <v>0</v>
      </c>
      <c r="F4501" s="161">
        <v>3.2686493999999997</v>
      </c>
      <c r="G4501" s="162">
        <v>0</v>
      </c>
      <c r="H4501" s="162">
        <v>0</v>
      </c>
      <c r="I4501" s="162">
        <v>0</v>
      </c>
      <c r="J4501" s="162">
        <v>0</v>
      </c>
      <c r="K4501" s="163">
        <f>Лист4!E4499/1000</f>
        <v>54.477489999999996</v>
      </c>
      <c r="L4501" s="164"/>
      <c r="M4501" s="164"/>
    </row>
    <row r="4502" spans="1:13" s="171" customFormat="1" ht="18.75" customHeight="1" x14ac:dyDescent="0.25">
      <c r="A4502" s="45" t="str">
        <f>Лист4!A4500</f>
        <v>г. Астрахань, ул. Сен-Сисона, д.33 корп.1</v>
      </c>
      <c r="B4502" s="77"/>
      <c r="C4502" s="46">
        <f t="shared" si="140"/>
        <v>177.52999800000001</v>
      </c>
      <c r="D4502" s="46">
        <f t="shared" si="141"/>
        <v>11.331702000000002</v>
      </c>
      <c r="E4502" s="160">
        <v>0</v>
      </c>
      <c r="F4502" s="161">
        <v>11.331702000000002</v>
      </c>
      <c r="G4502" s="162">
        <v>0</v>
      </c>
      <c r="H4502" s="162">
        <v>0</v>
      </c>
      <c r="I4502" s="162">
        <v>0</v>
      </c>
      <c r="J4502" s="162">
        <v>0</v>
      </c>
      <c r="K4502" s="163">
        <f>Лист4!E4500/1000</f>
        <v>188.86170000000001</v>
      </c>
      <c r="L4502" s="164"/>
      <c r="M4502" s="164"/>
    </row>
    <row r="4503" spans="1:13" s="171" customFormat="1" ht="18.75" customHeight="1" x14ac:dyDescent="0.25">
      <c r="A4503" s="45" t="str">
        <f>Лист4!A4501</f>
        <v>г. Астрахань, ул. 11 Кр. Армии, д.1</v>
      </c>
      <c r="B4503" s="77"/>
      <c r="C4503" s="46">
        <f t="shared" si="140"/>
        <v>1098.7788696</v>
      </c>
      <c r="D4503" s="46">
        <f t="shared" si="141"/>
        <v>1.4539704</v>
      </c>
      <c r="E4503" s="160">
        <v>0</v>
      </c>
      <c r="F4503" s="161">
        <v>1.4539704</v>
      </c>
      <c r="G4503" s="162">
        <v>0</v>
      </c>
      <c r="H4503" s="162">
        <v>0</v>
      </c>
      <c r="I4503" s="162">
        <v>0</v>
      </c>
      <c r="J4503" s="162">
        <f>216+330+530</f>
        <v>1076</v>
      </c>
      <c r="K4503" s="163">
        <f>Лист4!E4501/1000</f>
        <v>24.232839999999999</v>
      </c>
      <c r="L4503" s="164"/>
      <c r="M4503" s="164"/>
    </row>
    <row r="4504" spans="1:13" s="171" customFormat="1" ht="18.75" customHeight="1" x14ac:dyDescent="0.25">
      <c r="A4504" s="45" t="str">
        <f>Лист4!A4502</f>
        <v>г. Астрахань, ул. Волгоградская, д.85 В</v>
      </c>
      <c r="B4504" s="77"/>
      <c r="C4504" s="46">
        <f t="shared" si="140"/>
        <v>191.54869739999998</v>
      </c>
      <c r="D4504" s="46">
        <f t="shared" si="141"/>
        <v>12.2265126</v>
      </c>
      <c r="E4504" s="160">
        <v>0</v>
      </c>
      <c r="F4504" s="161">
        <v>12.2265126</v>
      </c>
      <c r="G4504" s="162">
        <v>0</v>
      </c>
      <c r="H4504" s="162">
        <v>0</v>
      </c>
      <c r="I4504" s="162">
        <v>0</v>
      </c>
      <c r="J4504" s="162">
        <v>0</v>
      </c>
      <c r="K4504" s="163">
        <f>Лист4!E4502/1000</f>
        <v>203.77520999999999</v>
      </c>
      <c r="L4504" s="164"/>
      <c r="M4504" s="164"/>
    </row>
    <row r="4505" spans="1:13" s="171" customFormat="1" ht="18.75" customHeight="1" x14ac:dyDescent="0.25">
      <c r="A4505" s="45" t="str">
        <f>Лист4!A4503</f>
        <v>г. Астрахань, ул. Баумана, д.11</v>
      </c>
      <c r="B4505" s="77"/>
      <c r="C4505" s="46">
        <f t="shared" si="140"/>
        <v>581.69279280000001</v>
      </c>
      <c r="D4505" s="46">
        <f t="shared" si="141"/>
        <v>37.129327199999999</v>
      </c>
      <c r="E4505" s="160">
        <v>0</v>
      </c>
      <c r="F4505" s="161">
        <v>37.129327199999999</v>
      </c>
      <c r="G4505" s="162">
        <v>0</v>
      </c>
      <c r="H4505" s="162">
        <v>0</v>
      </c>
      <c r="I4505" s="162">
        <v>0</v>
      </c>
      <c r="J4505" s="162">
        <v>0</v>
      </c>
      <c r="K4505" s="163">
        <f>Лист4!E4503/1000</f>
        <v>618.82212000000004</v>
      </c>
      <c r="L4505" s="164"/>
      <c r="M4505" s="164"/>
    </row>
    <row r="4506" spans="1:13" s="171" customFormat="1" ht="18.75" customHeight="1" x14ac:dyDescent="0.25">
      <c r="A4506" s="45" t="str">
        <f>Лист4!A4504</f>
        <v>г. Астрахань, ул. 3-я Зеленгинская д.2 корп.2</v>
      </c>
      <c r="B4506" s="77"/>
      <c r="C4506" s="46">
        <f t="shared" si="140"/>
        <v>817.44272480000006</v>
      </c>
      <c r="D4506" s="46">
        <f t="shared" si="141"/>
        <v>52.1771952</v>
      </c>
      <c r="E4506" s="160">
        <v>0</v>
      </c>
      <c r="F4506" s="161">
        <v>52.1771952</v>
      </c>
      <c r="G4506" s="162">
        <v>0</v>
      </c>
      <c r="H4506" s="162">
        <v>0</v>
      </c>
      <c r="I4506" s="162">
        <v>0</v>
      </c>
      <c r="J4506" s="162">
        <v>0</v>
      </c>
      <c r="K4506" s="163">
        <f>Лист4!E4504/1000</f>
        <v>869.61992000000009</v>
      </c>
      <c r="L4506" s="164"/>
      <c r="M4506" s="164"/>
    </row>
    <row r="4507" spans="1:13" s="171" customFormat="1" ht="18.75" customHeight="1" x14ac:dyDescent="0.25">
      <c r="A4507" s="45" t="str">
        <f>Лист4!A4505</f>
        <v>г. Астрахань, ул. Н. Островского, д.4</v>
      </c>
      <c r="B4507" s="77"/>
      <c r="C4507" s="46">
        <f t="shared" si="140"/>
        <v>437.63342179999995</v>
      </c>
      <c r="D4507" s="46">
        <f t="shared" si="141"/>
        <v>27.934048199999999</v>
      </c>
      <c r="E4507" s="160">
        <v>0</v>
      </c>
      <c r="F4507" s="161">
        <v>27.934048199999999</v>
      </c>
      <c r="G4507" s="162">
        <v>0</v>
      </c>
      <c r="H4507" s="162">
        <v>0</v>
      </c>
      <c r="I4507" s="162">
        <v>0</v>
      </c>
      <c r="J4507" s="162">
        <v>0</v>
      </c>
      <c r="K4507" s="163">
        <f>Лист4!E4505/1000</f>
        <v>465.56746999999996</v>
      </c>
      <c r="L4507" s="164"/>
      <c r="M4507" s="164"/>
    </row>
    <row r="4508" spans="1:13" s="171" customFormat="1" ht="18.75" customHeight="1" x14ac:dyDescent="0.25">
      <c r="A4508" s="45" t="str">
        <f>Лист4!A4506</f>
        <v>г. Астрахань, ул. Дзержинского, д.56 Б</v>
      </c>
      <c r="B4508" s="77"/>
      <c r="C4508" s="46">
        <f t="shared" si="140"/>
        <v>320.88866479999996</v>
      </c>
      <c r="D4508" s="46">
        <f t="shared" si="141"/>
        <v>20.482255199999997</v>
      </c>
      <c r="E4508" s="160">
        <v>0</v>
      </c>
      <c r="F4508" s="161">
        <v>20.482255199999997</v>
      </c>
      <c r="G4508" s="162">
        <v>0</v>
      </c>
      <c r="H4508" s="162">
        <v>0</v>
      </c>
      <c r="I4508" s="162">
        <v>0</v>
      </c>
      <c r="J4508" s="162">
        <v>0</v>
      </c>
      <c r="K4508" s="163">
        <f>Лист4!E4506/1000</f>
        <v>341.37091999999996</v>
      </c>
      <c r="L4508" s="164"/>
      <c r="M4508" s="164"/>
    </row>
    <row r="4509" spans="1:13" s="171" customFormat="1" ht="18.75" customHeight="1" x14ac:dyDescent="0.25">
      <c r="A4509" s="45" t="str">
        <f>Лист4!A4507</f>
        <v>с. Яндыки, ул. Набережная, д.155</v>
      </c>
      <c r="B4509" s="77"/>
      <c r="C4509" s="46">
        <f t="shared" si="140"/>
        <v>91.457046200000008</v>
      </c>
      <c r="D4509" s="46">
        <f t="shared" si="141"/>
        <v>5.8376837999999998</v>
      </c>
      <c r="E4509" s="160">
        <v>0</v>
      </c>
      <c r="F4509" s="161">
        <v>5.8376837999999998</v>
      </c>
      <c r="G4509" s="162">
        <v>0</v>
      </c>
      <c r="H4509" s="162">
        <v>0</v>
      </c>
      <c r="I4509" s="162">
        <v>0</v>
      </c>
      <c r="J4509" s="162">
        <v>0</v>
      </c>
      <c r="K4509" s="163">
        <f>Лист4!E4507/1000</f>
        <v>97.294730000000001</v>
      </c>
      <c r="L4509" s="164"/>
      <c r="M4509" s="164"/>
    </row>
    <row r="4510" spans="1:13" s="171" customFormat="1" ht="18.75" customHeight="1" x14ac:dyDescent="0.25">
      <c r="A4510" s="45" t="str">
        <f>Лист4!A4508</f>
        <v>г. Астрахань, 1-я Котельная, д.4 А</v>
      </c>
      <c r="B4510" s="77"/>
      <c r="C4510" s="46">
        <f t="shared" si="140"/>
        <v>813.55020359999992</v>
      </c>
      <c r="D4510" s="46">
        <f t="shared" si="141"/>
        <v>51.928736400000005</v>
      </c>
      <c r="E4510" s="160">
        <v>0</v>
      </c>
      <c r="F4510" s="161">
        <v>51.928736400000005</v>
      </c>
      <c r="G4510" s="162">
        <v>0</v>
      </c>
      <c r="H4510" s="162">
        <v>0</v>
      </c>
      <c r="I4510" s="162">
        <v>0</v>
      </c>
      <c r="J4510" s="162">
        <v>0</v>
      </c>
      <c r="K4510" s="163">
        <f>Лист4!E4508/1000</f>
        <v>865.47893999999997</v>
      </c>
      <c r="L4510" s="164"/>
      <c r="M4510" s="164"/>
    </row>
    <row r="4511" spans="1:13" s="171" customFormat="1" ht="18.75" customHeight="1" x14ac:dyDescent="0.25">
      <c r="A4511" s="45" t="str">
        <f>Лист4!A4509</f>
        <v>г. Камызяк, ул. М. Горького, д.69</v>
      </c>
      <c r="B4511" s="77"/>
      <c r="C4511" s="46">
        <f t="shared" si="140"/>
        <v>422.29214239999999</v>
      </c>
      <c r="D4511" s="46">
        <f t="shared" si="141"/>
        <v>26.954817599999998</v>
      </c>
      <c r="E4511" s="160">
        <v>0</v>
      </c>
      <c r="F4511" s="161">
        <v>26.954817599999998</v>
      </c>
      <c r="G4511" s="162">
        <v>0</v>
      </c>
      <c r="H4511" s="162">
        <v>0</v>
      </c>
      <c r="I4511" s="162">
        <v>0</v>
      </c>
      <c r="J4511" s="162">
        <v>0</v>
      </c>
      <c r="K4511" s="163">
        <f>Лист4!E4509/1000</f>
        <v>449.24696</v>
      </c>
      <c r="L4511" s="164"/>
      <c r="M4511" s="164"/>
    </row>
    <row r="4512" spans="1:13" s="171" customFormat="1" ht="18.75" customHeight="1" x14ac:dyDescent="0.25">
      <c r="A4512" s="45" t="str">
        <f>Лист4!A4510</f>
        <v>г. астрахань, ул. Савушкина, д.15</v>
      </c>
      <c r="B4512" s="77"/>
      <c r="C4512" s="46">
        <f t="shared" si="140"/>
        <v>440.35434620000007</v>
      </c>
      <c r="D4512" s="46">
        <f t="shared" si="141"/>
        <v>10.7153838</v>
      </c>
      <c r="E4512" s="160">
        <v>0</v>
      </c>
      <c r="F4512" s="161">
        <v>10.7153838</v>
      </c>
      <c r="G4512" s="162">
        <v>0</v>
      </c>
      <c r="H4512" s="162">
        <v>0</v>
      </c>
      <c r="I4512" s="162">
        <v>0</v>
      </c>
      <c r="J4512" s="162">
        <f>132+140.48</f>
        <v>272.48</v>
      </c>
      <c r="K4512" s="163">
        <f>Лист4!E4510/1000</f>
        <v>178.58973</v>
      </c>
      <c r="L4512" s="164"/>
      <c r="M4512" s="164"/>
    </row>
    <row r="4513" spans="1:13" s="171" customFormat="1" ht="18.75" customHeight="1" x14ac:dyDescent="0.25">
      <c r="A4513" s="45" t="str">
        <f>Лист4!A4511</f>
        <v>с. Каралат, ул. Ленина д.59</v>
      </c>
      <c r="B4513" s="77"/>
      <c r="C4513" s="46">
        <f t="shared" si="140"/>
        <v>103.273382</v>
      </c>
      <c r="D4513" s="46">
        <f t="shared" si="141"/>
        <v>6.5919180000000006</v>
      </c>
      <c r="E4513" s="160">
        <v>0</v>
      </c>
      <c r="F4513" s="161">
        <v>6.5919180000000006</v>
      </c>
      <c r="G4513" s="162">
        <v>0</v>
      </c>
      <c r="H4513" s="162">
        <v>0</v>
      </c>
      <c r="I4513" s="162">
        <v>0</v>
      </c>
      <c r="J4513" s="162">
        <v>0</v>
      </c>
      <c r="K4513" s="163">
        <f>Лист4!E4511/1000</f>
        <v>109.8653</v>
      </c>
      <c r="L4513" s="164"/>
      <c r="M4513" s="164"/>
    </row>
    <row r="4514" spans="1:13" s="171" customFormat="1" ht="18.75" customHeight="1" x14ac:dyDescent="0.25">
      <c r="A4514" s="45" t="str">
        <f>Лист4!A4512</f>
        <v>г. Камызяк, ул. М. Горького, д.77</v>
      </c>
      <c r="B4514" s="77"/>
      <c r="C4514" s="46">
        <f t="shared" si="140"/>
        <v>612.96444959999997</v>
      </c>
      <c r="D4514" s="46">
        <f t="shared" si="141"/>
        <v>39.125390400000001</v>
      </c>
      <c r="E4514" s="160">
        <v>0</v>
      </c>
      <c r="F4514" s="161">
        <v>39.125390400000001</v>
      </c>
      <c r="G4514" s="162">
        <v>0</v>
      </c>
      <c r="H4514" s="162">
        <v>0</v>
      </c>
      <c r="I4514" s="162">
        <v>0</v>
      </c>
      <c r="J4514" s="162">
        <v>0</v>
      </c>
      <c r="K4514" s="163">
        <f>Лист4!E4512/1000</f>
        <v>652.08983999999998</v>
      </c>
      <c r="L4514" s="164"/>
      <c r="M4514" s="164"/>
    </row>
    <row r="4515" spans="1:13" s="171" customFormat="1" ht="18.75" customHeight="1" x14ac:dyDescent="0.25">
      <c r="A4515" s="45" t="str">
        <f>Лист4!A4513</f>
        <v>г. Астрахань, пр. Воробьева, д.14</v>
      </c>
      <c r="B4515" s="77"/>
      <c r="C4515" s="46">
        <f t="shared" si="140"/>
        <v>665.84033320000003</v>
      </c>
      <c r="D4515" s="46">
        <f t="shared" si="141"/>
        <v>42.500446799999999</v>
      </c>
      <c r="E4515" s="160">
        <v>0</v>
      </c>
      <c r="F4515" s="161">
        <v>42.500446799999999</v>
      </c>
      <c r="G4515" s="162">
        <v>0</v>
      </c>
      <c r="H4515" s="162">
        <v>0</v>
      </c>
      <c r="I4515" s="162">
        <v>0</v>
      </c>
      <c r="J4515" s="162">
        <v>0</v>
      </c>
      <c r="K4515" s="163">
        <f>Лист4!E4513/1000</f>
        <v>708.34078</v>
      </c>
      <c r="L4515" s="164"/>
      <c r="M4515" s="164"/>
    </row>
    <row r="4516" spans="1:13" s="171" customFormat="1" ht="18.75" customHeight="1" x14ac:dyDescent="0.25">
      <c r="A4516" s="45" t="str">
        <f>Лист4!A4514</f>
        <v>г. Астрахань, ул. Савушкина, д.29</v>
      </c>
      <c r="B4516" s="77"/>
      <c r="C4516" s="46">
        <f t="shared" si="140"/>
        <v>353.64219240000006</v>
      </c>
      <c r="D4516" s="46">
        <f t="shared" si="141"/>
        <v>4.0622676000000002</v>
      </c>
      <c r="E4516" s="160">
        <v>0</v>
      </c>
      <c r="F4516" s="161">
        <v>4.0622676000000002</v>
      </c>
      <c r="G4516" s="162">
        <v>0</v>
      </c>
      <c r="H4516" s="162">
        <v>0</v>
      </c>
      <c r="I4516" s="162">
        <v>0</v>
      </c>
      <c r="J4516" s="162">
        <v>290</v>
      </c>
      <c r="K4516" s="163">
        <f>Лист4!E4514/1000</f>
        <v>67.704460000000012</v>
      </c>
      <c r="L4516" s="164"/>
      <c r="M4516" s="164"/>
    </row>
    <row r="4517" spans="1:13" s="171" customFormat="1" ht="18.75" customHeight="1" x14ac:dyDescent="0.25">
      <c r="A4517" s="45" t="str">
        <f>Лист4!A4515</f>
        <v>г. Астрахань, ул. Нариманова, 2 Д</v>
      </c>
      <c r="B4517" s="77"/>
      <c r="C4517" s="46">
        <f t="shared" si="140"/>
        <v>874.00685099999998</v>
      </c>
      <c r="D4517" s="46">
        <f t="shared" si="141"/>
        <v>32.069799000000003</v>
      </c>
      <c r="E4517" s="160">
        <v>0</v>
      </c>
      <c r="F4517" s="161">
        <v>32.069799000000003</v>
      </c>
      <c r="G4517" s="162">
        <v>0</v>
      </c>
      <c r="H4517" s="162">
        <v>0</v>
      </c>
      <c r="I4517" s="162">
        <v>0</v>
      </c>
      <c r="J4517" s="162">
        <v>371.58</v>
      </c>
      <c r="K4517" s="163">
        <f>Лист4!E4515/1000</f>
        <v>534.49665000000005</v>
      </c>
      <c r="L4517" s="164"/>
      <c r="M4517" s="164"/>
    </row>
    <row r="4518" spans="1:13" s="171" customFormat="1" ht="18.75" customHeight="1" x14ac:dyDescent="0.25">
      <c r="A4518" s="45" t="str">
        <f>Лист4!A4516</f>
        <v>Астрахань, пл. Карла Маркса д. 3, кор. 1</v>
      </c>
      <c r="B4518" s="77"/>
      <c r="C4518" s="46">
        <f t="shared" si="140"/>
        <v>204.20548719999999</v>
      </c>
      <c r="D4518" s="46">
        <f t="shared" si="141"/>
        <v>13.034392799999999</v>
      </c>
      <c r="E4518" s="160">
        <v>0</v>
      </c>
      <c r="F4518" s="161">
        <v>13.034392799999999</v>
      </c>
      <c r="G4518" s="162">
        <v>0</v>
      </c>
      <c r="H4518" s="162">
        <v>0</v>
      </c>
      <c r="I4518" s="162">
        <v>0</v>
      </c>
      <c r="J4518" s="162">
        <v>0</v>
      </c>
      <c r="K4518" s="163">
        <f>Лист4!E4516/1000</f>
        <v>217.23988</v>
      </c>
      <c r="L4518" s="164"/>
      <c r="M4518" s="164"/>
    </row>
    <row r="4519" spans="1:13" s="171" customFormat="1" ht="18.75" customHeight="1" x14ac:dyDescent="0.25">
      <c r="A4519" s="45" t="str">
        <f>Лист4!A4517</f>
        <v>г.Астрахань, Комсомольская Набережная, 18</v>
      </c>
      <c r="B4519" s="77"/>
      <c r="C4519" s="46">
        <f t="shared" si="140"/>
        <v>312.60959600000001</v>
      </c>
      <c r="D4519" s="46">
        <f t="shared" si="141"/>
        <v>19.953803999999998</v>
      </c>
      <c r="E4519" s="160">
        <v>0</v>
      </c>
      <c r="F4519" s="161">
        <v>19.953803999999998</v>
      </c>
      <c r="G4519" s="162">
        <v>0</v>
      </c>
      <c r="H4519" s="162">
        <v>0</v>
      </c>
      <c r="I4519" s="162">
        <v>0</v>
      </c>
      <c r="J4519" s="162">
        <v>0</v>
      </c>
      <c r="K4519" s="163">
        <f>Лист4!E4517/1000</f>
        <v>332.5634</v>
      </c>
      <c r="L4519" s="164"/>
      <c r="M4519" s="164"/>
    </row>
    <row r="4520" spans="1:13" s="171" customFormat="1" ht="18.75" customHeight="1" x14ac:dyDescent="0.25">
      <c r="A4520" s="45" t="str">
        <f>Лист4!A4518</f>
        <v>г.Астрахань, Жилая, 9, кор. 4</v>
      </c>
      <c r="B4520" s="77"/>
      <c r="C4520" s="46">
        <f t="shared" si="140"/>
        <v>960.10285880000004</v>
      </c>
      <c r="D4520" s="46">
        <f t="shared" si="141"/>
        <v>61.283161200000009</v>
      </c>
      <c r="E4520" s="160">
        <v>0</v>
      </c>
      <c r="F4520" s="161">
        <v>61.283161200000009</v>
      </c>
      <c r="G4520" s="162">
        <v>0</v>
      </c>
      <c r="H4520" s="162">
        <v>0</v>
      </c>
      <c r="I4520" s="162">
        <v>0</v>
      </c>
      <c r="J4520" s="162">
        <v>0</v>
      </c>
      <c r="K4520" s="163">
        <f>Лист4!E4518/1000</f>
        <v>1021.38602</v>
      </c>
      <c r="L4520" s="164"/>
      <c r="M4520" s="164"/>
    </row>
    <row r="4521" spans="1:13" s="171" customFormat="1" ht="18.75" customHeight="1" x14ac:dyDescent="0.25">
      <c r="A4521" s="45" t="str">
        <f>Лист4!A4519</f>
        <v>Астрахань ул. Красноармейская д. 17</v>
      </c>
      <c r="B4521" s="77"/>
      <c r="C4521" s="46">
        <f t="shared" si="140"/>
        <v>671.12437399999999</v>
      </c>
      <c r="D4521" s="46">
        <f t="shared" si="141"/>
        <v>42.837726000000004</v>
      </c>
      <c r="E4521" s="160">
        <v>0</v>
      </c>
      <c r="F4521" s="161">
        <v>42.837726000000004</v>
      </c>
      <c r="G4521" s="162">
        <v>0</v>
      </c>
      <c r="H4521" s="162">
        <v>0</v>
      </c>
      <c r="I4521" s="162">
        <v>0</v>
      </c>
      <c r="J4521" s="162">
        <v>0</v>
      </c>
      <c r="K4521" s="163">
        <f>Лист4!E4519/1000</f>
        <v>713.96209999999996</v>
      </c>
      <c r="L4521" s="164"/>
      <c r="M4521" s="164"/>
    </row>
    <row r="4522" spans="1:13" s="171" customFormat="1" ht="18.75" customHeight="1" x14ac:dyDescent="0.25">
      <c r="A4522" s="45" t="str">
        <f>Лист4!A4520</f>
        <v>Астрахань, ул. Тренева д. 13</v>
      </c>
      <c r="B4522" s="77"/>
      <c r="C4522" s="46">
        <f t="shared" si="140"/>
        <v>1038.3162361999998</v>
      </c>
      <c r="D4522" s="46">
        <f t="shared" si="141"/>
        <v>36.106993799999998</v>
      </c>
      <c r="E4522" s="160">
        <v>0</v>
      </c>
      <c r="F4522" s="161">
        <v>36.106993799999998</v>
      </c>
      <c r="G4522" s="162">
        <v>0</v>
      </c>
      <c r="H4522" s="162">
        <v>0</v>
      </c>
      <c r="I4522" s="162">
        <v>0</v>
      </c>
      <c r="J4522" s="162">
        <f>163.64+309</f>
        <v>472.64</v>
      </c>
      <c r="K4522" s="163">
        <f>Лист4!E4520/1000</f>
        <v>601.78323</v>
      </c>
      <c r="L4522" s="164"/>
      <c r="M4522" s="164"/>
    </row>
    <row r="4523" spans="1:13" s="171" customFormat="1" ht="18.75" customHeight="1" x14ac:dyDescent="0.25">
      <c r="A4523" s="45" t="str">
        <f>Лист4!A4521</f>
        <v>Астрахань, ул. Татищева кор. 20</v>
      </c>
      <c r="B4523" s="77"/>
      <c r="C4523" s="46">
        <f t="shared" si="140"/>
        <v>620.69723739999995</v>
      </c>
      <c r="D4523" s="46">
        <f t="shared" si="141"/>
        <v>39.618972599999999</v>
      </c>
      <c r="E4523" s="160">
        <v>0</v>
      </c>
      <c r="F4523" s="161">
        <v>39.618972599999999</v>
      </c>
      <c r="G4523" s="162">
        <v>0</v>
      </c>
      <c r="H4523" s="162">
        <v>0</v>
      </c>
      <c r="I4523" s="162">
        <v>0</v>
      </c>
      <c r="J4523" s="162">
        <v>0</v>
      </c>
      <c r="K4523" s="163">
        <f>Лист4!E4521/1000</f>
        <v>660.31620999999996</v>
      </c>
      <c r="L4523" s="164"/>
      <c r="M4523" s="164"/>
    </row>
    <row r="4524" spans="1:13" s="171" customFormat="1" ht="18.75" customHeight="1" x14ac:dyDescent="0.25">
      <c r="A4524" s="45" t="str">
        <f>Лист4!A4522</f>
        <v>Астрахань, пр. Воробьева д. 7</v>
      </c>
      <c r="B4524" s="77"/>
      <c r="C4524" s="46">
        <f t="shared" si="140"/>
        <v>961.98087540000006</v>
      </c>
      <c r="D4524" s="46">
        <f t="shared" si="141"/>
        <v>61.403034600000005</v>
      </c>
      <c r="E4524" s="160">
        <v>0</v>
      </c>
      <c r="F4524" s="161">
        <v>61.403034600000005</v>
      </c>
      <c r="G4524" s="162">
        <v>0</v>
      </c>
      <c r="H4524" s="162">
        <v>0</v>
      </c>
      <c r="I4524" s="162">
        <v>0</v>
      </c>
      <c r="J4524" s="162">
        <v>0</v>
      </c>
      <c r="K4524" s="163">
        <f>Лист4!E4522/1000</f>
        <v>1023.38391</v>
      </c>
      <c r="L4524" s="164"/>
      <c r="M4524" s="164"/>
    </row>
    <row r="4525" spans="1:13" s="171" customFormat="1" ht="18.75" customHeight="1" x14ac:dyDescent="0.25">
      <c r="A4525" s="45" t="str">
        <f>Лист4!A4523</f>
        <v>Астрахань, ул. Татищева кор. 13</v>
      </c>
      <c r="B4525" s="77"/>
      <c r="C4525" s="46">
        <f t="shared" si="140"/>
        <v>477.292238</v>
      </c>
      <c r="D4525" s="46">
        <f t="shared" si="141"/>
        <v>30.465461999999999</v>
      </c>
      <c r="E4525" s="160">
        <v>0</v>
      </c>
      <c r="F4525" s="161">
        <v>30.465461999999999</v>
      </c>
      <c r="G4525" s="162">
        <v>0</v>
      </c>
      <c r="H4525" s="162">
        <v>0</v>
      </c>
      <c r="I4525" s="162">
        <v>0</v>
      </c>
      <c r="J4525" s="162">
        <v>0</v>
      </c>
      <c r="K4525" s="163">
        <f>Лист4!E4523/1000</f>
        <v>507.7577</v>
      </c>
      <c r="L4525" s="164"/>
      <c r="M4525" s="164"/>
    </row>
    <row r="4526" spans="1:13" s="171" customFormat="1" ht="18.75" customHeight="1" x14ac:dyDescent="0.25">
      <c r="A4526" s="45" t="str">
        <f>Лист4!A4524</f>
        <v>Астрахань, ул. Савушкина д. 19, кор. 1</v>
      </c>
      <c r="B4526" s="77"/>
      <c r="C4526" s="46">
        <f t="shared" si="140"/>
        <v>175.51671540000001</v>
      </c>
      <c r="D4526" s="46">
        <f t="shared" si="141"/>
        <v>11.2031946</v>
      </c>
      <c r="E4526" s="160">
        <v>0</v>
      </c>
      <c r="F4526" s="161">
        <v>11.2031946</v>
      </c>
      <c r="G4526" s="162">
        <v>0</v>
      </c>
      <c r="H4526" s="162">
        <v>0</v>
      </c>
      <c r="I4526" s="162">
        <v>0</v>
      </c>
      <c r="J4526" s="162">
        <v>0</v>
      </c>
      <c r="K4526" s="163">
        <f>Лист4!E4524/1000</f>
        <v>186.71991</v>
      </c>
      <c r="L4526" s="164"/>
      <c r="M4526" s="164"/>
    </row>
    <row r="4527" spans="1:13" s="171" customFormat="1" ht="18.75" customHeight="1" x14ac:dyDescent="0.25">
      <c r="A4527" s="45" t="str">
        <f>Лист4!A4525</f>
        <v>Астрахань, ул. Дзержинского д. 56 А</v>
      </c>
      <c r="B4527" s="77"/>
      <c r="C4527" s="46">
        <f t="shared" si="140"/>
        <v>593.77986739999994</v>
      </c>
      <c r="D4527" s="46">
        <f t="shared" si="141"/>
        <v>37.900842600000004</v>
      </c>
      <c r="E4527" s="160">
        <v>0</v>
      </c>
      <c r="F4527" s="161">
        <v>37.900842600000004</v>
      </c>
      <c r="G4527" s="162">
        <v>0</v>
      </c>
      <c r="H4527" s="162">
        <v>0</v>
      </c>
      <c r="I4527" s="162">
        <v>0</v>
      </c>
      <c r="J4527" s="162">
        <v>0</v>
      </c>
      <c r="K4527" s="163">
        <f>Лист4!E4525/1000</f>
        <v>631.68070999999998</v>
      </c>
      <c r="L4527" s="164"/>
      <c r="M4527" s="164"/>
    </row>
    <row r="4528" spans="1:13" s="171" customFormat="1" ht="18.75" customHeight="1" x14ac:dyDescent="0.25">
      <c r="A4528" s="45" t="str">
        <f>Лист4!A4526</f>
        <v>г. Знаменск, ул. Проспект 9 Мая, д.2 А</v>
      </c>
      <c r="B4528" s="77"/>
      <c r="C4528" s="46">
        <f t="shared" si="140"/>
        <v>458.73485199999999</v>
      </c>
      <c r="D4528" s="46">
        <f t="shared" si="141"/>
        <v>29.280947999999999</v>
      </c>
      <c r="E4528" s="160">
        <v>0</v>
      </c>
      <c r="F4528" s="161">
        <v>29.280947999999999</v>
      </c>
      <c r="G4528" s="162">
        <v>0</v>
      </c>
      <c r="H4528" s="162">
        <v>0</v>
      </c>
      <c r="I4528" s="162">
        <v>0</v>
      </c>
      <c r="J4528" s="162">
        <v>0</v>
      </c>
      <c r="K4528" s="163">
        <f>Лист4!E4526/1000</f>
        <v>488.01580000000001</v>
      </c>
      <c r="L4528" s="164"/>
      <c r="M4528" s="164"/>
    </row>
    <row r="4529" spans="1:13" s="171" customFormat="1" ht="18.75" customHeight="1" x14ac:dyDescent="0.25">
      <c r="A4529" s="45" t="str">
        <f>Лист4!A4527</f>
        <v>г.Астрахань, Чкалова д. 80, кор. 1</v>
      </c>
      <c r="B4529" s="77"/>
      <c r="C4529" s="46">
        <f t="shared" si="140"/>
        <v>852.74360700000011</v>
      </c>
      <c r="D4529" s="46">
        <f t="shared" si="141"/>
        <v>54.430443000000004</v>
      </c>
      <c r="E4529" s="160">
        <v>0</v>
      </c>
      <c r="F4529" s="161">
        <v>54.430443000000004</v>
      </c>
      <c r="G4529" s="162">
        <v>0</v>
      </c>
      <c r="H4529" s="162">
        <v>0</v>
      </c>
      <c r="I4529" s="162">
        <v>0</v>
      </c>
      <c r="J4529" s="162">
        <v>0</v>
      </c>
      <c r="K4529" s="163">
        <f>Лист4!E4527/1000</f>
        <v>907.17405000000008</v>
      </c>
      <c r="L4529" s="164"/>
      <c r="M4529" s="164"/>
    </row>
    <row r="4530" spans="1:13" s="171" customFormat="1" ht="18.75" customHeight="1" x14ac:dyDescent="0.25">
      <c r="A4530" s="45" t="str">
        <f>Лист4!A4528</f>
        <v>г.Астрахань, пл. Покровская, 5</v>
      </c>
      <c r="B4530" s="77"/>
      <c r="C4530" s="46">
        <f t="shared" si="140"/>
        <v>721.0729096</v>
      </c>
      <c r="D4530" s="46">
        <f t="shared" si="141"/>
        <v>46.0259304</v>
      </c>
      <c r="E4530" s="160">
        <v>0</v>
      </c>
      <c r="F4530" s="161">
        <v>46.0259304</v>
      </c>
      <c r="G4530" s="162">
        <v>0</v>
      </c>
      <c r="H4530" s="162">
        <v>0</v>
      </c>
      <c r="I4530" s="162">
        <v>0</v>
      </c>
      <c r="J4530" s="162">
        <v>0</v>
      </c>
      <c r="K4530" s="163">
        <f>Лист4!E4528/1000</f>
        <v>767.09884</v>
      </c>
      <c r="L4530" s="164"/>
      <c r="M4530" s="164"/>
    </row>
    <row r="4531" spans="1:13" s="171" customFormat="1" ht="18.75" customHeight="1" x14ac:dyDescent="0.25">
      <c r="A4531" s="45" t="str">
        <f>Лист4!A4529</f>
        <v>Астрахань ул. Нариманова д. 1А</v>
      </c>
      <c r="B4531" s="77"/>
      <c r="C4531" s="46">
        <f t="shared" si="140"/>
        <v>739.23144420000006</v>
      </c>
      <c r="D4531" s="46">
        <f t="shared" si="141"/>
        <v>47.184985800000007</v>
      </c>
      <c r="E4531" s="160">
        <v>0</v>
      </c>
      <c r="F4531" s="161">
        <v>47.184985800000007</v>
      </c>
      <c r="G4531" s="162">
        <v>0</v>
      </c>
      <c r="H4531" s="162">
        <v>0</v>
      </c>
      <c r="I4531" s="162">
        <v>0</v>
      </c>
      <c r="J4531" s="162">
        <v>0</v>
      </c>
      <c r="K4531" s="163">
        <f>Лист4!E4529/1000</f>
        <v>786.4164300000001</v>
      </c>
      <c r="L4531" s="164"/>
      <c r="M4531" s="164"/>
    </row>
    <row r="4532" spans="1:13" s="171" customFormat="1" ht="18.75" customHeight="1" x14ac:dyDescent="0.25">
      <c r="A4532" s="45" t="str">
        <f>Лист4!A4530</f>
        <v>Астрахань, ул. Коммунистическая д. 28</v>
      </c>
      <c r="B4532" s="77"/>
      <c r="C4532" s="46">
        <f t="shared" si="140"/>
        <v>64.157932799999998</v>
      </c>
      <c r="D4532" s="46">
        <f t="shared" si="141"/>
        <v>4.0951871999999998</v>
      </c>
      <c r="E4532" s="160">
        <v>0</v>
      </c>
      <c r="F4532" s="161">
        <v>4.0951871999999998</v>
      </c>
      <c r="G4532" s="162">
        <v>0</v>
      </c>
      <c r="H4532" s="162">
        <v>0</v>
      </c>
      <c r="I4532" s="162">
        <v>0</v>
      </c>
      <c r="J4532" s="162">
        <v>0</v>
      </c>
      <c r="K4532" s="163">
        <f>Лист4!E4530/1000</f>
        <v>68.253119999999996</v>
      </c>
      <c r="L4532" s="164"/>
      <c r="M4532" s="164"/>
    </row>
    <row r="4533" spans="1:13" s="171" customFormat="1" ht="18.75" customHeight="1" x14ac:dyDescent="0.25">
      <c r="A4533" s="45" t="str">
        <f>Лист4!A4531</f>
        <v>г.Ахтубинск, Финогенова, 11</v>
      </c>
      <c r="B4533" s="77"/>
      <c r="C4533" s="46">
        <f t="shared" ref="C4533:C4542" si="142">K4533+J4533-F4533</f>
        <v>347.25348399999996</v>
      </c>
      <c r="D4533" s="46">
        <f t="shared" ref="D4533:D4542" si="143">F4533</f>
        <v>22.165115999999998</v>
      </c>
      <c r="E4533" s="160">
        <v>0</v>
      </c>
      <c r="F4533" s="161">
        <v>22.165115999999998</v>
      </c>
      <c r="G4533" s="162">
        <v>0</v>
      </c>
      <c r="H4533" s="162">
        <v>0</v>
      </c>
      <c r="I4533" s="162">
        <v>0</v>
      </c>
      <c r="J4533" s="162">
        <v>0</v>
      </c>
      <c r="K4533" s="163">
        <f>Лист4!E4531/1000</f>
        <v>369.41859999999997</v>
      </c>
      <c r="L4533" s="164"/>
      <c r="M4533" s="164"/>
    </row>
    <row r="4534" spans="1:13" s="171" customFormat="1" ht="18.75" customHeight="1" x14ac:dyDescent="0.25">
      <c r="A4534" s="45" t="str">
        <f>Лист4!A4532</f>
        <v>Астрахань, ул. Ляхова д. 8А</v>
      </c>
      <c r="B4534" s="77"/>
      <c r="C4534" s="46">
        <f t="shared" si="142"/>
        <v>320.26196679999998</v>
      </c>
      <c r="D4534" s="46">
        <f t="shared" si="143"/>
        <v>20.4422532</v>
      </c>
      <c r="E4534" s="160">
        <v>0</v>
      </c>
      <c r="F4534" s="161">
        <v>20.4422532</v>
      </c>
      <c r="G4534" s="162">
        <v>0</v>
      </c>
      <c r="H4534" s="162">
        <v>0</v>
      </c>
      <c r="I4534" s="162">
        <v>0</v>
      </c>
      <c r="J4534" s="162">
        <v>0</v>
      </c>
      <c r="K4534" s="163">
        <f>Лист4!E4532/1000</f>
        <v>340.70421999999996</v>
      </c>
      <c r="L4534" s="164"/>
      <c r="M4534" s="164"/>
    </row>
    <row r="4535" spans="1:13" s="171" customFormat="1" ht="18.75" customHeight="1" x14ac:dyDescent="0.25">
      <c r="A4535" s="45" t="str">
        <f>Лист4!A4533</f>
        <v>п. Ильинка, ул. Гоголя д. 3</v>
      </c>
      <c r="B4535" s="77"/>
      <c r="C4535" s="46">
        <f t="shared" si="142"/>
        <v>42.937226000000003</v>
      </c>
      <c r="D4535" s="46">
        <f t="shared" si="143"/>
        <v>2.7406739999999998</v>
      </c>
      <c r="E4535" s="160">
        <v>0</v>
      </c>
      <c r="F4535" s="161">
        <v>2.7406739999999998</v>
      </c>
      <c r="G4535" s="162">
        <v>0</v>
      </c>
      <c r="H4535" s="162">
        <v>0</v>
      </c>
      <c r="I4535" s="162">
        <v>0</v>
      </c>
      <c r="J4535" s="162">
        <v>0</v>
      </c>
      <c r="K4535" s="163">
        <f>Лист4!E4533/1000</f>
        <v>45.677900000000001</v>
      </c>
      <c r="L4535" s="164"/>
      <c r="M4535" s="164"/>
    </row>
    <row r="4536" spans="1:13" s="171" customFormat="1" ht="18.75" customHeight="1" x14ac:dyDescent="0.25">
      <c r="A4536" s="45" t="str">
        <f>Лист4!A4534</f>
        <v>г.Астрахань, 2-я Зеленгинская, 1, кор. 4</v>
      </c>
      <c r="B4536" s="77"/>
      <c r="C4536" s="46">
        <f t="shared" si="142"/>
        <v>520.80121900000006</v>
      </c>
      <c r="D4536" s="46">
        <f t="shared" si="143"/>
        <v>33.242631000000003</v>
      </c>
      <c r="E4536" s="160">
        <v>0</v>
      </c>
      <c r="F4536" s="161">
        <v>33.242631000000003</v>
      </c>
      <c r="G4536" s="162">
        <v>0</v>
      </c>
      <c r="H4536" s="162">
        <v>0</v>
      </c>
      <c r="I4536" s="162">
        <v>0</v>
      </c>
      <c r="J4536" s="162">
        <v>0</v>
      </c>
      <c r="K4536" s="163">
        <f>Лист4!E4534/1000</f>
        <v>554.04385000000002</v>
      </c>
      <c r="L4536" s="164"/>
      <c r="M4536" s="164"/>
    </row>
    <row r="4537" spans="1:13" s="171" customFormat="1" ht="18.75" customHeight="1" x14ac:dyDescent="0.25">
      <c r="A4537" s="45" t="str">
        <f>Лист4!A4535</f>
        <v>г.Астрахань, ул. Зеленая, д. 1, кор. 2</v>
      </c>
      <c r="B4537" s="77"/>
      <c r="C4537" s="46">
        <f t="shared" si="142"/>
        <v>499.18590959999995</v>
      </c>
      <c r="D4537" s="46">
        <f t="shared" si="143"/>
        <v>31.862930399999996</v>
      </c>
      <c r="E4537" s="160">
        <v>0</v>
      </c>
      <c r="F4537" s="161">
        <v>31.862930399999996</v>
      </c>
      <c r="G4537" s="162">
        <v>0</v>
      </c>
      <c r="H4537" s="162">
        <v>0</v>
      </c>
      <c r="I4537" s="162">
        <v>0</v>
      </c>
      <c r="J4537" s="162">
        <v>0</v>
      </c>
      <c r="K4537" s="163">
        <f>Лист4!E4535/1000</f>
        <v>531.04883999999993</v>
      </c>
      <c r="L4537" s="164"/>
      <c r="M4537" s="164"/>
    </row>
    <row r="4538" spans="1:13" s="171" customFormat="1" ht="18.75" customHeight="1" x14ac:dyDescent="0.25">
      <c r="A4538" s="45" t="str">
        <f>Лист4!A4536</f>
        <v>Астрахань, ул. Косиора д. 16, кор. 1</v>
      </c>
      <c r="B4538" s="77"/>
      <c r="C4538" s="46">
        <f t="shared" si="142"/>
        <v>474.84820980000001</v>
      </c>
      <c r="D4538" s="46">
        <f t="shared" si="143"/>
        <v>30.3094602</v>
      </c>
      <c r="E4538" s="160">
        <v>0</v>
      </c>
      <c r="F4538" s="161">
        <v>30.3094602</v>
      </c>
      <c r="G4538" s="162">
        <v>0</v>
      </c>
      <c r="H4538" s="162">
        <v>0</v>
      </c>
      <c r="I4538" s="162">
        <v>0</v>
      </c>
      <c r="J4538" s="162">
        <v>0</v>
      </c>
      <c r="K4538" s="163">
        <f>Лист4!E4536/1000</f>
        <v>505.15767</v>
      </c>
      <c r="L4538" s="164"/>
      <c r="M4538" s="164"/>
    </row>
    <row r="4539" spans="1:13" s="171" customFormat="1" ht="18.75" customHeight="1" x14ac:dyDescent="0.25">
      <c r="A4539" s="45" t="str">
        <f>Лист4!A4537</f>
        <v>г.Астрахань, Ботвина, 8</v>
      </c>
      <c r="B4539" s="77"/>
      <c r="C4539" s="46">
        <f t="shared" si="142"/>
        <v>661.6810023999999</v>
      </c>
      <c r="D4539" s="46">
        <f t="shared" si="143"/>
        <v>42.234957600000001</v>
      </c>
      <c r="E4539" s="160">
        <v>0</v>
      </c>
      <c r="F4539" s="161">
        <v>42.234957600000001</v>
      </c>
      <c r="G4539" s="162">
        <v>0</v>
      </c>
      <c r="H4539" s="162">
        <v>0</v>
      </c>
      <c r="I4539" s="162">
        <v>0</v>
      </c>
      <c r="J4539" s="162">
        <v>0</v>
      </c>
      <c r="K4539" s="163">
        <f>Лист4!E4537/1000</f>
        <v>703.91595999999993</v>
      </c>
      <c r="L4539" s="164"/>
      <c r="M4539" s="164"/>
    </row>
    <row r="4540" spans="1:13" s="48" customFormat="1" ht="18.75" customHeight="1" x14ac:dyDescent="0.25">
      <c r="A4540" s="45" t="str">
        <f>Лист4!A4538</f>
        <v>Астрахань ул. Нариманова д. 2А</v>
      </c>
      <c r="B4540" s="77"/>
      <c r="C4540" s="46">
        <f t="shared" si="142"/>
        <v>413.07928700000002</v>
      </c>
      <c r="D4540" s="46">
        <f t="shared" si="143"/>
        <v>26.366762999999999</v>
      </c>
      <c r="E4540" s="160">
        <v>0</v>
      </c>
      <c r="F4540" s="161">
        <v>26.366762999999999</v>
      </c>
      <c r="G4540" s="162">
        <v>0</v>
      </c>
      <c r="H4540" s="162">
        <v>0</v>
      </c>
      <c r="I4540" s="162">
        <v>0</v>
      </c>
      <c r="J4540" s="162">
        <v>0</v>
      </c>
      <c r="K4540" s="163">
        <f>Лист4!E4538/1000</f>
        <v>439.44605000000001</v>
      </c>
    </row>
    <row r="4541" spans="1:13" s="48" customFormat="1" ht="18.75" customHeight="1" x14ac:dyDescent="0.25">
      <c r="A4541" s="45" t="str">
        <f>Лист4!A4539</f>
        <v>г.Астрахань, С. Перовской, 107 А</v>
      </c>
      <c r="B4541" s="77"/>
      <c r="C4541" s="46">
        <f t="shared" si="142"/>
        <v>499.02722820000002</v>
      </c>
      <c r="D4541" s="46">
        <f t="shared" si="143"/>
        <v>31.852801800000002</v>
      </c>
      <c r="E4541" s="160">
        <v>0</v>
      </c>
      <c r="F4541" s="161">
        <v>31.852801800000002</v>
      </c>
      <c r="G4541" s="162">
        <v>0</v>
      </c>
      <c r="H4541" s="162">
        <v>0</v>
      </c>
      <c r="I4541" s="162">
        <v>0</v>
      </c>
      <c r="J4541" s="162">
        <v>0</v>
      </c>
      <c r="K4541" s="163">
        <f>Лист4!E4539/1000</f>
        <v>530.88003000000003</v>
      </c>
    </row>
    <row r="4542" spans="1:13" s="48" customFormat="1" ht="18.75" customHeight="1" x14ac:dyDescent="0.25">
      <c r="A4542" s="45" t="str">
        <f>Лист4!A4540</f>
        <v>Астрахань, ул. Дзержинского д. 54 А</v>
      </c>
      <c r="B4542" s="77"/>
      <c r="C4542" s="46">
        <f t="shared" si="142"/>
        <v>343.80960600000003</v>
      </c>
      <c r="D4542" s="46">
        <f t="shared" si="143"/>
        <v>21.945294000000004</v>
      </c>
      <c r="E4542" s="160">
        <v>0</v>
      </c>
      <c r="F4542" s="161">
        <v>21.945294000000004</v>
      </c>
      <c r="G4542" s="162">
        <v>0</v>
      </c>
      <c r="H4542" s="162">
        <v>0</v>
      </c>
      <c r="I4542" s="162">
        <v>0</v>
      </c>
      <c r="J4542" s="162">
        <v>0</v>
      </c>
      <c r="K4542" s="163">
        <f>Лист4!E4540/1000</f>
        <v>365.75490000000002</v>
      </c>
    </row>
    <row r="4543" spans="1:13" s="48" customFormat="1" x14ac:dyDescent="0.25">
      <c r="A4543" s="45"/>
      <c r="B4543" s="77"/>
      <c r="C4543" s="46"/>
      <c r="D4543" s="46"/>
      <c r="E4543" s="46"/>
      <c r="F4543" s="47"/>
      <c r="G4543" s="47"/>
      <c r="H4543" s="47"/>
      <c r="I4543" s="47"/>
      <c r="J4543" s="162"/>
      <c r="K4543" s="47"/>
    </row>
    <row r="4544" spans="1:13" s="48" customFormat="1" ht="15" x14ac:dyDescent="0.2">
      <c r="A4544" s="174" t="s">
        <v>158</v>
      </c>
      <c r="B4544" s="183"/>
      <c r="C4544" s="175">
        <v>44052.59</v>
      </c>
      <c r="D4544" s="46"/>
      <c r="E4544" s="46"/>
      <c r="F4544" s="47"/>
      <c r="G4544" s="47"/>
      <c r="H4544" s="47"/>
      <c r="I4544" s="47"/>
      <c r="J4544" s="162"/>
      <c r="K4544" s="47"/>
    </row>
    <row r="4545" spans="1:11" s="48" customFormat="1" ht="15" x14ac:dyDescent="0.2">
      <c r="A4545" s="174" t="s">
        <v>159</v>
      </c>
      <c r="B4545" s="183"/>
      <c r="C4545" s="175">
        <v>454314.25</v>
      </c>
      <c r="D4545" s="46"/>
      <c r="E4545" s="46"/>
      <c r="F4545" s="47"/>
      <c r="G4545" s="47"/>
      <c r="H4545" s="47"/>
      <c r="I4545" s="47"/>
      <c r="J4545" s="162"/>
      <c r="K4545" s="47"/>
    </row>
    <row r="4546" spans="1:11" s="48" customFormat="1" x14ac:dyDescent="0.2">
      <c r="A4546" s="174" t="s">
        <v>4850</v>
      </c>
      <c r="B4546" s="183"/>
      <c r="C4546" s="176">
        <v>698632.1</v>
      </c>
      <c r="D4546" s="46"/>
      <c r="E4546" s="46"/>
      <c r="F4546" s="47"/>
      <c r="G4546" s="47"/>
      <c r="H4546" s="47"/>
      <c r="I4546" s="47"/>
      <c r="J4546" s="162"/>
      <c r="K4546" s="47"/>
    </row>
    <row r="4547" spans="1:11" s="48" customFormat="1" x14ac:dyDescent="0.25">
      <c r="A4547" s="45"/>
      <c r="B4547" s="77"/>
      <c r="C4547" s="46"/>
      <c r="D4547" s="46"/>
      <c r="E4547" s="46"/>
      <c r="F4547" s="47"/>
      <c r="G4547" s="47"/>
      <c r="H4547" s="47"/>
      <c r="I4547" s="47"/>
      <c r="J4547" s="162"/>
      <c r="K4547" s="47"/>
    </row>
    <row r="4548" spans="1:11" s="48" customFormat="1" x14ac:dyDescent="0.25">
      <c r="A4548" s="45"/>
      <c r="B4548" s="77"/>
      <c r="C4548" s="46"/>
      <c r="D4548" s="46"/>
      <c r="E4548" s="46"/>
      <c r="F4548" s="47"/>
      <c r="G4548" s="47"/>
      <c r="H4548" s="47"/>
      <c r="I4548" s="47"/>
      <c r="J4548" s="162"/>
      <c r="K4548" s="47"/>
    </row>
    <row r="4549" spans="1:11" s="48" customFormat="1" x14ac:dyDescent="0.25">
      <c r="A4549" s="45"/>
      <c r="B4549" s="77"/>
      <c r="C4549" s="46"/>
      <c r="D4549" s="46"/>
      <c r="E4549" s="46"/>
      <c r="F4549" s="47"/>
      <c r="G4549" s="47"/>
      <c r="H4549" s="47"/>
      <c r="I4549" s="47"/>
      <c r="J4549" s="162"/>
      <c r="K4549" s="47"/>
    </row>
    <row r="4550" spans="1:11" s="48" customFormat="1" x14ac:dyDescent="0.25">
      <c r="A4550" s="45"/>
      <c r="B4550" s="77"/>
      <c r="C4550" s="46"/>
      <c r="D4550" s="46"/>
      <c r="E4550" s="46"/>
      <c r="F4550" s="47"/>
      <c r="G4550" s="47"/>
      <c r="H4550" s="47"/>
      <c r="I4550" s="47"/>
      <c r="J4550" s="162"/>
      <c r="K4550" s="47"/>
    </row>
    <row r="4551" spans="1:11" s="48" customFormat="1" x14ac:dyDescent="0.25">
      <c r="A4551" s="45"/>
      <c r="B4551" s="77"/>
      <c r="C4551" s="46"/>
      <c r="D4551" s="46"/>
      <c r="E4551" s="46"/>
      <c r="F4551" s="47"/>
      <c r="G4551" s="47"/>
      <c r="H4551" s="47"/>
      <c r="I4551" s="47"/>
      <c r="J4551" s="162"/>
      <c r="K4551" s="47"/>
    </row>
    <row r="4552" spans="1:11" s="48" customFormat="1" x14ac:dyDescent="0.25">
      <c r="A4552" s="45"/>
      <c r="B4552" s="77"/>
      <c r="C4552" s="46"/>
      <c r="D4552" s="46"/>
      <c r="E4552" s="46"/>
      <c r="F4552" s="47"/>
      <c r="G4552" s="47"/>
      <c r="H4552" s="47"/>
      <c r="I4552" s="47"/>
      <c r="J4552" s="162"/>
      <c r="K4552" s="47"/>
    </row>
    <row r="4553" spans="1:11" s="48" customFormat="1" x14ac:dyDescent="0.25">
      <c r="A4553" s="45"/>
      <c r="B4553" s="77"/>
      <c r="C4553" s="46"/>
      <c r="D4553" s="46"/>
      <c r="E4553" s="46"/>
      <c r="F4553" s="47"/>
      <c r="G4553" s="47"/>
      <c r="H4553" s="47"/>
      <c r="I4553" s="47"/>
      <c r="J4553" s="162"/>
      <c r="K4553" s="47"/>
    </row>
    <row r="4554" spans="1:11" s="48" customFormat="1" x14ac:dyDescent="0.25">
      <c r="A4554" s="45"/>
      <c r="B4554" s="77"/>
      <c r="C4554" s="46"/>
      <c r="D4554" s="46"/>
      <c r="E4554" s="46"/>
      <c r="F4554" s="47"/>
      <c r="G4554" s="47"/>
      <c r="H4554" s="47"/>
      <c r="I4554" s="47"/>
      <c r="J4554" s="162"/>
      <c r="K4554" s="47"/>
    </row>
    <row r="4555" spans="1:11" s="48" customFormat="1" x14ac:dyDescent="0.25">
      <c r="A4555" s="45"/>
      <c r="B4555" s="77"/>
      <c r="C4555" s="46"/>
      <c r="D4555" s="46"/>
      <c r="E4555" s="46"/>
      <c r="F4555" s="47"/>
      <c r="G4555" s="47"/>
      <c r="H4555" s="47"/>
      <c r="I4555" s="47"/>
      <c r="J4555" s="162"/>
      <c r="K4555" s="47"/>
    </row>
    <row r="4556" spans="1:11" s="48" customFormat="1" x14ac:dyDescent="0.25">
      <c r="A4556" s="45"/>
      <c r="B4556" s="77"/>
      <c r="C4556" s="46"/>
      <c r="D4556" s="46"/>
      <c r="E4556" s="46"/>
      <c r="F4556" s="47"/>
      <c r="G4556" s="47"/>
      <c r="H4556" s="47"/>
      <c r="I4556" s="47"/>
      <c r="J4556" s="162"/>
      <c r="K4556" s="47"/>
    </row>
    <row r="4557" spans="1:11" s="48" customFormat="1" x14ac:dyDescent="0.25">
      <c r="A4557" s="45"/>
      <c r="B4557" s="77"/>
      <c r="C4557" s="46"/>
      <c r="D4557" s="46"/>
      <c r="E4557" s="46"/>
      <c r="F4557" s="47"/>
      <c r="G4557" s="47"/>
      <c r="H4557" s="47"/>
      <c r="I4557" s="47"/>
      <c r="J4557" s="162"/>
      <c r="K4557" s="47"/>
    </row>
    <row r="4558" spans="1:11" s="48" customFormat="1" x14ac:dyDescent="0.25">
      <c r="A4558" s="45"/>
      <c r="B4558" s="77"/>
      <c r="C4558" s="46"/>
      <c r="D4558" s="46"/>
      <c r="E4558" s="46"/>
      <c r="F4558" s="47"/>
      <c r="G4558" s="47"/>
      <c r="H4558" s="47"/>
      <c r="I4558" s="47"/>
      <c r="J4558" s="162"/>
      <c r="K4558" s="47"/>
    </row>
    <row r="4559" spans="1:11" s="48" customFormat="1" x14ac:dyDescent="0.25">
      <c r="A4559" s="45"/>
      <c r="B4559" s="77"/>
      <c r="C4559" s="46"/>
      <c r="D4559" s="46"/>
      <c r="E4559" s="46"/>
      <c r="F4559" s="47"/>
      <c r="G4559" s="47"/>
      <c r="H4559" s="47"/>
      <c r="I4559" s="47"/>
      <c r="J4559" s="162"/>
      <c r="K4559" s="47"/>
    </row>
    <row r="4560" spans="1:11" s="48" customFormat="1" x14ac:dyDescent="0.25">
      <c r="A4560" s="45"/>
      <c r="B4560" s="77"/>
      <c r="C4560" s="46"/>
      <c r="D4560" s="46"/>
      <c r="E4560" s="46"/>
      <c r="F4560" s="47"/>
      <c r="G4560" s="47"/>
      <c r="H4560" s="47"/>
      <c r="I4560" s="47"/>
      <c r="J4560" s="162"/>
      <c r="K4560" s="47"/>
    </row>
    <row r="4561" spans="1:11" s="48" customFormat="1" x14ac:dyDescent="0.25">
      <c r="A4561" s="45"/>
      <c r="B4561" s="77"/>
      <c r="C4561" s="46"/>
      <c r="D4561" s="46"/>
      <c r="E4561" s="46"/>
      <c r="F4561" s="47"/>
      <c r="G4561" s="47"/>
      <c r="H4561" s="47"/>
      <c r="I4561" s="47"/>
      <c r="J4561" s="162"/>
      <c r="K4561" s="47"/>
    </row>
    <row r="4562" spans="1:11" s="48" customFormat="1" x14ac:dyDescent="0.25">
      <c r="A4562" s="45"/>
      <c r="B4562" s="77"/>
      <c r="C4562" s="46"/>
      <c r="D4562" s="46"/>
      <c r="E4562" s="46"/>
      <c r="F4562" s="47"/>
      <c r="G4562" s="47"/>
      <c r="H4562" s="47"/>
      <c r="I4562" s="47"/>
      <c r="J4562" s="162"/>
      <c r="K4562" s="47"/>
    </row>
    <row r="4563" spans="1:11" s="48" customFormat="1" x14ac:dyDescent="0.25">
      <c r="A4563" s="45"/>
      <c r="B4563" s="77"/>
      <c r="C4563" s="46"/>
      <c r="D4563" s="46"/>
      <c r="E4563" s="46"/>
      <c r="F4563" s="47"/>
      <c r="G4563" s="47"/>
      <c r="H4563" s="47"/>
      <c r="I4563" s="47"/>
      <c r="J4563" s="162"/>
      <c r="K4563" s="47"/>
    </row>
    <row r="4564" spans="1:11" s="48" customFormat="1" x14ac:dyDescent="0.25">
      <c r="A4564" s="45"/>
      <c r="B4564" s="77"/>
      <c r="C4564" s="46"/>
      <c r="D4564" s="46"/>
      <c r="E4564" s="46"/>
      <c r="F4564" s="47"/>
      <c r="G4564" s="47"/>
      <c r="H4564" s="47"/>
      <c r="I4564" s="47"/>
      <c r="J4564" s="162"/>
      <c r="K4564" s="47"/>
    </row>
    <row r="4565" spans="1:11" s="48" customFormat="1" x14ac:dyDescent="0.25">
      <c r="A4565" s="45"/>
      <c r="B4565" s="77"/>
      <c r="C4565" s="46"/>
      <c r="D4565" s="46"/>
      <c r="E4565" s="46"/>
      <c r="F4565" s="47"/>
      <c r="G4565" s="47"/>
      <c r="H4565" s="47"/>
      <c r="I4565" s="47"/>
      <c r="J4565" s="162"/>
      <c r="K4565" s="47"/>
    </row>
    <row r="4566" spans="1:11" s="48" customFormat="1" x14ac:dyDescent="0.25">
      <c r="A4566" s="45"/>
      <c r="B4566" s="77"/>
      <c r="C4566" s="46"/>
      <c r="D4566" s="46"/>
      <c r="E4566" s="46"/>
      <c r="F4566" s="47"/>
      <c r="G4566" s="47"/>
      <c r="H4566" s="47"/>
      <c r="I4566" s="47"/>
      <c r="J4566" s="162"/>
      <c r="K4566" s="47"/>
    </row>
    <row r="4567" spans="1:11" s="48" customFormat="1" x14ac:dyDescent="0.25">
      <c r="A4567" s="45"/>
      <c r="B4567" s="77"/>
      <c r="C4567" s="46"/>
      <c r="D4567" s="46"/>
      <c r="E4567" s="46"/>
      <c r="F4567" s="47"/>
      <c r="G4567" s="47"/>
      <c r="H4567" s="47"/>
      <c r="I4567" s="47"/>
      <c r="J4567" s="162"/>
      <c r="K4567" s="47"/>
    </row>
    <row r="4568" spans="1:11" s="48" customFormat="1" x14ac:dyDescent="0.25">
      <c r="A4568" s="45"/>
      <c r="B4568" s="77"/>
      <c r="C4568" s="46"/>
      <c r="D4568" s="46"/>
      <c r="E4568" s="46"/>
      <c r="F4568" s="47"/>
      <c r="G4568" s="47"/>
      <c r="H4568" s="47"/>
      <c r="I4568" s="47"/>
      <c r="J4568" s="162"/>
      <c r="K4568" s="47"/>
    </row>
    <row r="4569" spans="1:11" s="48" customFormat="1" x14ac:dyDescent="0.25">
      <c r="A4569" s="45"/>
      <c r="B4569" s="77"/>
      <c r="C4569" s="46"/>
      <c r="D4569" s="46"/>
      <c r="E4569" s="46"/>
      <c r="F4569" s="47"/>
      <c r="G4569" s="47"/>
      <c r="H4569" s="47"/>
      <c r="I4569" s="47"/>
      <c r="J4569" s="162"/>
      <c r="K4569" s="47"/>
    </row>
    <row r="4570" spans="1:11" s="48" customFormat="1" x14ac:dyDescent="0.25">
      <c r="A4570" s="45"/>
      <c r="B4570" s="77"/>
      <c r="C4570" s="46"/>
      <c r="D4570" s="46"/>
      <c r="E4570" s="46"/>
      <c r="F4570" s="47"/>
      <c r="G4570" s="47"/>
      <c r="H4570" s="47"/>
      <c r="I4570" s="47"/>
      <c r="J4570" s="162"/>
      <c r="K4570" s="47"/>
    </row>
    <row r="4571" spans="1:11" s="48" customFormat="1" x14ac:dyDescent="0.25">
      <c r="A4571" s="45"/>
      <c r="B4571" s="77"/>
      <c r="C4571" s="46"/>
      <c r="D4571" s="46"/>
      <c r="E4571" s="46"/>
      <c r="F4571" s="47"/>
      <c r="G4571" s="47"/>
      <c r="H4571" s="47"/>
      <c r="I4571" s="47"/>
      <c r="J4571" s="162"/>
      <c r="K4571" s="47"/>
    </row>
    <row r="4572" spans="1:11" s="48" customFormat="1" x14ac:dyDescent="0.25">
      <c r="A4572" s="45"/>
      <c r="B4572" s="77"/>
      <c r="C4572" s="46"/>
      <c r="D4572" s="46"/>
      <c r="E4572" s="46"/>
      <c r="F4572" s="47"/>
      <c r="G4572" s="47"/>
      <c r="H4572" s="47"/>
      <c r="I4572" s="47"/>
      <c r="J4572" s="162"/>
      <c r="K4572" s="47"/>
    </row>
    <row r="4573" spans="1:11" s="48" customFormat="1" x14ac:dyDescent="0.25">
      <c r="A4573" s="45"/>
      <c r="B4573" s="77"/>
      <c r="C4573" s="46"/>
      <c r="D4573" s="46"/>
      <c r="E4573" s="46"/>
      <c r="F4573" s="47"/>
      <c r="G4573" s="47"/>
      <c r="H4573" s="47"/>
      <c r="I4573" s="47"/>
      <c r="J4573" s="162"/>
      <c r="K4573" s="47"/>
    </row>
    <row r="4574" spans="1:11" s="48" customFormat="1" x14ac:dyDescent="0.25">
      <c r="A4574" s="45"/>
      <c r="B4574" s="77"/>
      <c r="C4574" s="46"/>
      <c r="D4574" s="46"/>
      <c r="E4574" s="46"/>
      <c r="F4574" s="47"/>
      <c r="G4574" s="47"/>
      <c r="H4574" s="47"/>
      <c r="I4574" s="47"/>
      <c r="J4574" s="162"/>
      <c r="K4574" s="47"/>
    </row>
    <row r="4575" spans="1:11" s="48" customFormat="1" x14ac:dyDescent="0.25">
      <c r="A4575" s="45"/>
      <c r="B4575" s="77"/>
      <c r="C4575" s="46"/>
      <c r="D4575" s="46"/>
      <c r="E4575" s="46"/>
      <c r="F4575" s="47"/>
      <c r="G4575" s="47"/>
      <c r="H4575" s="47"/>
      <c r="I4575" s="47"/>
      <c r="J4575" s="162"/>
      <c r="K4575" s="47"/>
    </row>
    <row r="4576" spans="1:11" s="48" customFormat="1" x14ac:dyDescent="0.25">
      <c r="A4576" s="45"/>
      <c r="B4576" s="77"/>
      <c r="C4576" s="46"/>
      <c r="D4576" s="46"/>
      <c r="E4576" s="46"/>
      <c r="F4576" s="47"/>
      <c r="G4576" s="47"/>
      <c r="H4576" s="47"/>
      <c r="I4576" s="47"/>
      <c r="J4576" s="162"/>
      <c r="K4576" s="47"/>
    </row>
    <row r="4577" spans="1:11" s="48" customFormat="1" x14ac:dyDescent="0.25">
      <c r="A4577" s="45"/>
      <c r="B4577" s="77"/>
      <c r="C4577" s="46"/>
      <c r="D4577" s="46"/>
      <c r="E4577" s="46"/>
      <c r="F4577" s="47"/>
      <c r="G4577" s="47"/>
      <c r="H4577" s="47"/>
      <c r="I4577" s="47"/>
      <c r="J4577" s="162"/>
      <c r="K4577" s="47"/>
    </row>
    <row r="4578" spans="1:11" s="48" customFormat="1" x14ac:dyDescent="0.25">
      <c r="A4578" s="45"/>
      <c r="B4578" s="77"/>
      <c r="C4578" s="46"/>
      <c r="D4578" s="46"/>
      <c r="E4578" s="46"/>
      <c r="F4578" s="47"/>
      <c r="G4578" s="47"/>
      <c r="H4578" s="47"/>
      <c r="I4578" s="47"/>
      <c r="J4578" s="162"/>
      <c r="K4578" s="47"/>
    </row>
    <row r="4579" spans="1:11" s="48" customFormat="1" x14ac:dyDescent="0.25">
      <c r="A4579" s="45"/>
      <c r="B4579" s="77"/>
      <c r="C4579" s="46"/>
      <c r="D4579" s="46"/>
      <c r="E4579" s="46"/>
      <c r="F4579" s="47"/>
      <c r="G4579" s="47"/>
      <c r="H4579" s="47"/>
      <c r="I4579" s="47"/>
      <c r="J4579" s="162"/>
      <c r="K4579" s="47"/>
    </row>
    <row r="4580" spans="1:11" s="48" customFormat="1" x14ac:dyDescent="0.25">
      <c r="A4580" s="45"/>
      <c r="B4580" s="77"/>
      <c r="C4580" s="46"/>
      <c r="D4580" s="46"/>
      <c r="E4580" s="46"/>
      <c r="F4580" s="47"/>
      <c r="G4580" s="47"/>
      <c r="H4580" s="47"/>
      <c r="I4580" s="47"/>
      <c r="J4580" s="162"/>
      <c r="K4580" s="47"/>
    </row>
    <row r="4581" spans="1:11" s="48" customFormat="1" x14ac:dyDescent="0.25">
      <c r="A4581" s="45"/>
      <c r="B4581" s="77"/>
      <c r="C4581" s="46"/>
      <c r="D4581" s="46"/>
      <c r="E4581" s="46"/>
      <c r="F4581" s="47"/>
      <c r="G4581" s="47"/>
      <c r="H4581" s="47"/>
      <c r="I4581" s="47"/>
      <c r="J4581" s="162"/>
      <c r="K4581" s="47"/>
    </row>
    <row r="4582" spans="1:11" s="48" customFormat="1" x14ac:dyDescent="0.25">
      <c r="A4582" s="45"/>
      <c r="B4582" s="77"/>
      <c r="C4582" s="46"/>
      <c r="D4582" s="46"/>
      <c r="E4582" s="46"/>
      <c r="F4582" s="47"/>
      <c r="G4582" s="47"/>
      <c r="H4582" s="47"/>
      <c r="I4582" s="47"/>
      <c r="J4582" s="162"/>
      <c r="K4582" s="47"/>
    </row>
    <row r="4583" spans="1:11" s="48" customFormat="1" x14ac:dyDescent="0.25">
      <c r="A4583" s="45"/>
      <c r="B4583" s="77"/>
      <c r="C4583" s="46"/>
      <c r="D4583" s="46"/>
      <c r="E4583" s="46"/>
      <c r="F4583" s="47"/>
      <c r="G4583" s="47"/>
      <c r="H4583" s="47"/>
      <c r="I4583" s="47"/>
      <c r="J4583" s="162"/>
      <c r="K4583" s="47"/>
    </row>
    <row r="4584" spans="1:11" s="48" customFormat="1" x14ac:dyDescent="0.25">
      <c r="A4584" s="45"/>
      <c r="B4584" s="77"/>
      <c r="C4584" s="46"/>
      <c r="D4584" s="46"/>
      <c r="E4584" s="46"/>
      <c r="F4584" s="47"/>
      <c r="G4584" s="47"/>
      <c r="H4584" s="47"/>
      <c r="I4584" s="47"/>
      <c r="J4584" s="162"/>
      <c r="K4584" s="47"/>
    </row>
    <row r="4585" spans="1:11" s="48" customFormat="1" x14ac:dyDescent="0.25">
      <c r="A4585" s="45"/>
      <c r="B4585" s="77"/>
      <c r="C4585" s="46"/>
      <c r="D4585" s="46"/>
      <c r="E4585" s="46"/>
      <c r="F4585" s="47"/>
      <c r="G4585" s="47"/>
      <c r="H4585" s="47"/>
      <c r="I4585" s="47"/>
      <c r="J4585" s="162"/>
      <c r="K4585" s="47"/>
    </row>
    <row r="4586" spans="1:11" s="48" customFormat="1" x14ac:dyDescent="0.25">
      <c r="A4586" s="45"/>
      <c r="B4586" s="77"/>
      <c r="C4586" s="46"/>
      <c r="D4586" s="46"/>
      <c r="E4586" s="46"/>
      <c r="F4586" s="47"/>
      <c r="G4586" s="47"/>
      <c r="H4586" s="47"/>
      <c r="I4586" s="47"/>
      <c r="J4586" s="162"/>
      <c r="K4586" s="47"/>
    </row>
    <row r="4587" spans="1:11" s="48" customFormat="1" x14ac:dyDescent="0.25">
      <c r="A4587" s="45"/>
      <c r="B4587" s="77"/>
      <c r="C4587" s="46"/>
      <c r="D4587" s="46"/>
      <c r="E4587" s="46"/>
      <c r="F4587" s="47"/>
      <c r="G4587" s="47"/>
      <c r="H4587" s="47"/>
      <c r="I4587" s="47"/>
      <c r="J4587" s="162"/>
      <c r="K4587" s="47"/>
    </row>
    <row r="4588" spans="1:11" s="48" customFormat="1" x14ac:dyDescent="0.25">
      <c r="A4588" s="45"/>
      <c r="B4588" s="77"/>
      <c r="C4588" s="46"/>
      <c r="D4588" s="46"/>
      <c r="E4588" s="46"/>
      <c r="F4588" s="47"/>
      <c r="G4588" s="47"/>
      <c r="H4588" s="47"/>
      <c r="I4588" s="47"/>
      <c r="J4588" s="162"/>
      <c r="K4588" s="47"/>
    </row>
    <row r="4589" spans="1:11" s="48" customFormat="1" x14ac:dyDescent="0.25">
      <c r="A4589" s="45"/>
      <c r="B4589" s="77"/>
      <c r="C4589" s="46"/>
      <c r="D4589" s="46"/>
      <c r="E4589" s="46"/>
      <c r="F4589" s="47"/>
      <c r="G4589" s="47"/>
      <c r="H4589" s="47"/>
      <c r="I4589" s="47"/>
      <c r="J4589" s="162"/>
      <c r="K4589" s="47"/>
    </row>
    <row r="4590" spans="1:11" s="48" customFormat="1" x14ac:dyDescent="0.25">
      <c r="A4590" s="45"/>
      <c r="B4590" s="77"/>
      <c r="C4590" s="46"/>
      <c r="D4590" s="46"/>
      <c r="E4590" s="46"/>
      <c r="F4590" s="47"/>
      <c r="G4590" s="47"/>
      <c r="H4590" s="47"/>
      <c r="I4590" s="47"/>
      <c r="J4590" s="162"/>
      <c r="K4590" s="47"/>
    </row>
    <row r="4591" spans="1:11" s="48" customFormat="1" x14ac:dyDescent="0.25">
      <c r="A4591" s="45"/>
      <c r="B4591" s="77"/>
      <c r="C4591" s="46"/>
      <c r="D4591" s="46"/>
      <c r="E4591" s="46"/>
      <c r="F4591" s="47"/>
      <c r="G4591" s="47"/>
      <c r="H4591" s="47"/>
      <c r="I4591" s="47"/>
      <c r="J4591" s="162"/>
      <c r="K4591" s="47"/>
    </row>
    <row r="4592" spans="1:11" s="48" customFormat="1" x14ac:dyDescent="0.25">
      <c r="A4592" s="45"/>
      <c r="B4592" s="77"/>
      <c r="C4592" s="46"/>
      <c r="D4592" s="46"/>
      <c r="E4592" s="46"/>
      <c r="F4592" s="47"/>
      <c r="G4592" s="47"/>
      <c r="H4592" s="47"/>
      <c r="I4592" s="47"/>
      <c r="J4592" s="162"/>
      <c r="K4592" s="47"/>
    </row>
    <row r="4593" spans="1:11" s="48" customFormat="1" x14ac:dyDescent="0.25">
      <c r="A4593" s="45"/>
      <c r="B4593" s="77"/>
      <c r="C4593" s="46"/>
      <c r="D4593" s="46"/>
      <c r="E4593" s="46"/>
      <c r="F4593" s="47"/>
      <c r="G4593" s="47"/>
      <c r="H4593" s="47"/>
      <c r="I4593" s="47"/>
      <c r="J4593" s="162"/>
      <c r="K4593" s="47"/>
    </row>
    <row r="4594" spans="1:11" s="48" customFormat="1" x14ac:dyDescent="0.25">
      <c r="A4594" s="45"/>
      <c r="B4594" s="77"/>
      <c r="C4594" s="46"/>
      <c r="D4594" s="46"/>
      <c r="E4594" s="46"/>
      <c r="F4594" s="47"/>
      <c r="G4594" s="47"/>
      <c r="H4594" s="47"/>
      <c r="I4594" s="47"/>
      <c r="J4594" s="162"/>
      <c r="K4594" s="47"/>
    </row>
    <row r="4595" spans="1:11" s="48" customFormat="1" x14ac:dyDescent="0.25">
      <c r="A4595" s="45"/>
      <c r="B4595" s="77"/>
      <c r="C4595" s="46"/>
      <c r="D4595" s="46"/>
      <c r="E4595" s="46"/>
      <c r="F4595" s="47"/>
      <c r="G4595" s="47"/>
      <c r="H4595" s="47"/>
      <c r="I4595" s="47"/>
      <c r="J4595" s="162"/>
      <c r="K4595" s="47"/>
    </row>
    <row r="4596" spans="1:11" s="48" customFormat="1" x14ac:dyDescent="0.25">
      <c r="A4596" s="45"/>
      <c r="B4596" s="77"/>
      <c r="C4596" s="46"/>
      <c r="D4596" s="46"/>
      <c r="E4596" s="46"/>
      <c r="F4596" s="47"/>
      <c r="G4596" s="47"/>
      <c r="H4596" s="47"/>
      <c r="I4596" s="47"/>
      <c r="J4596" s="162"/>
      <c r="K4596" s="47"/>
    </row>
    <row r="4597" spans="1:11" s="48" customFormat="1" x14ac:dyDescent="0.25">
      <c r="A4597" s="45"/>
      <c r="B4597" s="77"/>
      <c r="C4597" s="46"/>
      <c r="D4597" s="46"/>
      <c r="E4597" s="46"/>
      <c r="F4597" s="47"/>
      <c r="G4597" s="47"/>
      <c r="H4597" s="47"/>
      <c r="I4597" s="47"/>
      <c r="J4597" s="162"/>
      <c r="K4597" s="47"/>
    </row>
    <row r="4598" spans="1:11" s="48" customFormat="1" x14ac:dyDescent="0.25">
      <c r="A4598" s="45"/>
      <c r="B4598" s="77"/>
      <c r="C4598" s="46"/>
      <c r="D4598" s="46"/>
      <c r="E4598" s="46"/>
      <c r="F4598" s="47"/>
      <c r="G4598" s="47"/>
      <c r="H4598" s="47"/>
      <c r="I4598" s="47"/>
      <c r="J4598" s="162"/>
      <c r="K4598" s="47"/>
    </row>
    <row r="4599" spans="1:11" s="48" customFormat="1" x14ac:dyDescent="0.25">
      <c r="A4599" s="45"/>
      <c r="B4599" s="77"/>
      <c r="C4599" s="46"/>
      <c r="D4599" s="46"/>
      <c r="E4599" s="46"/>
      <c r="F4599" s="47"/>
      <c r="G4599" s="47"/>
      <c r="H4599" s="47"/>
      <c r="I4599" s="47"/>
      <c r="J4599" s="162"/>
      <c r="K4599" s="47"/>
    </row>
    <row r="4600" spans="1:11" s="48" customFormat="1" x14ac:dyDescent="0.25">
      <c r="A4600" s="45"/>
      <c r="B4600" s="77"/>
      <c r="C4600" s="46"/>
      <c r="D4600" s="46"/>
      <c r="E4600" s="46"/>
      <c r="F4600" s="47"/>
      <c r="G4600" s="47"/>
      <c r="H4600" s="47"/>
      <c r="I4600" s="47"/>
      <c r="J4600" s="162"/>
      <c r="K4600" s="47"/>
    </row>
    <row r="4601" spans="1:11" s="48" customFormat="1" x14ac:dyDescent="0.25">
      <c r="A4601" s="45"/>
      <c r="B4601" s="77"/>
      <c r="C4601" s="46"/>
      <c r="D4601" s="46"/>
      <c r="E4601" s="46"/>
      <c r="F4601" s="47"/>
      <c r="G4601" s="47"/>
      <c r="H4601" s="47"/>
      <c r="I4601" s="47"/>
      <c r="J4601" s="162"/>
      <c r="K4601" s="47"/>
    </row>
    <row r="4602" spans="1:11" s="48" customFormat="1" x14ac:dyDescent="0.25">
      <c r="A4602" s="45"/>
      <c r="B4602" s="77"/>
      <c r="C4602" s="46"/>
      <c r="D4602" s="46"/>
      <c r="E4602" s="46"/>
      <c r="F4602" s="47"/>
      <c r="G4602" s="47"/>
      <c r="H4602" s="47"/>
      <c r="I4602" s="47"/>
      <c r="J4602" s="162"/>
      <c r="K4602" s="47"/>
    </row>
    <row r="4603" spans="1:11" s="48" customFormat="1" x14ac:dyDescent="0.25">
      <c r="A4603" s="45"/>
      <c r="B4603" s="77"/>
      <c r="C4603" s="46"/>
      <c r="D4603" s="46"/>
      <c r="E4603" s="46"/>
      <c r="F4603" s="47"/>
      <c r="G4603" s="47"/>
      <c r="H4603" s="47"/>
      <c r="I4603" s="47"/>
      <c r="J4603" s="162"/>
      <c r="K4603" s="47"/>
    </row>
    <row r="4604" spans="1:11" s="48" customFormat="1" x14ac:dyDescent="0.25">
      <c r="A4604" s="45"/>
      <c r="B4604" s="77"/>
      <c r="C4604" s="46"/>
      <c r="D4604" s="46"/>
      <c r="E4604" s="46"/>
      <c r="F4604" s="47"/>
      <c r="G4604" s="47"/>
      <c r="H4604" s="47"/>
      <c r="I4604" s="47"/>
      <c r="J4604" s="162"/>
      <c r="K4604" s="47"/>
    </row>
    <row r="4605" spans="1:11" s="48" customFormat="1" x14ac:dyDescent="0.25">
      <c r="A4605" s="45"/>
      <c r="B4605" s="77"/>
      <c r="C4605" s="46"/>
      <c r="D4605" s="46"/>
      <c r="E4605" s="46"/>
      <c r="F4605" s="47"/>
      <c r="G4605" s="47"/>
      <c r="H4605" s="47"/>
      <c r="I4605" s="47"/>
      <c r="J4605" s="162"/>
      <c r="K4605" s="47"/>
    </row>
    <row r="4606" spans="1:11" s="48" customFormat="1" x14ac:dyDescent="0.25">
      <c r="A4606" s="45"/>
      <c r="B4606" s="77"/>
      <c r="C4606" s="46"/>
      <c r="D4606" s="46"/>
      <c r="E4606" s="46"/>
      <c r="F4606" s="47"/>
      <c r="G4606" s="47"/>
      <c r="H4606" s="47"/>
      <c r="I4606" s="47"/>
      <c r="J4606" s="162"/>
      <c r="K4606" s="47"/>
    </row>
    <row r="4607" spans="1:11" s="48" customFormat="1" x14ac:dyDescent="0.25">
      <c r="A4607" s="45"/>
      <c r="B4607" s="77"/>
      <c r="C4607" s="46"/>
      <c r="D4607" s="46"/>
      <c r="E4607" s="46"/>
      <c r="F4607" s="47"/>
      <c r="G4607" s="47"/>
      <c r="H4607" s="47"/>
      <c r="I4607" s="47"/>
      <c r="J4607" s="162"/>
      <c r="K4607" s="47"/>
    </row>
    <row r="4608" spans="1:11" s="48" customFormat="1" x14ac:dyDescent="0.25">
      <c r="A4608" s="45"/>
      <c r="B4608" s="77"/>
      <c r="C4608" s="46"/>
      <c r="D4608" s="46"/>
      <c r="E4608" s="46"/>
      <c r="F4608" s="47"/>
      <c r="G4608" s="47"/>
      <c r="H4608" s="47"/>
      <c r="I4608" s="47"/>
      <c r="J4608" s="162"/>
      <c r="K4608" s="47"/>
    </row>
    <row r="4609" spans="1:11" s="48" customFormat="1" x14ac:dyDescent="0.25">
      <c r="A4609" s="45"/>
      <c r="B4609" s="77"/>
      <c r="C4609" s="46"/>
      <c r="D4609" s="46"/>
      <c r="E4609" s="46"/>
      <c r="F4609" s="47"/>
      <c r="G4609" s="47"/>
      <c r="H4609" s="47"/>
      <c r="I4609" s="47"/>
      <c r="J4609" s="162"/>
      <c r="K4609" s="47"/>
    </row>
    <row r="4610" spans="1:11" s="48" customFormat="1" x14ac:dyDescent="0.25">
      <c r="A4610" s="45"/>
      <c r="B4610" s="77"/>
      <c r="C4610" s="46"/>
      <c r="D4610" s="46"/>
      <c r="E4610" s="46"/>
      <c r="F4610" s="47"/>
      <c r="G4610" s="47"/>
      <c r="H4610" s="47"/>
      <c r="I4610" s="47"/>
      <c r="J4610" s="162"/>
      <c r="K4610" s="47"/>
    </row>
    <row r="4611" spans="1:11" s="48" customFormat="1" x14ac:dyDescent="0.25">
      <c r="A4611" s="45"/>
      <c r="B4611" s="77"/>
      <c r="C4611" s="46"/>
      <c r="D4611" s="46"/>
      <c r="E4611" s="46"/>
      <c r="F4611" s="47"/>
      <c r="G4611" s="47"/>
      <c r="H4611" s="47"/>
      <c r="I4611" s="47"/>
      <c r="J4611" s="162"/>
      <c r="K4611" s="47"/>
    </row>
    <row r="4612" spans="1:11" s="48" customFormat="1" x14ac:dyDescent="0.25">
      <c r="A4612" s="45"/>
      <c r="B4612" s="77"/>
      <c r="C4612" s="46"/>
      <c r="D4612" s="46"/>
      <c r="E4612" s="46"/>
      <c r="F4612" s="47"/>
      <c r="G4612" s="47"/>
      <c r="H4612" s="47"/>
      <c r="I4612" s="47"/>
      <c r="J4612" s="162"/>
      <c r="K4612" s="47"/>
    </row>
    <row r="4613" spans="1:11" s="48" customFormat="1" x14ac:dyDescent="0.25">
      <c r="A4613" s="45"/>
      <c r="B4613" s="77"/>
      <c r="C4613" s="46"/>
      <c r="D4613" s="46"/>
      <c r="E4613" s="46"/>
      <c r="F4613" s="47"/>
      <c r="G4613" s="47"/>
      <c r="H4613" s="47"/>
      <c r="I4613" s="47"/>
      <c r="J4613" s="162"/>
      <c r="K4613" s="47"/>
    </row>
    <row r="4614" spans="1:11" s="48" customFormat="1" x14ac:dyDescent="0.25">
      <c r="A4614" s="45"/>
      <c r="B4614" s="77"/>
      <c r="C4614" s="46"/>
      <c r="D4614" s="46"/>
      <c r="E4614" s="46"/>
      <c r="F4614" s="47"/>
      <c r="G4614" s="47"/>
      <c r="H4614" s="47"/>
      <c r="I4614" s="47"/>
      <c r="J4614" s="162"/>
      <c r="K4614" s="47"/>
    </row>
    <row r="4615" spans="1:11" s="48" customFormat="1" x14ac:dyDescent="0.25">
      <c r="A4615" s="45"/>
      <c r="B4615" s="77"/>
      <c r="C4615" s="46"/>
      <c r="D4615" s="46"/>
      <c r="E4615" s="46"/>
      <c r="F4615" s="47"/>
      <c r="G4615" s="47"/>
      <c r="H4615" s="47"/>
      <c r="I4615" s="47"/>
      <c r="J4615" s="162"/>
      <c r="K4615" s="47"/>
    </row>
    <row r="4616" spans="1:11" s="48" customFormat="1" x14ac:dyDescent="0.25">
      <c r="A4616" s="45"/>
      <c r="B4616" s="77"/>
      <c r="C4616" s="46"/>
      <c r="D4616" s="46"/>
      <c r="E4616" s="46"/>
      <c r="F4616" s="47"/>
      <c r="G4616" s="47"/>
      <c r="H4616" s="47"/>
      <c r="I4616" s="47"/>
      <c r="J4616" s="162"/>
      <c r="K4616" s="47"/>
    </row>
    <row r="4617" spans="1:11" s="48" customFormat="1" x14ac:dyDescent="0.25">
      <c r="A4617" s="45"/>
      <c r="B4617" s="77"/>
      <c r="C4617" s="46"/>
      <c r="D4617" s="46"/>
      <c r="E4617" s="46"/>
      <c r="F4617" s="47"/>
      <c r="G4617" s="47"/>
      <c r="H4617" s="47"/>
      <c r="I4617" s="47"/>
      <c r="J4617" s="162"/>
      <c r="K4617" s="47"/>
    </row>
    <row r="4618" spans="1:11" s="48" customFormat="1" x14ac:dyDescent="0.25">
      <c r="A4618" s="45"/>
      <c r="B4618" s="77"/>
      <c r="C4618" s="46"/>
      <c r="D4618" s="46"/>
      <c r="E4618" s="46"/>
      <c r="F4618" s="47"/>
      <c r="G4618" s="47"/>
      <c r="H4618" s="47"/>
      <c r="I4618" s="47"/>
      <c r="J4618" s="162"/>
      <c r="K4618" s="47"/>
    </row>
    <row r="4619" spans="1:11" s="48" customFormat="1" x14ac:dyDescent="0.25">
      <c r="A4619" s="45"/>
      <c r="B4619" s="77"/>
      <c r="C4619" s="46"/>
      <c r="D4619" s="46"/>
      <c r="E4619" s="46"/>
      <c r="F4619" s="47"/>
      <c r="G4619" s="47"/>
      <c r="H4619" s="47"/>
      <c r="I4619" s="47"/>
      <c r="J4619" s="162"/>
      <c r="K4619" s="47"/>
    </row>
    <row r="4620" spans="1:11" s="48" customFormat="1" x14ac:dyDescent="0.25">
      <c r="A4620" s="45"/>
      <c r="B4620" s="77"/>
      <c r="C4620" s="46"/>
      <c r="D4620" s="46"/>
      <c r="E4620" s="46"/>
      <c r="F4620" s="47"/>
      <c r="G4620" s="47"/>
      <c r="H4620" s="47"/>
      <c r="I4620" s="47"/>
      <c r="J4620" s="162"/>
      <c r="K4620" s="47"/>
    </row>
    <row r="4621" spans="1:11" s="48" customFormat="1" x14ac:dyDescent="0.25">
      <c r="A4621" s="45"/>
      <c r="B4621" s="77"/>
      <c r="C4621" s="46"/>
      <c r="D4621" s="46"/>
      <c r="E4621" s="46"/>
      <c r="F4621" s="47"/>
      <c r="G4621" s="47"/>
      <c r="H4621" s="47"/>
      <c r="I4621" s="47"/>
      <c r="J4621" s="162"/>
      <c r="K4621" s="47"/>
    </row>
    <row r="4622" spans="1:11" s="48" customFormat="1" x14ac:dyDescent="0.25">
      <c r="A4622" s="45"/>
      <c r="B4622" s="77"/>
      <c r="C4622" s="46"/>
      <c r="D4622" s="46"/>
      <c r="E4622" s="46"/>
      <c r="F4622" s="47"/>
      <c r="G4622" s="47"/>
      <c r="H4622" s="47"/>
      <c r="I4622" s="47"/>
      <c r="J4622" s="162"/>
      <c r="K4622" s="47"/>
    </row>
    <row r="4623" spans="1:11" s="48" customFormat="1" x14ac:dyDescent="0.25">
      <c r="A4623" s="45"/>
      <c r="B4623" s="77"/>
      <c r="C4623" s="46"/>
      <c r="D4623" s="46"/>
      <c r="E4623" s="46"/>
      <c r="F4623" s="47"/>
      <c r="G4623" s="47"/>
      <c r="H4623" s="47"/>
      <c r="I4623" s="47"/>
      <c r="J4623" s="162"/>
      <c r="K4623" s="47"/>
    </row>
    <row r="4624" spans="1:11" s="48" customFormat="1" x14ac:dyDescent="0.25">
      <c r="A4624" s="45"/>
      <c r="B4624" s="77"/>
      <c r="C4624" s="46"/>
      <c r="D4624" s="46"/>
      <c r="E4624" s="46"/>
      <c r="F4624" s="47"/>
      <c r="G4624" s="47"/>
      <c r="H4624" s="47"/>
      <c r="I4624" s="47"/>
      <c r="J4624" s="162"/>
      <c r="K4624" s="47"/>
    </row>
    <row r="4625" spans="1:11" s="48" customFormat="1" x14ac:dyDescent="0.25">
      <c r="A4625" s="45"/>
      <c r="B4625" s="77"/>
      <c r="C4625" s="46"/>
      <c r="D4625" s="46"/>
      <c r="E4625" s="46"/>
      <c r="F4625" s="47"/>
      <c r="G4625" s="47"/>
      <c r="H4625" s="47"/>
      <c r="I4625" s="47"/>
      <c r="J4625" s="162"/>
      <c r="K4625" s="47"/>
    </row>
    <row r="4626" spans="1:11" s="48" customFormat="1" x14ac:dyDescent="0.25">
      <c r="A4626" s="45"/>
      <c r="B4626" s="77"/>
      <c r="C4626" s="46"/>
      <c r="D4626" s="46"/>
      <c r="E4626" s="46"/>
      <c r="F4626" s="47"/>
      <c r="G4626" s="47"/>
      <c r="H4626" s="47"/>
      <c r="I4626" s="47"/>
      <c r="J4626" s="162"/>
      <c r="K4626" s="47"/>
    </row>
    <row r="4627" spans="1:11" s="48" customFormat="1" x14ac:dyDescent="0.25">
      <c r="A4627" s="45"/>
      <c r="B4627" s="77"/>
      <c r="C4627" s="46"/>
      <c r="D4627" s="46"/>
      <c r="E4627" s="46"/>
      <c r="F4627" s="47"/>
      <c r="G4627" s="47"/>
      <c r="H4627" s="47"/>
      <c r="I4627" s="47"/>
      <c r="J4627" s="162"/>
      <c r="K4627" s="47"/>
    </row>
    <row r="4628" spans="1:11" s="48" customFormat="1" x14ac:dyDescent="0.25">
      <c r="A4628" s="45"/>
      <c r="B4628" s="77"/>
      <c r="C4628" s="46"/>
      <c r="D4628" s="46"/>
      <c r="E4628" s="46"/>
      <c r="F4628" s="47"/>
      <c r="G4628" s="47"/>
      <c r="H4628" s="47"/>
      <c r="I4628" s="47"/>
      <c r="J4628" s="162"/>
      <c r="K4628" s="47"/>
    </row>
    <row r="4629" spans="1:11" s="48" customFormat="1" x14ac:dyDescent="0.25">
      <c r="A4629" s="45"/>
      <c r="B4629" s="77"/>
      <c r="C4629" s="46"/>
      <c r="D4629" s="46"/>
      <c r="E4629" s="46"/>
      <c r="F4629" s="47"/>
      <c r="G4629" s="47"/>
      <c r="H4629" s="47"/>
      <c r="I4629" s="47"/>
      <c r="J4629" s="162"/>
      <c r="K4629" s="47"/>
    </row>
    <row r="4630" spans="1:11" s="48" customFormat="1" x14ac:dyDescent="0.25">
      <c r="A4630" s="45"/>
      <c r="B4630" s="77"/>
      <c r="C4630" s="46"/>
      <c r="D4630" s="46"/>
      <c r="E4630" s="46"/>
      <c r="F4630" s="47"/>
      <c r="G4630" s="47"/>
      <c r="H4630" s="47"/>
      <c r="I4630" s="47"/>
      <c r="J4630" s="162"/>
      <c r="K4630" s="47"/>
    </row>
    <row r="4631" spans="1:11" s="48" customFormat="1" x14ac:dyDescent="0.25">
      <c r="A4631" s="45"/>
      <c r="B4631" s="77"/>
      <c r="C4631" s="46"/>
      <c r="D4631" s="46"/>
      <c r="E4631" s="46"/>
      <c r="F4631" s="47"/>
      <c r="G4631" s="47"/>
      <c r="H4631" s="47"/>
      <c r="I4631" s="47"/>
      <c r="J4631" s="162"/>
      <c r="K4631" s="47"/>
    </row>
    <row r="4632" spans="1:11" s="48" customFormat="1" x14ac:dyDescent="0.25">
      <c r="A4632" s="45"/>
      <c r="B4632" s="77"/>
      <c r="C4632" s="46"/>
      <c r="D4632" s="46"/>
      <c r="E4632" s="46"/>
      <c r="F4632" s="47"/>
      <c r="G4632" s="47"/>
      <c r="H4632" s="47"/>
      <c r="I4632" s="47"/>
      <c r="J4632" s="162"/>
      <c r="K4632" s="47"/>
    </row>
    <row r="4633" spans="1:11" s="48" customFormat="1" x14ac:dyDescent="0.25">
      <c r="A4633" s="45"/>
      <c r="B4633" s="77"/>
      <c r="C4633" s="46"/>
      <c r="D4633" s="46"/>
      <c r="E4633" s="46"/>
      <c r="F4633" s="47"/>
      <c r="G4633" s="47"/>
      <c r="H4633" s="47"/>
      <c r="I4633" s="47"/>
      <c r="J4633" s="162"/>
      <c r="K4633" s="47"/>
    </row>
    <row r="4634" spans="1:11" s="48" customFormat="1" x14ac:dyDescent="0.25">
      <c r="A4634" s="45"/>
      <c r="B4634" s="77"/>
      <c r="C4634" s="46"/>
      <c r="D4634" s="46"/>
      <c r="E4634" s="46"/>
      <c r="F4634" s="47"/>
      <c r="G4634" s="47"/>
      <c r="H4634" s="47"/>
      <c r="I4634" s="47"/>
      <c r="J4634" s="162"/>
      <c r="K4634" s="47"/>
    </row>
    <row r="4635" spans="1:11" s="48" customFormat="1" x14ac:dyDescent="0.25">
      <c r="A4635" s="45"/>
      <c r="B4635" s="77"/>
      <c r="C4635" s="46"/>
      <c r="D4635" s="46"/>
      <c r="E4635" s="46"/>
      <c r="F4635" s="47"/>
      <c r="G4635" s="47"/>
      <c r="H4635" s="47"/>
      <c r="I4635" s="47"/>
      <c r="J4635" s="162"/>
      <c r="K4635" s="47"/>
    </row>
    <row r="4636" spans="1:11" s="48" customFormat="1" x14ac:dyDescent="0.25">
      <c r="A4636" s="45"/>
      <c r="B4636" s="77"/>
      <c r="C4636" s="46"/>
      <c r="D4636" s="46"/>
      <c r="E4636" s="46"/>
      <c r="F4636" s="47"/>
      <c r="G4636" s="47"/>
      <c r="H4636" s="47"/>
      <c r="I4636" s="47"/>
      <c r="J4636" s="162"/>
      <c r="K4636" s="47"/>
    </row>
    <row r="4637" spans="1:11" s="48" customFormat="1" x14ac:dyDescent="0.25">
      <c r="A4637" s="45"/>
      <c r="B4637" s="77"/>
      <c r="C4637" s="46"/>
      <c r="D4637" s="46"/>
      <c r="E4637" s="46"/>
      <c r="F4637" s="47"/>
      <c r="G4637" s="47"/>
      <c r="H4637" s="47"/>
      <c r="I4637" s="47"/>
      <c r="J4637" s="162"/>
      <c r="K4637" s="47"/>
    </row>
    <row r="4638" spans="1:11" s="48" customFormat="1" x14ac:dyDescent="0.25">
      <c r="A4638" s="45"/>
      <c r="B4638" s="77"/>
      <c r="C4638" s="46"/>
      <c r="D4638" s="46"/>
      <c r="E4638" s="46"/>
      <c r="F4638" s="47"/>
      <c r="G4638" s="47"/>
      <c r="H4638" s="47"/>
      <c r="I4638" s="47"/>
      <c r="J4638" s="162"/>
      <c r="K4638" s="47"/>
    </row>
    <row r="4639" spans="1:11" s="48" customFormat="1" x14ac:dyDescent="0.25">
      <c r="A4639" s="45"/>
      <c r="B4639" s="77"/>
      <c r="C4639" s="46"/>
      <c r="D4639" s="46"/>
      <c r="E4639" s="46"/>
      <c r="F4639" s="47"/>
      <c r="G4639" s="47"/>
      <c r="H4639" s="47"/>
      <c r="I4639" s="47"/>
      <c r="J4639" s="162"/>
      <c r="K4639" s="47"/>
    </row>
    <row r="4640" spans="1:11" s="48" customFormat="1" x14ac:dyDescent="0.25">
      <c r="A4640" s="45"/>
      <c r="B4640" s="77"/>
      <c r="C4640" s="46"/>
      <c r="D4640" s="46"/>
      <c r="E4640" s="46"/>
      <c r="F4640" s="47"/>
      <c r="G4640" s="47"/>
      <c r="H4640" s="47"/>
      <c r="I4640" s="47"/>
      <c r="J4640" s="162"/>
      <c r="K4640" s="47"/>
    </row>
    <row r="4641" spans="1:11" s="48" customFormat="1" x14ac:dyDescent="0.25">
      <c r="A4641" s="45"/>
      <c r="B4641" s="77"/>
      <c r="C4641" s="46"/>
      <c r="D4641" s="46"/>
      <c r="E4641" s="46"/>
      <c r="F4641" s="47"/>
      <c r="G4641" s="47"/>
      <c r="H4641" s="47"/>
      <c r="I4641" s="47"/>
      <c r="J4641" s="162"/>
      <c r="K4641" s="47"/>
    </row>
    <row r="4642" spans="1:11" s="48" customFormat="1" x14ac:dyDescent="0.25">
      <c r="A4642" s="45"/>
      <c r="B4642" s="77"/>
      <c r="C4642" s="46"/>
      <c r="D4642" s="46"/>
      <c r="E4642" s="46"/>
      <c r="F4642" s="47"/>
      <c r="G4642" s="47"/>
      <c r="H4642" s="47"/>
      <c r="I4642" s="47"/>
      <c r="J4642" s="162"/>
      <c r="K4642" s="47"/>
    </row>
    <row r="4643" spans="1:11" s="48" customFormat="1" x14ac:dyDescent="0.25">
      <c r="A4643" s="45"/>
      <c r="B4643" s="77"/>
      <c r="C4643" s="46"/>
      <c r="D4643" s="46"/>
      <c r="E4643" s="46"/>
      <c r="F4643" s="47"/>
      <c r="G4643" s="47"/>
      <c r="H4643" s="47"/>
      <c r="I4643" s="47"/>
      <c r="J4643" s="162"/>
      <c r="K4643" s="47"/>
    </row>
    <row r="4644" spans="1:11" s="48" customFormat="1" x14ac:dyDescent="0.25">
      <c r="A4644" s="45"/>
      <c r="B4644" s="77"/>
      <c r="C4644" s="46"/>
      <c r="D4644" s="46"/>
      <c r="E4644" s="46"/>
      <c r="F4644" s="47"/>
      <c r="G4644" s="47"/>
      <c r="H4644" s="47"/>
      <c r="I4644" s="47"/>
      <c r="J4644" s="162"/>
      <c r="K4644" s="47"/>
    </row>
    <row r="4645" spans="1:11" s="48" customFormat="1" x14ac:dyDescent="0.25">
      <c r="A4645" s="45"/>
      <c r="B4645" s="77"/>
      <c r="C4645" s="46"/>
      <c r="D4645" s="46"/>
      <c r="E4645" s="46"/>
      <c r="F4645" s="47"/>
      <c r="G4645" s="47"/>
      <c r="H4645" s="47"/>
      <c r="I4645" s="47"/>
      <c r="J4645" s="162"/>
      <c r="K4645" s="47"/>
    </row>
    <row r="4646" spans="1:11" s="48" customFormat="1" x14ac:dyDescent="0.25">
      <c r="A4646" s="45"/>
      <c r="B4646" s="77"/>
      <c r="C4646" s="46"/>
      <c r="D4646" s="46"/>
      <c r="E4646" s="46"/>
      <c r="F4646" s="47"/>
      <c r="G4646" s="47"/>
      <c r="H4646" s="47"/>
      <c r="I4646" s="47"/>
      <c r="J4646" s="162"/>
      <c r="K4646" s="47"/>
    </row>
    <row r="4647" spans="1:11" s="48" customFormat="1" x14ac:dyDescent="0.25">
      <c r="A4647" s="45"/>
      <c r="B4647" s="77"/>
      <c r="C4647" s="46"/>
      <c r="D4647" s="46"/>
      <c r="E4647" s="46"/>
      <c r="F4647" s="47"/>
      <c r="G4647" s="47"/>
      <c r="H4647" s="47"/>
      <c r="I4647" s="47"/>
      <c r="J4647" s="162"/>
      <c r="K4647" s="47"/>
    </row>
    <row r="4648" spans="1:11" s="48" customFormat="1" x14ac:dyDescent="0.25">
      <c r="A4648" s="45"/>
      <c r="B4648" s="77"/>
      <c r="C4648" s="46"/>
      <c r="D4648" s="46"/>
      <c r="E4648" s="46"/>
      <c r="F4648" s="47"/>
      <c r="G4648" s="47"/>
      <c r="H4648" s="47"/>
      <c r="I4648" s="47"/>
      <c r="J4648" s="162"/>
      <c r="K4648" s="47"/>
    </row>
    <row r="4649" spans="1:11" s="48" customFormat="1" x14ac:dyDescent="0.25">
      <c r="A4649" s="45"/>
      <c r="B4649" s="77"/>
      <c r="C4649" s="46"/>
      <c r="D4649" s="46"/>
      <c r="E4649" s="46"/>
      <c r="F4649" s="47"/>
      <c r="G4649" s="47"/>
      <c r="H4649" s="47"/>
      <c r="I4649" s="47"/>
      <c r="J4649" s="162"/>
      <c r="K4649" s="47"/>
    </row>
    <row r="4650" spans="1:11" s="48" customFormat="1" x14ac:dyDescent="0.25">
      <c r="A4650" s="45"/>
      <c r="B4650" s="77"/>
      <c r="C4650" s="46"/>
      <c r="D4650" s="46"/>
      <c r="E4650" s="46"/>
      <c r="F4650" s="47"/>
      <c r="G4650" s="47"/>
      <c r="H4650" s="47"/>
      <c r="I4650" s="47"/>
      <c r="J4650" s="162"/>
      <c r="K4650" s="47"/>
    </row>
    <row r="4651" spans="1:11" s="48" customFormat="1" x14ac:dyDescent="0.25">
      <c r="A4651" s="45"/>
      <c r="B4651" s="77"/>
      <c r="C4651" s="46"/>
      <c r="D4651" s="46"/>
      <c r="E4651" s="46"/>
      <c r="F4651" s="47"/>
      <c r="G4651" s="47"/>
      <c r="H4651" s="47"/>
      <c r="I4651" s="47"/>
      <c r="J4651" s="162"/>
      <c r="K4651" s="47"/>
    </row>
    <row r="4652" spans="1:11" s="48" customFormat="1" x14ac:dyDescent="0.25">
      <c r="A4652" s="45"/>
      <c r="B4652" s="77"/>
      <c r="C4652" s="46"/>
      <c r="D4652" s="46"/>
      <c r="E4652" s="46"/>
      <c r="F4652" s="47"/>
      <c r="G4652" s="47"/>
      <c r="H4652" s="47"/>
      <c r="I4652" s="47"/>
      <c r="J4652" s="162"/>
      <c r="K4652" s="47"/>
    </row>
    <row r="4653" spans="1:11" s="48" customFormat="1" x14ac:dyDescent="0.25">
      <c r="A4653" s="45"/>
      <c r="B4653" s="77"/>
      <c r="C4653" s="46"/>
      <c r="D4653" s="46"/>
      <c r="E4653" s="46"/>
      <c r="F4653" s="47"/>
      <c r="G4653" s="47"/>
      <c r="H4653" s="47"/>
      <c r="I4653" s="47"/>
      <c r="J4653" s="162"/>
      <c r="K4653" s="47"/>
    </row>
    <row r="4654" spans="1:11" s="48" customFormat="1" x14ac:dyDescent="0.25">
      <c r="A4654" s="45"/>
      <c r="B4654" s="77"/>
      <c r="C4654" s="46"/>
      <c r="D4654" s="46"/>
      <c r="E4654" s="46"/>
      <c r="F4654" s="47"/>
      <c r="G4654" s="47"/>
      <c r="H4654" s="47"/>
      <c r="I4654" s="47"/>
      <c r="J4654" s="162"/>
      <c r="K4654" s="47"/>
    </row>
    <row r="4655" spans="1:11" s="48" customFormat="1" x14ac:dyDescent="0.25">
      <c r="A4655" s="45"/>
      <c r="B4655" s="77"/>
      <c r="C4655" s="46"/>
      <c r="D4655" s="46"/>
      <c r="E4655" s="46"/>
      <c r="F4655" s="47"/>
      <c r="G4655" s="47"/>
      <c r="H4655" s="47"/>
      <c r="I4655" s="47"/>
      <c r="J4655" s="162"/>
      <c r="K4655" s="47"/>
    </row>
    <row r="4656" spans="1:11" s="48" customFormat="1" x14ac:dyDescent="0.25">
      <c r="A4656" s="45"/>
      <c r="B4656" s="77"/>
      <c r="C4656" s="46"/>
      <c r="D4656" s="46"/>
      <c r="E4656" s="46"/>
      <c r="F4656" s="47"/>
      <c r="G4656" s="47"/>
      <c r="H4656" s="47"/>
      <c r="I4656" s="47"/>
      <c r="J4656" s="162"/>
      <c r="K4656" s="47"/>
    </row>
    <row r="4657" spans="1:11" s="48" customFormat="1" x14ac:dyDescent="0.25">
      <c r="A4657" s="45"/>
      <c r="B4657" s="77"/>
      <c r="C4657" s="46"/>
      <c r="D4657" s="46"/>
      <c r="E4657" s="46"/>
      <c r="F4657" s="47"/>
      <c r="G4657" s="47"/>
      <c r="H4657" s="47"/>
      <c r="I4657" s="47"/>
      <c r="J4657" s="162"/>
      <c r="K4657" s="47"/>
    </row>
    <row r="4658" spans="1:11" s="48" customFormat="1" x14ac:dyDescent="0.25">
      <c r="A4658" s="45"/>
      <c r="B4658" s="77"/>
      <c r="C4658" s="46"/>
      <c r="D4658" s="46"/>
      <c r="E4658" s="46"/>
      <c r="F4658" s="47"/>
      <c r="G4658" s="47"/>
      <c r="H4658" s="47"/>
      <c r="I4658" s="47"/>
      <c r="J4658" s="162"/>
      <c r="K4658" s="47"/>
    </row>
    <row r="4659" spans="1:11" s="48" customFormat="1" x14ac:dyDescent="0.25">
      <c r="A4659" s="45"/>
      <c r="B4659" s="77"/>
      <c r="C4659" s="46"/>
      <c r="D4659" s="46"/>
      <c r="E4659" s="46"/>
      <c r="F4659" s="47"/>
      <c r="G4659" s="47"/>
      <c r="H4659" s="47"/>
      <c r="I4659" s="47"/>
      <c r="J4659" s="162"/>
      <c r="K4659" s="47"/>
    </row>
    <row r="4660" spans="1:11" s="48" customFormat="1" x14ac:dyDescent="0.25">
      <c r="A4660" s="45"/>
      <c r="B4660" s="77"/>
      <c r="C4660" s="46"/>
      <c r="D4660" s="46"/>
      <c r="E4660" s="46"/>
      <c r="F4660" s="47"/>
      <c r="G4660" s="47"/>
      <c r="H4660" s="47"/>
      <c r="I4660" s="47"/>
      <c r="J4660" s="162"/>
      <c r="K4660" s="47"/>
    </row>
    <row r="4661" spans="1:11" s="48" customFormat="1" x14ac:dyDescent="0.25">
      <c r="A4661" s="45"/>
      <c r="B4661" s="77"/>
      <c r="C4661" s="46"/>
      <c r="D4661" s="46"/>
      <c r="E4661" s="46"/>
      <c r="F4661" s="47"/>
      <c r="G4661" s="47"/>
      <c r="H4661" s="47"/>
      <c r="I4661" s="47"/>
      <c r="J4661" s="162"/>
      <c r="K4661" s="47"/>
    </row>
    <row r="4662" spans="1:11" s="48" customFormat="1" x14ac:dyDescent="0.25">
      <c r="A4662" s="45"/>
      <c r="B4662" s="77"/>
      <c r="C4662" s="46"/>
      <c r="D4662" s="46"/>
      <c r="E4662" s="46"/>
      <c r="F4662" s="47"/>
      <c r="G4662" s="47"/>
      <c r="H4662" s="47"/>
      <c r="I4662" s="47"/>
      <c r="J4662" s="162"/>
      <c r="K4662" s="47"/>
    </row>
    <row r="4663" spans="1:11" s="48" customFormat="1" x14ac:dyDescent="0.25">
      <c r="A4663" s="45"/>
      <c r="B4663" s="77"/>
      <c r="C4663" s="46"/>
      <c r="D4663" s="46"/>
      <c r="E4663" s="46"/>
      <c r="F4663" s="47"/>
      <c r="G4663" s="47"/>
      <c r="H4663" s="47"/>
      <c r="I4663" s="47"/>
      <c r="J4663" s="162"/>
      <c r="K4663" s="47"/>
    </row>
    <row r="4664" spans="1:11" s="48" customFormat="1" x14ac:dyDescent="0.25">
      <c r="A4664" s="45"/>
      <c r="B4664" s="77"/>
      <c r="C4664" s="46"/>
      <c r="D4664" s="46"/>
      <c r="E4664" s="46"/>
      <c r="F4664" s="47"/>
      <c r="G4664" s="47"/>
      <c r="H4664" s="47"/>
      <c r="I4664" s="47"/>
      <c r="J4664" s="162"/>
      <c r="K4664" s="47"/>
    </row>
    <row r="4665" spans="1:11" s="48" customFormat="1" x14ac:dyDescent="0.25">
      <c r="A4665" s="45"/>
      <c r="B4665" s="77"/>
      <c r="C4665" s="46"/>
      <c r="D4665" s="46"/>
      <c r="E4665" s="46"/>
      <c r="F4665" s="47"/>
      <c r="G4665" s="47"/>
      <c r="H4665" s="47"/>
      <c r="I4665" s="47"/>
      <c r="J4665" s="162"/>
      <c r="K4665" s="47"/>
    </row>
    <row r="4666" spans="1:11" s="48" customFormat="1" x14ac:dyDescent="0.25">
      <c r="A4666" s="45"/>
      <c r="B4666" s="77"/>
      <c r="C4666" s="46"/>
      <c r="D4666" s="46"/>
      <c r="E4666" s="46"/>
      <c r="F4666" s="47"/>
      <c r="G4666" s="47"/>
      <c r="H4666" s="47"/>
      <c r="I4666" s="47"/>
      <c r="J4666" s="162"/>
      <c r="K4666" s="47"/>
    </row>
    <row r="4667" spans="1:11" s="48" customFormat="1" x14ac:dyDescent="0.25">
      <c r="A4667" s="45"/>
      <c r="B4667" s="77"/>
      <c r="C4667" s="46"/>
      <c r="D4667" s="46"/>
      <c r="E4667" s="46"/>
      <c r="F4667" s="47"/>
      <c r="G4667" s="47"/>
      <c r="H4667" s="47"/>
      <c r="I4667" s="47"/>
      <c r="J4667" s="162"/>
      <c r="K4667" s="47"/>
    </row>
    <row r="4668" spans="1:11" s="48" customFormat="1" x14ac:dyDescent="0.25">
      <c r="A4668" s="45"/>
      <c r="B4668" s="77"/>
      <c r="C4668" s="46"/>
      <c r="D4668" s="46"/>
      <c r="E4668" s="46"/>
      <c r="F4668" s="47"/>
      <c r="G4668" s="47"/>
      <c r="H4668" s="47"/>
      <c r="I4668" s="47"/>
      <c r="J4668" s="162"/>
      <c r="K4668" s="47"/>
    </row>
    <row r="4669" spans="1:11" s="48" customFormat="1" x14ac:dyDescent="0.25">
      <c r="A4669" s="45"/>
      <c r="B4669" s="77"/>
      <c r="C4669" s="46"/>
      <c r="D4669" s="46"/>
      <c r="E4669" s="46"/>
      <c r="F4669" s="47"/>
      <c r="G4669" s="47"/>
      <c r="H4669" s="47"/>
      <c r="I4669" s="47"/>
      <c r="J4669" s="162"/>
      <c r="K4669" s="47"/>
    </row>
    <row r="4670" spans="1:11" s="48" customFormat="1" x14ac:dyDescent="0.25">
      <c r="A4670" s="45"/>
      <c r="B4670" s="77"/>
      <c r="C4670" s="46"/>
      <c r="D4670" s="46"/>
      <c r="E4670" s="46"/>
      <c r="F4670" s="47"/>
      <c r="G4670" s="47"/>
      <c r="H4670" s="47"/>
      <c r="I4670" s="47"/>
      <c r="J4670" s="162"/>
      <c r="K4670" s="47"/>
    </row>
    <row r="4671" spans="1:11" s="48" customFormat="1" x14ac:dyDescent="0.25">
      <c r="A4671" s="45"/>
      <c r="B4671" s="77"/>
      <c r="C4671" s="46"/>
      <c r="D4671" s="46"/>
      <c r="E4671" s="46"/>
      <c r="F4671" s="47"/>
      <c r="G4671" s="47"/>
      <c r="H4671" s="47"/>
      <c r="I4671" s="47"/>
      <c r="J4671" s="162"/>
      <c r="K4671" s="47"/>
    </row>
    <row r="4672" spans="1:11" s="48" customFormat="1" x14ac:dyDescent="0.25">
      <c r="A4672" s="45"/>
      <c r="B4672" s="77"/>
      <c r="C4672" s="46"/>
      <c r="D4672" s="46"/>
      <c r="E4672" s="46"/>
      <c r="F4672" s="47"/>
      <c r="G4672" s="47"/>
      <c r="H4672" s="47"/>
      <c r="I4672" s="47"/>
      <c r="J4672" s="162"/>
      <c r="K4672" s="47"/>
    </row>
    <row r="4673" spans="1:11" s="48" customFormat="1" x14ac:dyDescent="0.25">
      <c r="A4673" s="45"/>
      <c r="B4673" s="77"/>
      <c r="C4673" s="46"/>
      <c r="D4673" s="46"/>
      <c r="E4673" s="46"/>
      <c r="F4673" s="47"/>
      <c r="G4673" s="47"/>
      <c r="H4673" s="47"/>
      <c r="I4673" s="47"/>
      <c r="J4673" s="162"/>
      <c r="K4673" s="47"/>
    </row>
    <row r="4674" spans="1:11" s="48" customFormat="1" x14ac:dyDescent="0.25">
      <c r="A4674" s="45"/>
      <c r="B4674" s="77"/>
      <c r="C4674" s="46"/>
      <c r="D4674" s="46"/>
      <c r="E4674" s="46"/>
      <c r="F4674" s="47"/>
      <c r="G4674" s="47"/>
      <c r="H4674" s="47"/>
      <c r="I4674" s="47"/>
      <c r="J4674" s="162"/>
      <c r="K4674" s="47"/>
    </row>
    <row r="4675" spans="1:11" s="48" customFormat="1" x14ac:dyDescent="0.25">
      <c r="A4675" s="45"/>
      <c r="B4675" s="77"/>
      <c r="C4675" s="46"/>
      <c r="D4675" s="46"/>
      <c r="E4675" s="46"/>
      <c r="F4675" s="47"/>
      <c r="G4675" s="47"/>
      <c r="H4675" s="47"/>
      <c r="I4675" s="47"/>
      <c r="J4675" s="162"/>
      <c r="K4675" s="47"/>
    </row>
    <row r="4676" spans="1:11" s="48" customFormat="1" x14ac:dyDescent="0.25">
      <c r="A4676" s="45"/>
      <c r="B4676" s="77"/>
      <c r="C4676" s="46"/>
      <c r="D4676" s="46"/>
      <c r="E4676" s="46"/>
      <c r="F4676" s="47"/>
      <c r="G4676" s="47"/>
      <c r="H4676" s="47"/>
      <c r="I4676" s="47"/>
      <c r="J4676" s="162"/>
      <c r="K4676" s="47"/>
    </row>
    <row r="4677" spans="1:11" s="48" customFormat="1" x14ac:dyDescent="0.25">
      <c r="A4677" s="45"/>
      <c r="B4677" s="77"/>
      <c r="C4677" s="46"/>
      <c r="D4677" s="46"/>
      <c r="E4677" s="46"/>
      <c r="F4677" s="47"/>
      <c r="G4677" s="47"/>
      <c r="H4677" s="47"/>
      <c r="I4677" s="47"/>
      <c r="J4677" s="162"/>
      <c r="K4677" s="47"/>
    </row>
    <row r="4678" spans="1:11" s="48" customFormat="1" x14ac:dyDescent="0.25">
      <c r="A4678" s="45"/>
      <c r="B4678" s="77"/>
      <c r="C4678" s="46"/>
      <c r="D4678" s="46"/>
      <c r="E4678" s="46"/>
      <c r="F4678" s="47"/>
      <c r="G4678" s="47"/>
      <c r="H4678" s="47"/>
      <c r="I4678" s="47"/>
      <c r="J4678" s="162"/>
      <c r="K4678" s="47"/>
    </row>
    <row r="4679" spans="1:11" s="48" customFormat="1" x14ac:dyDescent="0.25">
      <c r="A4679" s="45"/>
      <c r="B4679" s="77"/>
      <c r="C4679" s="46"/>
      <c r="D4679" s="46"/>
      <c r="E4679" s="46"/>
      <c r="F4679" s="47"/>
      <c r="G4679" s="47"/>
      <c r="H4679" s="47"/>
      <c r="I4679" s="47"/>
      <c r="J4679" s="162"/>
      <c r="K4679" s="47"/>
    </row>
    <row r="4680" spans="1:11" s="48" customFormat="1" x14ac:dyDescent="0.25">
      <c r="A4680" s="45"/>
      <c r="B4680" s="77"/>
      <c r="C4680" s="46"/>
      <c r="D4680" s="46"/>
      <c r="E4680" s="46"/>
      <c r="F4680" s="47"/>
      <c r="G4680" s="47"/>
      <c r="H4680" s="47"/>
      <c r="I4680" s="47"/>
      <c r="J4680" s="162"/>
      <c r="K4680" s="47"/>
    </row>
    <row r="4681" spans="1:11" s="48" customFormat="1" x14ac:dyDescent="0.25">
      <c r="A4681" s="45"/>
      <c r="B4681" s="77"/>
      <c r="C4681" s="46"/>
      <c r="D4681" s="46"/>
      <c r="E4681" s="46"/>
      <c r="F4681" s="47"/>
      <c r="G4681" s="47"/>
      <c r="H4681" s="47"/>
      <c r="I4681" s="47"/>
      <c r="J4681" s="162"/>
      <c r="K4681" s="47"/>
    </row>
    <row r="4682" spans="1:11" s="48" customFormat="1" x14ac:dyDescent="0.25">
      <c r="A4682" s="45"/>
      <c r="B4682" s="77"/>
      <c r="C4682" s="46"/>
      <c r="D4682" s="46"/>
      <c r="E4682" s="46"/>
      <c r="F4682" s="47"/>
      <c r="G4682" s="47"/>
      <c r="H4682" s="47"/>
      <c r="I4682" s="47"/>
      <c r="J4682" s="162"/>
      <c r="K4682" s="47"/>
    </row>
    <row r="4683" spans="1:11" s="48" customFormat="1" x14ac:dyDescent="0.25">
      <c r="A4683" s="45"/>
      <c r="B4683" s="77"/>
      <c r="C4683" s="46"/>
      <c r="D4683" s="46"/>
      <c r="E4683" s="46"/>
      <c r="F4683" s="47"/>
      <c r="G4683" s="47"/>
      <c r="H4683" s="47"/>
      <c r="I4683" s="47"/>
      <c r="J4683" s="162"/>
      <c r="K4683" s="47"/>
    </row>
    <row r="4684" spans="1:11" s="48" customFormat="1" x14ac:dyDescent="0.25">
      <c r="A4684" s="45"/>
      <c r="B4684" s="77"/>
      <c r="C4684" s="46"/>
      <c r="D4684" s="46"/>
      <c r="E4684" s="46"/>
      <c r="F4684" s="47"/>
      <c r="G4684" s="47"/>
      <c r="H4684" s="47"/>
      <c r="I4684" s="47"/>
      <c r="J4684" s="162"/>
      <c r="K4684" s="47"/>
    </row>
    <row r="4685" spans="1:11" s="48" customFormat="1" x14ac:dyDescent="0.25">
      <c r="A4685" s="45"/>
      <c r="B4685" s="77"/>
      <c r="C4685" s="46"/>
      <c r="D4685" s="46"/>
      <c r="E4685" s="46"/>
      <c r="F4685" s="47"/>
      <c r="G4685" s="47"/>
      <c r="H4685" s="47"/>
      <c r="I4685" s="47"/>
      <c r="J4685" s="162"/>
      <c r="K4685" s="47"/>
    </row>
    <row r="4686" spans="1:11" s="48" customFormat="1" x14ac:dyDescent="0.25">
      <c r="A4686" s="45"/>
      <c r="B4686" s="77"/>
      <c r="C4686" s="46"/>
      <c r="D4686" s="46"/>
      <c r="E4686" s="46"/>
      <c r="F4686" s="47"/>
      <c r="G4686" s="47"/>
      <c r="H4686" s="47"/>
      <c r="I4686" s="47"/>
      <c r="J4686" s="162"/>
      <c r="K4686" s="47"/>
    </row>
    <row r="4687" spans="1:11" s="48" customFormat="1" x14ac:dyDescent="0.25">
      <c r="A4687" s="45"/>
      <c r="B4687" s="77"/>
      <c r="C4687" s="46"/>
      <c r="D4687" s="46"/>
      <c r="E4687" s="46"/>
      <c r="F4687" s="47"/>
      <c r="G4687" s="47"/>
      <c r="H4687" s="47"/>
      <c r="I4687" s="47"/>
      <c r="J4687" s="162"/>
      <c r="K4687" s="47"/>
    </row>
    <row r="4688" spans="1:11" s="48" customFormat="1" x14ac:dyDescent="0.25">
      <c r="A4688" s="45"/>
      <c r="B4688" s="77"/>
      <c r="C4688" s="46"/>
      <c r="D4688" s="46"/>
      <c r="E4688" s="46"/>
      <c r="F4688" s="47"/>
      <c r="G4688" s="47"/>
      <c r="H4688" s="47"/>
      <c r="I4688" s="47"/>
      <c r="J4688" s="162"/>
      <c r="K4688" s="47"/>
    </row>
    <row r="4689" spans="6:10" x14ac:dyDescent="0.25">
      <c r="F4689" s="47"/>
      <c r="J4689" s="32"/>
    </row>
    <row r="4690" spans="6:10" x14ac:dyDescent="0.25">
      <c r="F4690" s="47"/>
      <c r="J4690" s="32"/>
    </row>
    <row r="4691" spans="6:10" x14ac:dyDescent="0.25">
      <c r="F4691" s="47"/>
      <c r="J4691" s="32"/>
    </row>
    <row r="4692" spans="6:10" x14ac:dyDescent="0.25">
      <c r="F4692" s="47"/>
      <c r="J4692" s="32"/>
    </row>
    <row r="4693" spans="6:10" x14ac:dyDescent="0.25">
      <c r="F4693" s="47"/>
      <c r="J4693" s="32"/>
    </row>
    <row r="4694" spans="6:10" x14ac:dyDescent="0.25">
      <c r="F4694" s="47"/>
      <c r="J4694" s="32"/>
    </row>
    <row r="4695" spans="6:10" x14ac:dyDescent="0.25">
      <c r="F4695" s="47"/>
      <c r="J4695" s="32"/>
    </row>
    <row r="4696" spans="6:10" x14ac:dyDescent="0.25">
      <c r="F4696" s="47"/>
      <c r="J4696" s="32"/>
    </row>
    <row r="4697" spans="6:10" x14ac:dyDescent="0.25">
      <c r="F4697" s="47"/>
      <c r="J4697" s="32"/>
    </row>
    <row r="4698" spans="6:10" x14ac:dyDescent="0.25">
      <c r="F4698" s="47"/>
      <c r="J4698" s="32"/>
    </row>
    <row r="4699" spans="6:10" x14ac:dyDescent="0.25">
      <c r="F4699" s="47"/>
      <c r="J4699" s="32"/>
    </row>
    <row r="4700" spans="6:10" x14ac:dyDescent="0.25">
      <c r="F4700" s="47"/>
      <c r="J4700" s="32"/>
    </row>
    <row r="4701" spans="6:10" x14ac:dyDescent="0.25">
      <c r="F4701" s="47"/>
      <c r="J4701" s="32"/>
    </row>
    <row r="4702" spans="6:10" x14ac:dyDescent="0.25">
      <c r="F4702" s="47"/>
      <c r="J4702" s="32"/>
    </row>
    <row r="4703" spans="6:10" x14ac:dyDescent="0.25">
      <c r="F4703" s="47"/>
      <c r="J4703" s="32"/>
    </row>
    <row r="4704" spans="6:10" x14ac:dyDescent="0.25">
      <c r="F4704" s="47"/>
      <c r="J4704" s="32"/>
    </row>
    <row r="4705" spans="6:10" x14ac:dyDescent="0.25">
      <c r="F4705" s="47"/>
      <c r="J4705" s="32"/>
    </row>
    <row r="4706" spans="6:10" x14ac:dyDescent="0.25">
      <c r="F4706" s="47"/>
      <c r="J4706" s="32"/>
    </row>
    <row r="4707" spans="6:10" x14ac:dyDescent="0.25">
      <c r="F4707" s="47"/>
      <c r="J4707" s="32"/>
    </row>
    <row r="4708" spans="6:10" x14ac:dyDescent="0.25">
      <c r="F4708" s="47"/>
      <c r="J4708" s="32"/>
    </row>
    <row r="4709" spans="6:10" x14ac:dyDescent="0.25">
      <c r="F4709" s="47"/>
      <c r="J4709" s="32"/>
    </row>
    <row r="4710" spans="6:10" x14ac:dyDescent="0.25">
      <c r="F4710" s="47"/>
      <c r="J4710" s="32"/>
    </row>
    <row r="4711" spans="6:10" x14ac:dyDescent="0.25">
      <c r="F4711" s="47"/>
      <c r="J4711" s="32"/>
    </row>
    <row r="4712" spans="6:10" x14ac:dyDescent="0.25">
      <c r="F4712" s="47"/>
      <c r="J4712" s="32"/>
    </row>
    <row r="4713" spans="6:10" x14ac:dyDescent="0.25">
      <c r="F4713" s="47"/>
      <c r="J4713" s="32"/>
    </row>
    <row r="4714" spans="6:10" x14ac:dyDescent="0.25">
      <c r="F4714" s="47"/>
      <c r="J4714" s="32"/>
    </row>
    <row r="4715" spans="6:10" x14ac:dyDescent="0.25">
      <c r="F4715" s="47"/>
      <c r="J4715" s="32"/>
    </row>
    <row r="4716" spans="6:10" x14ac:dyDescent="0.25">
      <c r="F4716" s="47"/>
      <c r="J4716" s="32"/>
    </row>
    <row r="4717" spans="6:10" x14ac:dyDescent="0.25">
      <c r="F4717" s="47"/>
      <c r="J4717" s="32"/>
    </row>
    <row r="4718" spans="6:10" x14ac:dyDescent="0.25">
      <c r="F4718" s="47"/>
      <c r="J4718" s="32"/>
    </row>
    <row r="4719" spans="6:10" x14ac:dyDescent="0.25">
      <c r="F4719" s="47"/>
      <c r="J4719" s="32"/>
    </row>
    <row r="4720" spans="6:10" x14ac:dyDescent="0.25">
      <c r="F4720" s="47"/>
      <c r="J4720" s="32"/>
    </row>
    <row r="4721" spans="6:10" x14ac:dyDescent="0.25">
      <c r="F4721" s="47"/>
      <c r="J4721" s="32"/>
    </row>
    <row r="4722" spans="6:10" x14ac:dyDescent="0.25">
      <c r="F4722" s="47"/>
      <c r="J4722" s="32"/>
    </row>
    <row r="4723" spans="6:10" x14ac:dyDescent="0.25">
      <c r="F4723" s="47"/>
      <c r="J4723" s="32"/>
    </row>
    <row r="4724" spans="6:10" x14ac:dyDescent="0.25">
      <c r="F4724" s="47"/>
      <c r="J4724" s="32"/>
    </row>
    <row r="4725" spans="6:10" x14ac:dyDescent="0.25">
      <c r="F4725" s="47"/>
      <c r="J4725" s="32"/>
    </row>
    <row r="4726" spans="6:10" x14ac:dyDescent="0.25">
      <c r="F4726" s="47"/>
      <c r="J4726" s="32"/>
    </row>
    <row r="4727" spans="6:10" x14ac:dyDescent="0.25">
      <c r="F4727" s="47"/>
      <c r="J4727" s="32"/>
    </row>
    <row r="4728" spans="6:10" x14ac:dyDescent="0.25">
      <c r="F4728" s="47"/>
      <c r="J4728" s="32"/>
    </row>
    <row r="4729" spans="6:10" x14ac:dyDescent="0.25">
      <c r="F4729" s="47"/>
      <c r="J4729" s="32"/>
    </row>
    <row r="4730" spans="6:10" x14ac:dyDescent="0.25">
      <c r="F4730" s="47"/>
      <c r="J4730" s="32"/>
    </row>
    <row r="4731" spans="6:10" x14ac:dyDescent="0.25">
      <c r="F4731" s="47"/>
      <c r="J4731" s="32"/>
    </row>
    <row r="4732" spans="6:10" x14ac:dyDescent="0.25">
      <c r="F4732" s="47"/>
      <c r="J4732" s="32"/>
    </row>
    <row r="4733" spans="6:10" x14ac:dyDescent="0.25">
      <c r="F4733" s="47"/>
      <c r="J4733" s="32"/>
    </row>
    <row r="4734" spans="6:10" x14ac:dyDescent="0.25">
      <c r="F4734" s="47"/>
      <c r="J4734" s="32"/>
    </row>
    <row r="4735" spans="6:10" x14ac:dyDescent="0.25">
      <c r="F4735" s="47"/>
      <c r="J4735" s="32"/>
    </row>
    <row r="4736" spans="6:10" x14ac:dyDescent="0.25">
      <c r="F4736" s="47"/>
      <c r="J4736" s="32"/>
    </row>
    <row r="4737" spans="6:10" x14ac:dyDescent="0.25">
      <c r="F4737" s="47"/>
      <c r="J4737" s="32"/>
    </row>
    <row r="4738" spans="6:10" x14ac:dyDescent="0.25">
      <c r="F4738" s="47"/>
      <c r="J4738" s="32"/>
    </row>
    <row r="4739" spans="6:10" x14ac:dyDescent="0.25">
      <c r="F4739" s="47"/>
      <c r="J4739" s="32"/>
    </row>
    <row r="4740" spans="6:10" x14ac:dyDescent="0.25">
      <c r="F4740" s="47"/>
      <c r="J4740" s="32"/>
    </row>
    <row r="4741" spans="6:10" x14ac:dyDescent="0.25">
      <c r="F4741" s="47"/>
      <c r="J4741" s="32"/>
    </row>
    <row r="4742" spans="6:10" x14ac:dyDescent="0.25">
      <c r="F4742" s="47"/>
      <c r="J4742" s="32"/>
    </row>
    <row r="4743" spans="6:10" x14ac:dyDescent="0.25">
      <c r="F4743" s="47"/>
      <c r="J4743" s="32"/>
    </row>
    <row r="4744" spans="6:10" x14ac:dyDescent="0.25">
      <c r="F4744" s="47"/>
      <c r="J4744" s="32"/>
    </row>
    <row r="4745" spans="6:10" x14ac:dyDescent="0.25">
      <c r="F4745" s="47"/>
      <c r="J4745" s="32"/>
    </row>
    <row r="4746" spans="6:10" x14ac:dyDescent="0.25">
      <c r="F4746" s="47"/>
      <c r="J4746" s="32"/>
    </row>
    <row r="4747" spans="6:10" x14ac:dyDescent="0.25">
      <c r="F4747" s="47"/>
      <c r="J4747" s="32"/>
    </row>
    <row r="4748" spans="6:10" x14ac:dyDescent="0.25">
      <c r="F4748" s="47"/>
      <c r="J4748" s="32"/>
    </row>
    <row r="4749" spans="6:10" x14ac:dyDescent="0.25">
      <c r="F4749" s="47"/>
      <c r="J4749" s="32"/>
    </row>
    <row r="4750" spans="6:10" x14ac:dyDescent="0.25">
      <c r="F4750" s="47"/>
      <c r="J4750" s="32"/>
    </row>
    <row r="4751" spans="6:10" x14ac:dyDescent="0.25">
      <c r="F4751" s="47"/>
      <c r="J4751" s="32"/>
    </row>
    <row r="4752" spans="6:10" x14ac:dyDescent="0.25">
      <c r="F4752" s="47"/>
      <c r="J4752" s="32"/>
    </row>
    <row r="4753" spans="6:10" x14ac:dyDescent="0.25">
      <c r="F4753" s="47"/>
      <c r="J4753" s="32"/>
    </row>
    <row r="4754" spans="6:10" x14ac:dyDescent="0.25">
      <c r="F4754" s="47"/>
      <c r="J4754" s="32"/>
    </row>
    <row r="4755" spans="6:10" x14ac:dyDescent="0.25">
      <c r="F4755" s="47"/>
      <c r="J4755" s="32"/>
    </row>
    <row r="4756" spans="6:10" x14ac:dyDescent="0.25">
      <c r="F4756" s="47"/>
      <c r="J4756" s="32"/>
    </row>
    <row r="4757" spans="6:10" x14ac:dyDescent="0.25">
      <c r="F4757" s="47"/>
      <c r="J4757" s="32"/>
    </row>
    <row r="4758" spans="6:10" x14ac:dyDescent="0.25">
      <c r="F4758" s="47"/>
      <c r="J4758" s="32"/>
    </row>
    <row r="4759" spans="6:10" x14ac:dyDescent="0.25">
      <c r="F4759" s="47"/>
      <c r="J4759" s="32"/>
    </row>
    <row r="4760" spans="6:10" x14ac:dyDescent="0.25">
      <c r="F4760" s="47"/>
      <c r="J4760" s="32"/>
    </row>
    <row r="4761" spans="6:10" x14ac:dyDescent="0.25">
      <c r="F4761" s="47"/>
      <c r="J4761" s="32"/>
    </row>
    <row r="4762" spans="6:10" x14ac:dyDescent="0.25">
      <c r="F4762" s="47"/>
      <c r="J4762" s="32"/>
    </row>
    <row r="4763" spans="6:10" x14ac:dyDescent="0.25">
      <c r="F4763" s="47"/>
      <c r="J4763" s="32"/>
    </row>
    <row r="4764" spans="6:10" x14ac:dyDescent="0.25">
      <c r="F4764" s="47"/>
      <c r="J4764" s="32"/>
    </row>
    <row r="4765" spans="6:10" x14ac:dyDescent="0.25">
      <c r="F4765" s="47"/>
      <c r="J4765" s="32"/>
    </row>
    <row r="4766" spans="6:10" x14ac:dyDescent="0.25">
      <c r="F4766" s="47"/>
      <c r="J4766" s="32"/>
    </row>
    <row r="4767" spans="6:10" x14ac:dyDescent="0.25">
      <c r="F4767" s="47"/>
      <c r="J4767" s="32"/>
    </row>
    <row r="4768" spans="6:10" x14ac:dyDescent="0.25">
      <c r="F4768" s="47"/>
      <c r="J4768" s="32"/>
    </row>
    <row r="4769" spans="6:10" x14ac:dyDescent="0.25">
      <c r="F4769" s="47"/>
      <c r="J4769" s="32"/>
    </row>
    <row r="4770" spans="6:10" x14ac:dyDescent="0.25">
      <c r="F4770" s="47"/>
      <c r="J4770" s="32"/>
    </row>
    <row r="4771" spans="6:10" x14ac:dyDescent="0.25">
      <c r="F4771" s="47"/>
      <c r="J4771" s="32"/>
    </row>
    <row r="4772" spans="6:10" x14ac:dyDescent="0.25">
      <c r="F4772" s="47"/>
      <c r="J4772" s="32"/>
    </row>
    <row r="4773" spans="6:10" x14ac:dyDescent="0.25">
      <c r="F4773" s="47"/>
      <c r="J4773" s="32"/>
    </row>
    <row r="4774" spans="6:10" x14ac:dyDescent="0.25">
      <c r="F4774" s="47"/>
      <c r="J4774" s="32"/>
    </row>
    <row r="4775" spans="6:10" x14ac:dyDescent="0.25">
      <c r="F4775" s="47"/>
      <c r="J4775" s="32"/>
    </row>
    <row r="4776" spans="6:10" x14ac:dyDescent="0.25">
      <c r="F4776" s="47"/>
      <c r="J4776" s="32"/>
    </row>
    <row r="4777" spans="6:10" x14ac:dyDescent="0.25">
      <c r="F4777" s="47"/>
      <c r="J4777" s="32"/>
    </row>
    <row r="4778" spans="6:10" x14ac:dyDescent="0.25">
      <c r="F4778" s="47"/>
      <c r="J4778" s="32"/>
    </row>
    <row r="4779" spans="6:10" x14ac:dyDescent="0.25">
      <c r="F4779" s="47"/>
      <c r="J4779" s="32"/>
    </row>
    <row r="4780" spans="6:10" x14ac:dyDescent="0.25">
      <c r="F4780" s="47"/>
      <c r="J4780" s="32"/>
    </row>
    <row r="4781" spans="6:10" x14ac:dyDescent="0.25">
      <c r="F4781" s="47"/>
      <c r="J4781" s="32"/>
    </row>
    <row r="4782" spans="6:10" x14ac:dyDescent="0.25">
      <c r="F4782" s="47"/>
      <c r="J4782" s="32"/>
    </row>
    <row r="4783" spans="6:10" x14ac:dyDescent="0.25">
      <c r="F4783" s="47"/>
      <c r="J4783" s="32"/>
    </row>
    <row r="4784" spans="6:10" x14ac:dyDescent="0.25">
      <c r="F4784" s="47"/>
      <c r="J4784" s="32"/>
    </row>
    <row r="4785" spans="6:10" x14ac:dyDescent="0.25">
      <c r="F4785" s="47"/>
      <c r="J4785" s="32"/>
    </row>
    <row r="4786" spans="6:10" x14ac:dyDescent="0.25">
      <c r="F4786" s="47"/>
      <c r="J4786" s="32"/>
    </row>
    <row r="4787" spans="6:10" x14ac:dyDescent="0.25">
      <c r="F4787" s="47"/>
      <c r="J4787" s="32"/>
    </row>
    <row r="4788" spans="6:10" x14ac:dyDescent="0.25">
      <c r="F4788" s="47"/>
      <c r="J4788" s="32"/>
    </row>
    <row r="4789" spans="6:10" x14ac:dyDescent="0.25">
      <c r="F4789" s="47"/>
      <c r="J4789" s="32"/>
    </row>
    <row r="4790" spans="6:10" x14ac:dyDescent="0.25">
      <c r="F4790" s="47"/>
      <c r="J4790" s="32"/>
    </row>
    <row r="4791" spans="6:10" x14ac:dyDescent="0.25">
      <c r="F4791" s="47"/>
      <c r="J4791" s="32"/>
    </row>
    <row r="4792" spans="6:10" x14ac:dyDescent="0.25">
      <c r="F4792" s="47"/>
      <c r="J4792" s="32"/>
    </row>
    <row r="4793" spans="6:10" x14ac:dyDescent="0.25">
      <c r="F4793" s="47"/>
      <c r="J4793" s="32"/>
    </row>
    <row r="4794" spans="6:10" x14ac:dyDescent="0.25">
      <c r="F4794" s="47"/>
      <c r="J4794" s="32"/>
    </row>
    <row r="4795" spans="6:10" x14ac:dyDescent="0.25">
      <c r="F4795" s="47"/>
      <c r="J4795" s="32"/>
    </row>
    <row r="4796" spans="6:10" x14ac:dyDescent="0.25">
      <c r="F4796" s="47"/>
      <c r="J4796" s="32"/>
    </row>
    <row r="4797" spans="6:10" x14ac:dyDescent="0.25">
      <c r="F4797" s="47"/>
      <c r="J4797" s="32"/>
    </row>
    <row r="4798" spans="6:10" x14ac:dyDescent="0.25">
      <c r="F4798" s="47"/>
      <c r="J4798" s="32"/>
    </row>
    <row r="4799" spans="6:10" x14ac:dyDescent="0.25">
      <c r="F4799" s="47"/>
      <c r="J4799" s="32"/>
    </row>
    <row r="4800" spans="6:10" x14ac:dyDescent="0.25">
      <c r="F4800" s="47"/>
      <c r="J4800" s="32"/>
    </row>
    <row r="4801" spans="6:10" x14ac:dyDescent="0.25">
      <c r="F4801" s="47"/>
      <c r="J4801" s="32"/>
    </row>
    <row r="4802" spans="6:10" x14ac:dyDescent="0.25">
      <c r="F4802" s="47"/>
      <c r="J4802" s="32"/>
    </row>
    <row r="4803" spans="6:10" x14ac:dyDescent="0.25">
      <c r="F4803" s="47"/>
      <c r="J4803" s="32"/>
    </row>
    <row r="4804" spans="6:10" x14ac:dyDescent="0.25">
      <c r="F4804" s="47"/>
      <c r="J4804" s="32"/>
    </row>
    <row r="4805" spans="6:10" x14ac:dyDescent="0.25">
      <c r="F4805" s="47"/>
      <c r="J4805" s="32"/>
    </row>
    <row r="4806" spans="6:10" x14ac:dyDescent="0.25">
      <c r="F4806" s="47"/>
      <c r="J4806" s="32"/>
    </row>
    <row r="4807" spans="6:10" x14ac:dyDescent="0.25">
      <c r="F4807" s="47"/>
      <c r="J4807" s="32"/>
    </row>
    <row r="4808" spans="6:10" x14ac:dyDescent="0.25">
      <c r="F4808" s="47"/>
      <c r="J4808" s="32"/>
    </row>
    <row r="4809" spans="6:10" x14ac:dyDescent="0.25">
      <c r="F4809" s="47"/>
      <c r="J4809" s="32"/>
    </row>
    <row r="4810" spans="6:10" x14ac:dyDescent="0.25">
      <c r="F4810" s="47"/>
      <c r="J4810" s="32"/>
    </row>
    <row r="4811" spans="6:10" x14ac:dyDescent="0.25">
      <c r="F4811" s="47"/>
      <c r="J4811" s="32"/>
    </row>
    <row r="4812" spans="6:10" x14ac:dyDescent="0.25">
      <c r="F4812" s="47"/>
      <c r="J4812" s="32"/>
    </row>
    <row r="4813" spans="6:10" x14ac:dyDescent="0.25">
      <c r="F4813" s="47"/>
      <c r="J4813" s="32"/>
    </row>
    <row r="4814" spans="6:10" x14ac:dyDescent="0.25">
      <c r="F4814" s="47"/>
      <c r="J4814" s="32"/>
    </row>
    <row r="4815" spans="6:10" x14ac:dyDescent="0.25">
      <c r="F4815" s="47"/>
      <c r="J4815" s="32"/>
    </row>
    <row r="4816" spans="6:10" x14ac:dyDescent="0.25">
      <c r="F4816" s="47"/>
      <c r="J4816" s="32"/>
    </row>
    <row r="4817" spans="6:10" x14ac:dyDescent="0.25">
      <c r="F4817" s="47"/>
      <c r="J4817" s="32"/>
    </row>
    <row r="4818" spans="6:10" x14ac:dyDescent="0.25">
      <c r="F4818" s="47"/>
      <c r="J4818" s="32"/>
    </row>
    <row r="4819" spans="6:10" x14ac:dyDescent="0.25">
      <c r="F4819" s="47"/>
      <c r="J4819" s="32"/>
    </row>
    <row r="4820" spans="6:10" x14ac:dyDescent="0.25">
      <c r="F4820" s="47"/>
      <c r="J4820" s="32"/>
    </row>
    <row r="4821" spans="6:10" x14ac:dyDescent="0.25">
      <c r="F4821" s="47"/>
      <c r="J4821" s="32"/>
    </row>
    <row r="4822" spans="6:10" x14ac:dyDescent="0.25">
      <c r="F4822" s="47"/>
      <c r="J4822" s="32"/>
    </row>
    <row r="4823" spans="6:10" x14ac:dyDescent="0.25">
      <c r="F4823" s="47"/>
      <c r="J4823" s="32"/>
    </row>
    <row r="4824" spans="6:10" x14ac:dyDescent="0.25">
      <c r="F4824" s="47"/>
      <c r="J4824" s="32"/>
    </row>
    <row r="4825" spans="6:10" x14ac:dyDescent="0.25">
      <c r="F4825" s="47"/>
      <c r="J4825" s="32"/>
    </row>
    <row r="4826" spans="6:10" x14ac:dyDescent="0.25">
      <c r="F4826" s="47"/>
      <c r="J4826" s="32"/>
    </row>
    <row r="4827" spans="6:10" x14ac:dyDescent="0.25">
      <c r="F4827" s="47"/>
      <c r="J4827" s="32"/>
    </row>
    <row r="4828" spans="6:10" x14ac:dyDescent="0.25">
      <c r="F4828" s="47"/>
      <c r="J4828" s="32"/>
    </row>
    <row r="4829" spans="6:10" x14ac:dyDescent="0.25">
      <c r="F4829" s="47"/>
      <c r="J4829" s="32"/>
    </row>
    <row r="4830" spans="6:10" x14ac:dyDescent="0.25">
      <c r="F4830" s="47"/>
      <c r="J4830" s="32"/>
    </row>
    <row r="4831" spans="6:10" x14ac:dyDescent="0.25">
      <c r="F4831" s="47"/>
      <c r="J4831" s="32"/>
    </row>
    <row r="4832" spans="6:10" x14ac:dyDescent="0.25">
      <c r="F4832" s="47"/>
      <c r="J4832" s="32"/>
    </row>
    <row r="4833" spans="6:10" x14ac:dyDescent="0.25">
      <c r="F4833" s="47"/>
      <c r="J4833" s="32"/>
    </row>
    <row r="4834" spans="6:10" x14ac:dyDescent="0.25">
      <c r="F4834" s="47"/>
      <c r="J4834" s="32"/>
    </row>
    <row r="4835" spans="6:10" x14ac:dyDescent="0.25">
      <c r="F4835" s="47"/>
      <c r="J4835" s="32"/>
    </row>
    <row r="4836" spans="6:10" x14ac:dyDescent="0.25">
      <c r="F4836" s="47"/>
      <c r="J4836" s="32"/>
    </row>
    <row r="4837" spans="6:10" x14ac:dyDescent="0.25">
      <c r="F4837" s="47"/>
      <c r="J4837" s="32"/>
    </row>
    <row r="4838" spans="6:10" x14ac:dyDescent="0.25">
      <c r="F4838" s="47"/>
      <c r="J4838" s="32"/>
    </row>
    <row r="4839" spans="6:10" x14ac:dyDescent="0.25">
      <c r="F4839" s="47"/>
      <c r="J4839" s="32"/>
    </row>
    <row r="4840" spans="6:10" x14ac:dyDescent="0.25">
      <c r="F4840" s="47"/>
      <c r="J4840" s="32"/>
    </row>
    <row r="4841" spans="6:10" x14ac:dyDescent="0.25">
      <c r="F4841" s="47"/>
      <c r="J4841" s="32"/>
    </row>
    <row r="4842" spans="6:10" x14ac:dyDescent="0.25">
      <c r="F4842" s="47"/>
      <c r="J4842" s="32"/>
    </row>
    <row r="4843" spans="6:10" x14ac:dyDescent="0.25">
      <c r="F4843" s="47"/>
      <c r="J4843" s="32"/>
    </row>
    <row r="4844" spans="6:10" x14ac:dyDescent="0.25">
      <c r="F4844" s="47"/>
      <c r="J4844" s="32"/>
    </row>
    <row r="4845" spans="6:10" x14ac:dyDescent="0.25">
      <c r="F4845" s="47"/>
      <c r="J4845" s="32"/>
    </row>
    <row r="4846" spans="6:10" x14ac:dyDescent="0.25">
      <c r="F4846" s="47"/>
      <c r="J4846" s="32"/>
    </row>
    <row r="4847" spans="6:10" x14ac:dyDescent="0.25">
      <c r="F4847" s="47"/>
      <c r="J4847" s="32"/>
    </row>
    <row r="4848" spans="6:10" x14ac:dyDescent="0.25">
      <c r="F4848" s="47"/>
      <c r="J4848" s="32"/>
    </row>
    <row r="4849" spans="6:10" x14ac:dyDescent="0.25">
      <c r="F4849" s="47"/>
      <c r="J4849" s="32"/>
    </row>
    <row r="4850" spans="6:10" x14ac:dyDescent="0.25">
      <c r="F4850" s="47"/>
      <c r="J4850" s="32"/>
    </row>
    <row r="4851" spans="6:10" x14ac:dyDescent="0.25">
      <c r="F4851" s="47"/>
      <c r="J4851" s="32"/>
    </row>
    <row r="4852" spans="6:10" x14ac:dyDescent="0.25">
      <c r="F4852" s="47"/>
      <c r="J4852" s="32"/>
    </row>
    <row r="4853" spans="6:10" x14ac:dyDescent="0.25">
      <c r="F4853" s="47"/>
      <c r="J4853" s="32"/>
    </row>
    <row r="4854" spans="6:10" x14ac:dyDescent="0.25">
      <c r="F4854" s="47"/>
      <c r="J4854" s="32"/>
    </row>
    <row r="4855" spans="6:10" x14ac:dyDescent="0.25">
      <c r="F4855" s="47"/>
      <c r="J4855" s="32"/>
    </row>
    <row r="4856" spans="6:10" x14ac:dyDescent="0.25">
      <c r="F4856" s="47"/>
      <c r="J4856" s="32"/>
    </row>
    <row r="4857" spans="6:10" x14ac:dyDescent="0.25">
      <c r="F4857" s="47"/>
      <c r="J4857" s="32"/>
    </row>
    <row r="4858" spans="6:10" x14ac:dyDescent="0.25">
      <c r="F4858" s="47"/>
      <c r="J4858" s="32"/>
    </row>
    <row r="4859" spans="6:10" x14ac:dyDescent="0.25">
      <c r="F4859" s="47"/>
      <c r="J4859" s="32"/>
    </row>
    <row r="4860" spans="6:10" x14ac:dyDescent="0.25">
      <c r="F4860" s="47"/>
      <c r="J4860" s="32"/>
    </row>
    <row r="4861" spans="6:10" x14ac:dyDescent="0.25">
      <c r="F4861" s="47"/>
      <c r="J4861" s="32"/>
    </row>
    <row r="4862" spans="6:10" x14ac:dyDescent="0.25">
      <c r="F4862" s="47"/>
      <c r="J4862" s="32"/>
    </row>
    <row r="4863" spans="6:10" x14ac:dyDescent="0.25">
      <c r="F4863" s="47"/>
      <c r="J4863" s="32"/>
    </row>
    <row r="4864" spans="6:10" x14ac:dyDescent="0.25">
      <c r="F4864" s="47"/>
      <c r="J4864" s="32"/>
    </row>
    <row r="4865" spans="6:10" x14ac:dyDescent="0.25">
      <c r="F4865" s="47"/>
      <c r="J4865" s="32"/>
    </row>
    <row r="4866" spans="6:10" x14ac:dyDescent="0.25">
      <c r="F4866" s="47"/>
      <c r="J4866" s="32"/>
    </row>
    <row r="4867" spans="6:10" x14ac:dyDescent="0.25">
      <c r="F4867" s="47"/>
      <c r="J4867" s="32"/>
    </row>
    <row r="4868" spans="6:10" x14ac:dyDescent="0.25">
      <c r="F4868" s="47"/>
      <c r="J4868" s="32"/>
    </row>
    <row r="4869" spans="6:10" x14ac:dyDescent="0.25">
      <c r="F4869" s="47"/>
      <c r="J4869" s="32"/>
    </row>
    <row r="4870" spans="6:10" x14ac:dyDescent="0.25">
      <c r="F4870" s="47"/>
      <c r="J4870" s="32"/>
    </row>
    <row r="4871" spans="6:10" x14ac:dyDescent="0.25">
      <c r="F4871" s="47"/>
      <c r="J4871" s="32"/>
    </row>
    <row r="4872" spans="6:10" x14ac:dyDescent="0.25">
      <c r="F4872" s="47"/>
      <c r="J4872" s="32"/>
    </row>
    <row r="4873" spans="6:10" x14ac:dyDescent="0.25">
      <c r="F4873" s="47"/>
      <c r="J4873" s="32"/>
    </row>
    <row r="4874" spans="6:10" x14ac:dyDescent="0.25">
      <c r="F4874" s="47"/>
      <c r="J4874" s="32"/>
    </row>
    <row r="4875" spans="6:10" x14ac:dyDescent="0.25">
      <c r="F4875" s="47"/>
      <c r="J4875" s="32"/>
    </row>
    <row r="4876" spans="6:10" x14ac:dyDescent="0.25">
      <c r="F4876" s="47"/>
      <c r="J4876" s="32"/>
    </row>
    <row r="4877" spans="6:10" x14ac:dyDescent="0.25">
      <c r="F4877" s="47"/>
      <c r="J4877" s="32"/>
    </row>
    <row r="4878" spans="6:10" x14ac:dyDescent="0.25">
      <c r="F4878" s="47"/>
      <c r="J4878" s="32"/>
    </row>
    <row r="4879" spans="6:10" x14ac:dyDescent="0.25">
      <c r="F4879" s="47"/>
      <c r="J4879" s="32"/>
    </row>
    <row r="4880" spans="6:10" x14ac:dyDescent="0.25">
      <c r="F4880" s="47"/>
      <c r="J4880" s="32"/>
    </row>
    <row r="4881" spans="6:10" x14ac:dyDescent="0.25">
      <c r="F4881" s="47"/>
      <c r="J4881" s="32"/>
    </row>
    <row r="4882" spans="6:10" x14ac:dyDescent="0.25">
      <c r="F4882" s="47"/>
      <c r="J4882" s="32"/>
    </row>
    <row r="4883" spans="6:10" x14ac:dyDescent="0.25">
      <c r="F4883" s="47"/>
      <c r="J4883" s="32"/>
    </row>
    <row r="4884" spans="6:10" x14ac:dyDescent="0.25">
      <c r="F4884" s="47"/>
      <c r="J4884" s="32"/>
    </row>
    <row r="4885" spans="6:10" x14ac:dyDescent="0.25">
      <c r="F4885" s="47"/>
      <c r="J4885" s="32"/>
    </row>
    <row r="4886" spans="6:10" x14ac:dyDescent="0.25">
      <c r="F4886" s="47"/>
      <c r="J4886" s="32"/>
    </row>
    <row r="4887" spans="6:10" x14ac:dyDescent="0.25">
      <c r="F4887" s="47"/>
      <c r="J4887" s="32"/>
    </row>
    <row r="4888" spans="6:10" x14ac:dyDescent="0.25">
      <c r="F4888" s="47"/>
      <c r="J4888" s="32"/>
    </row>
    <row r="4889" spans="6:10" x14ac:dyDescent="0.25">
      <c r="F4889" s="47"/>
      <c r="J4889" s="32"/>
    </row>
    <row r="4890" spans="6:10" x14ac:dyDescent="0.25">
      <c r="F4890" s="47"/>
      <c r="J4890" s="32"/>
    </row>
    <row r="4891" spans="6:10" x14ac:dyDescent="0.25">
      <c r="F4891" s="47"/>
      <c r="J4891" s="32"/>
    </row>
    <row r="4892" spans="6:10" x14ac:dyDescent="0.25">
      <c r="F4892" s="47"/>
      <c r="J4892" s="32"/>
    </row>
    <row r="4893" spans="6:10" x14ac:dyDescent="0.25">
      <c r="F4893" s="47"/>
      <c r="J4893" s="32"/>
    </row>
    <row r="4894" spans="6:10" x14ac:dyDescent="0.25">
      <c r="F4894" s="47"/>
      <c r="J4894" s="32"/>
    </row>
    <row r="4895" spans="6:10" x14ac:dyDescent="0.25">
      <c r="F4895" s="47"/>
      <c r="J4895" s="32"/>
    </row>
    <row r="4896" spans="6:10" x14ac:dyDescent="0.25">
      <c r="F4896" s="47"/>
      <c r="J4896" s="32"/>
    </row>
    <row r="4897" spans="6:10" x14ac:dyDescent="0.25">
      <c r="F4897" s="47"/>
      <c r="J4897" s="32"/>
    </row>
    <row r="4898" spans="6:10" x14ac:dyDescent="0.25">
      <c r="F4898" s="47"/>
      <c r="J4898" s="32"/>
    </row>
    <row r="4899" spans="6:10" x14ac:dyDescent="0.25">
      <c r="F4899" s="47"/>
      <c r="J4899" s="32"/>
    </row>
    <row r="4900" spans="6:10" x14ac:dyDescent="0.25">
      <c r="F4900" s="47"/>
      <c r="J4900" s="32"/>
    </row>
    <row r="4901" spans="6:10" x14ac:dyDescent="0.25">
      <c r="F4901" s="47"/>
      <c r="J4901" s="32"/>
    </row>
    <row r="4902" spans="6:10" x14ac:dyDescent="0.25">
      <c r="F4902" s="47"/>
      <c r="J4902" s="32"/>
    </row>
    <row r="4903" spans="6:10" x14ac:dyDescent="0.25">
      <c r="F4903" s="47"/>
      <c r="J4903" s="32"/>
    </row>
    <row r="4904" spans="6:10" x14ac:dyDescent="0.25">
      <c r="F4904" s="47"/>
      <c r="J4904" s="32"/>
    </row>
    <row r="4905" spans="6:10" x14ac:dyDescent="0.25">
      <c r="F4905" s="47"/>
      <c r="J4905" s="32"/>
    </row>
    <row r="4906" spans="6:10" x14ac:dyDescent="0.25">
      <c r="F4906" s="47"/>
      <c r="J4906" s="32"/>
    </row>
    <row r="4907" spans="6:10" x14ac:dyDescent="0.25">
      <c r="F4907" s="47"/>
      <c r="J4907" s="32"/>
    </row>
    <row r="4908" spans="6:10" x14ac:dyDescent="0.25">
      <c r="F4908" s="47"/>
      <c r="J4908" s="32"/>
    </row>
    <row r="4909" spans="6:10" x14ac:dyDescent="0.25">
      <c r="F4909" s="47"/>
      <c r="J4909" s="32"/>
    </row>
    <row r="4910" spans="6:10" x14ac:dyDescent="0.25">
      <c r="F4910" s="47"/>
      <c r="J4910" s="32"/>
    </row>
    <row r="4911" spans="6:10" x14ac:dyDescent="0.25">
      <c r="F4911" s="47"/>
      <c r="J4911" s="32"/>
    </row>
    <row r="4912" spans="6:10" x14ac:dyDescent="0.25">
      <c r="F4912" s="47"/>
      <c r="J4912" s="32"/>
    </row>
    <row r="4913" spans="6:10" x14ac:dyDescent="0.25">
      <c r="F4913" s="47"/>
      <c r="J4913" s="32"/>
    </row>
    <row r="4914" spans="6:10" x14ac:dyDescent="0.25">
      <c r="F4914" s="47"/>
      <c r="J4914" s="32"/>
    </row>
    <row r="4915" spans="6:10" x14ac:dyDescent="0.25">
      <c r="F4915" s="47"/>
      <c r="J4915" s="32"/>
    </row>
    <row r="4916" spans="6:10" x14ac:dyDescent="0.25">
      <c r="F4916" s="47"/>
      <c r="J4916" s="32"/>
    </row>
    <row r="4917" spans="6:10" x14ac:dyDescent="0.25">
      <c r="F4917" s="47"/>
      <c r="J4917" s="32"/>
    </row>
    <row r="4918" spans="6:10" x14ac:dyDescent="0.25">
      <c r="F4918" s="47"/>
      <c r="J4918" s="32"/>
    </row>
    <row r="4919" spans="6:10" x14ac:dyDescent="0.25">
      <c r="F4919" s="47"/>
      <c r="J4919" s="32"/>
    </row>
    <row r="4920" spans="6:10" x14ac:dyDescent="0.25">
      <c r="F4920" s="47"/>
      <c r="J4920" s="32"/>
    </row>
    <row r="4921" spans="6:10" x14ac:dyDescent="0.25">
      <c r="F4921" s="47"/>
      <c r="J4921" s="32"/>
    </row>
    <row r="4922" spans="6:10" x14ac:dyDescent="0.25">
      <c r="F4922" s="47"/>
      <c r="J4922" s="32"/>
    </row>
    <row r="4923" spans="6:10" x14ac:dyDescent="0.25">
      <c r="F4923" s="47"/>
      <c r="J4923" s="32"/>
    </row>
    <row r="4924" spans="6:10" x14ac:dyDescent="0.25">
      <c r="F4924" s="47"/>
      <c r="J4924" s="32"/>
    </row>
    <row r="4925" spans="6:10" x14ac:dyDescent="0.25">
      <c r="F4925" s="47"/>
      <c r="J4925" s="32"/>
    </row>
    <row r="4926" spans="6:10" x14ac:dyDescent="0.25">
      <c r="F4926" s="47"/>
      <c r="J4926" s="32"/>
    </row>
    <row r="4927" spans="6:10" x14ac:dyDescent="0.25">
      <c r="F4927" s="47"/>
      <c r="J4927" s="32"/>
    </row>
    <row r="4928" spans="6:10" x14ac:dyDescent="0.25">
      <c r="F4928" s="47"/>
      <c r="J4928" s="32"/>
    </row>
    <row r="4929" spans="6:10" x14ac:dyDescent="0.25">
      <c r="F4929" s="47"/>
      <c r="J4929" s="32"/>
    </row>
    <row r="4930" spans="6:10" x14ac:dyDescent="0.25">
      <c r="F4930" s="47"/>
      <c r="J4930" s="32"/>
    </row>
    <row r="4931" spans="6:10" x14ac:dyDescent="0.25">
      <c r="F4931" s="47"/>
      <c r="J4931" s="32"/>
    </row>
    <row r="4932" spans="6:10" x14ac:dyDescent="0.25">
      <c r="F4932" s="47"/>
      <c r="J4932" s="32"/>
    </row>
    <row r="4933" spans="6:10" x14ac:dyDescent="0.25">
      <c r="F4933" s="47"/>
      <c r="J4933" s="32"/>
    </row>
    <row r="4934" spans="6:10" x14ac:dyDescent="0.25">
      <c r="F4934" s="47"/>
      <c r="J4934" s="32"/>
    </row>
    <row r="4935" spans="6:10" x14ac:dyDescent="0.25">
      <c r="F4935" s="47"/>
      <c r="J4935" s="32"/>
    </row>
    <row r="4936" spans="6:10" x14ac:dyDescent="0.25">
      <c r="F4936" s="47"/>
      <c r="J4936" s="32"/>
    </row>
    <row r="4937" spans="6:10" x14ac:dyDescent="0.25">
      <c r="F4937" s="47"/>
      <c r="J4937" s="32"/>
    </row>
    <row r="4938" spans="6:10" x14ac:dyDescent="0.25">
      <c r="F4938" s="47"/>
      <c r="J4938" s="32"/>
    </row>
    <row r="4939" spans="6:10" x14ac:dyDescent="0.25">
      <c r="F4939" s="47"/>
      <c r="J4939" s="32"/>
    </row>
    <row r="4940" spans="6:10" x14ac:dyDescent="0.25">
      <c r="F4940" s="47"/>
      <c r="J4940" s="32"/>
    </row>
    <row r="4941" spans="6:10" x14ac:dyDescent="0.25">
      <c r="F4941" s="47"/>
      <c r="J4941" s="32"/>
    </row>
    <row r="4942" spans="6:10" x14ac:dyDescent="0.25">
      <c r="F4942" s="47"/>
      <c r="J4942" s="32"/>
    </row>
    <row r="4943" spans="6:10" x14ac:dyDescent="0.25">
      <c r="F4943" s="47"/>
      <c r="J4943" s="32"/>
    </row>
    <row r="4944" spans="6:10" x14ac:dyDescent="0.25">
      <c r="F4944" s="47"/>
      <c r="J4944" s="32"/>
    </row>
    <row r="4945" spans="6:10" x14ac:dyDescent="0.25">
      <c r="F4945" s="47"/>
      <c r="J4945" s="32"/>
    </row>
    <row r="4946" spans="6:10" x14ac:dyDescent="0.25">
      <c r="F4946" s="47"/>
      <c r="J4946" s="32"/>
    </row>
    <row r="4947" spans="6:10" x14ac:dyDescent="0.25">
      <c r="F4947" s="47"/>
      <c r="J4947" s="32"/>
    </row>
    <row r="4948" spans="6:10" x14ac:dyDescent="0.25">
      <c r="F4948" s="47"/>
      <c r="J4948" s="32"/>
    </row>
    <row r="4949" spans="6:10" x14ac:dyDescent="0.25">
      <c r="F4949" s="47"/>
      <c r="J4949" s="32"/>
    </row>
    <row r="4950" spans="6:10" x14ac:dyDescent="0.25">
      <c r="F4950" s="47"/>
      <c r="J4950" s="32"/>
    </row>
    <row r="4951" spans="6:10" x14ac:dyDescent="0.25">
      <c r="F4951" s="47"/>
      <c r="J4951" s="32"/>
    </row>
    <row r="4952" spans="6:10" x14ac:dyDescent="0.25">
      <c r="F4952" s="47"/>
      <c r="J4952" s="32"/>
    </row>
    <row r="4953" spans="6:10" x14ac:dyDescent="0.25">
      <c r="F4953" s="47"/>
      <c r="J4953" s="32"/>
    </row>
    <row r="4954" spans="6:10" x14ac:dyDescent="0.25">
      <c r="F4954" s="47"/>
      <c r="J4954" s="32"/>
    </row>
    <row r="4955" spans="6:10" x14ac:dyDescent="0.25">
      <c r="F4955" s="47"/>
      <c r="J4955" s="32"/>
    </row>
    <row r="4956" spans="6:10" x14ac:dyDescent="0.25">
      <c r="F4956" s="47"/>
      <c r="J4956" s="32"/>
    </row>
    <row r="4957" spans="6:10" x14ac:dyDescent="0.25">
      <c r="F4957" s="47"/>
      <c r="J4957" s="32"/>
    </row>
    <row r="4958" spans="6:10" x14ac:dyDescent="0.25">
      <c r="F4958" s="47"/>
      <c r="J4958" s="32"/>
    </row>
    <row r="4959" spans="6:10" x14ac:dyDescent="0.25">
      <c r="F4959" s="47"/>
      <c r="J4959" s="32"/>
    </row>
    <row r="4960" spans="6:10" x14ac:dyDescent="0.25">
      <c r="F4960" s="47"/>
      <c r="J4960" s="32"/>
    </row>
    <row r="4961" spans="6:10" x14ac:dyDescent="0.25">
      <c r="F4961" s="47"/>
      <c r="J4961" s="32"/>
    </row>
    <row r="4962" spans="6:10" x14ac:dyDescent="0.25">
      <c r="F4962" s="47"/>
      <c r="J4962" s="32"/>
    </row>
    <row r="4963" spans="6:10" x14ac:dyDescent="0.25">
      <c r="F4963" s="47"/>
      <c r="J4963" s="32"/>
    </row>
    <row r="4964" spans="6:10" x14ac:dyDescent="0.25">
      <c r="F4964" s="47"/>
      <c r="J4964" s="32"/>
    </row>
    <row r="4965" spans="6:10" x14ac:dyDescent="0.25">
      <c r="F4965" s="47"/>
      <c r="J4965" s="32"/>
    </row>
    <row r="4966" spans="6:10" x14ac:dyDescent="0.25">
      <c r="F4966" s="47"/>
      <c r="J4966" s="32"/>
    </row>
    <row r="4967" spans="6:10" x14ac:dyDescent="0.25">
      <c r="F4967" s="47"/>
      <c r="J4967" s="32"/>
    </row>
    <row r="4968" spans="6:10" x14ac:dyDescent="0.25">
      <c r="F4968" s="47"/>
      <c r="J4968" s="32"/>
    </row>
    <row r="4969" spans="6:10" x14ac:dyDescent="0.25">
      <c r="F4969" s="47"/>
      <c r="J4969" s="32"/>
    </row>
    <row r="4970" spans="6:10" x14ac:dyDescent="0.25">
      <c r="F4970" s="47"/>
      <c r="J4970" s="32"/>
    </row>
    <row r="4971" spans="6:10" x14ac:dyDescent="0.25">
      <c r="F4971" s="47"/>
      <c r="J4971" s="32"/>
    </row>
    <row r="4972" spans="6:10" x14ac:dyDescent="0.25">
      <c r="F4972" s="47"/>
      <c r="J4972" s="32"/>
    </row>
    <row r="4973" spans="6:10" x14ac:dyDescent="0.25">
      <c r="F4973" s="47"/>
      <c r="J4973" s="32"/>
    </row>
    <row r="4974" spans="6:10" x14ac:dyDescent="0.25">
      <c r="F4974" s="47"/>
      <c r="J4974" s="32"/>
    </row>
    <row r="4975" spans="6:10" x14ac:dyDescent="0.25">
      <c r="F4975" s="47"/>
      <c r="J4975" s="32"/>
    </row>
    <row r="4976" spans="6:10" x14ac:dyDescent="0.25">
      <c r="F4976" s="47"/>
      <c r="J4976" s="32"/>
    </row>
    <row r="4977" spans="6:10" x14ac:dyDescent="0.25">
      <c r="F4977" s="47"/>
      <c r="J4977" s="32"/>
    </row>
    <row r="4978" spans="6:10" x14ac:dyDescent="0.25">
      <c r="F4978" s="47"/>
      <c r="J4978" s="32"/>
    </row>
    <row r="4979" spans="6:10" x14ac:dyDescent="0.25">
      <c r="F4979" s="47"/>
      <c r="J4979" s="32"/>
    </row>
    <row r="4980" spans="6:10" x14ac:dyDescent="0.25">
      <c r="F4980" s="47"/>
      <c r="J4980" s="32"/>
    </row>
    <row r="4981" spans="6:10" x14ac:dyDescent="0.25">
      <c r="F4981" s="47"/>
      <c r="J4981" s="32"/>
    </row>
    <row r="4982" spans="6:10" x14ac:dyDescent="0.25">
      <c r="F4982" s="47"/>
      <c r="J4982" s="32"/>
    </row>
    <row r="4983" spans="6:10" x14ac:dyDescent="0.25">
      <c r="F4983" s="47"/>
      <c r="J4983" s="32"/>
    </row>
    <row r="4984" spans="6:10" x14ac:dyDescent="0.25">
      <c r="F4984" s="47"/>
      <c r="J4984" s="32"/>
    </row>
    <row r="4985" spans="6:10" x14ac:dyDescent="0.25">
      <c r="F4985" s="47"/>
      <c r="J4985" s="32"/>
    </row>
    <row r="4986" spans="6:10" x14ac:dyDescent="0.25">
      <c r="F4986" s="47"/>
      <c r="J4986" s="32"/>
    </row>
    <row r="4987" spans="6:10" x14ac:dyDescent="0.25">
      <c r="F4987" s="47"/>
      <c r="J4987" s="32"/>
    </row>
    <row r="4988" spans="6:10" x14ac:dyDescent="0.25">
      <c r="F4988" s="47"/>
      <c r="J4988" s="32"/>
    </row>
    <row r="4989" spans="6:10" x14ac:dyDescent="0.25">
      <c r="F4989" s="47"/>
      <c r="J4989" s="32"/>
    </row>
    <row r="4990" spans="6:10" x14ac:dyDescent="0.25">
      <c r="F4990" s="47"/>
      <c r="J4990" s="32"/>
    </row>
    <row r="4991" spans="6:10" x14ac:dyDescent="0.25">
      <c r="F4991" s="47"/>
      <c r="J4991" s="32"/>
    </row>
    <row r="4992" spans="6:10" x14ac:dyDescent="0.25">
      <c r="F4992" s="47"/>
      <c r="J4992" s="32"/>
    </row>
    <row r="4993" spans="6:10" x14ac:dyDescent="0.25">
      <c r="F4993" s="47"/>
      <c r="J4993" s="32"/>
    </row>
    <row r="4994" spans="6:10" x14ac:dyDescent="0.25">
      <c r="F4994" s="47"/>
      <c r="J4994" s="32"/>
    </row>
    <row r="4995" spans="6:10" x14ac:dyDescent="0.25">
      <c r="F4995" s="47"/>
      <c r="J4995" s="32"/>
    </row>
    <row r="4996" spans="6:10" x14ac:dyDescent="0.25">
      <c r="F4996" s="47"/>
      <c r="J4996" s="32"/>
    </row>
    <row r="4997" spans="6:10" x14ac:dyDescent="0.25">
      <c r="F4997" s="47"/>
      <c r="J4997" s="32"/>
    </row>
    <row r="4998" spans="6:10" x14ac:dyDescent="0.25">
      <c r="F4998" s="47"/>
      <c r="J4998" s="32"/>
    </row>
    <row r="4999" spans="6:10" x14ac:dyDescent="0.25">
      <c r="F4999" s="47"/>
      <c r="J4999" s="32"/>
    </row>
    <row r="5000" spans="6:10" x14ac:dyDescent="0.25">
      <c r="F5000" s="47"/>
      <c r="J5000" s="32"/>
    </row>
    <row r="5001" spans="6:10" x14ac:dyDescent="0.25">
      <c r="F5001" s="47"/>
      <c r="J5001" s="32"/>
    </row>
    <row r="5002" spans="6:10" x14ac:dyDescent="0.25">
      <c r="F5002" s="47"/>
      <c r="J5002" s="32"/>
    </row>
    <row r="5003" spans="6:10" x14ac:dyDescent="0.25">
      <c r="F5003" s="47"/>
      <c r="J5003" s="32"/>
    </row>
    <row r="5004" spans="6:10" x14ac:dyDescent="0.25">
      <c r="F5004" s="47"/>
      <c r="J5004" s="32"/>
    </row>
    <row r="5005" spans="6:10" x14ac:dyDescent="0.25">
      <c r="F5005" s="47"/>
      <c r="J5005" s="32"/>
    </row>
    <row r="5006" spans="6:10" x14ac:dyDescent="0.25">
      <c r="F5006" s="47"/>
      <c r="J5006" s="32"/>
    </row>
    <row r="5007" spans="6:10" x14ac:dyDescent="0.25">
      <c r="F5007" s="47"/>
      <c r="J5007" s="32"/>
    </row>
    <row r="5008" spans="6:10" x14ac:dyDescent="0.25">
      <c r="F5008" s="47"/>
      <c r="J5008" s="32"/>
    </row>
    <row r="5009" spans="6:10" x14ac:dyDescent="0.25">
      <c r="F5009" s="47"/>
      <c r="J5009" s="32"/>
    </row>
    <row r="5010" spans="6:10" x14ac:dyDescent="0.25">
      <c r="F5010" s="47"/>
      <c r="J5010" s="32"/>
    </row>
    <row r="5011" spans="6:10" x14ac:dyDescent="0.25">
      <c r="F5011" s="47"/>
      <c r="J5011" s="32"/>
    </row>
    <row r="5012" spans="6:10" x14ac:dyDescent="0.25">
      <c r="F5012" s="47"/>
      <c r="J5012" s="32"/>
    </row>
    <row r="5013" spans="6:10" x14ac:dyDescent="0.25">
      <c r="F5013" s="47"/>
      <c r="J5013" s="32"/>
    </row>
    <row r="5014" spans="6:10" x14ac:dyDescent="0.25">
      <c r="F5014" s="47"/>
      <c r="J5014" s="32"/>
    </row>
    <row r="5015" spans="6:10" x14ac:dyDescent="0.25">
      <c r="F5015" s="47"/>
      <c r="J5015" s="32"/>
    </row>
    <row r="5016" spans="6:10" x14ac:dyDescent="0.25">
      <c r="F5016" s="47"/>
      <c r="J5016" s="32"/>
    </row>
    <row r="5017" spans="6:10" x14ac:dyDescent="0.25">
      <c r="F5017" s="47"/>
      <c r="J5017" s="32"/>
    </row>
    <row r="5018" spans="6:10" x14ac:dyDescent="0.25">
      <c r="F5018" s="47"/>
      <c r="J5018" s="32"/>
    </row>
    <row r="5019" spans="6:10" x14ac:dyDescent="0.25">
      <c r="F5019" s="47"/>
      <c r="J5019" s="32"/>
    </row>
    <row r="5020" spans="6:10" x14ac:dyDescent="0.25">
      <c r="F5020" s="47"/>
      <c r="J5020" s="32"/>
    </row>
    <row r="5021" spans="6:10" x14ac:dyDescent="0.25">
      <c r="F5021" s="47"/>
      <c r="J5021" s="32"/>
    </row>
    <row r="5022" spans="6:10" x14ac:dyDescent="0.25">
      <c r="F5022" s="47"/>
      <c r="J5022" s="32"/>
    </row>
    <row r="5023" spans="6:10" x14ac:dyDescent="0.25">
      <c r="F5023" s="47"/>
      <c r="J5023" s="32"/>
    </row>
    <row r="5024" spans="6:10" x14ac:dyDescent="0.25">
      <c r="F5024" s="47"/>
      <c r="J5024" s="32"/>
    </row>
    <row r="5025" spans="6:10" x14ac:dyDescent="0.25">
      <c r="F5025" s="47"/>
      <c r="J5025" s="32"/>
    </row>
    <row r="5026" spans="6:10" x14ac:dyDescent="0.25">
      <c r="F5026" s="47"/>
      <c r="J5026" s="32"/>
    </row>
    <row r="5027" spans="6:10" x14ac:dyDescent="0.25">
      <c r="F5027" s="47"/>
      <c r="J5027" s="32"/>
    </row>
    <row r="5028" spans="6:10" x14ac:dyDescent="0.25">
      <c r="F5028" s="47"/>
      <c r="J5028" s="32"/>
    </row>
    <row r="5029" spans="6:10" x14ac:dyDescent="0.25">
      <c r="F5029" s="47"/>
      <c r="J5029" s="32"/>
    </row>
    <row r="5030" spans="6:10" x14ac:dyDescent="0.25">
      <c r="F5030" s="47"/>
      <c r="J5030" s="32"/>
    </row>
    <row r="5031" spans="6:10" x14ac:dyDescent="0.25">
      <c r="F5031" s="47"/>
      <c r="J5031" s="32"/>
    </row>
    <row r="5032" spans="6:10" x14ac:dyDescent="0.25">
      <c r="F5032" s="47"/>
      <c r="J5032" s="32"/>
    </row>
    <row r="5033" spans="6:10" x14ac:dyDescent="0.25">
      <c r="F5033" s="47"/>
      <c r="J5033" s="32"/>
    </row>
    <row r="5034" spans="6:10" x14ac:dyDescent="0.25">
      <c r="F5034" s="47"/>
      <c r="J5034" s="32"/>
    </row>
    <row r="5035" spans="6:10" x14ac:dyDescent="0.25">
      <c r="F5035" s="47"/>
      <c r="J5035" s="32"/>
    </row>
    <row r="5036" spans="6:10" x14ac:dyDescent="0.25">
      <c r="F5036" s="47"/>
      <c r="J5036" s="32"/>
    </row>
    <row r="5037" spans="6:10" x14ac:dyDescent="0.25">
      <c r="F5037" s="47"/>
      <c r="J5037" s="32"/>
    </row>
    <row r="5038" spans="6:10" x14ac:dyDescent="0.25">
      <c r="F5038" s="47"/>
      <c r="J5038" s="32"/>
    </row>
    <row r="5039" spans="6:10" x14ac:dyDescent="0.25">
      <c r="F5039" s="47"/>
      <c r="J5039" s="32"/>
    </row>
    <row r="5040" spans="6:10" x14ac:dyDescent="0.25">
      <c r="F5040" s="47"/>
      <c r="J5040" s="32"/>
    </row>
    <row r="5041" spans="6:10" x14ac:dyDescent="0.25">
      <c r="F5041" s="47"/>
      <c r="J5041" s="32"/>
    </row>
    <row r="5042" spans="6:10" x14ac:dyDescent="0.25">
      <c r="F5042" s="47"/>
      <c r="J5042" s="32"/>
    </row>
    <row r="5043" spans="6:10" x14ac:dyDescent="0.25">
      <c r="F5043" s="47"/>
      <c r="J5043" s="32"/>
    </row>
    <row r="5044" spans="6:10" x14ac:dyDescent="0.25">
      <c r="F5044" s="47"/>
      <c r="J5044" s="32"/>
    </row>
    <row r="5045" spans="6:10" x14ac:dyDescent="0.25">
      <c r="F5045" s="47"/>
      <c r="J5045" s="32"/>
    </row>
    <row r="5046" spans="6:10" x14ac:dyDescent="0.25">
      <c r="F5046" s="47"/>
      <c r="J5046" s="32"/>
    </row>
    <row r="5047" spans="6:10" x14ac:dyDescent="0.25">
      <c r="F5047" s="47"/>
      <c r="J5047" s="32"/>
    </row>
    <row r="5048" spans="6:10" x14ac:dyDescent="0.25">
      <c r="F5048" s="47"/>
      <c r="J5048" s="32"/>
    </row>
    <row r="5049" spans="6:10" x14ac:dyDescent="0.25">
      <c r="F5049" s="47"/>
      <c r="J5049" s="32"/>
    </row>
    <row r="5050" spans="6:10" x14ac:dyDescent="0.25">
      <c r="F5050" s="47"/>
      <c r="J5050" s="32"/>
    </row>
    <row r="5051" spans="6:10" x14ac:dyDescent="0.25">
      <c r="F5051" s="47"/>
      <c r="J5051" s="32"/>
    </row>
    <row r="5052" spans="6:10" x14ac:dyDescent="0.25">
      <c r="F5052" s="47"/>
      <c r="J5052" s="32"/>
    </row>
    <row r="5053" spans="6:10" x14ac:dyDescent="0.25">
      <c r="F5053" s="47"/>
      <c r="J5053" s="32"/>
    </row>
    <row r="5054" spans="6:10" x14ac:dyDescent="0.25">
      <c r="F5054" s="47"/>
      <c r="J5054" s="32"/>
    </row>
    <row r="5055" spans="6:10" x14ac:dyDescent="0.25">
      <c r="F5055" s="47"/>
      <c r="J5055" s="32"/>
    </row>
    <row r="5056" spans="6:10" x14ac:dyDescent="0.25">
      <c r="F5056" s="47"/>
      <c r="J5056" s="32"/>
    </row>
    <row r="5057" spans="6:10" x14ac:dyDescent="0.25">
      <c r="F5057" s="47"/>
      <c r="J5057" s="32"/>
    </row>
    <row r="5058" spans="6:10" x14ac:dyDescent="0.25">
      <c r="F5058" s="47"/>
      <c r="J5058" s="32"/>
    </row>
    <row r="5059" spans="6:10" x14ac:dyDescent="0.25">
      <c r="F5059" s="47"/>
      <c r="J5059" s="32"/>
    </row>
    <row r="5060" spans="6:10" x14ac:dyDescent="0.25">
      <c r="F5060" s="47"/>
      <c r="J5060" s="32"/>
    </row>
    <row r="5061" spans="6:10" x14ac:dyDescent="0.25">
      <c r="F5061" s="47"/>
      <c r="J5061" s="32"/>
    </row>
    <row r="5062" spans="6:10" x14ac:dyDescent="0.25">
      <c r="F5062" s="47"/>
      <c r="J5062" s="32"/>
    </row>
    <row r="5063" spans="6:10" x14ac:dyDescent="0.25">
      <c r="F5063" s="47"/>
      <c r="J5063" s="32"/>
    </row>
    <row r="5064" spans="6:10" x14ac:dyDescent="0.25">
      <c r="F5064" s="47"/>
      <c r="J5064" s="32"/>
    </row>
    <row r="5065" spans="6:10" x14ac:dyDescent="0.25">
      <c r="F5065" s="47"/>
      <c r="J5065" s="32"/>
    </row>
    <row r="5066" spans="6:10" x14ac:dyDescent="0.25">
      <c r="F5066" s="47"/>
      <c r="J5066" s="32"/>
    </row>
    <row r="5067" spans="6:10" x14ac:dyDescent="0.25">
      <c r="F5067" s="47"/>
      <c r="J5067" s="32"/>
    </row>
    <row r="5068" spans="6:10" x14ac:dyDescent="0.25">
      <c r="F5068" s="47"/>
      <c r="J5068" s="32"/>
    </row>
    <row r="5069" spans="6:10" x14ac:dyDescent="0.25">
      <c r="F5069" s="47"/>
      <c r="J5069" s="32"/>
    </row>
    <row r="5070" spans="6:10" x14ac:dyDescent="0.25">
      <c r="F5070" s="47"/>
      <c r="J5070" s="32"/>
    </row>
    <row r="5071" spans="6:10" x14ac:dyDescent="0.25">
      <c r="F5071" s="47"/>
      <c r="J5071" s="32"/>
    </row>
    <row r="5072" spans="6:10" x14ac:dyDescent="0.25">
      <c r="F5072" s="47"/>
      <c r="J5072" s="32"/>
    </row>
    <row r="5073" spans="6:10" x14ac:dyDescent="0.25">
      <c r="F5073" s="47"/>
      <c r="J5073" s="32"/>
    </row>
    <row r="5074" spans="6:10" x14ac:dyDescent="0.25">
      <c r="F5074" s="47"/>
      <c r="J5074" s="32"/>
    </row>
    <row r="5075" spans="6:10" x14ac:dyDescent="0.25">
      <c r="F5075" s="47"/>
      <c r="J5075" s="32"/>
    </row>
    <row r="5076" spans="6:10" x14ac:dyDescent="0.25">
      <c r="F5076" s="47"/>
      <c r="J5076" s="32"/>
    </row>
    <row r="5077" spans="6:10" x14ac:dyDescent="0.25">
      <c r="F5077" s="47"/>
      <c r="J5077" s="32"/>
    </row>
    <row r="5078" spans="6:10" x14ac:dyDescent="0.25">
      <c r="F5078" s="47"/>
      <c r="J5078" s="32"/>
    </row>
    <row r="5079" spans="6:10" x14ac:dyDescent="0.25">
      <c r="F5079" s="47"/>
      <c r="J5079" s="32"/>
    </row>
    <row r="5080" spans="6:10" x14ac:dyDescent="0.25">
      <c r="F5080" s="47"/>
      <c r="J5080" s="32"/>
    </row>
    <row r="5081" spans="6:10" x14ac:dyDescent="0.25">
      <c r="F5081" s="47"/>
      <c r="J5081" s="32"/>
    </row>
    <row r="5082" spans="6:10" x14ac:dyDescent="0.25">
      <c r="F5082" s="47"/>
      <c r="J5082" s="32"/>
    </row>
    <row r="5083" spans="6:10" x14ac:dyDescent="0.25">
      <c r="F5083" s="47"/>
      <c r="J5083" s="32"/>
    </row>
    <row r="5084" spans="6:10" x14ac:dyDescent="0.25">
      <c r="F5084" s="47"/>
      <c r="J5084" s="32"/>
    </row>
    <row r="5085" spans="6:10" x14ac:dyDescent="0.25">
      <c r="F5085" s="47"/>
      <c r="J5085" s="32"/>
    </row>
    <row r="5086" spans="6:10" x14ac:dyDescent="0.25">
      <c r="F5086" s="47"/>
      <c r="J5086" s="32"/>
    </row>
    <row r="5087" spans="6:10" x14ac:dyDescent="0.25">
      <c r="F5087" s="47"/>
      <c r="J5087" s="32"/>
    </row>
    <row r="5088" spans="6:10" x14ac:dyDescent="0.25">
      <c r="F5088" s="47"/>
      <c r="J5088" s="32"/>
    </row>
    <row r="5089" spans="6:10" x14ac:dyDescent="0.25">
      <c r="F5089" s="47"/>
      <c r="J5089" s="32"/>
    </row>
    <row r="5090" spans="6:10" x14ac:dyDescent="0.25">
      <c r="F5090" s="47"/>
      <c r="J5090" s="32"/>
    </row>
    <row r="5091" spans="6:10" x14ac:dyDescent="0.25">
      <c r="F5091" s="47"/>
      <c r="J5091" s="32"/>
    </row>
    <row r="5092" spans="6:10" x14ac:dyDescent="0.25">
      <c r="F5092" s="47"/>
      <c r="J5092" s="32"/>
    </row>
    <row r="5093" spans="6:10" x14ac:dyDescent="0.25">
      <c r="F5093" s="47"/>
      <c r="J5093" s="32"/>
    </row>
    <row r="5094" spans="6:10" x14ac:dyDescent="0.25">
      <c r="F5094" s="47"/>
      <c r="J5094" s="32"/>
    </row>
    <row r="5095" spans="6:10" x14ac:dyDescent="0.25">
      <c r="F5095" s="47"/>
      <c r="J5095" s="32"/>
    </row>
    <row r="5096" spans="6:10" x14ac:dyDescent="0.25">
      <c r="F5096" s="47"/>
      <c r="J5096" s="32"/>
    </row>
    <row r="5097" spans="6:10" x14ac:dyDescent="0.25">
      <c r="F5097" s="47"/>
      <c r="J5097" s="32"/>
    </row>
    <row r="5098" spans="6:10" x14ac:dyDescent="0.25">
      <c r="F5098" s="47"/>
      <c r="J5098" s="32"/>
    </row>
    <row r="5099" spans="6:10" x14ac:dyDescent="0.25">
      <c r="F5099" s="47"/>
      <c r="J5099" s="32"/>
    </row>
    <row r="5100" spans="6:10" x14ac:dyDescent="0.25">
      <c r="F5100" s="47"/>
      <c r="J5100" s="32"/>
    </row>
    <row r="5101" spans="6:10" x14ac:dyDescent="0.25">
      <c r="F5101" s="47"/>
      <c r="J5101" s="32"/>
    </row>
    <row r="5102" spans="6:10" x14ac:dyDescent="0.25">
      <c r="F5102" s="47"/>
      <c r="J5102" s="32"/>
    </row>
    <row r="5103" spans="6:10" x14ac:dyDescent="0.25">
      <c r="F5103" s="47"/>
      <c r="J5103" s="32"/>
    </row>
    <row r="5104" spans="6:10" x14ac:dyDescent="0.25">
      <c r="F5104" s="47"/>
      <c r="J5104" s="32"/>
    </row>
    <row r="5105" spans="6:10" x14ac:dyDescent="0.25">
      <c r="F5105" s="47"/>
      <c r="J5105" s="32"/>
    </row>
    <row r="5106" spans="6:10" x14ac:dyDescent="0.25">
      <c r="F5106" s="47"/>
      <c r="J5106" s="32"/>
    </row>
    <row r="5107" spans="6:10" x14ac:dyDescent="0.25">
      <c r="F5107" s="47"/>
      <c r="J5107" s="32"/>
    </row>
    <row r="5108" spans="6:10" x14ac:dyDescent="0.25">
      <c r="F5108" s="47"/>
      <c r="J5108" s="32"/>
    </row>
    <row r="5109" spans="6:10" x14ac:dyDescent="0.25">
      <c r="F5109" s="47"/>
      <c r="J5109" s="32"/>
    </row>
    <row r="5110" spans="6:10" x14ac:dyDescent="0.25">
      <c r="F5110" s="47"/>
      <c r="J5110" s="32"/>
    </row>
    <row r="5111" spans="6:10" x14ac:dyDescent="0.25">
      <c r="F5111" s="47"/>
      <c r="J5111" s="32"/>
    </row>
    <row r="5112" spans="6:10" x14ac:dyDescent="0.25">
      <c r="F5112" s="47"/>
      <c r="J5112" s="32"/>
    </row>
    <row r="5113" spans="6:10" x14ac:dyDescent="0.25">
      <c r="F5113" s="47"/>
      <c r="J5113" s="32"/>
    </row>
    <row r="5114" spans="6:10" x14ac:dyDescent="0.25">
      <c r="F5114" s="47"/>
      <c r="J5114" s="32"/>
    </row>
    <row r="5115" spans="6:10" x14ac:dyDescent="0.25">
      <c r="F5115" s="47"/>
      <c r="J5115" s="32"/>
    </row>
    <row r="5116" spans="6:10" x14ac:dyDescent="0.25">
      <c r="F5116" s="47"/>
      <c r="J5116" s="32"/>
    </row>
    <row r="5117" spans="6:10" x14ac:dyDescent="0.25">
      <c r="F5117" s="47"/>
      <c r="J5117" s="32"/>
    </row>
    <row r="5118" spans="6:10" x14ac:dyDescent="0.25">
      <c r="F5118" s="47"/>
      <c r="J5118" s="32"/>
    </row>
    <row r="5119" spans="6:10" x14ac:dyDescent="0.25">
      <c r="F5119" s="47"/>
      <c r="J5119" s="32"/>
    </row>
    <row r="5120" spans="6:10" x14ac:dyDescent="0.25">
      <c r="F5120" s="47"/>
      <c r="J5120" s="32"/>
    </row>
    <row r="5121" spans="6:10" x14ac:dyDescent="0.25">
      <c r="F5121" s="47"/>
      <c r="J5121" s="32"/>
    </row>
    <row r="5122" spans="6:10" x14ac:dyDescent="0.25">
      <c r="F5122" s="47"/>
      <c r="J5122" s="32"/>
    </row>
    <row r="5123" spans="6:10" x14ac:dyDescent="0.25">
      <c r="F5123" s="47"/>
      <c r="J5123" s="32"/>
    </row>
    <row r="5124" spans="6:10" x14ac:dyDescent="0.25">
      <c r="F5124" s="47"/>
      <c r="J5124" s="32"/>
    </row>
    <row r="5125" spans="6:10" x14ac:dyDescent="0.25">
      <c r="F5125" s="47"/>
      <c r="J5125" s="32"/>
    </row>
    <row r="5126" spans="6:10" x14ac:dyDescent="0.25">
      <c r="F5126" s="47"/>
      <c r="J5126" s="32"/>
    </row>
    <row r="5127" spans="6:10" x14ac:dyDescent="0.25">
      <c r="F5127" s="47"/>
      <c r="J5127" s="32"/>
    </row>
    <row r="5128" spans="6:10" x14ac:dyDescent="0.25">
      <c r="F5128" s="47"/>
      <c r="J5128" s="32"/>
    </row>
    <row r="5129" spans="6:10" x14ac:dyDescent="0.25">
      <c r="F5129" s="47"/>
      <c r="J5129" s="32"/>
    </row>
    <row r="5130" spans="6:10" x14ac:dyDescent="0.25">
      <c r="F5130" s="47"/>
      <c r="J5130" s="32"/>
    </row>
    <row r="5131" spans="6:10" x14ac:dyDescent="0.25">
      <c r="F5131" s="47"/>
      <c r="J5131" s="32"/>
    </row>
    <row r="5132" spans="6:10" x14ac:dyDescent="0.25">
      <c r="F5132" s="47"/>
      <c r="J5132" s="32"/>
    </row>
    <row r="5133" spans="6:10" x14ac:dyDescent="0.25">
      <c r="F5133" s="47"/>
      <c r="J5133" s="32"/>
    </row>
    <row r="5134" spans="6:10" x14ac:dyDescent="0.25">
      <c r="F5134" s="47"/>
      <c r="J5134" s="32"/>
    </row>
    <row r="5135" spans="6:10" x14ac:dyDescent="0.25">
      <c r="F5135" s="47"/>
      <c r="J5135" s="32"/>
    </row>
    <row r="5136" spans="6:10" x14ac:dyDescent="0.25">
      <c r="F5136" s="47"/>
      <c r="J5136" s="32"/>
    </row>
    <row r="5137" spans="6:10" x14ac:dyDescent="0.25">
      <c r="F5137" s="47"/>
      <c r="J5137" s="32"/>
    </row>
    <row r="5138" spans="6:10" x14ac:dyDescent="0.25">
      <c r="F5138" s="47"/>
      <c r="J5138" s="32"/>
    </row>
    <row r="5139" spans="6:10" x14ac:dyDescent="0.25">
      <c r="F5139" s="47"/>
      <c r="J5139" s="32"/>
    </row>
    <row r="5140" spans="6:10" x14ac:dyDescent="0.25">
      <c r="F5140" s="47"/>
      <c r="J5140" s="32"/>
    </row>
    <row r="5141" spans="6:10" x14ac:dyDescent="0.25">
      <c r="F5141" s="47"/>
      <c r="J5141" s="32"/>
    </row>
    <row r="5142" spans="6:10" x14ac:dyDescent="0.25">
      <c r="F5142" s="47"/>
      <c r="J5142" s="32"/>
    </row>
    <row r="5143" spans="6:10" x14ac:dyDescent="0.25">
      <c r="F5143" s="47"/>
      <c r="J5143" s="32"/>
    </row>
    <row r="5144" spans="6:10" x14ac:dyDescent="0.25">
      <c r="F5144" s="47"/>
      <c r="J5144" s="32"/>
    </row>
    <row r="5145" spans="6:10" x14ac:dyDescent="0.25">
      <c r="F5145" s="47"/>
      <c r="J5145" s="32"/>
    </row>
    <row r="5146" spans="6:10" x14ac:dyDescent="0.25">
      <c r="F5146" s="47"/>
      <c r="J5146" s="32"/>
    </row>
    <row r="5147" spans="6:10" x14ac:dyDescent="0.25">
      <c r="F5147" s="47"/>
      <c r="J5147" s="32"/>
    </row>
    <row r="5148" spans="6:10" x14ac:dyDescent="0.25">
      <c r="F5148" s="47"/>
      <c r="J5148" s="32"/>
    </row>
    <row r="5149" spans="6:10" x14ac:dyDescent="0.25">
      <c r="F5149" s="47"/>
      <c r="J5149" s="32"/>
    </row>
    <row r="5150" spans="6:10" x14ac:dyDescent="0.25">
      <c r="F5150" s="47"/>
      <c r="J5150" s="32"/>
    </row>
    <row r="5151" spans="6:10" x14ac:dyDescent="0.25">
      <c r="F5151" s="47"/>
      <c r="J5151" s="32"/>
    </row>
    <row r="5152" spans="6:10" x14ac:dyDescent="0.25">
      <c r="F5152" s="47"/>
      <c r="J5152" s="32"/>
    </row>
    <row r="5153" spans="6:10" x14ac:dyDescent="0.25">
      <c r="F5153" s="47"/>
      <c r="J5153" s="32"/>
    </row>
    <row r="5154" spans="6:10" x14ac:dyDescent="0.25">
      <c r="F5154" s="47"/>
      <c r="J5154" s="32"/>
    </row>
    <row r="5155" spans="6:10" x14ac:dyDescent="0.25">
      <c r="F5155" s="47"/>
      <c r="J5155" s="32"/>
    </row>
    <row r="5156" spans="6:10" x14ac:dyDescent="0.25">
      <c r="F5156" s="47"/>
      <c r="J5156" s="32"/>
    </row>
    <row r="5157" spans="6:10" x14ac:dyDescent="0.25">
      <c r="F5157" s="47"/>
      <c r="J5157" s="32"/>
    </row>
    <row r="5158" spans="6:10" x14ac:dyDescent="0.25">
      <c r="F5158" s="47"/>
      <c r="J5158" s="32"/>
    </row>
    <row r="5159" spans="6:10" x14ac:dyDescent="0.25">
      <c r="F5159" s="47"/>
      <c r="J5159" s="32"/>
    </row>
    <row r="5160" spans="6:10" x14ac:dyDescent="0.25">
      <c r="F5160" s="47"/>
      <c r="J5160" s="32"/>
    </row>
    <row r="5161" spans="6:10" x14ac:dyDescent="0.25">
      <c r="F5161" s="47"/>
      <c r="J5161" s="32"/>
    </row>
    <row r="5162" spans="6:10" x14ac:dyDescent="0.25">
      <c r="F5162" s="47"/>
      <c r="J5162" s="32"/>
    </row>
    <row r="5163" spans="6:10" x14ac:dyDescent="0.25">
      <c r="F5163" s="47"/>
      <c r="J5163" s="32"/>
    </row>
    <row r="5164" spans="6:10" x14ac:dyDescent="0.25">
      <c r="F5164" s="47"/>
      <c r="J5164" s="32"/>
    </row>
    <row r="5165" spans="6:10" x14ac:dyDescent="0.25">
      <c r="F5165" s="47"/>
      <c r="J5165" s="32"/>
    </row>
    <row r="5166" spans="6:10" x14ac:dyDescent="0.25">
      <c r="F5166" s="47"/>
      <c r="J5166" s="32"/>
    </row>
    <row r="5167" spans="6:10" x14ac:dyDescent="0.25">
      <c r="F5167" s="47"/>
      <c r="J5167" s="32"/>
    </row>
    <row r="5168" spans="6:10" x14ac:dyDescent="0.25">
      <c r="F5168" s="47"/>
      <c r="J5168" s="32"/>
    </row>
    <row r="5169" spans="6:10" x14ac:dyDescent="0.25">
      <c r="F5169" s="47"/>
      <c r="J5169" s="32"/>
    </row>
    <row r="5170" spans="6:10" x14ac:dyDescent="0.25">
      <c r="F5170" s="47"/>
      <c r="J5170" s="32"/>
    </row>
    <row r="5171" spans="6:10" x14ac:dyDescent="0.25">
      <c r="F5171" s="47"/>
      <c r="J5171" s="32"/>
    </row>
    <row r="5172" spans="6:10" x14ac:dyDescent="0.25">
      <c r="F5172" s="47"/>
      <c r="J5172" s="32"/>
    </row>
    <row r="5173" spans="6:10" x14ac:dyDescent="0.25">
      <c r="F5173" s="47"/>
      <c r="J5173" s="32"/>
    </row>
    <row r="5174" spans="6:10" x14ac:dyDescent="0.25">
      <c r="F5174" s="47"/>
      <c r="J5174" s="32"/>
    </row>
    <row r="5175" spans="6:10" x14ac:dyDescent="0.25">
      <c r="F5175" s="47"/>
      <c r="J5175" s="32"/>
    </row>
    <row r="5176" spans="6:10" x14ac:dyDescent="0.25">
      <c r="F5176" s="47"/>
      <c r="J5176" s="32"/>
    </row>
    <row r="5177" spans="6:10" x14ac:dyDescent="0.25">
      <c r="F5177" s="47"/>
      <c r="J5177" s="32"/>
    </row>
    <row r="5178" spans="6:10" x14ac:dyDescent="0.25">
      <c r="F5178" s="47"/>
      <c r="J5178" s="32"/>
    </row>
    <row r="5179" spans="6:10" x14ac:dyDescent="0.25">
      <c r="F5179" s="47"/>
      <c r="J5179" s="32"/>
    </row>
    <row r="5180" spans="6:10" x14ac:dyDescent="0.25">
      <c r="F5180" s="47"/>
      <c r="J5180" s="32"/>
    </row>
    <row r="5181" spans="6:10" x14ac:dyDescent="0.25">
      <c r="F5181" s="47"/>
      <c r="J5181" s="32"/>
    </row>
    <row r="5182" spans="6:10" x14ac:dyDescent="0.25">
      <c r="F5182" s="47"/>
      <c r="J5182" s="32"/>
    </row>
    <row r="5183" spans="6:10" x14ac:dyDescent="0.25">
      <c r="F5183" s="47"/>
      <c r="J5183" s="32"/>
    </row>
    <row r="5184" spans="6:10" x14ac:dyDescent="0.25">
      <c r="F5184" s="47"/>
      <c r="J5184" s="32"/>
    </row>
    <row r="5185" spans="6:10" x14ac:dyDescent="0.25">
      <c r="F5185" s="47"/>
      <c r="J5185" s="32"/>
    </row>
    <row r="5186" spans="6:10" x14ac:dyDescent="0.25">
      <c r="F5186" s="47"/>
      <c r="J5186" s="32"/>
    </row>
    <row r="5187" spans="6:10" x14ac:dyDescent="0.25">
      <c r="F5187" s="47"/>
      <c r="J5187" s="32"/>
    </row>
    <row r="5188" spans="6:10" x14ac:dyDescent="0.25">
      <c r="F5188" s="47"/>
      <c r="J5188" s="32"/>
    </row>
    <row r="5189" spans="6:10" x14ac:dyDescent="0.25">
      <c r="F5189" s="47"/>
      <c r="J5189" s="32"/>
    </row>
    <row r="5190" spans="6:10" x14ac:dyDescent="0.25">
      <c r="F5190" s="47"/>
      <c r="J5190" s="32"/>
    </row>
    <row r="5191" spans="6:10" x14ac:dyDescent="0.25">
      <c r="F5191" s="47"/>
      <c r="J5191" s="32"/>
    </row>
    <row r="5192" spans="6:10" x14ac:dyDescent="0.25">
      <c r="F5192" s="47"/>
      <c r="J5192" s="32"/>
    </row>
    <row r="5193" spans="6:10" x14ac:dyDescent="0.25">
      <c r="F5193" s="47"/>
      <c r="J5193" s="32"/>
    </row>
    <row r="5194" spans="6:10" x14ac:dyDescent="0.25">
      <c r="F5194" s="47"/>
      <c r="J5194" s="32"/>
    </row>
    <row r="5195" spans="6:10" x14ac:dyDescent="0.25">
      <c r="F5195" s="47"/>
      <c r="J5195" s="32"/>
    </row>
    <row r="5196" spans="6:10" x14ac:dyDescent="0.25">
      <c r="F5196" s="47"/>
      <c r="J5196" s="32"/>
    </row>
    <row r="5197" spans="6:10" x14ac:dyDescent="0.25">
      <c r="F5197" s="47"/>
      <c r="J5197" s="32"/>
    </row>
    <row r="5198" spans="6:10" x14ac:dyDescent="0.25">
      <c r="F5198" s="47"/>
      <c r="J5198" s="32"/>
    </row>
    <row r="5199" spans="6:10" x14ac:dyDescent="0.25">
      <c r="F5199" s="47"/>
      <c r="J5199" s="32"/>
    </row>
    <row r="5200" spans="6:10" x14ac:dyDescent="0.25">
      <c r="F5200" s="47"/>
      <c r="J5200" s="32"/>
    </row>
    <row r="5201" spans="6:10" x14ac:dyDescent="0.25">
      <c r="F5201" s="47"/>
      <c r="J5201" s="32"/>
    </row>
    <row r="5202" spans="6:10" x14ac:dyDescent="0.25">
      <c r="F5202" s="47"/>
      <c r="J5202" s="32"/>
    </row>
    <row r="5203" spans="6:10" x14ac:dyDescent="0.25">
      <c r="F5203" s="47"/>
      <c r="J5203" s="32"/>
    </row>
    <row r="5204" spans="6:10" x14ac:dyDescent="0.25">
      <c r="F5204" s="47"/>
      <c r="J5204" s="32"/>
    </row>
    <row r="5205" spans="6:10" x14ac:dyDescent="0.25">
      <c r="F5205" s="47"/>
      <c r="J5205" s="32"/>
    </row>
    <row r="5206" spans="6:10" x14ac:dyDescent="0.25">
      <c r="F5206" s="47"/>
      <c r="J5206" s="32"/>
    </row>
    <row r="5207" spans="6:10" x14ac:dyDescent="0.25">
      <c r="F5207" s="47"/>
      <c r="J5207" s="32"/>
    </row>
    <row r="5208" spans="6:10" x14ac:dyDescent="0.25">
      <c r="F5208" s="47"/>
      <c r="J5208" s="32"/>
    </row>
    <row r="5209" spans="6:10" x14ac:dyDescent="0.25">
      <c r="F5209" s="47"/>
      <c r="J5209" s="32"/>
    </row>
    <row r="5210" spans="6:10" x14ac:dyDescent="0.25">
      <c r="F5210" s="47"/>
      <c r="J5210" s="32"/>
    </row>
    <row r="5211" spans="6:10" x14ac:dyDescent="0.25">
      <c r="F5211" s="47"/>
      <c r="J5211" s="32"/>
    </row>
    <row r="5212" spans="6:10" x14ac:dyDescent="0.25">
      <c r="F5212" s="47"/>
      <c r="J5212" s="32"/>
    </row>
    <row r="5213" spans="6:10" x14ac:dyDescent="0.25">
      <c r="F5213" s="47"/>
      <c r="J5213" s="32"/>
    </row>
    <row r="5214" spans="6:10" x14ac:dyDescent="0.25">
      <c r="F5214" s="47"/>
      <c r="J5214" s="32"/>
    </row>
    <row r="5215" spans="6:10" x14ac:dyDescent="0.25">
      <c r="F5215" s="47"/>
      <c r="J5215" s="32"/>
    </row>
    <row r="5216" spans="6:10" x14ac:dyDescent="0.25">
      <c r="F5216" s="47"/>
      <c r="J5216" s="32"/>
    </row>
    <row r="5217" spans="6:10" x14ac:dyDescent="0.25">
      <c r="F5217" s="47"/>
      <c r="J5217" s="32"/>
    </row>
    <row r="5218" spans="6:10" x14ac:dyDescent="0.25">
      <c r="F5218" s="47"/>
      <c r="J5218" s="32"/>
    </row>
    <row r="5219" spans="6:10" x14ac:dyDescent="0.25">
      <c r="F5219" s="47"/>
      <c r="J5219" s="32"/>
    </row>
    <row r="5220" spans="6:10" x14ac:dyDescent="0.25">
      <c r="F5220" s="47"/>
      <c r="J5220" s="32"/>
    </row>
    <row r="5221" spans="6:10" x14ac:dyDescent="0.25">
      <c r="F5221" s="47"/>
      <c r="J5221" s="32"/>
    </row>
    <row r="5222" spans="6:10" x14ac:dyDescent="0.25">
      <c r="F5222" s="47"/>
      <c r="J5222" s="32"/>
    </row>
    <row r="5223" spans="6:10" x14ac:dyDescent="0.25">
      <c r="F5223" s="47"/>
      <c r="J5223" s="32"/>
    </row>
    <row r="5224" spans="6:10" x14ac:dyDescent="0.25">
      <c r="F5224" s="47"/>
      <c r="J5224" s="32"/>
    </row>
    <row r="5225" spans="6:10" x14ac:dyDescent="0.25">
      <c r="F5225" s="47"/>
      <c r="J5225" s="32"/>
    </row>
    <row r="5226" spans="6:10" x14ac:dyDescent="0.25">
      <c r="F5226" s="47"/>
      <c r="J5226" s="32"/>
    </row>
    <row r="5227" spans="6:10" x14ac:dyDescent="0.25">
      <c r="F5227" s="47"/>
      <c r="J5227" s="32"/>
    </row>
    <row r="5228" spans="6:10" x14ac:dyDescent="0.25">
      <c r="F5228" s="47"/>
      <c r="J5228" s="32"/>
    </row>
    <row r="5229" spans="6:10" x14ac:dyDescent="0.25">
      <c r="F5229" s="47"/>
      <c r="J5229" s="32"/>
    </row>
    <row r="5230" spans="6:10" x14ac:dyDescent="0.25">
      <c r="F5230" s="47"/>
      <c r="J5230" s="32"/>
    </row>
    <row r="5231" spans="6:10" x14ac:dyDescent="0.25">
      <c r="F5231" s="47"/>
      <c r="J5231" s="32"/>
    </row>
    <row r="5232" spans="6:10" x14ac:dyDescent="0.25">
      <c r="F5232" s="47"/>
      <c r="J5232" s="32"/>
    </row>
    <row r="5233" spans="6:10" x14ac:dyDescent="0.25">
      <c r="F5233" s="47"/>
      <c r="J5233" s="32"/>
    </row>
    <row r="5234" spans="6:10" x14ac:dyDescent="0.25">
      <c r="F5234" s="47"/>
      <c r="J5234" s="32"/>
    </row>
    <row r="5235" spans="6:10" x14ac:dyDescent="0.25">
      <c r="F5235" s="47"/>
      <c r="J5235" s="32"/>
    </row>
    <row r="5236" spans="6:10" x14ac:dyDescent="0.25">
      <c r="F5236" s="47"/>
      <c r="J5236" s="32"/>
    </row>
    <row r="5237" spans="6:10" x14ac:dyDescent="0.25">
      <c r="F5237" s="47"/>
      <c r="J5237" s="32"/>
    </row>
    <row r="5238" spans="6:10" x14ac:dyDescent="0.25">
      <c r="F5238" s="47"/>
      <c r="J5238" s="32"/>
    </row>
    <row r="5239" spans="6:10" x14ac:dyDescent="0.25">
      <c r="F5239" s="47"/>
      <c r="J5239" s="32"/>
    </row>
    <row r="5240" spans="6:10" x14ac:dyDescent="0.25">
      <c r="F5240" s="47"/>
      <c r="J5240" s="32"/>
    </row>
    <row r="5241" spans="6:10" x14ac:dyDescent="0.25">
      <c r="F5241" s="47"/>
      <c r="J5241" s="32"/>
    </row>
    <row r="5242" spans="6:10" x14ac:dyDescent="0.25">
      <c r="F5242" s="47"/>
      <c r="J5242" s="32"/>
    </row>
    <row r="5243" spans="6:10" x14ac:dyDescent="0.25">
      <c r="F5243" s="47"/>
      <c r="J5243" s="32"/>
    </row>
    <row r="5244" spans="6:10" x14ac:dyDescent="0.25">
      <c r="F5244" s="47"/>
      <c r="J5244" s="32"/>
    </row>
    <row r="5245" spans="6:10" x14ac:dyDescent="0.25">
      <c r="F5245" s="47"/>
      <c r="J5245" s="32"/>
    </row>
    <row r="5246" spans="6:10" x14ac:dyDescent="0.25">
      <c r="F5246" s="47"/>
      <c r="J5246" s="32"/>
    </row>
    <row r="5247" spans="6:10" x14ac:dyDescent="0.25">
      <c r="F5247" s="47"/>
      <c r="J5247" s="32"/>
    </row>
    <row r="5248" spans="6:10" x14ac:dyDescent="0.25">
      <c r="F5248" s="47"/>
      <c r="J5248" s="32"/>
    </row>
    <row r="5249" spans="6:10" x14ac:dyDescent="0.25">
      <c r="F5249" s="47"/>
      <c r="J5249" s="32"/>
    </row>
    <row r="5250" spans="6:10" x14ac:dyDescent="0.25">
      <c r="F5250" s="47"/>
      <c r="J5250" s="32"/>
    </row>
    <row r="5251" spans="6:10" x14ac:dyDescent="0.25">
      <c r="F5251" s="47"/>
      <c r="J5251" s="32"/>
    </row>
    <row r="5252" spans="6:10" x14ac:dyDescent="0.25">
      <c r="F5252" s="47"/>
      <c r="J5252" s="32"/>
    </row>
    <row r="5253" spans="6:10" x14ac:dyDescent="0.25">
      <c r="F5253" s="47"/>
      <c r="J5253" s="32"/>
    </row>
    <row r="5254" spans="6:10" x14ac:dyDescent="0.25">
      <c r="F5254" s="47"/>
      <c r="J5254" s="32"/>
    </row>
    <row r="5255" spans="6:10" x14ac:dyDescent="0.25">
      <c r="F5255" s="47"/>
      <c r="J5255" s="32"/>
    </row>
    <row r="5256" spans="6:10" x14ac:dyDescent="0.25">
      <c r="F5256" s="47"/>
      <c r="J5256" s="32"/>
    </row>
    <row r="5257" spans="6:10" x14ac:dyDescent="0.25">
      <c r="F5257" s="47"/>
      <c r="J5257" s="32"/>
    </row>
    <row r="5258" spans="6:10" x14ac:dyDescent="0.25">
      <c r="F5258" s="47"/>
      <c r="J5258" s="32"/>
    </row>
    <row r="5259" spans="6:10" x14ac:dyDescent="0.25">
      <c r="F5259" s="47"/>
      <c r="J5259" s="32"/>
    </row>
    <row r="5260" spans="6:10" x14ac:dyDescent="0.25">
      <c r="F5260" s="47"/>
      <c r="J5260" s="32"/>
    </row>
    <row r="5261" spans="6:10" x14ac:dyDescent="0.25">
      <c r="F5261" s="47"/>
      <c r="J5261" s="32"/>
    </row>
    <row r="5262" spans="6:10" x14ac:dyDescent="0.25">
      <c r="F5262" s="47"/>
      <c r="J5262" s="32"/>
    </row>
    <row r="5263" spans="6:10" x14ac:dyDescent="0.25">
      <c r="F5263" s="47"/>
      <c r="J5263" s="32"/>
    </row>
    <row r="5264" spans="6:10" x14ac:dyDescent="0.25">
      <c r="F5264" s="47"/>
      <c r="J5264" s="32"/>
    </row>
    <row r="5265" spans="6:10" x14ac:dyDescent="0.25">
      <c r="F5265" s="47"/>
      <c r="J5265" s="32"/>
    </row>
    <row r="5266" spans="6:10" x14ac:dyDescent="0.25">
      <c r="F5266" s="47"/>
      <c r="J5266" s="32"/>
    </row>
    <row r="5267" spans="6:10" x14ac:dyDescent="0.25">
      <c r="F5267" s="47"/>
      <c r="J5267" s="32"/>
    </row>
    <row r="5268" spans="6:10" x14ac:dyDescent="0.25">
      <c r="F5268" s="47"/>
      <c r="J5268" s="32"/>
    </row>
    <row r="5269" spans="6:10" x14ac:dyDescent="0.25">
      <c r="F5269" s="47"/>
      <c r="J5269" s="32"/>
    </row>
    <row r="5270" spans="6:10" x14ac:dyDescent="0.25">
      <c r="F5270" s="47"/>
      <c r="J5270" s="32"/>
    </row>
    <row r="5271" spans="6:10" x14ac:dyDescent="0.25">
      <c r="F5271" s="47"/>
      <c r="J5271" s="32"/>
    </row>
    <row r="5272" spans="6:10" x14ac:dyDescent="0.25">
      <c r="F5272" s="47"/>
      <c r="J5272" s="32"/>
    </row>
    <row r="5273" spans="6:10" x14ac:dyDescent="0.25">
      <c r="F5273" s="47"/>
      <c r="J5273" s="32"/>
    </row>
    <row r="5274" spans="6:10" x14ac:dyDescent="0.25">
      <c r="F5274" s="47"/>
      <c r="J5274" s="32"/>
    </row>
    <row r="5275" spans="6:10" x14ac:dyDescent="0.25">
      <c r="F5275" s="47"/>
      <c r="J5275" s="32"/>
    </row>
    <row r="5276" spans="6:10" x14ac:dyDescent="0.25">
      <c r="F5276" s="47"/>
      <c r="J5276" s="32"/>
    </row>
    <row r="5277" spans="6:10" x14ac:dyDescent="0.25">
      <c r="F5277" s="47"/>
      <c r="J5277" s="32"/>
    </row>
    <row r="5278" spans="6:10" x14ac:dyDescent="0.25">
      <c r="F5278" s="47"/>
      <c r="J5278" s="32"/>
    </row>
    <row r="5279" spans="6:10" x14ac:dyDescent="0.25">
      <c r="F5279" s="47"/>
      <c r="J5279" s="32"/>
    </row>
    <row r="5280" spans="6:10" x14ac:dyDescent="0.25">
      <c r="F5280" s="47"/>
      <c r="J5280" s="32"/>
    </row>
    <row r="5281" spans="6:10" x14ac:dyDescent="0.25">
      <c r="F5281" s="47"/>
      <c r="J5281" s="32"/>
    </row>
    <row r="5282" spans="6:10" x14ac:dyDescent="0.25">
      <c r="F5282" s="47"/>
      <c r="J5282" s="32"/>
    </row>
    <row r="5283" spans="6:10" x14ac:dyDescent="0.25">
      <c r="F5283" s="47"/>
      <c r="J5283" s="32"/>
    </row>
    <row r="5284" spans="6:10" x14ac:dyDescent="0.25">
      <c r="F5284" s="47"/>
      <c r="J5284" s="32"/>
    </row>
    <row r="5285" spans="6:10" x14ac:dyDescent="0.25">
      <c r="F5285" s="47"/>
      <c r="J5285" s="32"/>
    </row>
    <row r="5286" spans="6:10" x14ac:dyDescent="0.25">
      <c r="F5286" s="47"/>
      <c r="J5286" s="32"/>
    </row>
    <row r="5287" spans="6:10" x14ac:dyDescent="0.25">
      <c r="F5287" s="47"/>
      <c r="J5287" s="32"/>
    </row>
    <row r="5288" spans="6:10" x14ac:dyDescent="0.25">
      <c r="F5288" s="47"/>
      <c r="J5288" s="32"/>
    </row>
    <row r="5289" spans="6:10" x14ac:dyDescent="0.25">
      <c r="F5289" s="47"/>
      <c r="J5289" s="32"/>
    </row>
    <row r="5290" spans="6:10" x14ac:dyDescent="0.25">
      <c r="F5290" s="47"/>
      <c r="J5290" s="32"/>
    </row>
    <row r="5291" spans="6:10" x14ac:dyDescent="0.25">
      <c r="F5291" s="47"/>
      <c r="J5291" s="32"/>
    </row>
    <row r="5292" spans="6:10" x14ac:dyDescent="0.25">
      <c r="F5292" s="47"/>
      <c r="J5292" s="32"/>
    </row>
    <row r="5293" spans="6:10" x14ac:dyDescent="0.25">
      <c r="F5293" s="47"/>
      <c r="J5293" s="32"/>
    </row>
    <row r="5294" spans="6:10" x14ac:dyDescent="0.25">
      <c r="F5294" s="47"/>
      <c r="J5294" s="32"/>
    </row>
    <row r="5295" spans="6:10" x14ac:dyDescent="0.25">
      <c r="F5295" s="47"/>
      <c r="J5295" s="32"/>
    </row>
    <row r="5296" spans="6:10" x14ac:dyDescent="0.25">
      <c r="F5296" s="47"/>
      <c r="J5296" s="32"/>
    </row>
    <row r="5297" spans="6:10" x14ac:dyDescent="0.25">
      <c r="F5297" s="47"/>
      <c r="J5297" s="32"/>
    </row>
    <row r="5298" spans="6:10" x14ac:dyDescent="0.25">
      <c r="F5298" s="47"/>
      <c r="J5298" s="32"/>
    </row>
    <row r="5299" spans="6:10" x14ac:dyDescent="0.25">
      <c r="F5299" s="47"/>
      <c r="J5299" s="32"/>
    </row>
    <row r="5300" spans="6:10" x14ac:dyDescent="0.25">
      <c r="F5300" s="47"/>
      <c r="J5300" s="32"/>
    </row>
    <row r="5301" spans="6:10" x14ac:dyDescent="0.25">
      <c r="F5301" s="47"/>
      <c r="J5301" s="32"/>
    </row>
    <row r="5302" spans="6:10" x14ac:dyDescent="0.25">
      <c r="F5302" s="47"/>
      <c r="J5302" s="32"/>
    </row>
    <row r="5303" spans="6:10" x14ac:dyDescent="0.25">
      <c r="F5303" s="47"/>
      <c r="J5303" s="32"/>
    </row>
    <row r="5304" spans="6:10" x14ac:dyDescent="0.25">
      <c r="F5304" s="47"/>
      <c r="J5304" s="32"/>
    </row>
    <row r="5305" spans="6:10" x14ac:dyDescent="0.25">
      <c r="F5305" s="47"/>
      <c r="J5305" s="32"/>
    </row>
    <row r="5306" spans="6:10" x14ac:dyDescent="0.25">
      <c r="F5306" s="47"/>
      <c r="J5306" s="32"/>
    </row>
    <row r="5307" spans="6:10" x14ac:dyDescent="0.25">
      <c r="F5307" s="47"/>
      <c r="J5307" s="32"/>
    </row>
    <row r="5308" spans="6:10" x14ac:dyDescent="0.25">
      <c r="F5308" s="47"/>
      <c r="J5308" s="32"/>
    </row>
    <row r="5309" spans="6:10" x14ac:dyDescent="0.25">
      <c r="F5309" s="47"/>
      <c r="J5309" s="32"/>
    </row>
    <row r="5310" spans="6:10" x14ac:dyDescent="0.25">
      <c r="F5310" s="47"/>
      <c r="J5310" s="32"/>
    </row>
    <row r="5311" spans="6:10" x14ac:dyDescent="0.25">
      <c r="F5311" s="47"/>
      <c r="J5311" s="32"/>
    </row>
    <row r="5312" spans="6:10" x14ac:dyDescent="0.25">
      <c r="F5312" s="47"/>
      <c r="J5312" s="32"/>
    </row>
    <row r="5313" spans="6:10" x14ac:dyDescent="0.25">
      <c r="F5313" s="47"/>
      <c r="J5313" s="32"/>
    </row>
    <row r="5314" spans="6:10" x14ac:dyDescent="0.25">
      <c r="F5314" s="47"/>
      <c r="J5314" s="32"/>
    </row>
    <row r="5315" spans="6:10" x14ac:dyDescent="0.25">
      <c r="F5315" s="47"/>
      <c r="J5315" s="32"/>
    </row>
    <row r="5316" spans="6:10" x14ac:dyDescent="0.25">
      <c r="F5316" s="47"/>
      <c r="J5316" s="32"/>
    </row>
    <row r="5317" spans="6:10" x14ac:dyDescent="0.25">
      <c r="F5317" s="47"/>
      <c r="J5317" s="32"/>
    </row>
    <row r="5318" spans="6:10" x14ac:dyDescent="0.25">
      <c r="F5318" s="47"/>
      <c r="J5318" s="32"/>
    </row>
    <row r="5319" spans="6:10" x14ac:dyDescent="0.25">
      <c r="F5319" s="47"/>
      <c r="J5319" s="32"/>
    </row>
    <row r="5320" spans="6:10" x14ac:dyDescent="0.25">
      <c r="F5320" s="47"/>
      <c r="J5320" s="32"/>
    </row>
    <row r="5321" spans="6:10" x14ac:dyDescent="0.25">
      <c r="F5321" s="47"/>
      <c r="J5321" s="32"/>
    </row>
    <row r="5322" spans="6:10" x14ac:dyDescent="0.25">
      <c r="F5322" s="47"/>
      <c r="J5322" s="32"/>
    </row>
    <row r="5323" spans="6:10" x14ac:dyDescent="0.25">
      <c r="F5323" s="47"/>
      <c r="J5323" s="32"/>
    </row>
    <row r="5324" spans="6:10" x14ac:dyDescent="0.25">
      <c r="F5324" s="47"/>
      <c r="J5324" s="32"/>
    </row>
    <row r="5325" spans="6:10" x14ac:dyDescent="0.25">
      <c r="F5325" s="47"/>
      <c r="J5325" s="32"/>
    </row>
    <row r="5326" spans="6:10" x14ac:dyDescent="0.25">
      <c r="F5326" s="47"/>
      <c r="J5326" s="32"/>
    </row>
    <row r="5327" spans="6:10" x14ac:dyDescent="0.25">
      <c r="F5327" s="47"/>
      <c r="J5327" s="32"/>
    </row>
    <row r="5328" spans="6:10" x14ac:dyDescent="0.25">
      <c r="F5328" s="47"/>
      <c r="J5328" s="32"/>
    </row>
    <row r="5329" spans="6:10" x14ac:dyDescent="0.25">
      <c r="F5329" s="47"/>
      <c r="J5329" s="32"/>
    </row>
    <row r="5330" spans="6:10" x14ac:dyDescent="0.25">
      <c r="F5330" s="47"/>
      <c r="J5330" s="32"/>
    </row>
    <row r="5331" spans="6:10" x14ac:dyDescent="0.25">
      <c r="F5331" s="47"/>
      <c r="J5331" s="32"/>
    </row>
    <row r="5332" spans="6:10" x14ac:dyDescent="0.25">
      <c r="F5332" s="47"/>
      <c r="J5332" s="32"/>
    </row>
    <row r="5333" spans="6:10" x14ac:dyDescent="0.25">
      <c r="F5333" s="47"/>
      <c r="J5333" s="32"/>
    </row>
    <row r="5334" spans="6:10" x14ac:dyDescent="0.25">
      <c r="F5334" s="47"/>
      <c r="J5334" s="32"/>
    </row>
    <row r="5335" spans="6:10" x14ac:dyDescent="0.25">
      <c r="F5335" s="47"/>
      <c r="J5335" s="32"/>
    </row>
    <row r="5336" spans="6:10" x14ac:dyDescent="0.25">
      <c r="F5336" s="47"/>
      <c r="J5336" s="32"/>
    </row>
    <row r="5337" spans="6:10" x14ac:dyDescent="0.25">
      <c r="F5337" s="47"/>
      <c r="J5337" s="32"/>
    </row>
    <row r="5338" spans="6:10" x14ac:dyDescent="0.25">
      <c r="F5338" s="47"/>
      <c r="J5338" s="32"/>
    </row>
    <row r="5339" spans="6:10" x14ac:dyDescent="0.25">
      <c r="F5339" s="47"/>
      <c r="J5339" s="32"/>
    </row>
    <row r="5340" spans="6:10" x14ac:dyDescent="0.25">
      <c r="F5340" s="47"/>
      <c r="J5340" s="32"/>
    </row>
    <row r="5341" spans="6:10" x14ac:dyDescent="0.25">
      <c r="F5341" s="47"/>
      <c r="J5341" s="32"/>
    </row>
    <row r="5342" spans="6:10" x14ac:dyDescent="0.25">
      <c r="F5342" s="47"/>
      <c r="J5342" s="32"/>
    </row>
    <row r="5343" spans="6:10" x14ac:dyDescent="0.25">
      <c r="F5343" s="47"/>
      <c r="J5343" s="32"/>
    </row>
    <row r="5344" spans="6:10" x14ac:dyDescent="0.25">
      <c r="F5344" s="47"/>
      <c r="J5344" s="32"/>
    </row>
    <row r="5345" spans="6:10" x14ac:dyDescent="0.25">
      <c r="F5345" s="47"/>
      <c r="J5345" s="32"/>
    </row>
    <row r="5346" spans="6:10" x14ac:dyDescent="0.25">
      <c r="F5346" s="47"/>
      <c r="J5346" s="32"/>
    </row>
    <row r="5347" spans="6:10" x14ac:dyDescent="0.25">
      <c r="F5347" s="47"/>
      <c r="J5347" s="32"/>
    </row>
    <row r="5348" spans="6:10" x14ac:dyDescent="0.25">
      <c r="F5348" s="47"/>
      <c r="J5348" s="32"/>
    </row>
    <row r="5349" spans="6:10" x14ac:dyDescent="0.25">
      <c r="F5349" s="47"/>
      <c r="J5349" s="32"/>
    </row>
    <row r="5350" spans="6:10" x14ac:dyDescent="0.25">
      <c r="F5350" s="47"/>
      <c r="J5350" s="32"/>
    </row>
    <row r="5351" spans="6:10" x14ac:dyDescent="0.25">
      <c r="F5351" s="47"/>
      <c r="J5351" s="32"/>
    </row>
    <row r="5352" spans="6:10" x14ac:dyDescent="0.25">
      <c r="F5352" s="47"/>
      <c r="J5352" s="32"/>
    </row>
    <row r="5353" spans="6:10" x14ac:dyDescent="0.25">
      <c r="F5353" s="47"/>
      <c r="J5353" s="32"/>
    </row>
    <row r="5354" spans="6:10" x14ac:dyDescent="0.25">
      <c r="F5354" s="47"/>
      <c r="J5354" s="32"/>
    </row>
    <row r="5355" spans="6:10" x14ac:dyDescent="0.25">
      <c r="F5355" s="47"/>
      <c r="J5355" s="32"/>
    </row>
    <row r="5356" spans="6:10" x14ac:dyDescent="0.25">
      <c r="F5356" s="47"/>
      <c r="J5356" s="32"/>
    </row>
    <row r="5357" spans="6:10" x14ac:dyDescent="0.25">
      <c r="F5357" s="47"/>
      <c r="J5357" s="32"/>
    </row>
    <row r="5358" spans="6:10" x14ac:dyDescent="0.25">
      <c r="F5358" s="47"/>
      <c r="J5358" s="32"/>
    </row>
    <row r="5359" spans="6:10" x14ac:dyDescent="0.25">
      <c r="F5359" s="47"/>
      <c r="J5359" s="32"/>
    </row>
    <row r="5360" spans="6:10" x14ac:dyDescent="0.25">
      <c r="F5360" s="47"/>
      <c r="J5360" s="32"/>
    </row>
    <row r="5361" spans="6:10" x14ac:dyDescent="0.25">
      <c r="F5361" s="47"/>
      <c r="J5361" s="32"/>
    </row>
    <row r="5362" spans="6:10" x14ac:dyDescent="0.25">
      <c r="F5362" s="47"/>
      <c r="J5362" s="32"/>
    </row>
    <row r="5363" spans="6:10" x14ac:dyDescent="0.25">
      <c r="F5363" s="47"/>
      <c r="J5363" s="32"/>
    </row>
    <row r="5364" spans="6:10" x14ac:dyDescent="0.25">
      <c r="F5364" s="47"/>
      <c r="J5364" s="32"/>
    </row>
    <row r="5365" spans="6:10" x14ac:dyDescent="0.25">
      <c r="F5365" s="47"/>
      <c r="J5365" s="32"/>
    </row>
    <row r="5366" spans="6:10" x14ac:dyDescent="0.25">
      <c r="F5366" s="47"/>
      <c r="J5366" s="32"/>
    </row>
    <row r="5367" spans="6:10" x14ac:dyDescent="0.25">
      <c r="F5367" s="47"/>
      <c r="J5367" s="32"/>
    </row>
    <row r="5368" spans="6:10" x14ac:dyDescent="0.25">
      <c r="F5368" s="47"/>
      <c r="J5368" s="32"/>
    </row>
    <row r="5369" spans="6:10" x14ac:dyDescent="0.25">
      <c r="F5369" s="47"/>
      <c r="J5369" s="32"/>
    </row>
    <row r="5370" spans="6:10" x14ac:dyDescent="0.25">
      <c r="F5370" s="47"/>
      <c r="J5370" s="32"/>
    </row>
    <row r="5371" spans="6:10" x14ac:dyDescent="0.25">
      <c r="F5371" s="47"/>
      <c r="J5371" s="32"/>
    </row>
    <row r="5372" spans="6:10" x14ac:dyDescent="0.25">
      <c r="F5372" s="47"/>
      <c r="J5372" s="32"/>
    </row>
    <row r="5373" spans="6:10" x14ac:dyDescent="0.25">
      <c r="F5373" s="47"/>
      <c r="J5373" s="32"/>
    </row>
    <row r="5374" spans="6:10" x14ac:dyDescent="0.25">
      <c r="F5374" s="47"/>
      <c r="J5374" s="32"/>
    </row>
    <row r="5375" spans="6:10" x14ac:dyDescent="0.25">
      <c r="F5375" s="47"/>
      <c r="J5375" s="32"/>
    </row>
    <row r="5376" spans="6:10" x14ac:dyDescent="0.25">
      <c r="F5376" s="47"/>
      <c r="J5376" s="32"/>
    </row>
    <row r="5377" spans="6:10" x14ac:dyDescent="0.25">
      <c r="F5377" s="47"/>
      <c r="J5377" s="32"/>
    </row>
    <row r="5378" spans="6:10" x14ac:dyDescent="0.25">
      <c r="F5378" s="47"/>
      <c r="J5378" s="32"/>
    </row>
    <row r="5379" spans="6:10" x14ac:dyDescent="0.25">
      <c r="F5379" s="47"/>
      <c r="J5379" s="32"/>
    </row>
    <row r="5380" spans="6:10" x14ac:dyDescent="0.25">
      <c r="F5380" s="47"/>
      <c r="J5380" s="32"/>
    </row>
    <row r="5381" spans="6:10" x14ac:dyDescent="0.25">
      <c r="F5381" s="47"/>
      <c r="J5381" s="32"/>
    </row>
    <row r="5382" spans="6:10" x14ac:dyDescent="0.25">
      <c r="F5382" s="47"/>
      <c r="J5382" s="32"/>
    </row>
    <row r="5383" spans="6:10" x14ac:dyDescent="0.25">
      <c r="F5383" s="47"/>
      <c r="J5383" s="32"/>
    </row>
    <row r="5384" spans="6:10" x14ac:dyDescent="0.25">
      <c r="F5384" s="47"/>
      <c r="J5384" s="32"/>
    </row>
    <row r="5385" spans="6:10" x14ac:dyDescent="0.25">
      <c r="F5385" s="47"/>
      <c r="J5385" s="32"/>
    </row>
    <row r="5386" spans="6:10" x14ac:dyDescent="0.25">
      <c r="F5386" s="47"/>
      <c r="J5386" s="32"/>
    </row>
    <row r="5387" spans="6:10" x14ac:dyDescent="0.25">
      <c r="F5387" s="47"/>
      <c r="J5387" s="32"/>
    </row>
    <row r="5388" spans="6:10" x14ac:dyDescent="0.25">
      <c r="F5388" s="47"/>
      <c r="J5388" s="32"/>
    </row>
    <row r="5389" spans="6:10" x14ac:dyDescent="0.25">
      <c r="F5389" s="47"/>
      <c r="J5389" s="32"/>
    </row>
    <row r="5390" spans="6:10" x14ac:dyDescent="0.25">
      <c r="F5390" s="47"/>
      <c r="J5390" s="32"/>
    </row>
    <row r="5391" spans="6:10" x14ac:dyDescent="0.25">
      <c r="F5391" s="47"/>
      <c r="J5391" s="32"/>
    </row>
    <row r="5392" spans="6:10" x14ac:dyDescent="0.25">
      <c r="F5392" s="47"/>
      <c r="J5392" s="32"/>
    </row>
    <row r="5393" spans="6:10" x14ac:dyDescent="0.25">
      <c r="F5393" s="47"/>
      <c r="J5393" s="32"/>
    </row>
    <row r="5394" spans="6:10" x14ac:dyDescent="0.25">
      <c r="F5394" s="47"/>
      <c r="J5394" s="32"/>
    </row>
    <row r="5395" spans="6:10" x14ac:dyDescent="0.25">
      <c r="F5395" s="47"/>
      <c r="J5395" s="32"/>
    </row>
    <row r="5396" spans="6:10" x14ac:dyDescent="0.25">
      <c r="F5396" s="47"/>
      <c r="J5396" s="32"/>
    </row>
    <row r="5397" spans="6:10" x14ac:dyDescent="0.25">
      <c r="F5397" s="47"/>
      <c r="J5397" s="32"/>
    </row>
    <row r="5398" spans="6:10" x14ac:dyDescent="0.25">
      <c r="F5398" s="47"/>
      <c r="J5398" s="32"/>
    </row>
    <row r="5399" spans="6:10" x14ac:dyDescent="0.25">
      <c r="F5399" s="47"/>
      <c r="J5399" s="32"/>
    </row>
    <row r="5400" spans="6:10" x14ac:dyDescent="0.25">
      <c r="F5400" s="47"/>
      <c r="J5400" s="32"/>
    </row>
    <row r="5401" spans="6:10" x14ac:dyDescent="0.25">
      <c r="F5401" s="47"/>
      <c r="J5401" s="32"/>
    </row>
    <row r="5402" spans="6:10" x14ac:dyDescent="0.25">
      <c r="F5402" s="47"/>
      <c r="J5402" s="32"/>
    </row>
    <row r="5403" spans="6:10" x14ac:dyDescent="0.25">
      <c r="F5403" s="47"/>
      <c r="J5403" s="32"/>
    </row>
    <row r="5404" spans="6:10" x14ac:dyDescent="0.25">
      <c r="F5404" s="47"/>
      <c r="J5404" s="32"/>
    </row>
    <row r="5405" spans="6:10" x14ac:dyDescent="0.25">
      <c r="F5405" s="47"/>
      <c r="J5405" s="32"/>
    </row>
    <row r="5406" spans="6:10" x14ac:dyDescent="0.25">
      <c r="F5406" s="47"/>
      <c r="J5406" s="32"/>
    </row>
    <row r="5407" spans="6:10" x14ac:dyDescent="0.25">
      <c r="F5407" s="47"/>
      <c r="J5407" s="32"/>
    </row>
    <row r="5408" spans="6:10" x14ac:dyDescent="0.25">
      <c r="F5408" s="47"/>
      <c r="J5408" s="32"/>
    </row>
    <row r="5409" spans="6:10" x14ac:dyDescent="0.25">
      <c r="F5409" s="47"/>
      <c r="J5409" s="32"/>
    </row>
    <row r="5410" spans="6:10" x14ac:dyDescent="0.25">
      <c r="F5410" s="47"/>
      <c r="J5410" s="32"/>
    </row>
    <row r="5411" spans="6:10" x14ac:dyDescent="0.25">
      <c r="F5411" s="47"/>
      <c r="J5411" s="32"/>
    </row>
    <row r="5412" spans="6:10" x14ac:dyDescent="0.25">
      <c r="F5412" s="47"/>
      <c r="J5412" s="32"/>
    </row>
    <row r="5413" spans="6:10" x14ac:dyDescent="0.25">
      <c r="F5413" s="47"/>
      <c r="J5413" s="32"/>
    </row>
    <row r="5414" spans="6:10" x14ac:dyDescent="0.25">
      <c r="F5414" s="47"/>
      <c r="J5414" s="32"/>
    </row>
    <row r="5415" spans="6:10" x14ac:dyDescent="0.25">
      <c r="F5415" s="47"/>
      <c r="J5415" s="32"/>
    </row>
    <row r="5416" spans="6:10" x14ac:dyDescent="0.25">
      <c r="F5416" s="47"/>
      <c r="J5416" s="32"/>
    </row>
    <row r="5417" spans="6:10" x14ac:dyDescent="0.25">
      <c r="F5417" s="47"/>
      <c r="J5417" s="32"/>
    </row>
    <row r="5418" spans="6:10" x14ac:dyDescent="0.25">
      <c r="F5418" s="47"/>
      <c r="J5418" s="32"/>
    </row>
    <row r="5419" spans="6:10" x14ac:dyDescent="0.25">
      <c r="F5419" s="47"/>
      <c r="J5419" s="32"/>
    </row>
    <row r="5420" spans="6:10" x14ac:dyDescent="0.25">
      <c r="F5420" s="47"/>
      <c r="J5420" s="32"/>
    </row>
    <row r="5421" spans="6:10" x14ac:dyDescent="0.25">
      <c r="F5421" s="47"/>
      <c r="J5421" s="32"/>
    </row>
    <row r="5422" spans="6:10" x14ac:dyDescent="0.25">
      <c r="F5422" s="47"/>
      <c r="J5422" s="32"/>
    </row>
    <row r="5423" spans="6:10" x14ac:dyDescent="0.25">
      <c r="F5423" s="47"/>
      <c r="J5423" s="32"/>
    </row>
    <row r="5424" spans="6:10" x14ac:dyDescent="0.25">
      <c r="F5424" s="47"/>
      <c r="J5424" s="32"/>
    </row>
    <row r="5425" spans="6:10" x14ac:dyDescent="0.25">
      <c r="F5425" s="47"/>
      <c r="J5425" s="32"/>
    </row>
    <row r="5426" spans="6:10" x14ac:dyDescent="0.25">
      <c r="F5426" s="47"/>
      <c r="J5426" s="32"/>
    </row>
    <row r="5427" spans="6:10" x14ac:dyDescent="0.25">
      <c r="F5427" s="47"/>
      <c r="J5427" s="32"/>
    </row>
    <row r="5428" spans="6:10" x14ac:dyDescent="0.25">
      <c r="F5428" s="47"/>
      <c r="J5428" s="32"/>
    </row>
    <row r="5429" spans="6:10" x14ac:dyDescent="0.25">
      <c r="F5429" s="47"/>
      <c r="J5429" s="32"/>
    </row>
    <row r="5430" spans="6:10" x14ac:dyDescent="0.25">
      <c r="F5430" s="47"/>
      <c r="J5430" s="32"/>
    </row>
    <row r="5431" spans="6:10" x14ac:dyDescent="0.25">
      <c r="F5431" s="47"/>
      <c r="J5431" s="32"/>
    </row>
    <row r="5432" spans="6:10" x14ac:dyDescent="0.25">
      <c r="F5432" s="47"/>
      <c r="J5432" s="32"/>
    </row>
    <row r="5433" spans="6:10" x14ac:dyDescent="0.25">
      <c r="F5433" s="47"/>
      <c r="J5433" s="32"/>
    </row>
    <row r="5434" spans="6:10" x14ac:dyDescent="0.25">
      <c r="F5434" s="47"/>
      <c r="J5434" s="32"/>
    </row>
    <row r="5435" spans="6:10" x14ac:dyDescent="0.25">
      <c r="F5435" s="47"/>
      <c r="J5435" s="32"/>
    </row>
    <row r="5436" spans="6:10" x14ac:dyDescent="0.25">
      <c r="F5436" s="47"/>
      <c r="J5436" s="32"/>
    </row>
    <row r="5437" spans="6:10" x14ac:dyDescent="0.25">
      <c r="F5437" s="47"/>
      <c r="J5437" s="32"/>
    </row>
    <row r="5438" spans="6:10" x14ac:dyDescent="0.25">
      <c r="F5438" s="47"/>
      <c r="J5438" s="32"/>
    </row>
    <row r="5439" spans="6:10" x14ac:dyDescent="0.25">
      <c r="F5439" s="47"/>
      <c r="J5439" s="32"/>
    </row>
    <row r="5440" spans="6:10" x14ac:dyDescent="0.25">
      <c r="F5440" s="47"/>
      <c r="J5440" s="32"/>
    </row>
    <row r="5441" spans="6:10" x14ac:dyDescent="0.25">
      <c r="F5441" s="47"/>
      <c r="J5441" s="32"/>
    </row>
    <row r="5442" spans="6:10" x14ac:dyDescent="0.25">
      <c r="F5442" s="47"/>
      <c r="J5442" s="32"/>
    </row>
    <row r="5443" spans="6:10" x14ac:dyDescent="0.25">
      <c r="F5443" s="47"/>
      <c r="J5443" s="32"/>
    </row>
    <row r="5444" spans="6:10" x14ac:dyDescent="0.25">
      <c r="F5444" s="47"/>
      <c r="J5444" s="32"/>
    </row>
    <row r="5445" spans="6:10" x14ac:dyDescent="0.25">
      <c r="F5445" s="47"/>
      <c r="J5445" s="32"/>
    </row>
    <row r="5446" spans="6:10" x14ac:dyDescent="0.25">
      <c r="F5446" s="47"/>
      <c r="J5446" s="32"/>
    </row>
    <row r="5447" spans="6:10" x14ac:dyDescent="0.25">
      <c r="F5447" s="47"/>
      <c r="J5447" s="32"/>
    </row>
    <row r="5448" spans="6:10" x14ac:dyDescent="0.25">
      <c r="F5448" s="47"/>
      <c r="J5448" s="32"/>
    </row>
    <row r="5449" spans="6:10" x14ac:dyDescent="0.25">
      <c r="F5449" s="47"/>
      <c r="J5449" s="32"/>
    </row>
    <row r="5450" spans="6:10" x14ac:dyDescent="0.25">
      <c r="F5450" s="47"/>
      <c r="J5450" s="32"/>
    </row>
    <row r="5451" spans="6:10" x14ac:dyDescent="0.25">
      <c r="F5451" s="47"/>
      <c r="J5451" s="32"/>
    </row>
    <row r="5452" spans="6:10" x14ac:dyDescent="0.25">
      <c r="F5452" s="47"/>
      <c r="J5452" s="32"/>
    </row>
    <row r="5453" spans="6:10" x14ac:dyDescent="0.25">
      <c r="F5453" s="47"/>
      <c r="J5453" s="32"/>
    </row>
    <row r="5454" spans="6:10" x14ac:dyDescent="0.25">
      <c r="F5454" s="47"/>
      <c r="J5454" s="32"/>
    </row>
    <row r="5455" spans="6:10" x14ac:dyDescent="0.25">
      <c r="F5455" s="47"/>
      <c r="J5455" s="32"/>
    </row>
    <row r="5456" spans="6:10" x14ac:dyDescent="0.25">
      <c r="F5456" s="47"/>
      <c r="J5456" s="32"/>
    </row>
    <row r="5457" spans="6:10" x14ac:dyDescent="0.25">
      <c r="F5457" s="47"/>
      <c r="J5457" s="32"/>
    </row>
    <row r="5458" spans="6:10" x14ac:dyDescent="0.25">
      <c r="F5458" s="47"/>
      <c r="J5458" s="32"/>
    </row>
    <row r="5459" spans="6:10" x14ac:dyDescent="0.25">
      <c r="F5459" s="47"/>
      <c r="J5459" s="32"/>
    </row>
    <row r="5460" spans="6:10" x14ac:dyDescent="0.25">
      <c r="F5460" s="47"/>
      <c r="J5460" s="32"/>
    </row>
    <row r="5461" spans="6:10" x14ac:dyDescent="0.25">
      <c r="F5461" s="47"/>
      <c r="J5461" s="32"/>
    </row>
    <row r="5462" spans="6:10" x14ac:dyDescent="0.25">
      <c r="F5462" s="47"/>
      <c r="J5462" s="32"/>
    </row>
    <row r="5463" spans="6:10" x14ac:dyDescent="0.25">
      <c r="F5463" s="47"/>
      <c r="J5463" s="32"/>
    </row>
    <row r="5464" spans="6:10" x14ac:dyDescent="0.25">
      <c r="F5464" s="47"/>
      <c r="J5464" s="32"/>
    </row>
    <row r="5465" spans="6:10" x14ac:dyDescent="0.25">
      <c r="F5465" s="47"/>
      <c r="J5465" s="32"/>
    </row>
    <row r="5466" spans="6:10" x14ac:dyDescent="0.25">
      <c r="F5466" s="47"/>
      <c r="J5466" s="32"/>
    </row>
    <row r="5467" spans="6:10" x14ac:dyDescent="0.25">
      <c r="F5467" s="47"/>
      <c r="J5467" s="32"/>
    </row>
    <row r="5468" spans="6:10" x14ac:dyDescent="0.25">
      <c r="F5468" s="47"/>
      <c r="J5468" s="32"/>
    </row>
    <row r="5469" spans="6:10" x14ac:dyDescent="0.25">
      <c r="F5469" s="47"/>
      <c r="J5469" s="32"/>
    </row>
    <row r="5470" spans="6:10" x14ac:dyDescent="0.25">
      <c r="F5470" s="47"/>
      <c r="J5470" s="32"/>
    </row>
    <row r="5471" spans="6:10" x14ac:dyDescent="0.25">
      <c r="F5471" s="47"/>
      <c r="J5471" s="32"/>
    </row>
    <row r="5472" spans="6:10" x14ac:dyDescent="0.25">
      <c r="F5472" s="47"/>
      <c r="J5472" s="32"/>
    </row>
    <row r="5473" spans="6:10" x14ac:dyDescent="0.25">
      <c r="F5473" s="47"/>
      <c r="J5473" s="32"/>
    </row>
    <row r="5474" spans="6:10" x14ac:dyDescent="0.25">
      <c r="F5474" s="47"/>
      <c r="J5474" s="32"/>
    </row>
    <row r="5475" spans="6:10" x14ac:dyDescent="0.25">
      <c r="F5475" s="47"/>
      <c r="J5475" s="32"/>
    </row>
    <row r="5476" spans="6:10" x14ac:dyDescent="0.25">
      <c r="F5476" s="47"/>
      <c r="J5476" s="32"/>
    </row>
    <row r="5477" spans="6:10" x14ac:dyDescent="0.25">
      <c r="F5477" s="47"/>
      <c r="J5477" s="32"/>
    </row>
    <row r="5478" spans="6:10" x14ac:dyDescent="0.25">
      <c r="F5478" s="47"/>
      <c r="J5478" s="32"/>
    </row>
    <row r="5479" spans="6:10" x14ac:dyDescent="0.25">
      <c r="F5479" s="47"/>
      <c r="J5479" s="32"/>
    </row>
    <row r="5480" spans="6:10" x14ac:dyDescent="0.25">
      <c r="F5480" s="47"/>
      <c r="J5480" s="32"/>
    </row>
    <row r="5481" spans="6:10" x14ac:dyDescent="0.25">
      <c r="F5481" s="47"/>
      <c r="J5481" s="32"/>
    </row>
    <row r="5482" spans="6:10" x14ac:dyDescent="0.25">
      <c r="F5482" s="47"/>
      <c r="J5482" s="32"/>
    </row>
    <row r="5483" spans="6:10" x14ac:dyDescent="0.25">
      <c r="F5483" s="47"/>
      <c r="J5483" s="32"/>
    </row>
    <row r="5484" spans="6:10" x14ac:dyDescent="0.25">
      <c r="F5484" s="47"/>
      <c r="J5484" s="32"/>
    </row>
    <row r="5485" spans="6:10" x14ac:dyDescent="0.25">
      <c r="F5485" s="47"/>
      <c r="J5485" s="32"/>
    </row>
    <row r="5486" spans="6:10" x14ac:dyDescent="0.25">
      <c r="F5486" s="47"/>
      <c r="J5486" s="32"/>
    </row>
    <row r="5487" spans="6:10" x14ac:dyDescent="0.25">
      <c r="F5487" s="47"/>
      <c r="J5487" s="32"/>
    </row>
    <row r="5488" spans="6:10" x14ac:dyDescent="0.25">
      <c r="F5488" s="47"/>
      <c r="J5488" s="32"/>
    </row>
    <row r="5489" spans="6:10" x14ac:dyDescent="0.25">
      <c r="F5489" s="47"/>
      <c r="J5489" s="32"/>
    </row>
    <row r="5490" spans="6:10" x14ac:dyDescent="0.25">
      <c r="F5490" s="47"/>
      <c r="J5490" s="32"/>
    </row>
    <row r="5491" spans="6:10" x14ac:dyDescent="0.25">
      <c r="F5491" s="47"/>
      <c r="J5491" s="32"/>
    </row>
    <row r="5492" spans="6:10" x14ac:dyDescent="0.25">
      <c r="F5492" s="47"/>
      <c r="J5492" s="32"/>
    </row>
    <row r="5493" spans="6:10" x14ac:dyDescent="0.25">
      <c r="F5493" s="47"/>
      <c r="J5493" s="32"/>
    </row>
    <row r="5494" spans="6:10" x14ac:dyDescent="0.25">
      <c r="F5494" s="47"/>
      <c r="J5494" s="32"/>
    </row>
    <row r="5495" spans="6:10" x14ac:dyDescent="0.25">
      <c r="F5495" s="47"/>
      <c r="J5495" s="32"/>
    </row>
    <row r="5496" spans="6:10" x14ac:dyDescent="0.25">
      <c r="F5496" s="47"/>
      <c r="J5496" s="32"/>
    </row>
    <row r="5497" spans="6:10" x14ac:dyDescent="0.25">
      <c r="F5497" s="47"/>
      <c r="J5497" s="32"/>
    </row>
    <row r="5498" spans="6:10" x14ac:dyDescent="0.25">
      <c r="F5498" s="47"/>
      <c r="J5498" s="32"/>
    </row>
    <row r="5499" spans="6:10" x14ac:dyDescent="0.25">
      <c r="F5499" s="47"/>
      <c r="J5499" s="32"/>
    </row>
    <row r="5500" spans="6:10" x14ac:dyDescent="0.25">
      <c r="F5500" s="47"/>
      <c r="J5500" s="32"/>
    </row>
    <row r="5501" spans="6:10" x14ac:dyDescent="0.25">
      <c r="F5501" s="47"/>
      <c r="J5501" s="32"/>
    </row>
    <row r="5502" spans="6:10" x14ac:dyDescent="0.25">
      <c r="F5502" s="47"/>
      <c r="J5502" s="32"/>
    </row>
    <row r="5503" spans="6:10" x14ac:dyDescent="0.25">
      <c r="F5503" s="47"/>
      <c r="J5503" s="32"/>
    </row>
    <row r="5504" spans="6:10" x14ac:dyDescent="0.25">
      <c r="F5504" s="47"/>
      <c r="J5504" s="32"/>
    </row>
    <row r="5505" spans="6:10" x14ac:dyDescent="0.25">
      <c r="F5505" s="47"/>
      <c r="J5505" s="32"/>
    </row>
    <row r="5506" spans="6:10" x14ac:dyDescent="0.25">
      <c r="F5506" s="47"/>
      <c r="J5506" s="32"/>
    </row>
    <row r="5507" spans="6:10" x14ac:dyDescent="0.25">
      <c r="F5507" s="47"/>
      <c r="J5507" s="32"/>
    </row>
    <row r="5508" spans="6:10" x14ac:dyDescent="0.25">
      <c r="F5508" s="47"/>
      <c r="J5508" s="32"/>
    </row>
    <row r="5509" spans="6:10" x14ac:dyDescent="0.25">
      <c r="F5509" s="47"/>
      <c r="J5509" s="32"/>
    </row>
    <row r="5510" spans="6:10" x14ac:dyDescent="0.25">
      <c r="F5510" s="47"/>
      <c r="J5510" s="32"/>
    </row>
    <row r="5511" spans="6:10" x14ac:dyDescent="0.25">
      <c r="F5511" s="47"/>
      <c r="J5511" s="32"/>
    </row>
    <row r="5512" spans="6:10" x14ac:dyDescent="0.25">
      <c r="F5512" s="47"/>
      <c r="J5512" s="32"/>
    </row>
    <row r="5513" spans="6:10" x14ac:dyDescent="0.25">
      <c r="F5513" s="47"/>
      <c r="J5513" s="32"/>
    </row>
    <row r="5514" spans="6:10" x14ac:dyDescent="0.25">
      <c r="F5514" s="47"/>
      <c r="J5514" s="32"/>
    </row>
    <row r="5515" spans="6:10" x14ac:dyDescent="0.25">
      <c r="F5515" s="47"/>
      <c r="J5515" s="32"/>
    </row>
    <row r="5516" spans="6:10" x14ac:dyDescent="0.25">
      <c r="F5516" s="47"/>
      <c r="J5516" s="32"/>
    </row>
    <row r="5517" spans="6:10" x14ac:dyDescent="0.25">
      <c r="F5517" s="47"/>
      <c r="J5517" s="32"/>
    </row>
    <row r="5518" spans="6:10" x14ac:dyDescent="0.25">
      <c r="F5518" s="47"/>
      <c r="J5518" s="32"/>
    </row>
    <row r="5519" spans="6:10" x14ac:dyDescent="0.25">
      <c r="F5519" s="47"/>
      <c r="J5519" s="32"/>
    </row>
    <row r="5520" spans="6:10" x14ac:dyDescent="0.25">
      <c r="F5520" s="47"/>
      <c r="J5520" s="32"/>
    </row>
    <row r="5521" spans="6:10" x14ac:dyDescent="0.25">
      <c r="F5521" s="47"/>
      <c r="J5521" s="32"/>
    </row>
    <row r="5522" spans="6:10" x14ac:dyDescent="0.25">
      <c r="F5522" s="47"/>
      <c r="J5522" s="32"/>
    </row>
    <row r="5523" spans="6:10" x14ac:dyDescent="0.25">
      <c r="F5523" s="47"/>
      <c r="J5523" s="32"/>
    </row>
    <row r="5524" spans="6:10" x14ac:dyDescent="0.25">
      <c r="F5524" s="47"/>
      <c r="J5524" s="32"/>
    </row>
    <row r="5525" spans="6:10" x14ac:dyDescent="0.25">
      <c r="F5525" s="47"/>
      <c r="J5525" s="32"/>
    </row>
    <row r="5526" spans="6:10" x14ac:dyDescent="0.25">
      <c r="F5526" s="47"/>
      <c r="J5526" s="32"/>
    </row>
    <row r="5527" spans="6:10" x14ac:dyDescent="0.25">
      <c r="F5527" s="47"/>
      <c r="J5527" s="32"/>
    </row>
    <row r="5528" spans="6:10" x14ac:dyDescent="0.25">
      <c r="F5528" s="47"/>
      <c r="J5528" s="32"/>
    </row>
    <row r="5529" spans="6:10" x14ac:dyDescent="0.25">
      <c r="F5529" s="47"/>
      <c r="J5529" s="32"/>
    </row>
    <row r="5530" spans="6:10" x14ac:dyDescent="0.25">
      <c r="F5530" s="47"/>
      <c r="J5530" s="32"/>
    </row>
    <row r="5531" spans="6:10" x14ac:dyDescent="0.25">
      <c r="F5531" s="47"/>
      <c r="J5531" s="32"/>
    </row>
    <row r="5532" spans="6:10" x14ac:dyDescent="0.25">
      <c r="F5532" s="47"/>
      <c r="J5532" s="32"/>
    </row>
    <row r="5533" spans="6:10" x14ac:dyDescent="0.25">
      <c r="F5533" s="47"/>
      <c r="J5533" s="32"/>
    </row>
    <row r="5534" spans="6:10" x14ac:dyDescent="0.25">
      <c r="F5534" s="47"/>
      <c r="J5534" s="32"/>
    </row>
    <row r="5535" spans="6:10" x14ac:dyDescent="0.25">
      <c r="F5535" s="47"/>
      <c r="J5535" s="32"/>
    </row>
    <row r="5536" spans="6:10" x14ac:dyDescent="0.25">
      <c r="F5536" s="47"/>
      <c r="J5536" s="32"/>
    </row>
    <row r="5537" spans="6:10" x14ac:dyDescent="0.25">
      <c r="F5537" s="47"/>
      <c r="J5537" s="32"/>
    </row>
    <row r="5538" spans="6:10" x14ac:dyDescent="0.25">
      <c r="F5538" s="47"/>
      <c r="J5538" s="32"/>
    </row>
    <row r="5539" spans="6:10" x14ac:dyDescent="0.25">
      <c r="F5539" s="47"/>
      <c r="J5539" s="32"/>
    </row>
    <row r="5540" spans="6:10" x14ac:dyDescent="0.25">
      <c r="F5540" s="47"/>
      <c r="J5540" s="32"/>
    </row>
    <row r="5541" spans="6:10" x14ac:dyDescent="0.25">
      <c r="F5541" s="47"/>
      <c r="J5541" s="32"/>
    </row>
    <row r="5542" spans="6:10" x14ac:dyDescent="0.25">
      <c r="F5542" s="47"/>
      <c r="J5542" s="32"/>
    </row>
    <row r="5543" spans="6:10" x14ac:dyDescent="0.25">
      <c r="F5543" s="47"/>
      <c r="J5543" s="32"/>
    </row>
    <row r="5544" spans="6:10" x14ac:dyDescent="0.25">
      <c r="F5544" s="47"/>
      <c r="J5544" s="32"/>
    </row>
    <row r="5545" spans="6:10" x14ac:dyDescent="0.25">
      <c r="F5545" s="47"/>
      <c r="J5545" s="32"/>
    </row>
    <row r="5546" spans="6:10" x14ac:dyDescent="0.25">
      <c r="F5546" s="47"/>
      <c r="J5546" s="32"/>
    </row>
    <row r="5547" spans="6:10" x14ac:dyDescent="0.25">
      <c r="F5547" s="47"/>
      <c r="J5547" s="32"/>
    </row>
    <row r="5548" spans="6:10" x14ac:dyDescent="0.25">
      <c r="F5548" s="47"/>
      <c r="J5548" s="32"/>
    </row>
    <row r="5549" spans="6:10" x14ac:dyDescent="0.25">
      <c r="F5549" s="47"/>
      <c r="J5549" s="32"/>
    </row>
    <row r="5550" spans="6:10" x14ac:dyDescent="0.25">
      <c r="F5550" s="47"/>
      <c r="J5550" s="32"/>
    </row>
    <row r="5551" spans="6:10" x14ac:dyDescent="0.25">
      <c r="F5551" s="47"/>
      <c r="J5551" s="32"/>
    </row>
    <row r="5552" spans="6:10" x14ac:dyDescent="0.25">
      <c r="F5552" s="47"/>
      <c r="J5552" s="32"/>
    </row>
    <row r="5553" spans="6:10" x14ac:dyDescent="0.25">
      <c r="F5553" s="47"/>
      <c r="J5553" s="32"/>
    </row>
    <row r="5554" spans="6:10" x14ac:dyDescent="0.25">
      <c r="F5554" s="47"/>
      <c r="J5554" s="32"/>
    </row>
    <row r="5555" spans="6:10" x14ac:dyDescent="0.25">
      <c r="F5555" s="47"/>
      <c r="J5555" s="32"/>
    </row>
    <row r="5556" spans="6:10" x14ac:dyDescent="0.25">
      <c r="F5556" s="47"/>
      <c r="J5556" s="32"/>
    </row>
    <row r="5557" spans="6:10" x14ac:dyDescent="0.25">
      <c r="F5557" s="47"/>
      <c r="J5557" s="32"/>
    </row>
    <row r="5558" spans="6:10" x14ac:dyDescent="0.25">
      <c r="F5558" s="47"/>
      <c r="J5558" s="32"/>
    </row>
    <row r="5559" spans="6:10" x14ac:dyDescent="0.25">
      <c r="F5559" s="47"/>
      <c r="J5559" s="32"/>
    </row>
    <row r="5560" spans="6:10" x14ac:dyDescent="0.25">
      <c r="F5560" s="47"/>
      <c r="J5560" s="32"/>
    </row>
    <row r="5561" spans="6:10" x14ac:dyDescent="0.25">
      <c r="F5561" s="47"/>
      <c r="J5561" s="32"/>
    </row>
    <row r="5562" spans="6:10" x14ac:dyDescent="0.25">
      <c r="F5562" s="47"/>
      <c r="J5562" s="32"/>
    </row>
    <row r="5563" spans="6:10" x14ac:dyDescent="0.25">
      <c r="F5563" s="47"/>
      <c r="J5563" s="32"/>
    </row>
    <row r="5564" spans="6:10" x14ac:dyDescent="0.25">
      <c r="F5564" s="47"/>
      <c r="J5564" s="32"/>
    </row>
    <row r="5565" spans="6:10" x14ac:dyDescent="0.25">
      <c r="F5565" s="47"/>
      <c r="J5565" s="32"/>
    </row>
    <row r="5566" spans="6:10" x14ac:dyDescent="0.25">
      <c r="F5566" s="47"/>
      <c r="J5566" s="32"/>
    </row>
    <row r="5567" spans="6:10" x14ac:dyDescent="0.25">
      <c r="F5567" s="47"/>
      <c r="J5567" s="32"/>
    </row>
    <row r="5568" spans="6:10" x14ac:dyDescent="0.25">
      <c r="F5568" s="47"/>
      <c r="J5568" s="32"/>
    </row>
    <row r="5569" spans="6:10" x14ac:dyDescent="0.25">
      <c r="F5569" s="47"/>
      <c r="J5569" s="32"/>
    </row>
    <row r="5570" spans="6:10" x14ac:dyDescent="0.25">
      <c r="F5570" s="47"/>
      <c r="J5570" s="32"/>
    </row>
    <row r="5571" spans="6:10" x14ac:dyDescent="0.25">
      <c r="F5571" s="47"/>
      <c r="J5571" s="32"/>
    </row>
    <row r="5572" spans="6:10" x14ac:dyDescent="0.25">
      <c r="F5572" s="47"/>
      <c r="J5572" s="32"/>
    </row>
    <row r="5573" spans="6:10" x14ac:dyDescent="0.25">
      <c r="F5573" s="47"/>
      <c r="J5573" s="32"/>
    </row>
    <row r="5574" spans="6:10" x14ac:dyDescent="0.25">
      <c r="F5574" s="47"/>
      <c r="J5574" s="32"/>
    </row>
    <row r="5575" spans="6:10" x14ac:dyDescent="0.25">
      <c r="F5575" s="47"/>
      <c r="J5575" s="32"/>
    </row>
    <row r="5576" spans="6:10" x14ac:dyDescent="0.25">
      <c r="F5576" s="47"/>
      <c r="J5576" s="32"/>
    </row>
    <row r="5577" spans="6:10" x14ac:dyDescent="0.25">
      <c r="F5577" s="47"/>
      <c r="J5577" s="32"/>
    </row>
    <row r="5578" spans="6:10" x14ac:dyDescent="0.25">
      <c r="F5578" s="47"/>
      <c r="J5578" s="32"/>
    </row>
    <row r="5579" spans="6:10" x14ac:dyDescent="0.25">
      <c r="F5579" s="47"/>
      <c r="J5579" s="32"/>
    </row>
    <row r="5580" spans="6:10" x14ac:dyDescent="0.25">
      <c r="F5580" s="47"/>
      <c r="J5580" s="32"/>
    </row>
    <row r="5581" spans="6:10" x14ac:dyDescent="0.25">
      <c r="J5581" s="32"/>
    </row>
    <row r="5582" spans="6:10" x14ac:dyDescent="0.25">
      <c r="J5582" s="32"/>
    </row>
    <row r="5583" spans="6:10" x14ac:dyDescent="0.25">
      <c r="J5583" s="32"/>
    </row>
    <row r="5584" spans="6:10" x14ac:dyDescent="0.25">
      <c r="J5584" s="32"/>
    </row>
    <row r="5585" spans="10:10" x14ac:dyDescent="0.25">
      <c r="J5585" s="32"/>
    </row>
    <row r="5586" spans="10:10" x14ac:dyDescent="0.25">
      <c r="J5586" s="32"/>
    </row>
    <row r="5587" spans="10:10" x14ac:dyDescent="0.25">
      <c r="J5587" s="32"/>
    </row>
    <row r="5588" spans="10:10" x14ac:dyDescent="0.25">
      <c r="J5588" s="32"/>
    </row>
    <row r="5589" spans="10:10" x14ac:dyDescent="0.25">
      <c r="J5589" s="32"/>
    </row>
    <row r="5590" spans="10:10" x14ac:dyDescent="0.25">
      <c r="J5590" s="32"/>
    </row>
    <row r="5591" spans="10:10" x14ac:dyDescent="0.25">
      <c r="J5591" s="32"/>
    </row>
    <row r="5592" spans="10:10" x14ac:dyDescent="0.25">
      <c r="J5592" s="32"/>
    </row>
    <row r="5593" spans="10:10" x14ac:dyDescent="0.25">
      <c r="J5593" s="32"/>
    </row>
    <row r="5594" spans="10:10" x14ac:dyDescent="0.25">
      <c r="J5594" s="32"/>
    </row>
    <row r="5595" spans="10:10" x14ac:dyDescent="0.25">
      <c r="J5595" s="32"/>
    </row>
    <row r="5596" spans="10:10" x14ac:dyDescent="0.25">
      <c r="J5596" s="32"/>
    </row>
    <row r="5597" spans="10:10" x14ac:dyDescent="0.25">
      <c r="J5597" s="32"/>
    </row>
    <row r="5598" spans="10:10" x14ac:dyDescent="0.25">
      <c r="J5598" s="32"/>
    </row>
    <row r="5599" spans="10:10" x14ac:dyDescent="0.25">
      <c r="J5599" s="32"/>
    </row>
    <row r="5600" spans="10:10" x14ac:dyDescent="0.25">
      <c r="J5600" s="32"/>
    </row>
    <row r="5601" spans="10:10" x14ac:dyDescent="0.25">
      <c r="J5601" s="32"/>
    </row>
    <row r="5602" spans="10:10" x14ac:dyDescent="0.25">
      <c r="J5602" s="32"/>
    </row>
    <row r="5603" spans="10:10" x14ac:dyDescent="0.25">
      <c r="J5603" s="32"/>
    </row>
    <row r="5604" spans="10:10" x14ac:dyDescent="0.25">
      <c r="J5604" s="32"/>
    </row>
    <row r="5605" spans="10:10" x14ac:dyDescent="0.25">
      <c r="J5605" s="32"/>
    </row>
    <row r="5606" spans="10:10" x14ac:dyDescent="0.25">
      <c r="J5606" s="32"/>
    </row>
    <row r="5607" spans="10:10" x14ac:dyDescent="0.25">
      <c r="J5607" s="32"/>
    </row>
    <row r="5608" spans="10:10" x14ac:dyDescent="0.25">
      <c r="J5608" s="32"/>
    </row>
    <row r="5609" spans="10:10" x14ac:dyDescent="0.25">
      <c r="J5609" s="32"/>
    </row>
    <row r="5610" spans="10:10" x14ac:dyDescent="0.25">
      <c r="J5610" s="32"/>
    </row>
    <row r="5611" spans="10:10" x14ac:dyDescent="0.25">
      <c r="J5611" s="32"/>
    </row>
    <row r="5612" spans="10:10" x14ac:dyDescent="0.25">
      <c r="J5612" s="32"/>
    </row>
    <row r="5613" spans="10:10" x14ac:dyDescent="0.25">
      <c r="J5613" s="32"/>
    </row>
    <row r="5614" spans="10:10" x14ac:dyDescent="0.25">
      <c r="J5614" s="32"/>
    </row>
    <row r="5615" spans="10:10" x14ac:dyDescent="0.25">
      <c r="J5615" s="32"/>
    </row>
    <row r="5616" spans="10:10" x14ac:dyDescent="0.25">
      <c r="J5616" s="32"/>
    </row>
    <row r="5617" spans="10:10" x14ac:dyDescent="0.25">
      <c r="J5617" s="32"/>
    </row>
    <row r="5618" spans="10:10" x14ac:dyDescent="0.25">
      <c r="J5618" s="32"/>
    </row>
    <row r="5619" spans="10:10" x14ac:dyDescent="0.25">
      <c r="J5619" s="32"/>
    </row>
    <row r="5620" spans="10:10" x14ac:dyDescent="0.25">
      <c r="J5620" s="32"/>
    </row>
    <row r="5621" spans="10:10" x14ac:dyDescent="0.25">
      <c r="J5621" s="32"/>
    </row>
    <row r="5622" spans="10:10" x14ac:dyDescent="0.25">
      <c r="J5622" s="32"/>
    </row>
    <row r="5623" spans="10:10" x14ac:dyDescent="0.25">
      <c r="J5623" s="32"/>
    </row>
    <row r="5624" spans="10:10" x14ac:dyDescent="0.25">
      <c r="J5624" s="32"/>
    </row>
    <row r="5625" spans="10:10" x14ac:dyDescent="0.25">
      <c r="J5625" s="32"/>
    </row>
    <row r="5626" spans="10:10" x14ac:dyDescent="0.25">
      <c r="J5626" s="32"/>
    </row>
    <row r="5627" spans="10:10" x14ac:dyDescent="0.25">
      <c r="J5627" s="32"/>
    </row>
    <row r="5628" spans="10:10" x14ac:dyDescent="0.25">
      <c r="J5628" s="32"/>
    </row>
    <row r="5629" spans="10:10" x14ac:dyDescent="0.25">
      <c r="J5629" s="32"/>
    </row>
    <row r="5630" spans="10:10" x14ac:dyDescent="0.25">
      <c r="J5630" s="32"/>
    </row>
    <row r="5631" spans="10:10" x14ac:dyDescent="0.25">
      <c r="J5631" s="32"/>
    </row>
    <row r="5632" spans="10:10" x14ac:dyDescent="0.25">
      <c r="J5632" s="32"/>
    </row>
    <row r="5633" spans="10:10" x14ac:dyDescent="0.25">
      <c r="J5633" s="32"/>
    </row>
    <row r="5634" spans="10:10" x14ac:dyDescent="0.25">
      <c r="J5634" s="32"/>
    </row>
    <row r="5635" spans="10:10" x14ac:dyDescent="0.25">
      <c r="J5635" s="32"/>
    </row>
    <row r="5636" spans="10:10" x14ac:dyDescent="0.25">
      <c r="J5636" s="32"/>
    </row>
    <row r="5637" spans="10:10" x14ac:dyDescent="0.25">
      <c r="J5637" s="32"/>
    </row>
    <row r="5638" spans="10:10" x14ac:dyDescent="0.25">
      <c r="J5638" s="32"/>
    </row>
    <row r="5639" spans="10:10" x14ac:dyDescent="0.25">
      <c r="J5639" s="32"/>
    </row>
    <row r="5640" spans="10:10" x14ac:dyDescent="0.25">
      <c r="J5640" s="32"/>
    </row>
    <row r="5641" spans="10:10" x14ac:dyDescent="0.25">
      <c r="J5641" s="32"/>
    </row>
    <row r="5642" spans="10:10" x14ac:dyDescent="0.25">
      <c r="J5642" s="32"/>
    </row>
    <row r="5643" spans="10:10" x14ac:dyDescent="0.25">
      <c r="J5643" s="32"/>
    </row>
    <row r="5644" spans="10:10" x14ac:dyDescent="0.25">
      <c r="J5644" s="32"/>
    </row>
    <row r="5645" spans="10:10" x14ac:dyDescent="0.25">
      <c r="J5645" s="32"/>
    </row>
    <row r="5646" spans="10:10" x14ac:dyDescent="0.25">
      <c r="J5646" s="32"/>
    </row>
    <row r="5647" spans="10:10" x14ac:dyDescent="0.25">
      <c r="J5647" s="32"/>
    </row>
    <row r="5648" spans="10:10" x14ac:dyDescent="0.25">
      <c r="J5648" s="32"/>
    </row>
    <row r="5649" spans="10:10" x14ac:dyDescent="0.25">
      <c r="J5649" s="32"/>
    </row>
    <row r="5650" spans="10:10" x14ac:dyDescent="0.25">
      <c r="J5650" s="32"/>
    </row>
    <row r="5651" spans="10:10" x14ac:dyDescent="0.25">
      <c r="J5651" s="32"/>
    </row>
    <row r="5652" spans="10:10" x14ac:dyDescent="0.25">
      <c r="J5652" s="32"/>
    </row>
    <row r="5653" spans="10:10" x14ac:dyDescent="0.25">
      <c r="J5653" s="32"/>
    </row>
    <row r="5654" spans="10:10" x14ac:dyDescent="0.25">
      <c r="J5654" s="32"/>
    </row>
    <row r="5655" spans="10:10" x14ac:dyDescent="0.25">
      <c r="J5655" s="32"/>
    </row>
    <row r="5656" spans="10:10" x14ac:dyDescent="0.25">
      <c r="J5656" s="32"/>
    </row>
    <row r="5657" spans="10:10" x14ac:dyDescent="0.25">
      <c r="J5657" s="32"/>
    </row>
    <row r="5658" spans="10:10" x14ac:dyDescent="0.25">
      <c r="J5658" s="32"/>
    </row>
    <row r="5659" spans="10:10" x14ac:dyDescent="0.25">
      <c r="J5659" s="32"/>
    </row>
    <row r="5660" spans="10:10" x14ac:dyDescent="0.25">
      <c r="J5660" s="32"/>
    </row>
    <row r="5661" spans="10:10" x14ac:dyDescent="0.25">
      <c r="J5661" s="32"/>
    </row>
    <row r="5662" spans="10:10" x14ac:dyDescent="0.25">
      <c r="J5662" s="32"/>
    </row>
    <row r="5663" spans="10:10" x14ac:dyDescent="0.25">
      <c r="J5663" s="32"/>
    </row>
    <row r="5664" spans="10:10" x14ac:dyDescent="0.25">
      <c r="J5664" s="32"/>
    </row>
    <row r="5665" spans="10:10" x14ac:dyDescent="0.25">
      <c r="J5665" s="32"/>
    </row>
    <row r="5666" spans="10:10" x14ac:dyDescent="0.25">
      <c r="J5666" s="32"/>
    </row>
    <row r="5667" spans="10:10" x14ac:dyDescent="0.25">
      <c r="J5667" s="32"/>
    </row>
    <row r="5668" spans="10:10" x14ac:dyDescent="0.25">
      <c r="J5668" s="32"/>
    </row>
    <row r="5669" spans="10:10" x14ac:dyDescent="0.25">
      <c r="J5669" s="32"/>
    </row>
    <row r="5670" spans="10:10" x14ac:dyDescent="0.25">
      <c r="J5670" s="32"/>
    </row>
    <row r="5671" spans="10:10" x14ac:dyDescent="0.25">
      <c r="J5671" s="32"/>
    </row>
    <row r="5672" spans="10:10" x14ac:dyDescent="0.25">
      <c r="J5672" s="32"/>
    </row>
    <row r="5673" spans="10:10" x14ac:dyDescent="0.25">
      <c r="J5673" s="32"/>
    </row>
    <row r="5674" spans="10:10" x14ac:dyDescent="0.25">
      <c r="J5674" s="32"/>
    </row>
    <row r="5675" spans="10:10" x14ac:dyDescent="0.25">
      <c r="J5675" s="32"/>
    </row>
    <row r="5676" spans="10:10" x14ac:dyDescent="0.25">
      <c r="J5676" s="32"/>
    </row>
    <row r="5677" spans="10:10" x14ac:dyDescent="0.25">
      <c r="J5677" s="32"/>
    </row>
    <row r="5678" spans="10:10" x14ac:dyDescent="0.25">
      <c r="J5678" s="32"/>
    </row>
    <row r="5679" spans="10:10" x14ac:dyDescent="0.25">
      <c r="J5679" s="32"/>
    </row>
    <row r="5680" spans="10:10" x14ac:dyDescent="0.25">
      <c r="J5680" s="32"/>
    </row>
    <row r="5681" spans="10:10" x14ac:dyDescent="0.25">
      <c r="J5681" s="32"/>
    </row>
    <row r="5682" spans="10:10" x14ac:dyDescent="0.25">
      <c r="J5682" s="32"/>
    </row>
    <row r="5683" spans="10:10" x14ac:dyDescent="0.25">
      <c r="J5683" s="32"/>
    </row>
    <row r="5684" spans="10:10" x14ac:dyDescent="0.25">
      <c r="J5684" s="32"/>
    </row>
    <row r="5685" spans="10:10" x14ac:dyDescent="0.25">
      <c r="J5685" s="32"/>
    </row>
    <row r="5686" spans="10:10" x14ac:dyDescent="0.25">
      <c r="J5686" s="32"/>
    </row>
    <row r="5687" spans="10:10" x14ac:dyDescent="0.25">
      <c r="J5687" s="32"/>
    </row>
    <row r="5688" spans="10:10" x14ac:dyDescent="0.25">
      <c r="J5688" s="32"/>
    </row>
    <row r="5689" spans="10:10" x14ac:dyDescent="0.25">
      <c r="J5689" s="32"/>
    </row>
    <row r="5690" spans="10:10" x14ac:dyDescent="0.25">
      <c r="J5690" s="32"/>
    </row>
    <row r="5691" spans="10:10" x14ac:dyDescent="0.25">
      <c r="J5691" s="32"/>
    </row>
    <row r="5692" spans="10:10" x14ac:dyDescent="0.25">
      <c r="J5692" s="32"/>
    </row>
    <row r="5693" spans="10:10" x14ac:dyDescent="0.25">
      <c r="J5693" s="32"/>
    </row>
    <row r="5694" spans="10:10" x14ac:dyDescent="0.25">
      <c r="J5694" s="32"/>
    </row>
    <row r="5695" spans="10:10" x14ac:dyDescent="0.25">
      <c r="J5695" s="32"/>
    </row>
    <row r="5696" spans="10:10" x14ac:dyDescent="0.25">
      <c r="J5696" s="32"/>
    </row>
    <row r="5697" spans="10:10" x14ac:dyDescent="0.25">
      <c r="J5697" s="32"/>
    </row>
    <row r="5698" spans="10:10" x14ac:dyDescent="0.25">
      <c r="J5698" s="32"/>
    </row>
    <row r="5699" spans="10:10" x14ac:dyDescent="0.25">
      <c r="J5699" s="32"/>
    </row>
    <row r="5700" spans="10:10" x14ac:dyDescent="0.25">
      <c r="J5700" s="32"/>
    </row>
    <row r="5701" spans="10:10" x14ac:dyDescent="0.25">
      <c r="J5701" s="32"/>
    </row>
    <row r="5702" spans="10:10" x14ac:dyDescent="0.25">
      <c r="J5702" s="32"/>
    </row>
    <row r="5703" spans="10:10" x14ac:dyDescent="0.25">
      <c r="J5703" s="32"/>
    </row>
    <row r="5704" spans="10:10" x14ac:dyDescent="0.25">
      <c r="J5704" s="32"/>
    </row>
    <row r="5705" spans="10:10" x14ac:dyDescent="0.25">
      <c r="J5705" s="32"/>
    </row>
    <row r="5706" spans="10:10" x14ac:dyDescent="0.25">
      <c r="J5706" s="32"/>
    </row>
    <row r="5707" spans="10:10" x14ac:dyDescent="0.25">
      <c r="J5707" s="32"/>
    </row>
    <row r="5708" spans="10:10" x14ac:dyDescent="0.25">
      <c r="J5708" s="32"/>
    </row>
    <row r="5709" spans="10:10" x14ac:dyDescent="0.25">
      <c r="J5709" s="32"/>
    </row>
    <row r="5710" spans="10:10" x14ac:dyDescent="0.25">
      <c r="J5710" s="32"/>
    </row>
    <row r="5711" spans="10:10" x14ac:dyDescent="0.25">
      <c r="J5711" s="32"/>
    </row>
    <row r="5712" spans="10:10" x14ac:dyDescent="0.25">
      <c r="J5712" s="32"/>
    </row>
    <row r="5713" spans="10:10" x14ac:dyDescent="0.25">
      <c r="J5713" s="32"/>
    </row>
    <row r="5714" spans="10:10" x14ac:dyDescent="0.25">
      <c r="J5714" s="32"/>
    </row>
    <row r="5715" spans="10:10" x14ac:dyDescent="0.25">
      <c r="J5715" s="32"/>
    </row>
    <row r="5716" spans="10:10" x14ac:dyDescent="0.25">
      <c r="J5716" s="32"/>
    </row>
    <row r="5717" spans="10:10" x14ac:dyDescent="0.25">
      <c r="J5717" s="32"/>
    </row>
    <row r="5718" spans="10:10" x14ac:dyDescent="0.25">
      <c r="J5718" s="32"/>
    </row>
    <row r="5719" spans="10:10" x14ac:dyDescent="0.25">
      <c r="J5719" s="32"/>
    </row>
    <row r="5720" spans="10:10" x14ac:dyDescent="0.25">
      <c r="J5720" s="32"/>
    </row>
    <row r="5721" spans="10:10" x14ac:dyDescent="0.25">
      <c r="J5721" s="32"/>
    </row>
    <row r="5722" spans="10:10" x14ac:dyDescent="0.25">
      <c r="J5722" s="32"/>
    </row>
    <row r="5723" spans="10:10" x14ac:dyDescent="0.25">
      <c r="J5723" s="32"/>
    </row>
    <row r="5724" spans="10:10" x14ac:dyDescent="0.25">
      <c r="J5724" s="32"/>
    </row>
    <row r="5725" spans="10:10" x14ac:dyDescent="0.25">
      <c r="J5725" s="32"/>
    </row>
    <row r="5726" spans="10:10" x14ac:dyDescent="0.25">
      <c r="J5726" s="32"/>
    </row>
    <row r="5727" spans="10:10" x14ac:dyDescent="0.25">
      <c r="J5727" s="32"/>
    </row>
    <row r="5728" spans="10:10" x14ac:dyDescent="0.25">
      <c r="J5728" s="32"/>
    </row>
    <row r="5729" spans="10:10" x14ac:dyDescent="0.25">
      <c r="J5729" s="32"/>
    </row>
    <row r="5730" spans="10:10" x14ac:dyDescent="0.25">
      <c r="J5730" s="32"/>
    </row>
    <row r="5731" spans="10:10" x14ac:dyDescent="0.25">
      <c r="J5731" s="32"/>
    </row>
    <row r="5732" spans="10:10" x14ac:dyDescent="0.25">
      <c r="J5732" s="32"/>
    </row>
    <row r="5733" spans="10:10" x14ac:dyDescent="0.25">
      <c r="J5733" s="32"/>
    </row>
    <row r="5734" spans="10:10" x14ac:dyDescent="0.25">
      <c r="J5734" s="32"/>
    </row>
    <row r="5735" spans="10:10" x14ac:dyDescent="0.25">
      <c r="J5735" s="32"/>
    </row>
    <row r="5736" spans="10:10" x14ac:dyDescent="0.25">
      <c r="J5736" s="32"/>
    </row>
    <row r="5737" spans="10:10" x14ac:dyDescent="0.25">
      <c r="J5737" s="32"/>
    </row>
    <row r="5738" spans="10:10" x14ac:dyDescent="0.25">
      <c r="J5738" s="32"/>
    </row>
    <row r="5739" spans="10:10" x14ac:dyDescent="0.25">
      <c r="J5739" s="32"/>
    </row>
    <row r="5740" spans="10:10" x14ac:dyDescent="0.25">
      <c r="J5740" s="32"/>
    </row>
    <row r="5741" spans="10:10" x14ac:dyDescent="0.25">
      <c r="J5741" s="32"/>
    </row>
    <row r="5742" spans="10:10" x14ac:dyDescent="0.25">
      <c r="J5742" s="32"/>
    </row>
    <row r="5743" spans="10:10" x14ac:dyDescent="0.25">
      <c r="J5743" s="32"/>
    </row>
    <row r="5744" spans="10:10" x14ac:dyDescent="0.25">
      <c r="J5744" s="32"/>
    </row>
    <row r="5745" spans="10:10" x14ac:dyDescent="0.25">
      <c r="J5745" s="32"/>
    </row>
    <row r="5746" spans="10:10" x14ac:dyDescent="0.25">
      <c r="J5746" s="32"/>
    </row>
    <row r="5747" spans="10:10" x14ac:dyDescent="0.25">
      <c r="J5747" s="32"/>
    </row>
    <row r="5748" spans="10:10" x14ac:dyDescent="0.25">
      <c r="J5748" s="32"/>
    </row>
    <row r="5749" spans="10:10" x14ac:dyDescent="0.25">
      <c r="J5749" s="32"/>
    </row>
    <row r="5750" spans="10:10" x14ac:dyDescent="0.25">
      <c r="J5750" s="32"/>
    </row>
    <row r="5751" spans="10:10" x14ac:dyDescent="0.25">
      <c r="J5751" s="32"/>
    </row>
    <row r="5752" spans="10:10" x14ac:dyDescent="0.25">
      <c r="J5752" s="32"/>
    </row>
    <row r="5753" spans="10:10" x14ac:dyDescent="0.25">
      <c r="J5753" s="32"/>
    </row>
    <row r="5754" spans="10:10" x14ac:dyDescent="0.25">
      <c r="J5754" s="32"/>
    </row>
    <row r="5755" spans="10:10" x14ac:dyDescent="0.25">
      <c r="J5755" s="32"/>
    </row>
    <row r="5756" spans="10:10" x14ac:dyDescent="0.25">
      <c r="J5756" s="32"/>
    </row>
    <row r="5757" spans="10:10" x14ac:dyDescent="0.25">
      <c r="J5757" s="32"/>
    </row>
    <row r="5758" spans="10:10" x14ac:dyDescent="0.25">
      <c r="J5758" s="32"/>
    </row>
    <row r="5759" spans="10:10" x14ac:dyDescent="0.25">
      <c r="J5759" s="32"/>
    </row>
    <row r="5760" spans="10:10" x14ac:dyDescent="0.25">
      <c r="J5760" s="32"/>
    </row>
    <row r="5761" spans="10:10" x14ac:dyDescent="0.25">
      <c r="J5761" s="32"/>
    </row>
    <row r="5762" spans="10:10" x14ac:dyDescent="0.25">
      <c r="J5762" s="32"/>
    </row>
    <row r="5763" spans="10:10" x14ac:dyDescent="0.25">
      <c r="J5763" s="32"/>
    </row>
    <row r="5764" spans="10:10" x14ac:dyDescent="0.25">
      <c r="J5764" s="32"/>
    </row>
    <row r="5765" spans="10:10" x14ac:dyDescent="0.25">
      <c r="J5765" s="32"/>
    </row>
    <row r="5766" spans="10:10" x14ac:dyDescent="0.25">
      <c r="J5766" s="32"/>
    </row>
    <row r="5767" spans="10:10" x14ac:dyDescent="0.25">
      <c r="J5767" s="32"/>
    </row>
    <row r="5768" spans="10:10" x14ac:dyDescent="0.25">
      <c r="J5768" s="32"/>
    </row>
    <row r="5769" spans="10:10" x14ac:dyDescent="0.25">
      <c r="J5769" s="32"/>
    </row>
    <row r="5770" spans="10:10" x14ac:dyDescent="0.25">
      <c r="J5770" s="32"/>
    </row>
    <row r="5771" spans="10:10" x14ac:dyDescent="0.25">
      <c r="J5771" s="32"/>
    </row>
    <row r="5772" spans="10:10" x14ac:dyDescent="0.25">
      <c r="J5772" s="32"/>
    </row>
    <row r="5773" spans="10:10" x14ac:dyDescent="0.25">
      <c r="J5773" s="32"/>
    </row>
    <row r="5774" spans="10:10" x14ac:dyDescent="0.25">
      <c r="J5774" s="32"/>
    </row>
    <row r="5775" spans="10:10" x14ac:dyDescent="0.25">
      <c r="J5775" s="32"/>
    </row>
    <row r="5776" spans="10:10" x14ac:dyDescent="0.25">
      <c r="J5776" s="32"/>
    </row>
    <row r="5777" spans="10:10" x14ac:dyDescent="0.25">
      <c r="J5777" s="32"/>
    </row>
    <row r="5778" spans="10:10" x14ac:dyDescent="0.25">
      <c r="J5778" s="32"/>
    </row>
    <row r="5779" spans="10:10" x14ac:dyDescent="0.25">
      <c r="J5779" s="32"/>
    </row>
    <row r="5780" spans="10:10" x14ac:dyDescent="0.25">
      <c r="J5780" s="32"/>
    </row>
    <row r="5781" spans="10:10" x14ac:dyDescent="0.25">
      <c r="J5781" s="32"/>
    </row>
    <row r="5782" spans="10:10" x14ac:dyDescent="0.25">
      <c r="J5782" s="32"/>
    </row>
    <row r="5783" spans="10:10" x14ac:dyDescent="0.25">
      <c r="J5783" s="32"/>
    </row>
    <row r="5784" spans="10:10" x14ac:dyDescent="0.25">
      <c r="J5784" s="32"/>
    </row>
    <row r="5785" spans="10:10" x14ac:dyDescent="0.25">
      <c r="J5785" s="32"/>
    </row>
    <row r="5786" spans="10:10" x14ac:dyDescent="0.25">
      <c r="J5786" s="32"/>
    </row>
    <row r="5787" spans="10:10" x14ac:dyDescent="0.25">
      <c r="J5787" s="32"/>
    </row>
    <row r="5788" spans="10:10" x14ac:dyDescent="0.25">
      <c r="J5788" s="32"/>
    </row>
    <row r="5789" spans="10:10" x14ac:dyDescent="0.25">
      <c r="J5789" s="32"/>
    </row>
    <row r="5790" spans="10:10" x14ac:dyDescent="0.25">
      <c r="J5790" s="32"/>
    </row>
    <row r="5791" spans="10:10" x14ac:dyDescent="0.25">
      <c r="J5791" s="32"/>
    </row>
    <row r="5792" spans="10:10" x14ac:dyDescent="0.25">
      <c r="J5792" s="32"/>
    </row>
    <row r="5793" spans="10:10" x14ac:dyDescent="0.25">
      <c r="J5793" s="32"/>
    </row>
    <row r="5794" spans="10:10" x14ac:dyDescent="0.25">
      <c r="J5794" s="32"/>
    </row>
    <row r="5795" spans="10:10" x14ac:dyDescent="0.25">
      <c r="J5795" s="32"/>
    </row>
    <row r="5796" spans="10:10" x14ac:dyDescent="0.25">
      <c r="J5796" s="32"/>
    </row>
    <row r="5797" spans="10:10" x14ac:dyDescent="0.25">
      <c r="J5797" s="32"/>
    </row>
    <row r="5798" spans="10:10" x14ac:dyDescent="0.25">
      <c r="J5798" s="32"/>
    </row>
    <row r="5799" spans="10:10" x14ac:dyDescent="0.25">
      <c r="J5799" s="32"/>
    </row>
    <row r="5800" spans="10:10" x14ac:dyDescent="0.25">
      <c r="J5800" s="32"/>
    </row>
    <row r="5801" spans="10:10" x14ac:dyDescent="0.25">
      <c r="J5801" s="32"/>
    </row>
    <row r="5802" spans="10:10" x14ac:dyDescent="0.25">
      <c r="J5802" s="32"/>
    </row>
    <row r="5803" spans="10:10" x14ac:dyDescent="0.25">
      <c r="J5803" s="32"/>
    </row>
    <row r="5804" spans="10:10" x14ac:dyDescent="0.25">
      <c r="J5804" s="32"/>
    </row>
    <row r="5805" spans="10:10" x14ac:dyDescent="0.25">
      <c r="J5805" s="32"/>
    </row>
    <row r="5806" spans="10:10" x14ac:dyDescent="0.25">
      <c r="J5806" s="32"/>
    </row>
    <row r="5807" spans="10:10" x14ac:dyDescent="0.25">
      <c r="J5807" s="32"/>
    </row>
    <row r="5808" spans="10:10" x14ac:dyDescent="0.25">
      <c r="J5808" s="32"/>
    </row>
    <row r="5809" spans="10:10" x14ac:dyDescent="0.25">
      <c r="J5809" s="32"/>
    </row>
    <row r="5810" spans="10:10" x14ac:dyDescent="0.25">
      <c r="J5810" s="32"/>
    </row>
    <row r="5811" spans="10:10" x14ac:dyDescent="0.25">
      <c r="J5811" s="32"/>
    </row>
    <row r="5812" spans="10:10" x14ac:dyDescent="0.25">
      <c r="J5812" s="32"/>
    </row>
    <row r="5813" spans="10:10" x14ac:dyDescent="0.25">
      <c r="J5813" s="32"/>
    </row>
    <row r="5814" spans="10:10" x14ac:dyDescent="0.25">
      <c r="J5814" s="32"/>
    </row>
    <row r="5815" spans="10:10" x14ac:dyDescent="0.25">
      <c r="J5815" s="32"/>
    </row>
    <row r="5816" spans="10:10" x14ac:dyDescent="0.25">
      <c r="J5816" s="32"/>
    </row>
    <row r="5817" spans="10:10" x14ac:dyDescent="0.25">
      <c r="J5817" s="32"/>
    </row>
    <row r="5818" spans="10:10" x14ac:dyDescent="0.25">
      <c r="J5818" s="32"/>
    </row>
    <row r="5819" spans="10:10" x14ac:dyDescent="0.25">
      <c r="J5819" s="32"/>
    </row>
    <row r="5820" spans="10:10" x14ac:dyDescent="0.25">
      <c r="J5820" s="32"/>
    </row>
    <row r="5821" spans="10:10" x14ac:dyDescent="0.25">
      <c r="J5821" s="32"/>
    </row>
    <row r="5822" spans="10:10" x14ac:dyDescent="0.25">
      <c r="J5822" s="32"/>
    </row>
    <row r="5823" spans="10:10" x14ac:dyDescent="0.25">
      <c r="J5823" s="32"/>
    </row>
    <row r="5824" spans="10:10" x14ac:dyDescent="0.25">
      <c r="J5824" s="32"/>
    </row>
    <row r="5825" spans="10:10" x14ac:dyDescent="0.25">
      <c r="J5825" s="32"/>
    </row>
    <row r="5826" spans="10:10" x14ac:dyDescent="0.25">
      <c r="J5826" s="32"/>
    </row>
    <row r="5827" spans="10:10" x14ac:dyDescent="0.25">
      <c r="J5827" s="32"/>
    </row>
    <row r="5828" spans="10:10" x14ac:dyDescent="0.25">
      <c r="J5828" s="32"/>
    </row>
    <row r="5829" spans="10:10" x14ac:dyDescent="0.25">
      <c r="J5829" s="32"/>
    </row>
    <row r="5830" spans="10:10" x14ac:dyDescent="0.25">
      <c r="J5830" s="32"/>
    </row>
    <row r="5831" spans="10:10" x14ac:dyDescent="0.25">
      <c r="J5831" s="32"/>
    </row>
    <row r="5832" spans="10:10" x14ac:dyDescent="0.25">
      <c r="J5832" s="32"/>
    </row>
    <row r="5833" spans="10:10" x14ac:dyDescent="0.25">
      <c r="J5833" s="32"/>
    </row>
    <row r="5834" spans="10:10" x14ac:dyDescent="0.25">
      <c r="J5834" s="32"/>
    </row>
    <row r="5835" spans="10:10" x14ac:dyDescent="0.25">
      <c r="J5835" s="32"/>
    </row>
    <row r="5836" spans="10:10" x14ac:dyDescent="0.25">
      <c r="J5836" s="32"/>
    </row>
    <row r="5837" spans="10:10" x14ac:dyDescent="0.25">
      <c r="J5837" s="32"/>
    </row>
    <row r="5838" spans="10:10" x14ac:dyDescent="0.25">
      <c r="J5838" s="32"/>
    </row>
    <row r="5839" spans="10:10" x14ac:dyDescent="0.25">
      <c r="J5839" s="32"/>
    </row>
    <row r="5840" spans="10:10" x14ac:dyDescent="0.25">
      <c r="J5840" s="32"/>
    </row>
    <row r="5841" spans="10:10" x14ac:dyDescent="0.25">
      <c r="J5841" s="32"/>
    </row>
    <row r="5842" spans="10:10" x14ac:dyDescent="0.25">
      <c r="J5842" s="32"/>
    </row>
    <row r="5843" spans="10:10" x14ac:dyDescent="0.25">
      <c r="J5843" s="32"/>
    </row>
    <row r="5844" spans="10:10" x14ac:dyDescent="0.25">
      <c r="J5844" s="32"/>
    </row>
    <row r="5845" spans="10:10" x14ac:dyDescent="0.25">
      <c r="J5845" s="32"/>
    </row>
    <row r="5846" spans="10:10" x14ac:dyDescent="0.25">
      <c r="J5846" s="32"/>
    </row>
    <row r="5847" spans="10:10" x14ac:dyDescent="0.25">
      <c r="J5847" s="32"/>
    </row>
    <row r="5848" spans="10:10" x14ac:dyDescent="0.25">
      <c r="J5848" s="32"/>
    </row>
    <row r="5849" spans="10:10" x14ac:dyDescent="0.25">
      <c r="J5849" s="32"/>
    </row>
    <row r="5850" spans="10:10" x14ac:dyDescent="0.25">
      <c r="J5850" s="32"/>
    </row>
    <row r="5851" spans="10:10" x14ac:dyDescent="0.25">
      <c r="J5851" s="32"/>
    </row>
    <row r="5852" spans="10:10" x14ac:dyDescent="0.25">
      <c r="J5852" s="32"/>
    </row>
    <row r="5853" spans="10:10" x14ac:dyDescent="0.25">
      <c r="J5853" s="32"/>
    </row>
    <row r="5854" spans="10:10" x14ac:dyDescent="0.25">
      <c r="J5854" s="32"/>
    </row>
    <row r="5855" spans="10:10" x14ac:dyDescent="0.25">
      <c r="J5855" s="32"/>
    </row>
    <row r="5856" spans="10:10" x14ac:dyDescent="0.25">
      <c r="J5856" s="32"/>
    </row>
    <row r="5857" spans="10:10" x14ac:dyDescent="0.25">
      <c r="J5857" s="32"/>
    </row>
    <row r="5858" spans="10:10" x14ac:dyDescent="0.25">
      <c r="J5858" s="32"/>
    </row>
    <row r="5859" spans="10:10" x14ac:dyDescent="0.25">
      <c r="J5859" s="32"/>
    </row>
    <row r="5860" spans="10:10" x14ac:dyDescent="0.25">
      <c r="J5860" s="32"/>
    </row>
    <row r="5861" spans="10:10" x14ac:dyDescent="0.25">
      <c r="J5861" s="32"/>
    </row>
    <row r="5862" spans="10:10" x14ac:dyDescent="0.25">
      <c r="J5862" s="32"/>
    </row>
    <row r="5863" spans="10:10" x14ac:dyDescent="0.25">
      <c r="J5863" s="32"/>
    </row>
    <row r="5864" spans="10:10" x14ac:dyDescent="0.25">
      <c r="J5864" s="32"/>
    </row>
    <row r="5865" spans="10:10" x14ac:dyDescent="0.25">
      <c r="J5865" s="32"/>
    </row>
    <row r="5866" spans="10:10" x14ac:dyDescent="0.25">
      <c r="J5866" s="32"/>
    </row>
    <row r="5867" spans="10:10" x14ac:dyDescent="0.25">
      <c r="J5867" s="32"/>
    </row>
    <row r="5868" spans="10:10" x14ac:dyDescent="0.25">
      <c r="J5868" s="32"/>
    </row>
    <row r="5869" spans="10:10" x14ac:dyDescent="0.25">
      <c r="J5869" s="32"/>
    </row>
    <row r="5870" spans="10:10" x14ac:dyDescent="0.25">
      <c r="J5870" s="32"/>
    </row>
    <row r="5871" spans="10:10" x14ac:dyDescent="0.25">
      <c r="J5871" s="32"/>
    </row>
    <row r="5872" spans="10:10" x14ac:dyDescent="0.25">
      <c r="J5872" s="32"/>
    </row>
    <row r="5873" spans="10:10" x14ac:dyDescent="0.25">
      <c r="J5873" s="32"/>
    </row>
    <row r="5874" spans="10:10" x14ac:dyDescent="0.25">
      <c r="J5874" s="32"/>
    </row>
    <row r="5875" spans="10:10" x14ac:dyDescent="0.25">
      <c r="J5875" s="32"/>
    </row>
    <row r="5876" spans="10:10" x14ac:dyDescent="0.25">
      <c r="J5876" s="32"/>
    </row>
    <row r="5877" spans="10:10" x14ac:dyDescent="0.25">
      <c r="J5877" s="32"/>
    </row>
    <row r="5878" spans="10:10" x14ac:dyDescent="0.25">
      <c r="J5878" s="32"/>
    </row>
    <row r="5879" spans="10:10" x14ac:dyDescent="0.25">
      <c r="J5879" s="32"/>
    </row>
    <row r="5880" spans="10:10" x14ac:dyDescent="0.25">
      <c r="J5880" s="32"/>
    </row>
    <row r="5881" spans="10:10" x14ac:dyDescent="0.25">
      <c r="J5881" s="32"/>
    </row>
    <row r="5882" spans="10:10" x14ac:dyDescent="0.25">
      <c r="J5882" s="32"/>
    </row>
    <row r="5883" spans="10:10" x14ac:dyDescent="0.25">
      <c r="J5883" s="32"/>
    </row>
    <row r="5884" spans="10:10" x14ac:dyDescent="0.25">
      <c r="J5884" s="32"/>
    </row>
    <row r="5885" spans="10:10" x14ac:dyDescent="0.25">
      <c r="J5885" s="32"/>
    </row>
    <row r="5886" spans="10:10" x14ac:dyDescent="0.25">
      <c r="J5886" s="32"/>
    </row>
    <row r="5887" spans="10:10" x14ac:dyDescent="0.25">
      <c r="J5887" s="32"/>
    </row>
    <row r="5888" spans="10:10" x14ac:dyDescent="0.25">
      <c r="J5888" s="32"/>
    </row>
    <row r="5889" spans="10:10" x14ac:dyDescent="0.25">
      <c r="J5889" s="32"/>
    </row>
    <row r="5890" spans="10:10" x14ac:dyDescent="0.25">
      <c r="J5890" s="32"/>
    </row>
    <row r="5891" spans="10:10" x14ac:dyDescent="0.25">
      <c r="J5891" s="32"/>
    </row>
    <row r="5892" spans="10:10" x14ac:dyDescent="0.25">
      <c r="J5892" s="32"/>
    </row>
    <row r="5893" spans="10:10" x14ac:dyDescent="0.25">
      <c r="J5893" s="32"/>
    </row>
    <row r="5894" spans="10:10" x14ac:dyDescent="0.25">
      <c r="J5894" s="32"/>
    </row>
    <row r="5895" spans="10:10" x14ac:dyDescent="0.25">
      <c r="J5895" s="32"/>
    </row>
    <row r="5896" spans="10:10" x14ac:dyDescent="0.25">
      <c r="J5896" s="32"/>
    </row>
    <row r="5897" spans="10:10" x14ac:dyDescent="0.25">
      <c r="J5897" s="32"/>
    </row>
    <row r="5898" spans="10:10" x14ac:dyDescent="0.25">
      <c r="J5898" s="32"/>
    </row>
    <row r="5899" spans="10:10" x14ac:dyDescent="0.25">
      <c r="J5899" s="32"/>
    </row>
    <row r="5900" spans="10:10" x14ac:dyDescent="0.25">
      <c r="J5900" s="32"/>
    </row>
    <row r="5901" spans="10:10" x14ac:dyDescent="0.25">
      <c r="J5901" s="32"/>
    </row>
    <row r="5902" spans="10:10" x14ac:dyDescent="0.25">
      <c r="J5902" s="32"/>
    </row>
    <row r="5903" spans="10:10" x14ac:dyDescent="0.25">
      <c r="J5903" s="32"/>
    </row>
    <row r="5904" spans="10:10" x14ac:dyDescent="0.25">
      <c r="J5904" s="32"/>
    </row>
    <row r="5905" spans="10:10" x14ac:dyDescent="0.25">
      <c r="J5905" s="32"/>
    </row>
    <row r="5906" spans="10:10" x14ac:dyDescent="0.25">
      <c r="J5906" s="32"/>
    </row>
    <row r="5907" spans="10:10" x14ac:dyDescent="0.25">
      <c r="J5907" s="32"/>
    </row>
    <row r="5908" spans="10:10" x14ac:dyDescent="0.25">
      <c r="J5908" s="32"/>
    </row>
    <row r="5909" spans="10:10" x14ac:dyDescent="0.25">
      <c r="J5909" s="32"/>
    </row>
    <row r="5910" spans="10:10" x14ac:dyDescent="0.25">
      <c r="J5910" s="32"/>
    </row>
    <row r="5911" spans="10:10" x14ac:dyDescent="0.25">
      <c r="J5911" s="32"/>
    </row>
    <row r="5912" spans="10:10" x14ac:dyDescent="0.25">
      <c r="J5912" s="32"/>
    </row>
    <row r="5913" spans="10:10" x14ac:dyDescent="0.25">
      <c r="J5913" s="32"/>
    </row>
    <row r="5914" spans="10:10" x14ac:dyDescent="0.25">
      <c r="J5914" s="32"/>
    </row>
    <row r="5915" spans="10:10" x14ac:dyDescent="0.25">
      <c r="J5915" s="32"/>
    </row>
    <row r="5916" spans="10:10" x14ac:dyDescent="0.25">
      <c r="J5916" s="32"/>
    </row>
    <row r="5917" spans="10:10" x14ac:dyDescent="0.25">
      <c r="J5917" s="32"/>
    </row>
    <row r="5918" spans="10:10" x14ac:dyDescent="0.25">
      <c r="J5918" s="32"/>
    </row>
    <row r="5919" spans="10:10" x14ac:dyDescent="0.25">
      <c r="J5919" s="32"/>
    </row>
    <row r="5920" spans="10:10" x14ac:dyDescent="0.25">
      <c r="J5920" s="32"/>
    </row>
    <row r="5921" spans="10:10" x14ac:dyDescent="0.25">
      <c r="J5921" s="32"/>
    </row>
    <row r="5922" spans="10:10" x14ac:dyDescent="0.25">
      <c r="J5922" s="32"/>
    </row>
    <row r="5923" spans="10:10" x14ac:dyDescent="0.25">
      <c r="J5923" s="32"/>
    </row>
    <row r="5924" spans="10:10" x14ac:dyDescent="0.25">
      <c r="J5924" s="32"/>
    </row>
    <row r="5925" spans="10:10" x14ac:dyDescent="0.25">
      <c r="J5925" s="32"/>
    </row>
    <row r="5926" spans="10:10" x14ac:dyDescent="0.25">
      <c r="J5926" s="32"/>
    </row>
    <row r="5927" spans="10:10" x14ac:dyDescent="0.25">
      <c r="J5927" s="32"/>
    </row>
    <row r="5928" spans="10:10" x14ac:dyDescent="0.25">
      <c r="J5928" s="32"/>
    </row>
    <row r="5929" spans="10:10" x14ac:dyDescent="0.25">
      <c r="J5929" s="32"/>
    </row>
    <row r="5930" spans="10:10" x14ac:dyDescent="0.25">
      <c r="J5930" s="32"/>
    </row>
    <row r="5931" spans="10:10" x14ac:dyDescent="0.25">
      <c r="J5931" s="32"/>
    </row>
    <row r="5932" spans="10:10" x14ac:dyDescent="0.25">
      <c r="J5932" s="32"/>
    </row>
    <row r="5933" spans="10:10" x14ac:dyDescent="0.25">
      <c r="J5933" s="32"/>
    </row>
    <row r="5934" spans="10:10" x14ac:dyDescent="0.25">
      <c r="J5934" s="32"/>
    </row>
    <row r="5935" spans="10:10" x14ac:dyDescent="0.25">
      <c r="J5935" s="32"/>
    </row>
    <row r="5936" spans="10:10" x14ac:dyDescent="0.25">
      <c r="J5936" s="32"/>
    </row>
    <row r="5937" spans="10:10" x14ac:dyDescent="0.25">
      <c r="J5937" s="32"/>
    </row>
    <row r="5938" spans="10:10" x14ac:dyDescent="0.25">
      <c r="J5938" s="32"/>
    </row>
    <row r="5939" spans="10:10" x14ac:dyDescent="0.25">
      <c r="J5939" s="32"/>
    </row>
    <row r="5940" spans="10:10" x14ac:dyDescent="0.25">
      <c r="J5940" s="32"/>
    </row>
    <row r="5941" spans="10:10" x14ac:dyDescent="0.25">
      <c r="J5941" s="32"/>
    </row>
    <row r="5942" spans="10:10" x14ac:dyDescent="0.25">
      <c r="J5942" s="32"/>
    </row>
    <row r="5943" spans="10:10" x14ac:dyDescent="0.25">
      <c r="J5943" s="32"/>
    </row>
    <row r="5944" spans="10:10" x14ac:dyDescent="0.25">
      <c r="J5944" s="32"/>
    </row>
    <row r="5945" spans="10:10" x14ac:dyDescent="0.25">
      <c r="J5945" s="32"/>
    </row>
    <row r="5946" spans="10:10" x14ac:dyDescent="0.25">
      <c r="J5946" s="32"/>
    </row>
    <row r="5947" spans="10:10" x14ac:dyDescent="0.25">
      <c r="J5947" s="32"/>
    </row>
    <row r="5948" spans="10:10" x14ac:dyDescent="0.25">
      <c r="J5948" s="32"/>
    </row>
    <row r="5949" spans="10:10" x14ac:dyDescent="0.25">
      <c r="J5949" s="32"/>
    </row>
    <row r="5950" spans="10:10" x14ac:dyDescent="0.25">
      <c r="J5950" s="32"/>
    </row>
    <row r="5951" spans="10:10" x14ac:dyDescent="0.25">
      <c r="J5951" s="32"/>
    </row>
    <row r="5952" spans="10:10" x14ac:dyDescent="0.25">
      <c r="J5952" s="32"/>
    </row>
    <row r="5953" spans="10:10" x14ac:dyDescent="0.25">
      <c r="J5953" s="32"/>
    </row>
    <row r="5954" spans="10:10" x14ac:dyDescent="0.25">
      <c r="J5954" s="32"/>
    </row>
    <row r="5955" spans="10:10" x14ac:dyDescent="0.25">
      <c r="J5955" s="32"/>
    </row>
    <row r="5956" spans="10:10" x14ac:dyDescent="0.25">
      <c r="J5956" s="32"/>
    </row>
    <row r="5957" spans="10:10" x14ac:dyDescent="0.25">
      <c r="J5957" s="32"/>
    </row>
    <row r="5958" spans="10:10" x14ac:dyDescent="0.25">
      <c r="J5958" s="32"/>
    </row>
    <row r="5959" spans="10:10" x14ac:dyDescent="0.25">
      <c r="J5959" s="32"/>
    </row>
    <row r="5960" spans="10:10" x14ac:dyDescent="0.25">
      <c r="J5960" s="32"/>
    </row>
    <row r="5961" spans="10:10" x14ac:dyDescent="0.25">
      <c r="J5961" s="32"/>
    </row>
    <row r="5962" spans="10:10" x14ac:dyDescent="0.25">
      <c r="J5962" s="32"/>
    </row>
    <row r="5963" spans="10:10" x14ac:dyDescent="0.25">
      <c r="J5963" s="32"/>
    </row>
    <row r="5964" spans="10:10" x14ac:dyDescent="0.25">
      <c r="J5964" s="32"/>
    </row>
    <row r="5965" spans="10:10" x14ac:dyDescent="0.25">
      <c r="J5965" s="32"/>
    </row>
    <row r="5966" spans="10:10" x14ac:dyDescent="0.25">
      <c r="J5966" s="32"/>
    </row>
    <row r="5967" spans="10:10" x14ac:dyDescent="0.25">
      <c r="J5967" s="32"/>
    </row>
    <row r="5968" spans="10:10" x14ac:dyDescent="0.25">
      <c r="J5968" s="32"/>
    </row>
    <row r="5969" spans="10:10" x14ac:dyDescent="0.25">
      <c r="J5969" s="32"/>
    </row>
    <row r="5970" spans="10:10" x14ac:dyDescent="0.25">
      <c r="J5970" s="32"/>
    </row>
    <row r="5971" spans="10:10" x14ac:dyDescent="0.25">
      <c r="J5971" s="32"/>
    </row>
    <row r="5972" spans="10:10" x14ac:dyDescent="0.25">
      <c r="J5972" s="32"/>
    </row>
    <row r="5973" spans="10:10" x14ac:dyDescent="0.25">
      <c r="J5973" s="32"/>
    </row>
    <row r="5974" spans="10:10" x14ac:dyDescent="0.25">
      <c r="J5974" s="32"/>
    </row>
    <row r="5975" spans="10:10" x14ac:dyDescent="0.25">
      <c r="J5975" s="32"/>
    </row>
    <row r="5976" spans="10:10" x14ac:dyDescent="0.25">
      <c r="J5976" s="32"/>
    </row>
    <row r="5977" spans="10:10" x14ac:dyDescent="0.25">
      <c r="J5977" s="32"/>
    </row>
    <row r="5978" spans="10:10" x14ac:dyDescent="0.25">
      <c r="J5978" s="32"/>
    </row>
    <row r="5979" spans="10:10" x14ac:dyDescent="0.25">
      <c r="J5979" s="32"/>
    </row>
    <row r="5980" spans="10:10" x14ac:dyDescent="0.25">
      <c r="J5980" s="32"/>
    </row>
    <row r="5981" spans="10:10" x14ac:dyDescent="0.25">
      <c r="J5981" s="32"/>
    </row>
    <row r="5982" spans="10:10" x14ac:dyDescent="0.25">
      <c r="J5982" s="32"/>
    </row>
    <row r="5983" spans="10:10" x14ac:dyDescent="0.25">
      <c r="J5983" s="32"/>
    </row>
    <row r="5984" spans="10:10" x14ac:dyDescent="0.25">
      <c r="J5984" s="32"/>
    </row>
    <row r="5985" spans="10:10" x14ac:dyDescent="0.25">
      <c r="J5985" s="32"/>
    </row>
    <row r="5986" spans="10:10" x14ac:dyDescent="0.25">
      <c r="J5986" s="32"/>
    </row>
    <row r="5987" spans="10:10" x14ac:dyDescent="0.25">
      <c r="J5987" s="32"/>
    </row>
    <row r="5988" spans="10:10" x14ac:dyDescent="0.25">
      <c r="J5988" s="32"/>
    </row>
    <row r="5989" spans="10:10" x14ac:dyDescent="0.25">
      <c r="J5989" s="32"/>
    </row>
    <row r="5990" spans="10:10" x14ac:dyDescent="0.25">
      <c r="J5990" s="32"/>
    </row>
    <row r="5991" spans="10:10" x14ac:dyDescent="0.25">
      <c r="J5991" s="32"/>
    </row>
    <row r="5992" spans="10:10" x14ac:dyDescent="0.25">
      <c r="J5992" s="32"/>
    </row>
    <row r="5993" spans="10:10" x14ac:dyDescent="0.25">
      <c r="J5993" s="32"/>
    </row>
    <row r="5994" spans="10:10" x14ac:dyDescent="0.25">
      <c r="J5994" s="32"/>
    </row>
    <row r="5995" spans="10:10" x14ac:dyDescent="0.25">
      <c r="J5995" s="32"/>
    </row>
    <row r="5996" spans="10:10" x14ac:dyDescent="0.25">
      <c r="J5996" s="32"/>
    </row>
    <row r="5997" spans="10:10" x14ac:dyDescent="0.25">
      <c r="J5997" s="32"/>
    </row>
    <row r="5998" spans="10:10" x14ac:dyDescent="0.25">
      <c r="J5998" s="32"/>
    </row>
    <row r="5999" spans="10:10" x14ac:dyDescent="0.25">
      <c r="J5999" s="32"/>
    </row>
    <row r="6000" spans="10:10" x14ac:dyDescent="0.25">
      <c r="J6000" s="32"/>
    </row>
    <row r="6001" spans="10:10" x14ac:dyDescent="0.25">
      <c r="J6001" s="32"/>
    </row>
    <row r="6002" spans="10:10" x14ac:dyDescent="0.25">
      <c r="J6002" s="32"/>
    </row>
    <row r="6003" spans="10:10" x14ac:dyDescent="0.25">
      <c r="J6003" s="32"/>
    </row>
    <row r="6004" spans="10:10" x14ac:dyDescent="0.25">
      <c r="J6004" s="32"/>
    </row>
    <row r="6005" spans="10:10" x14ac:dyDescent="0.25">
      <c r="J6005" s="32"/>
    </row>
    <row r="6006" spans="10:10" x14ac:dyDescent="0.25">
      <c r="J6006" s="32"/>
    </row>
    <row r="6007" spans="10:10" x14ac:dyDescent="0.25">
      <c r="J6007" s="32"/>
    </row>
    <row r="6008" spans="10:10" x14ac:dyDescent="0.25">
      <c r="J6008" s="32"/>
    </row>
    <row r="6009" spans="10:10" x14ac:dyDescent="0.25">
      <c r="J6009" s="32"/>
    </row>
    <row r="6010" spans="10:10" x14ac:dyDescent="0.25">
      <c r="J6010" s="32"/>
    </row>
    <row r="6011" spans="10:10" x14ac:dyDescent="0.25">
      <c r="J6011" s="32"/>
    </row>
    <row r="6012" spans="10:10" x14ac:dyDescent="0.25">
      <c r="J6012" s="32"/>
    </row>
    <row r="6013" spans="10:10" x14ac:dyDescent="0.25">
      <c r="J6013" s="32"/>
    </row>
    <row r="6014" spans="10:10" x14ac:dyDescent="0.25">
      <c r="J6014" s="32"/>
    </row>
    <row r="6015" spans="10:10" x14ac:dyDescent="0.25">
      <c r="J6015" s="32"/>
    </row>
    <row r="6016" spans="10:10" x14ac:dyDescent="0.25">
      <c r="J6016" s="32"/>
    </row>
    <row r="6017" spans="10:10" x14ac:dyDescent="0.25">
      <c r="J6017" s="32"/>
    </row>
    <row r="6018" spans="10:10" x14ac:dyDescent="0.25">
      <c r="J6018" s="32"/>
    </row>
    <row r="6019" spans="10:10" x14ac:dyDescent="0.25">
      <c r="J6019" s="32"/>
    </row>
    <row r="6020" spans="10:10" x14ac:dyDescent="0.25">
      <c r="J6020" s="32"/>
    </row>
    <row r="6021" spans="10:10" x14ac:dyDescent="0.25">
      <c r="J6021" s="32"/>
    </row>
    <row r="6022" spans="10:10" x14ac:dyDescent="0.25">
      <c r="J6022" s="32"/>
    </row>
    <row r="6023" spans="10:10" x14ac:dyDescent="0.25">
      <c r="J6023" s="32"/>
    </row>
    <row r="6024" spans="10:10" x14ac:dyDescent="0.25">
      <c r="J6024" s="32"/>
    </row>
    <row r="6025" spans="10:10" x14ac:dyDescent="0.25">
      <c r="J6025" s="32"/>
    </row>
    <row r="6026" spans="10:10" x14ac:dyDescent="0.25">
      <c r="J6026" s="32"/>
    </row>
    <row r="6027" spans="10:10" x14ac:dyDescent="0.25">
      <c r="J6027" s="32"/>
    </row>
    <row r="6028" spans="10:10" x14ac:dyDescent="0.25">
      <c r="J6028" s="32"/>
    </row>
    <row r="6029" spans="10:10" x14ac:dyDescent="0.25">
      <c r="J6029" s="32"/>
    </row>
    <row r="6030" spans="10:10" x14ac:dyDescent="0.25">
      <c r="J6030" s="32"/>
    </row>
    <row r="6031" spans="10:10" x14ac:dyDescent="0.25">
      <c r="J6031" s="32"/>
    </row>
    <row r="6032" spans="10:10" x14ac:dyDescent="0.25">
      <c r="J6032" s="32"/>
    </row>
    <row r="6033" spans="10:10" x14ac:dyDescent="0.25">
      <c r="J6033" s="32"/>
    </row>
    <row r="6034" spans="10:10" x14ac:dyDescent="0.25">
      <c r="J6034" s="32"/>
    </row>
    <row r="6035" spans="10:10" x14ac:dyDescent="0.25">
      <c r="J6035" s="32"/>
    </row>
    <row r="6036" spans="10:10" x14ac:dyDescent="0.25">
      <c r="J6036" s="32"/>
    </row>
    <row r="6037" spans="10:10" x14ac:dyDescent="0.25">
      <c r="J6037" s="32"/>
    </row>
    <row r="6038" spans="10:10" x14ac:dyDescent="0.25">
      <c r="J6038" s="32"/>
    </row>
    <row r="6039" spans="10:10" x14ac:dyDescent="0.25">
      <c r="J6039" s="32"/>
    </row>
    <row r="6040" spans="10:10" x14ac:dyDescent="0.25">
      <c r="J6040" s="32"/>
    </row>
    <row r="6041" spans="10:10" x14ac:dyDescent="0.25">
      <c r="J6041" s="32"/>
    </row>
    <row r="6042" spans="10:10" x14ac:dyDescent="0.25">
      <c r="J6042" s="32"/>
    </row>
    <row r="6043" spans="10:10" x14ac:dyDescent="0.25">
      <c r="J6043" s="32"/>
    </row>
    <row r="6044" spans="10:10" x14ac:dyDescent="0.25">
      <c r="J6044" s="32"/>
    </row>
    <row r="6045" spans="10:10" x14ac:dyDescent="0.25">
      <c r="J6045" s="32"/>
    </row>
    <row r="6046" spans="10:10" x14ac:dyDescent="0.25">
      <c r="J6046" s="32"/>
    </row>
    <row r="6047" spans="10:10" x14ac:dyDescent="0.25">
      <c r="J6047" s="32"/>
    </row>
    <row r="6048" spans="10:10" x14ac:dyDescent="0.25">
      <c r="J6048" s="32"/>
    </row>
    <row r="6049" spans="10:10" x14ac:dyDescent="0.25">
      <c r="J6049" s="32"/>
    </row>
    <row r="6050" spans="10:10" x14ac:dyDescent="0.25">
      <c r="J6050" s="32"/>
    </row>
    <row r="6051" spans="10:10" x14ac:dyDescent="0.25">
      <c r="J6051" s="32"/>
    </row>
    <row r="6052" spans="10:10" x14ac:dyDescent="0.25">
      <c r="J6052" s="32"/>
    </row>
    <row r="6053" spans="10:10" x14ac:dyDescent="0.25">
      <c r="J6053" s="32"/>
    </row>
    <row r="6054" spans="10:10" x14ac:dyDescent="0.25">
      <c r="J6054" s="32"/>
    </row>
    <row r="6055" spans="10:10" x14ac:dyDescent="0.25">
      <c r="J6055" s="32"/>
    </row>
    <row r="6056" spans="10:10" x14ac:dyDescent="0.25">
      <c r="J6056" s="32"/>
    </row>
    <row r="6057" spans="10:10" x14ac:dyDescent="0.25">
      <c r="J6057" s="32"/>
    </row>
    <row r="6058" spans="10:10" x14ac:dyDescent="0.25">
      <c r="J6058" s="32"/>
    </row>
    <row r="6059" spans="10:10" x14ac:dyDescent="0.25">
      <c r="J6059" s="32"/>
    </row>
    <row r="6060" spans="10:10" x14ac:dyDescent="0.25">
      <c r="J6060" s="32"/>
    </row>
    <row r="6061" spans="10:10" x14ac:dyDescent="0.25">
      <c r="J6061" s="32"/>
    </row>
    <row r="6062" spans="10:10" x14ac:dyDescent="0.25">
      <c r="J6062" s="32"/>
    </row>
    <row r="6063" spans="10:10" x14ac:dyDescent="0.25">
      <c r="J6063" s="32"/>
    </row>
    <row r="6064" spans="10:10" x14ac:dyDescent="0.25">
      <c r="J6064" s="32"/>
    </row>
    <row r="6065" spans="10:10" x14ac:dyDescent="0.25">
      <c r="J6065" s="32"/>
    </row>
    <row r="6066" spans="10:10" x14ac:dyDescent="0.25">
      <c r="J6066" s="32"/>
    </row>
    <row r="6067" spans="10:10" x14ac:dyDescent="0.25">
      <c r="J6067" s="32"/>
    </row>
    <row r="6068" spans="10:10" x14ac:dyDescent="0.25">
      <c r="J6068" s="32"/>
    </row>
    <row r="6069" spans="10:10" x14ac:dyDescent="0.25">
      <c r="J6069" s="32"/>
    </row>
    <row r="6070" spans="10:10" x14ac:dyDescent="0.25">
      <c r="J6070" s="32"/>
    </row>
    <row r="6071" spans="10:10" x14ac:dyDescent="0.25">
      <c r="J6071" s="32"/>
    </row>
    <row r="6072" spans="10:10" x14ac:dyDescent="0.25">
      <c r="J6072" s="32"/>
    </row>
    <row r="6073" spans="10:10" x14ac:dyDescent="0.25">
      <c r="J6073" s="32"/>
    </row>
    <row r="6074" spans="10:10" x14ac:dyDescent="0.25">
      <c r="J6074" s="32"/>
    </row>
    <row r="6075" spans="10:10" x14ac:dyDescent="0.25">
      <c r="J6075" s="32"/>
    </row>
    <row r="6076" spans="10:10" x14ac:dyDescent="0.25">
      <c r="J6076" s="32"/>
    </row>
    <row r="6077" spans="10:10" x14ac:dyDescent="0.25">
      <c r="J6077" s="32"/>
    </row>
    <row r="6078" spans="10:10" x14ac:dyDescent="0.25">
      <c r="J6078" s="32"/>
    </row>
    <row r="6079" spans="10:10" x14ac:dyDescent="0.25">
      <c r="J6079" s="32"/>
    </row>
    <row r="6080" spans="10:10" x14ac:dyDescent="0.25">
      <c r="J6080" s="32"/>
    </row>
    <row r="6081" spans="10:10" x14ac:dyDescent="0.25">
      <c r="J6081" s="32"/>
    </row>
    <row r="6082" spans="10:10" x14ac:dyDescent="0.25">
      <c r="J6082" s="32"/>
    </row>
    <row r="6083" spans="10:10" x14ac:dyDescent="0.25">
      <c r="J6083" s="32"/>
    </row>
    <row r="6084" spans="10:10" x14ac:dyDescent="0.25">
      <c r="J6084" s="32"/>
    </row>
    <row r="6085" spans="10:10" x14ac:dyDescent="0.25">
      <c r="J6085" s="32"/>
    </row>
    <row r="6086" spans="10:10" x14ac:dyDescent="0.25">
      <c r="J6086" s="32"/>
    </row>
    <row r="6087" spans="10:10" x14ac:dyDescent="0.25">
      <c r="J6087" s="32"/>
    </row>
    <row r="6088" spans="10:10" x14ac:dyDescent="0.25">
      <c r="J6088" s="32"/>
    </row>
    <row r="6089" spans="10:10" x14ac:dyDescent="0.25">
      <c r="J6089" s="32"/>
    </row>
    <row r="6090" spans="10:10" x14ac:dyDescent="0.25">
      <c r="J6090" s="32"/>
    </row>
    <row r="6091" spans="10:10" x14ac:dyDescent="0.25">
      <c r="J6091" s="32"/>
    </row>
    <row r="6092" spans="10:10" x14ac:dyDescent="0.25">
      <c r="J6092" s="32"/>
    </row>
    <row r="6093" spans="10:10" x14ac:dyDescent="0.25">
      <c r="J6093" s="32"/>
    </row>
    <row r="6094" spans="10:10" x14ac:dyDescent="0.25">
      <c r="J6094" s="32"/>
    </row>
    <row r="6095" spans="10:10" x14ac:dyDescent="0.25">
      <c r="J6095" s="32"/>
    </row>
    <row r="6096" spans="10:10" x14ac:dyDescent="0.25">
      <c r="J6096" s="32"/>
    </row>
    <row r="6097" spans="10:10" x14ac:dyDescent="0.25">
      <c r="J6097" s="32"/>
    </row>
    <row r="6098" spans="10:10" x14ac:dyDescent="0.25">
      <c r="J6098" s="32"/>
    </row>
    <row r="6099" spans="10:10" x14ac:dyDescent="0.25">
      <c r="J6099" s="32"/>
    </row>
    <row r="6100" spans="10:10" x14ac:dyDescent="0.25">
      <c r="J6100" s="32"/>
    </row>
    <row r="6101" spans="10:10" x14ac:dyDescent="0.25">
      <c r="J6101" s="32"/>
    </row>
    <row r="6102" spans="10:10" x14ac:dyDescent="0.25">
      <c r="J6102" s="32"/>
    </row>
    <row r="6103" spans="10:10" x14ac:dyDescent="0.25">
      <c r="J6103" s="32"/>
    </row>
    <row r="6104" spans="10:10" x14ac:dyDescent="0.25">
      <c r="J6104" s="32"/>
    </row>
    <row r="6105" spans="10:10" x14ac:dyDescent="0.25">
      <c r="J6105" s="32"/>
    </row>
    <row r="6106" spans="10:10" x14ac:dyDescent="0.25">
      <c r="J6106" s="32"/>
    </row>
    <row r="6107" spans="10:10" x14ac:dyDescent="0.25">
      <c r="J6107" s="32"/>
    </row>
    <row r="6108" spans="10:10" x14ac:dyDescent="0.25">
      <c r="J6108" s="32"/>
    </row>
    <row r="6109" spans="10:10" x14ac:dyDescent="0.25">
      <c r="J6109" s="32"/>
    </row>
    <row r="6110" spans="10:10" x14ac:dyDescent="0.25">
      <c r="J6110" s="32"/>
    </row>
    <row r="6111" spans="10:10" x14ac:dyDescent="0.25">
      <c r="J6111" s="32"/>
    </row>
    <row r="6112" spans="10:10" x14ac:dyDescent="0.25">
      <c r="J6112" s="32"/>
    </row>
    <row r="6113" spans="10:10" x14ac:dyDescent="0.25">
      <c r="J6113" s="32"/>
    </row>
    <row r="6114" spans="10:10" x14ac:dyDescent="0.25">
      <c r="J6114" s="32"/>
    </row>
    <row r="6115" spans="10:10" x14ac:dyDescent="0.25">
      <c r="J6115" s="32"/>
    </row>
    <row r="6116" spans="10:10" x14ac:dyDescent="0.25">
      <c r="J6116" s="32"/>
    </row>
    <row r="6117" spans="10:10" x14ac:dyDescent="0.25">
      <c r="J6117" s="32"/>
    </row>
    <row r="6118" spans="10:10" x14ac:dyDescent="0.25">
      <c r="J6118" s="32"/>
    </row>
    <row r="6119" spans="10:10" x14ac:dyDescent="0.25">
      <c r="J6119" s="32"/>
    </row>
    <row r="6120" spans="10:10" x14ac:dyDescent="0.25">
      <c r="J6120" s="32"/>
    </row>
    <row r="6121" spans="10:10" x14ac:dyDescent="0.25">
      <c r="J6121" s="32"/>
    </row>
    <row r="6122" spans="10:10" x14ac:dyDescent="0.25">
      <c r="J6122" s="32"/>
    </row>
    <row r="6123" spans="10:10" x14ac:dyDescent="0.25">
      <c r="J6123" s="32"/>
    </row>
    <row r="6124" spans="10:10" x14ac:dyDescent="0.25">
      <c r="J6124" s="32"/>
    </row>
    <row r="6125" spans="10:10" x14ac:dyDescent="0.25">
      <c r="J6125" s="32"/>
    </row>
    <row r="6126" spans="10:10" x14ac:dyDescent="0.25">
      <c r="J6126" s="32"/>
    </row>
    <row r="6127" spans="10:10" x14ac:dyDescent="0.25">
      <c r="J6127" s="32"/>
    </row>
    <row r="6128" spans="10:10" x14ac:dyDescent="0.25">
      <c r="J6128" s="32"/>
    </row>
    <row r="6129" spans="10:10" x14ac:dyDescent="0.25">
      <c r="J6129" s="32"/>
    </row>
    <row r="6130" spans="10:10" x14ac:dyDescent="0.25">
      <c r="J6130" s="32"/>
    </row>
    <row r="6131" spans="10:10" x14ac:dyDescent="0.25">
      <c r="J6131" s="32"/>
    </row>
    <row r="6132" spans="10:10" x14ac:dyDescent="0.25">
      <c r="J6132" s="32"/>
    </row>
    <row r="6133" spans="10:10" x14ac:dyDescent="0.25">
      <c r="J6133" s="32"/>
    </row>
    <row r="6134" spans="10:10" x14ac:dyDescent="0.25">
      <c r="J6134" s="32"/>
    </row>
    <row r="6135" spans="10:10" x14ac:dyDescent="0.25">
      <c r="J6135" s="32"/>
    </row>
    <row r="6136" spans="10:10" x14ac:dyDescent="0.25">
      <c r="J6136" s="32"/>
    </row>
    <row r="6137" spans="10:10" x14ac:dyDescent="0.25">
      <c r="J6137" s="32"/>
    </row>
    <row r="6138" spans="10:10" x14ac:dyDescent="0.25">
      <c r="J6138" s="32"/>
    </row>
    <row r="6139" spans="10:10" x14ac:dyDescent="0.25">
      <c r="J6139" s="32"/>
    </row>
    <row r="6140" spans="10:10" x14ac:dyDescent="0.25">
      <c r="J6140" s="32"/>
    </row>
    <row r="6141" spans="10:10" x14ac:dyDescent="0.25">
      <c r="J6141" s="32"/>
    </row>
    <row r="6142" spans="10:10" x14ac:dyDescent="0.25">
      <c r="J6142" s="32"/>
    </row>
    <row r="6143" spans="10:10" x14ac:dyDescent="0.25">
      <c r="J6143" s="32"/>
    </row>
    <row r="6144" spans="10:10" x14ac:dyDescent="0.25">
      <c r="J6144" s="32"/>
    </row>
    <row r="6145" spans="10:10" x14ac:dyDescent="0.25">
      <c r="J6145" s="32"/>
    </row>
    <row r="6146" spans="10:10" x14ac:dyDescent="0.25">
      <c r="J6146" s="32"/>
    </row>
    <row r="6147" spans="10:10" x14ac:dyDescent="0.25">
      <c r="J6147" s="32"/>
    </row>
    <row r="6148" spans="10:10" x14ac:dyDescent="0.25">
      <c r="J6148" s="32"/>
    </row>
    <row r="6149" spans="10:10" x14ac:dyDescent="0.25">
      <c r="J6149" s="32"/>
    </row>
    <row r="6150" spans="10:10" x14ac:dyDescent="0.25">
      <c r="J6150" s="32"/>
    </row>
    <row r="6151" spans="10:10" x14ac:dyDescent="0.25">
      <c r="J6151" s="32"/>
    </row>
    <row r="6152" spans="10:10" x14ac:dyDescent="0.25">
      <c r="J6152" s="32"/>
    </row>
    <row r="6153" spans="10:10" x14ac:dyDescent="0.25">
      <c r="J6153" s="32"/>
    </row>
    <row r="6154" spans="10:10" x14ac:dyDescent="0.25">
      <c r="J6154" s="32"/>
    </row>
    <row r="6155" spans="10:10" x14ac:dyDescent="0.25">
      <c r="J6155" s="32"/>
    </row>
    <row r="6156" spans="10:10" x14ac:dyDescent="0.25">
      <c r="J6156" s="32"/>
    </row>
    <row r="6157" spans="10:10" x14ac:dyDescent="0.25">
      <c r="J6157" s="32"/>
    </row>
    <row r="6158" spans="10:10" x14ac:dyDescent="0.25">
      <c r="J6158" s="32"/>
    </row>
    <row r="6159" spans="10:10" x14ac:dyDescent="0.25">
      <c r="J6159" s="32"/>
    </row>
    <row r="6160" spans="10:10" x14ac:dyDescent="0.25">
      <c r="J6160" s="32"/>
    </row>
    <row r="6161" spans="10:10" x14ac:dyDescent="0.25">
      <c r="J6161" s="32"/>
    </row>
    <row r="6162" spans="10:10" x14ac:dyDescent="0.25">
      <c r="J6162" s="32"/>
    </row>
    <row r="6163" spans="10:10" x14ac:dyDescent="0.25">
      <c r="J6163" s="32"/>
    </row>
    <row r="6164" spans="10:10" x14ac:dyDescent="0.25">
      <c r="J6164" s="32"/>
    </row>
    <row r="6165" spans="10:10" x14ac:dyDescent="0.25">
      <c r="J6165" s="32"/>
    </row>
    <row r="6166" spans="10:10" x14ac:dyDescent="0.25">
      <c r="J6166" s="32"/>
    </row>
    <row r="6167" spans="10:10" x14ac:dyDescent="0.25">
      <c r="J6167" s="32"/>
    </row>
    <row r="6168" spans="10:10" x14ac:dyDescent="0.25">
      <c r="J6168" s="32"/>
    </row>
    <row r="6169" spans="10:10" x14ac:dyDescent="0.25">
      <c r="J6169" s="32"/>
    </row>
    <row r="6170" spans="10:10" x14ac:dyDescent="0.25">
      <c r="J6170" s="32"/>
    </row>
    <row r="6171" spans="10:10" x14ac:dyDescent="0.25">
      <c r="J6171" s="32"/>
    </row>
    <row r="6172" spans="10:10" x14ac:dyDescent="0.25">
      <c r="J6172" s="32"/>
    </row>
    <row r="6173" spans="10:10" x14ac:dyDescent="0.25">
      <c r="J6173" s="32"/>
    </row>
    <row r="6174" spans="10:10" x14ac:dyDescent="0.25">
      <c r="J6174" s="32"/>
    </row>
    <row r="6175" spans="10:10" x14ac:dyDescent="0.25">
      <c r="J6175" s="32"/>
    </row>
    <row r="6176" spans="10:10" x14ac:dyDescent="0.25">
      <c r="J6176" s="32"/>
    </row>
    <row r="6177" spans="10:10" x14ac:dyDescent="0.25">
      <c r="J6177" s="32"/>
    </row>
    <row r="6178" spans="10:10" x14ac:dyDescent="0.25">
      <c r="J6178" s="32"/>
    </row>
    <row r="6179" spans="10:10" x14ac:dyDescent="0.25">
      <c r="J6179" s="32"/>
    </row>
    <row r="6180" spans="10:10" x14ac:dyDescent="0.25">
      <c r="J6180" s="32"/>
    </row>
    <row r="6181" spans="10:10" x14ac:dyDescent="0.25">
      <c r="J6181" s="32"/>
    </row>
    <row r="6182" spans="10:10" x14ac:dyDescent="0.25">
      <c r="J6182" s="32"/>
    </row>
    <row r="6183" spans="10:10" x14ac:dyDescent="0.25">
      <c r="J6183" s="32"/>
    </row>
    <row r="6184" spans="10:10" x14ac:dyDescent="0.25">
      <c r="J6184" s="32"/>
    </row>
    <row r="6185" spans="10:10" x14ac:dyDescent="0.25">
      <c r="J6185" s="32"/>
    </row>
    <row r="6186" spans="10:10" x14ac:dyDescent="0.25">
      <c r="J6186" s="32"/>
    </row>
    <row r="6187" spans="10:10" x14ac:dyDescent="0.25">
      <c r="J6187" s="32"/>
    </row>
    <row r="6188" spans="10:10" x14ac:dyDescent="0.25">
      <c r="J6188" s="32"/>
    </row>
    <row r="6189" spans="10:10" x14ac:dyDescent="0.25">
      <c r="J6189" s="32"/>
    </row>
    <row r="6190" spans="10:10" x14ac:dyDescent="0.25">
      <c r="J6190" s="32"/>
    </row>
    <row r="6191" spans="10:10" x14ac:dyDescent="0.25">
      <c r="J6191" s="32"/>
    </row>
    <row r="6192" spans="10:10" x14ac:dyDescent="0.25">
      <c r="J6192" s="32"/>
    </row>
    <row r="6193" spans="10:10" x14ac:dyDescent="0.25">
      <c r="J6193" s="32"/>
    </row>
    <row r="6194" spans="10:10" x14ac:dyDescent="0.25">
      <c r="J6194" s="32"/>
    </row>
    <row r="6195" spans="10:10" x14ac:dyDescent="0.25">
      <c r="J6195" s="32"/>
    </row>
    <row r="6196" spans="10:10" x14ac:dyDescent="0.25">
      <c r="J6196" s="32"/>
    </row>
    <row r="6197" spans="10:10" x14ac:dyDescent="0.25">
      <c r="J6197" s="32"/>
    </row>
    <row r="6198" spans="10:10" x14ac:dyDescent="0.25">
      <c r="J6198" s="32"/>
    </row>
    <row r="6199" spans="10:10" x14ac:dyDescent="0.25">
      <c r="J6199" s="32"/>
    </row>
    <row r="6200" spans="10:10" x14ac:dyDescent="0.25">
      <c r="J6200" s="32"/>
    </row>
    <row r="6201" spans="10:10" x14ac:dyDescent="0.25">
      <c r="J6201" s="32"/>
    </row>
    <row r="6202" spans="10:10" x14ac:dyDescent="0.25">
      <c r="J6202" s="32"/>
    </row>
    <row r="6203" spans="10:10" x14ac:dyDescent="0.25">
      <c r="J6203" s="32"/>
    </row>
    <row r="6204" spans="10:10" x14ac:dyDescent="0.25">
      <c r="J6204" s="32"/>
    </row>
    <row r="6205" spans="10:10" x14ac:dyDescent="0.25">
      <c r="J6205" s="32"/>
    </row>
    <row r="6206" spans="10:10" x14ac:dyDescent="0.25">
      <c r="J6206" s="32"/>
    </row>
    <row r="6207" spans="10:10" x14ac:dyDescent="0.25">
      <c r="J6207" s="32"/>
    </row>
    <row r="6208" spans="10:10" x14ac:dyDescent="0.25">
      <c r="J6208" s="32"/>
    </row>
    <row r="6209" spans="10:10" x14ac:dyDescent="0.25">
      <c r="J6209" s="32"/>
    </row>
    <row r="6210" spans="10:10" x14ac:dyDescent="0.25">
      <c r="J6210" s="32"/>
    </row>
    <row r="6211" spans="10:10" x14ac:dyDescent="0.25">
      <c r="J6211" s="32"/>
    </row>
    <row r="6212" spans="10:10" x14ac:dyDescent="0.25">
      <c r="J6212" s="32"/>
    </row>
    <row r="6213" spans="10:10" x14ac:dyDescent="0.25">
      <c r="J6213" s="32"/>
    </row>
    <row r="6214" spans="10:10" x14ac:dyDescent="0.25">
      <c r="J6214" s="32"/>
    </row>
    <row r="6215" spans="10:10" x14ac:dyDescent="0.25">
      <c r="J6215" s="32"/>
    </row>
    <row r="6216" spans="10:10" x14ac:dyDescent="0.25">
      <c r="J6216" s="32"/>
    </row>
    <row r="6217" spans="10:10" x14ac:dyDescent="0.25">
      <c r="J6217" s="32"/>
    </row>
    <row r="6218" spans="10:10" x14ac:dyDescent="0.25">
      <c r="J6218" s="32"/>
    </row>
    <row r="6219" spans="10:10" x14ac:dyDescent="0.25">
      <c r="J6219" s="32"/>
    </row>
    <row r="6220" spans="10:10" x14ac:dyDescent="0.25">
      <c r="J6220" s="32"/>
    </row>
    <row r="6221" spans="10:10" x14ac:dyDescent="0.25">
      <c r="J6221" s="32"/>
    </row>
    <row r="6222" spans="10:10" x14ac:dyDescent="0.25">
      <c r="J6222" s="32"/>
    </row>
    <row r="6223" spans="10:10" x14ac:dyDescent="0.25">
      <c r="J6223" s="32"/>
    </row>
    <row r="6224" spans="10:10" x14ac:dyDescent="0.25">
      <c r="J6224" s="32"/>
    </row>
    <row r="6225" spans="10:10" x14ac:dyDescent="0.25">
      <c r="J6225" s="32"/>
    </row>
    <row r="6226" spans="10:10" x14ac:dyDescent="0.25">
      <c r="J6226" s="32"/>
    </row>
    <row r="6227" spans="10:10" x14ac:dyDescent="0.25">
      <c r="J6227" s="32"/>
    </row>
    <row r="6228" spans="10:10" x14ac:dyDescent="0.25">
      <c r="J6228" s="32"/>
    </row>
    <row r="6229" spans="10:10" x14ac:dyDescent="0.25">
      <c r="J6229" s="32"/>
    </row>
    <row r="6230" spans="10:10" x14ac:dyDescent="0.25">
      <c r="J6230" s="32"/>
    </row>
    <row r="6231" spans="10:10" x14ac:dyDescent="0.25">
      <c r="J6231" s="32"/>
    </row>
    <row r="6232" spans="10:10" x14ac:dyDescent="0.25">
      <c r="J6232" s="32"/>
    </row>
    <row r="6233" spans="10:10" x14ac:dyDescent="0.25">
      <c r="J6233" s="32"/>
    </row>
    <row r="6234" spans="10:10" x14ac:dyDescent="0.25">
      <c r="J6234" s="32"/>
    </row>
    <row r="6235" spans="10:10" x14ac:dyDescent="0.25">
      <c r="J6235" s="32"/>
    </row>
    <row r="6236" spans="10:10" x14ac:dyDescent="0.25">
      <c r="J6236" s="32"/>
    </row>
    <row r="6237" spans="10:10" x14ac:dyDescent="0.25">
      <c r="J6237" s="32"/>
    </row>
    <row r="6238" spans="10:10" x14ac:dyDescent="0.25">
      <c r="J6238" s="32"/>
    </row>
    <row r="6239" spans="10:10" x14ac:dyDescent="0.25">
      <c r="J6239" s="32"/>
    </row>
    <row r="6240" spans="10:10" x14ac:dyDescent="0.25">
      <c r="J6240" s="32"/>
    </row>
    <row r="6241" spans="10:10" x14ac:dyDescent="0.25">
      <c r="J6241" s="32"/>
    </row>
    <row r="6242" spans="10:10" x14ac:dyDescent="0.25">
      <c r="J6242" s="32"/>
    </row>
    <row r="6243" spans="10:10" x14ac:dyDescent="0.25">
      <c r="J6243" s="32"/>
    </row>
    <row r="6244" spans="10:10" x14ac:dyDescent="0.25">
      <c r="J6244" s="32"/>
    </row>
    <row r="6245" spans="10:10" x14ac:dyDescent="0.25">
      <c r="J6245" s="32"/>
    </row>
    <row r="6246" spans="10:10" x14ac:dyDescent="0.25">
      <c r="J6246" s="32"/>
    </row>
    <row r="6247" spans="10:10" x14ac:dyDescent="0.25">
      <c r="J6247" s="32"/>
    </row>
    <row r="6248" spans="10:10" x14ac:dyDescent="0.25">
      <c r="J6248" s="32"/>
    </row>
    <row r="6249" spans="10:10" x14ac:dyDescent="0.25">
      <c r="J6249" s="32"/>
    </row>
    <row r="6250" spans="10:10" x14ac:dyDescent="0.25">
      <c r="J6250" s="32"/>
    </row>
    <row r="6251" spans="10:10" x14ac:dyDescent="0.25">
      <c r="J6251" s="32"/>
    </row>
    <row r="6252" spans="10:10" x14ac:dyDescent="0.25">
      <c r="J6252" s="32"/>
    </row>
    <row r="6253" spans="10:10" x14ac:dyDescent="0.25">
      <c r="J6253" s="32"/>
    </row>
    <row r="6254" spans="10:10" x14ac:dyDescent="0.25">
      <c r="J6254" s="32"/>
    </row>
    <row r="6255" spans="10:10" x14ac:dyDescent="0.25">
      <c r="J6255" s="32"/>
    </row>
    <row r="6256" spans="10:10" x14ac:dyDescent="0.25">
      <c r="J6256" s="32"/>
    </row>
    <row r="6257" spans="10:10" x14ac:dyDescent="0.25">
      <c r="J6257" s="32"/>
    </row>
    <row r="6258" spans="10:10" x14ac:dyDescent="0.25">
      <c r="J6258" s="32"/>
    </row>
    <row r="6259" spans="10:10" x14ac:dyDescent="0.25">
      <c r="J6259" s="32"/>
    </row>
    <row r="6260" spans="10:10" x14ac:dyDescent="0.25">
      <c r="J6260" s="32"/>
    </row>
    <row r="6261" spans="10:10" x14ac:dyDescent="0.25">
      <c r="J6261" s="32"/>
    </row>
    <row r="6262" spans="10:10" x14ac:dyDescent="0.25">
      <c r="J6262" s="32"/>
    </row>
    <row r="6263" spans="10:10" x14ac:dyDescent="0.25">
      <c r="J6263" s="32"/>
    </row>
    <row r="6264" spans="10:10" x14ac:dyDescent="0.25">
      <c r="J6264" s="32"/>
    </row>
    <row r="6265" spans="10:10" x14ac:dyDescent="0.25">
      <c r="J6265" s="32"/>
    </row>
    <row r="6266" spans="10:10" x14ac:dyDescent="0.25">
      <c r="J6266" s="32"/>
    </row>
    <row r="6267" spans="10:10" x14ac:dyDescent="0.25">
      <c r="J6267" s="32"/>
    </row>
    <row r="6268" spans="10:10" x14ac:dyDescent="0.25">
      <c r="J6268" s="32"/>
    </row>
    <row r="6269" spans="10:10" x14ac:dyDescent="0.25">
      <c r="J6269" s="32"/>
    </row>
    <row r="6270" spans="10:10" x14ac:dyDescent="0.25">
      <c r="J6270" s="32"/>
    </row>
    <row r="6271" spans="10:10" x14ac:dyDescent="0.25">
      <c r="J6271" s="32"/>
    </row>
    <row r="6272" spans="10:10" x14ac:dyDescent="0.25">
      <c r="J6272" s="32"/>
    </row>
    <row r="6273" spans="10:10" x14ac:dyDescent="0.25">
      <c r="J6273" s="32"/>
    </row>
    <row r="6274" spans="10:10" x14ac:dyDescent="0.25">
      <c r="J6274" s="32"/>
    </row>
    <row r="6275" spans="10:10" x14ac:dyDescent="0.25">
      <c r="J6275" s="32"/>
    </row>
    <row r="6276" spans="10:10" x14ac:dyDescent="0.25">
      <c r="J6276" s="32"/>
    </row>
    <row r="6277" spans="10:10" x14ac:dyDescent="0.25">
      <c r="J6277" s="32"/>
    </row>
    <row r="6278" spans="10:10" x14ac:dyDescent="0.25">
      <c r="J6278" s="32"/>
    </row>
    <row r="6279" spans="10:10" x14ac:dyDescent="0.25">
      <c r="J6279" s="32"/>
    </row>
    <row r="6280" spans="10:10" x14ac:dyDescent="0.25">
      <c r="J6280" s="32"/>
    </row>
    <row r="6281" spans="10:10" x14ac:dyDescent="0.25">
      <c r="J6281" s="32"/>
    </row>
    <row r="6282" spans="10:10" x14ac:dyDescent="0.25">
      <c r="J6282" s="32"/>
    </row>
    <row r="6283" spans="10:10" x14ac:dyDescent="0.25">
      <c r="J6283" s="32"/>
    </row>
    <row r="6284" spans="10:10" x14ac:dyDescent="0.25">
      <c r="J6284" s="32"/>
    </row>
    <row r="6285" spans="10:10" x14ac:dyDescent="0.25">
      <c r="J6285" s="32"/>
    </row>
    <row r="6286" spans="10:10" x14ac:dyDescent="0.25">
      <c r="J6286" s="32"/>
    </row>
    <row r="6287" spans="10:10" x14ac:dyDescent="0.25">
      <c r="J6287" s="32"/>
    </row>
    <row r="6288" spans="10:10" x14ac:dyDescent="0.25">
      <c r="J6288" s="32"/>
    </row>
    <row r="6289" spans="10:10" x14ac:dyDescent="0.25">
      <c r="J6289" s="32"/>
    </row>
    <row r="6290" spans="10:10" x14ac:dyDescent="0.25">
      <c r="J6290" s="32"/>
    </row>
    <row r="6291" spans="10:10" x14ac:dyDescent="0.25">
      <c r="J6291" s="32"/>
    </row>
    <row r="6292" spans="10:10" x14ac:dyDescent="0.25">
      <c r="J6292" s="32"/>
    </row>
    <row r="6293" spans="10:10" x14ac:dyDescent="0.25">
      <c r="J6293" s="32"/>
    </row>
    <row r="6294" spans="10:10" x14ac:dyDescent="0.25">
      <c r="J6294" s="32"/>
    </row>
    <row r="6295" spans="10:10" x14ac:dyDescent="0.25">
      <c r="J6295" s="32"/>
    </row>
    <row r="6296" spans="10:10" x14ac:dyDescent="0.25">
      <c r="J6296" s="32"/>
    </row>
    <row r="6297" spans="10:10" x14ac:dyDescent="0.25">
      <c r="J6297" s="32"/>
    </row>
    <row r="6298" spans="10:10" x14ac:dyDescent="0.25">
      <c r="J6298" s="32"/>
    </row>
    <row r="6299" spans="10:10" x14ac:dyDescent="0.25">
      <c r="J6299" s="32"/>
    </row>
    <row r="6300" spans="10:10" x14ac:dyDescent="0.25">
      <c r="J6300" s="32"/>
    </row>
    <row r="6301" spans="10:10" x14ac:dyDescent="0.25">
      <c r="J6301" s="32"/>
    </row>
    <row r="6302" spans="10:10" x14ac:dyDescent="0.25">
      <c r="J6302" s="32"/>
    </row>
    <row r="6303" spans="10:10" x14ac:dyDescent="0.25">
      <c r="J6303" s="32"/>
    </row>
    <row r="6304" spans="10:10" x14ac:dyDescent="0.25">
      <c r="J6304" s="32"/>
    </row>
    <row r="6305" spans="10:10" x14ac:dyDescent="0.25">
      <c r="J6305" s="32"/>
    </row>
    <row r="6306" spans="10:10" x14ac:dyDescent="0.25">
      <c r="J6306" s="32"/>
    </row>
    <row r="6307" spans="10:10" x14ac:dyDescent="0.25">
      <c r="J6307" s="32"/>
    </row>
    <row r="6308" spans="10:10" x14ac:dyDescent="0.25">
      <c r="J6308" s="32"/>
    </row>
    <row r="6309" spans="10:10" x14ac:dyDescent="0.25">
      <c r="J6309" s="32"/>
    </row>
    <row r="6310" spans="10:10" x14ac:dyDescent="0.25">
      <c r="J6310" s="32"/>
    </row>
    <row r="6311" spans="10:10" x14ac:dyDescent="0.25">
      <c r="J6311" s="32"/>
    </row>
    <row r="6312" spans="10:10" x14ac:dyDescent="0.25">
      <c r="J6312" s="32"/>
    </row>
    <row r="6313" spans="10:10" x14ac:dyDescent="0.25">
      <c r="J6313" s="32"/>
    </row>
    <row r="6314" spans="10:10" x14ac:dyDescent="0.25">
      <c r="J6314" s="32"/>
    </row>
    <row r="6315" spans="10:10" x14ac:dyDescent="0.25">
      <c r="J6315" s="32"/>
    </row>
    <row r="6316" spans="10:10" x14ac:dyDescent="0.25">
      <c r="J6316" s="32"/>
    </row>
    <row r="6317" spans="10:10" x14ac:dyDescent="0.25">
      <c r="J6317" s="32"/>
    </row>
    <row r="6318" spans="10:10" x14ac:dyDescent="0.25">
      <c r="J6318" s="32"/>
    </row>
    <row r="6319" spans="10:10" x14ac:dyDescent="0.25">
      <c r="J6319" s="32"/>
    </row>
    <row r="6320" spans="10:10" x14ac:dyDescent="0.25">
      <c r="J6320" s="32"/>
    </row>
    <row r="6321" spans="10:10" x14ac:dyDescent="0.25">
      <c r="J6321" s="32"/>
    </row>
    <row r="6322" spans="10:10" x14ac:dyDescent="0.25">
      <c r="J6322" s="32"/>
    </row>
    <row r="6323" spans="10:10" x14ac:dyDescent="0.25">
      <c r="J6323" s="32"/>
    </row>
    <row r="6324" spans="10:10" x14ac:dyDescent="0.25">
      <c r="J6324" s="32"/>
    </row>
    <row r="6325" spans="10:10" x14ac:dyDescent="0.25">
      <c r="J6325" s="32"/>
    </row>
    <row r="6326" spans="10:10" x14ac:dyDescent="0.25">
      <c r="J6326" s="32"/>
    </row>
    <row r="6327" spans="10:10" x14ac:dyDescent="0.25">
      <c r="J6327" s="32"/>
    </row>
    <row r="6328" spans="10:10" x14ac:dyDescent="0.25">
      <c r="J6328" s="32"/>
    </row>
    <row r="6329" spans="10:10" x14ac:dyDescent="0.25">
      <c r="J6329" s="32"/>
    </row>
    <row r="6330" spans="10:10" x14ac:dyDescent="0.25">
      <c r="J6330" s="32"/>
    </row>
    <row r="6331" spans="10:10" x14ac:dyDescent="0.25">
      <c r="J6331" s="32"/>
    </row>
    <row r="6332" spans="10:10" x14ac:dyDescent="0.25">
      <c r="J6332" s="32"/>
    </row>
    <row r="6333" spans="10:10" x14ac:dyDescent="0.25">
      <c r="J6333" s="32"/>
    </row>
    <row r="6334" spans="10:10" x14ac:dyDescent="0.25">
      <c r="J6334" s="32"/>
    </row>
    <row r="6335" spans="10:10" x14ac:dyDescent="0.25">
      <c r="J6335" s="32"/>
    </row>
    <row r="6336" spans="10:10" x14ac:dyDescent="0.25">
      <c r="J6336" s="32"/>
    </row>
    <row r="6337" spans="10:10" x14ac:dyDescent="0.25">
      <c r="J6337" s="32"/>
    </row>
    <row r="6338" spans="10:10" x14ac:dyDescent="0.25">
      <c r="J6338" s="32"/>
    </row>
    <row r="6339" spans="10:10" x14ac:dyDescent="0.25">
      <c r="J6339" s="32"/>
    </row>
    <row r="6340" spans="10:10" x14ac:dyDescent="0.25">
      <c r="J6340" s="32"/>
    </row>
    <row r="6341" spans="10:10" x14ac:dyDescent="0.25">
      <c r="J6341" s="32"/>
    </row>
    <row r="6342" spans="10:10" x14ac:dyDescent="0.25">
      <c r="J6342" s="32"/>
    </row>
    <row r="6343" spans="10:10" x14ac:dyDescent="0.25">
      <c r="J6343" s="32"/>
    </row>
    <row r="6344" spans="10:10" x14ac:dyDescent="0.25">
      <c r="J6344" s="32"/>
    </row>
    <row r="6345" spans="10:10" x14ac:dyDescent="0.25">
      <c r="J6345" s="32"/>
    </row>
    <row r="6346" spans="10:10" x14ac:dyDescent="0.25">
      <c r="J6346" s="32"/>
    </row>
    <row r="6347" spans="10:10" x14ac:dyDescent="0.25">
      <c r="J6347" s="32"/>
    </row>
    <row r="6348" spans="10:10" x14ac:dyDescent="0.25">
      <c r="J6348" s="32"/>
    </row>
    <row r="6349" spans="10:10" x14ac:dyDescent="0.25">
      <c r="J6349" s="32"/>
    </row>
    <row r="6350" spans="10:10" x14ac:dyDescent="0.25">
      <c r="J6350" s="32"/>
    </row>
    <row r="6351" spans="10:10" x14ac:dyDescent="0.25">
      <c r="J6351" s="32"/>
    </row>
    <row r="6352" spans="10:10" x14ac:dyDescent="0.25">
      <c r="J6352" s="32"/>
    </row>
    <row r="6353" spans="10:10" x14ac:dyDescent="0.25">
      <c r="J6353" s="32"/>
    </row>
    <row r="6354" spans="10:10" x14ac:dyDescent="0.25">
      <c r="J6354" s="32"/>
    </row>
    <row r="6355" spans="10:10" x14ac:dyDescent="0.25">
      <c r="J6355" s="32"/>
    </row>
    <row r="6356" spans="10:10" x14ac:dyDescent="0.25">
      <c r="J6356" s="32"/>
    </row>
    <row r="6357" spans="10:10" x14ac:dyDescent="0.25">
      <c r="J6357" s="32"/>
    </row>
    <row r="6358" spans="10:10" x14ac:dyDescent="0.25">
      <c r="J6358" s="32"/>
    </row>
    <row r="6359" spans="10:10" x14ac:dyDescent="0.25">
      <c r="J6359" s="32"/>
    </row>
    <row r="6360" spans="10:10" x14ac:dyDescent="0.25">
      <c r="J6360" s="32"/>
    </row>
    <row r="6361" spans="10:10" x14ac:dyDescent="0.25">
      <c r="J6361" s="32"/>
    </row>
    <row r="6362" spans="10:10" x14ac:dyDescent="0.25">
      <c r="J6362" s="32"/>
    </row>
    <row r="6363" spans="10:10" x14ac:dyDescent="0.25">
      <c r="J6363" s="32"/>
    </row>
    <row r="6364" spans="10:10" x14ac:dyDescent="0.25">
      <c r="J6364" s="32"/>
    </row>
    <row r="6365" spans="10:10" x14ac:dyDescent="0.25">
      <c r="J6365" s="32"/>
    </row>
    <row r="6366" spans="10:10" x14ac:dyDescent="0.25">
      <c r="J6366" s="32"/>
    </row>
    <row r="6367" spans="10:10" x14ac:dyDescent="0.25">
      <c r="J6367" s="32"/>
    </row>
    <row r="6368" spans="10:10" x14ac:dyDescent="0.25">
      <c r="J6368" s="32"/>
    </row>
    <row r="6369" spans="10:10" x14ac:dyDescent="0.25">
      <c r="J6369" s="32"/>
    </row>
    <row r="6370" spans="10:10" x14ac:dyDescent="0.25">
      <c r="J6370" s="32"/>
    </row>
    <row r="6371" spans="10:10" x14ac:dyDescent="0.25">
      <c r="J6371" s="32"/>
    </row>
    <row r="6372" spans="10:10" x14ac:dyDescent="0.25">
      <c r="J6372" s="32"/>
    </row>
    <row r="6373" spans="10:10" x14ac:dyDescent="0.25">
      <c r="J6373" s="32"/>
    </row>
    <row r="6374" spans="10:10" x14ac:dyDescent="0.25">
      <c r="J6374" s="32"/>
    </row>
    <row r="6375" spans="10:10" x14ac:dyDescent="0.25">
      <c r="J6375" s="32"/>
    </row>
    <row r="6376" spans="10:10" x14ac:dyDescent="0.25">
      <c r="J6376" s="32"/>
    </row>
    <row r="6377" spans="10:10" x14ac:dyDescent="0.25">
      <c r="J6377" s="32"/>
    </row>
    <row r="6378" spans="10:10" x14ac:dyDescent="0.25">
      <c r="J6378" s="32"/>
    </row>
    <row r="6379" spans="10:10" x14ac:dyDescent="0.25">
      <c r="J6379" s="32"/>
    </row>
    <row r="6380" spans="10:10" x14ac:dyDescent="0.25">
      <c r="J6380" s="32"/>
    </row>
    <row r="6381" spans="10:10" x14ac:dyDescent="0.25">
      <c r="J6381" s="32"/>
    </row>
    <row r="6382" spans="10:10" x14ac:dyDescent="0.25">
      <c r="J6382" s="32"/>
    </row>
    <row r="6383" spans="10:10" x14ac:dyDescent="0.25">
      <c r="J6383" s="32"/>
    </row>
    <row r="6384" spans="10:10" x14ac:dyDescent="0.25">
      <c r="J6384" s="32"/>
    </row>
    <row r="6385" spans="10:10" x14ac:dyDescent="0.25">
      <c r="J6385" s="32"/>
    </row>
    <row r="6386" spans="10:10" x14ac:dyDescent="0.25">
      <c r="J6386" s="32"/>
    </row>
    <row r="6387" spans="10:10" x14ac:dyDescent="0.25">
      <c r="J6387" s="32"/>
    </row>
    <row r="6388" spans="10:10" x14ac:dyDescent="0.25">
      <c r="J6388" s="32"/>
    </row>
    <row r="6389" spans="10:10" x14ac:dyDescent="0.25">
      <c r="J6389" s="32"/>
    </row>
    <row r="6390" spans="10:10" x14ac:dyDescent="0.25">
      <c r="J6390" s="32"/>
    </row>
    <row r="6391" spans="10:10" x14ac:dyDescent="0.25">
      <c r="J6391" s="32"/>
    </row>
    <row r="6392" spans="10:10" x14ac:dyDescent="0.25">
      <c r="J6392" s="32"/>
    </row>
    <row r="6393" spans="10:10" x14ac:dyDescent="0.25">
      <c r="J6393" s="32"/>
    </row>
    <row r="6394" spans="10:10" x14ac:dyDescent="0.25">
      <c r="J6394" s="32"/>
    </row>
    <row r="6395" spans="10:10" x14ac:dyDescent="0.25">
      <c r="J6395" s="32"/>
    </row>
    <row r="6396" spans="10:10" x14ac:dyDescent="0.25">
      <c r="J6396" s="32"/>
    </row>
    <row r="6397" spans="10:10" x14ac:dyDescent="0.25">
      <c r="J6397" s="32"/>
    </row>
    <row r="6398" spans="10:10" x14ac:dyDescent="0.25">
      <c r="J6398" s="32"/>
    </row>
    <row r="6399" spans="10:10" x14ac:dyDescent="0.25">
      <c r="J6399" s="32"/>
    </row>
    <row r="6400" spans="10:10" x14ac:dyDescent="0.25">
      <c r="J6400" s="32"/>
    </row>
    <row r="6401" spans="10:10" x14ac:dyDescent="0.25">
      <c r="J6401" s="32"/>
    </row>
    <row r="6402" spans="10:10" x14ac:dyDescent="0.25">
      <c r="J6402" s="32"/>
    </row>
    <row r="6403" spans="10:10" x14ac:dyDescent="0.25">
      <c r="J6403" s="32"/>
    </row>
    <row r="6404" spans="10:10" x14ac:dyDescent="0.25">
      <c r="J6404" s="32"/>
    </row>
    <row r="6405" spans="10:10" x14ac:dyDescent="0.25">
      <c r="J6405" s="32"/>
    </row>
    <row r="6406" spans="10:10" x14ac:dyDescent="0.25">
      <c r="J6406" s="32"/>
    </row>
    <row r="6407" spans="10:10" x14ac:dyDescent="0.25">
      <c r="J6407" s="32"/>
    </row>
    <row r="6408" spans="10:10" x14ac:dyDescent="0.25">
      <c r="J6408" s="32"/>
    </row>
    <row r="6409" spans="10:10" x14ac:dyDescent="0.25">
      <c r="J6409" s="32"/>
    </row>
    <row r="6410" spans="10:10" x14ac:dyDescent="0.25">
      <c r="J6410" s="32"/>
    </row>
    <row r="6411" spans="10:10" x14ac:dyDescent="0.25">
      <c r="J6411" s="32"/>
    </row>
    <row r="6412" spans="10:10" x14ac:dyDescent="0.25">
      <c r="J6412" s="32"/>
    </row>
    <row r="6413" spans="10:10" x14ac:dyDescent="0.25">
      <c r="J6413" s="32"/>
    </row>
    <row r="6414" spans="10:10" x14ac:dyDescent="0.25">
      <c r="J6414" s="32"/>
    </row>
    <row r="6415" spans="10:10" x14ac:dyDescent="0.25">
      <c r="J6415" s="32"/>
    </row>
    <row r="6416" spans="10:10" x14ac:dyDescent="0.25">
      <c r="J6416" s="32"/>
    </row>
    <row r="6417" spans="10:10" x14ac:dyDescent="0.25">
      <c r="J6417" s="32"/>
    </row>
    <row r="6418" spans="10:10" x14ac:dyDescent="0.25">
      <c r="J6418" s="32"/>
    </row>
    <row r="6419" spans="10:10" x14ac:dyDescent="0.25">
      <c r="J6419" s="32"/>
    </row>
    <row r="6420" spans="10:10" x14ac:dyDescent="0.25">
      <c r="J6420" s="32"/>
    </row>
    <row r="6421" spans="10:10" x14ac:dyDescent="0.25">
      <c r="J6421" s="32"/>
    </row>
    <row r="6422" spans="10:10" x14ac:dyDescent="0.25">
      <c r="J6422" s="32"/>
    </row>
    <row r="6423" spans="10:10" x14ac:dyDescent="0.25">
      <c r="J6423" s="32"/>
    </row>
    <row r="6424" spans="10:10" x14ac:dyDescent="0.25">
      <c r="J6424" s="32"/>
    </row>
    <row r="6425" spans="10:10" x14ac:dyDescent="0.25">
      <c r="J6425" s="32"/>
    </row>
    <row r="6426" spans="10:10" x14ac:dyDescent="0.25">
      <c r="J6426" s="32"/>
    </row>
    <row r="6427" spans="10:10" x14ac:dyDescent="0.25">
      <c r="J6427" s="32"/>
    </row>
    <row r="6428" spans="10:10" x14ac:dyDescent="0.25">
      <c r="J6428" s="32"/>
    </row>
    <row r="6429" spans="10:10" x14ac:dyDescent="0.25">
      <c r="J6429" s="32"/>
    </row>
    <row r="6430" spans="10:10" x14ac:dyDescent="0.25">
      <c r="J6430" s="32"/>
    </row>
    <row r="6431" spans="10:10" x14ac:dyDescent="0.25">
      <c r="J6431" s="32"/>
    </row>
    <row r="6432" spans="10:10" x14ac:dyDescent="0.25">
      <c r="J6432" s="32"/>
    </row>
    <row r="6433" spans="10:10" x14ac:dyDescent="0.25">
      <c r="J6433" s="32"/>
    </row>
    <row r="6434" spans="10:10" x14ac:dyDescent="0.25">
      <c r="J6434" s="32"/>
    </row>
    <row r="6435" spans="10:10" x14ac:dyDescent="0.25">
      <c r="J6435" s="32"/>
    </row>
    <row r="6436" spans="10:10" x14ac:dyDescent="0.25">
      <c r="J6436" s="32"/>
    </row>
    <row r="6437" spans="10:10" x14ac:dyDescent="0.25">
      <c r="J6437" s="32"/>
    </row>
    <row r="6438" spans="10:10" x14ac:dyDescent="0.25">
      <c r="J6438" s="32"/>
    </row>
    <row r="6439" spans="10:10" x14ac:dyDescent="0.25">
      <c r="J6439" s="32"/>
    </row>
    <row r="6440" spans="10:10" x14ac:dyDescent="0.25">
      <c r="J6440" s="32"/>
    </row>
    <row r="6441" spans="10:10" x14ac:dyDescent="0.25">
      <c r="J6441" s="32"/>
    </row>
    <row r="6442" spans="10:10" x14ac:dyDescent="0.25">
      <c r="J6442" s="32"/>
    </row>
    <row r="6443" spans="10:10" x14ac:dyDescent="0.25">
      <c r="J6443" s="32"/>
    </row>
    <row r="6444" spans="10:10" x14ac:dyDescent="0.25">
      <c r="J6444" s="32"/>
    </row>
    <row r="6445" spans="10:10" x14ac:dyDescent="0.25">
      <c r="J6445" s="32"/>
    </row>
    <row r="6446" spans="10:10" x14ac:dyDescent="0.25">
      <c r="J6446" s="32"/>
    </row>
    <row r="6447" spans="10:10" x14ac:dyDescent="0.25">
      <c r="J6447" s="32"/>
    </row>
    <row r="6448" spans="10:10" x14ac:dyDescent="0.25">
      <c r="J6448" s="32"/>
    </row>
    <row r="6449" spans="10:10" x14ac:dyDescent="0.25">
      <c r="J6449" s="32"/>
    </row>
    <row r="6450" spans="10:10" x14ac:dyDescent="0.25">
      <c r="J6450" s="32"/>
    </row>
    <row r="6451" spans="10:10" x14ac:dyDescent="0.25">
      <c r="J6451" s="32"/>
    </row>
    <row r="6452" spans="10:10" x14ac:dyDescent="0.25">
      <c r="J6452" s="32"/>
    </row>
    <row r="6453" spans="10:10" x14ac:dyDescent="0.25">
      <c r="J6453" s="32"/>
    </row>
    <row r="6454" spans="10:10" x14ac:dyDescent="0.25">
      <c r="J6454" s="32"/>
    </row>
    <row r="6455" spans="10:10" x14ac:dyDescent="0.25">
      <c r="J6455" s="32"/>
    </row>
    <row r="6456" spans="10:10" x14ac:dyDescent="0.25">
      <c r="J6456" s="32"/>
    </row>
    <row r="6457" spans="10:10" x14ac:dyDescent="0.25">
      <c r="J6457" s="32"/>
    </row>
    <row r="6458" spans="10:10" x14ac:dyDescent="0.25">
      <c r="J6458" s="32"/>
    </row>
    <row r="6459" spans="10:10" x14ac:dyDescent="0.25">
      <c r="J6459" s="32"/>
    </row>
    <row r="6460" spans="10:10" x14ac:dyDescent="0.25">
      <c r="J6460" s="32"/>
    </row>
    <row r="6461" spans="10:10" x14ac:dyDescent="0.25">
      <c r="J6461" s="32"/>
    </row>
    <row r="6462" spans="10:10" x14ac:dyDescent="0.25">
      <c r="J6462" s="32"/>
    </row>
    <row r="6463" spans="10:10" x14ac:dyDescent="0.25">
      <c r="J6463" s="32"/>
    </row>
    <row r="6464" spans="10:10" x14ac:dyDescent="0.25">
      <c r="J6464" s="32"/>
    </row>
    <row r="6465" spans="10:10" x14ac:dyDescent="0.25">
      <c r="J6465" s="32"/>
    </row>
    <row r="6466" spans="10:10" x14ac:dyDescent="0.25">
      <c r="J6466" s="32"/>
    </row>
    <row r="6467" spans="10:10" x14ac:dyDescent="0.25">
      <c r="J6467" s="32"/>
    </row>
    <row r="6468" spans="10:10" x14ac:dyDescent="0.25">
      <c r="J6468" s="32"/>
    </row>
    <row r="6469" spans="10:10" x14ac:dyDescent="0.25">
      <c r="J6469" s="32"/>
    </row>
    <row r="6470" spans="10:10" x14ac:dyDescent="0.25">
      <c r="J6470" s="32"/>
    </row>
    <row r="6471" spans="10:10" x14ac:dyDescent="0.25">
      <c r="J6471" s="32"/>
    </row>
    <row r="6472" spans="10:10" x14ac:dyDescent="0.25">
      <c r="J6472" s="32"/>
    </row>
    <row r="6473" spans="10:10" x14ac:dyDescent="0.25">
      <c r="J6473" s="32"/>
    </row>
    <row r="6474" spans="10:10" x14ac:dyDescent="0.25">
      <c r="J6474" s="32"/>
    </row>
    <row r="6475" spans="10:10" x14ac:dyDescent="0.25">
      <c r="J6475" s="32"/>
    </row>
    <row r="6476" spans="10:10" x14ac:dyDescent="0.25">
      <c r="J6476" s="32"/>
    </row>
    <row r="6477" spans="10:10" x14ac:dyDescent="0.25">
      <c r="J6477" s="32"/>
    </row>
    <row r="6478" spans="10:10" x14ac:dyDescent="0.25">
      <c r="J6478" s="32"/>
    </row>
    <row r="6479" spans="10:10" x14ac:dyDescent="0.25">
      <c r="J6479" s="32"/>
    </row>
    <row r="6480" spans="10:10" x14ac:dyDescent="0.25">
      <c r="J6480" s="32"/>
    </row>
    <row r="6481" spans="10:10" x14ac:dyDescent="0.25">
      <c r="J6481" s="32"/>
    </row>
    <row r="6482" spans="10:10" x14ac:dyDescent="0.25">
      <c r="J6482" s="32"/>
    </row>
    <row r="6483" spans="10:10" x14ac:dyDescent="0.25">
      <c r="J6483" s="32"/>
    </row>
    <row r="6484" spans="10:10" x14ac:dyDescent="0.25">
      <c r="J6484" s="32"/>
    </row>
    <row r="6485" spans="10:10" x14ac:dyDescent="0.25">
      <c r="J6485" s="32"/>
    </row>
    <row r="6486" spans="10:10" x14ac:dyDescent="0.25">
      <c r="J6486" s="32"/>
    </row>
    <row r="6487" spans="10:10" x14ac:dyDescent="0.25">
      <c r="J6487" s="32"/>
    </row>
    <row r="6488" spans="10:10" x14ac:dyDescent="0.25">
      <c r="J6488" s="32"/>
    </row>
    <row r="6489" spans="10:10" x14ac:dyDescent="0.25">
      <c r="J6489" s="32"/>
    </row>
    <row r="6490" spans="10:10" x14ac:dyDescent="0.25">
      <c r="J6490" s="32"/>
    </row>
    <row r="6491" spans="10:10" x14ac:dyDescent="0.25">
      <c r="J6491" s="32"/>
    </row>
    <row r="6492" spans="10:10" x14ac:dyDescent="0.25">
      <c r="J6492" s="32"/>
    </row>
    <row r="6493" spans="10:10" x14ac:dyDescent="0.25">
      <c r="J6493" s="32"/>
    </row>
    <row r="6494" spans="10:10" x14ac:dyDescent="0.25">
      <c r="J6494" s="32"/>
    </row>
    <row r="6495" spans="10:10" x14ac:dyDescent="0.25">
      <c r="J6495" s="32"/>
    </row>
    <row r="6496" spans="10:10" x14ac:dyDescent="0.25">
      <c r="J6496" s="32"/>
    </row>
    <row r="6497" spans="10:10" x14ac:dyDescent="0.25">
      <c r="J6497" s="32"/>
    </row>
    <row r="6498" spans="10:10" x14ac:dyDescent="0.25">
      <c r="J6498" s="32"/>
    </row>
    <row r="6499" spans="10:10" x14ac:dyDescent="0.25">
      <c r="J6499" s="32"/>
    </row>
    <row r="6500" spans="10:10" x14ac:dyDescent="0.25">
      <c r="J6500" s="32"/>
    </row>
    <row r="6501" spans="10:10" x14ac:dyDescent="0.25">
      <c r="J6501" s="32"/>
    </row>
    <row r="6502" spans="10:10" x14ac:dyDescent="0.25">
      <c r="J6502" s="32"/>
    </row>
    <row r="6503" spans="10:10" x14ac:dyDescent="0.25">
      <c r="J6503" s="32"/>
    </row>
    <row r="6504" spans="10:10" x14ac:dyDescent="0.25">
      <c r="J6504" s="32"/>
    </row>
    <row r="6505" spans="10:10" x14ac:dyDescent="0.25">
      <c r="J6505" s="32"/>
    </row>
    <row r="6506" spans="10:10" x14ac:dyDescent="0.25">
      <c r="J6506" s="32"/>
    </row>
    <row r="6507" spans="10:10" x14ac:dyDescent="0.25">
      <c r="J6507" s="32"/>
    </row>
    <row r="6508" spans="10:10" x14ac:dyDescent="0.25">
      <c r="J6508" s="32"/>
    </row>
    <row r="6509" spans="10:10" x14ac:dyDescent="0.25">
      <c r="J6509" s="32"/>
    </row>
    <row r="6510" spans="10:10" x14ac:dyDescent="0.25">
      <c r="J6510" s="32"/>
    </row>
    <row r="6511" spans="10:10" x14ac:dyDescent="0.25">
      <c r="J6511" s="32"/>
    </row>
    <row r="6512" spans="10:10" x14ac:dyDescent="0.25">
      <c r="J6512" s="32"/>
    </row>
    <row r="6513" spans="10:10" x14ac:dyDescent="0.25">
      <c r="J6513" s="32"/>
    </row>
    <row r="6514" spans="10:10" x14ac:dyDescent="0.25">
      <c r="J6514" s="32"/>
    </row>
    <row r="6515" spans="10:10" x14ac:dyDescent="0.25">
      <c r="J6515" s="32"/>
    </row>
    <row r="6516" spans="10:10" x14ac:dyDescent="0.25">
      <c r="J6516" s="32"/>
    </row>
    <row r="6517" spans="10:10" x14ac:dyDescent="0.25">
      <c r="J6517" s="32"/>
    </row>
    <row r="6518" spans="10:10" x14ac:dyDescent="0.25">
      <c r="J6518" s="32"/>
    </row>
    <row r="6519" spans="10:10" x14ac:dyDescent="0.25">
      <c r="J6519" s="32"/>
    </row>
    <row r="6520" spans="10:10" x14ac:dyDescent="0.25">
      <c r="J6520" s="32"/>
    </row>
    <row r="6521" spans="10:10" x14ac:dyDescent="0.25">
      <c r="J6521" s="32"/>
    </row>
    <row r="6522" spans="10:10" x14ac:dyDescent="0.25">
      <c r="J6522" s="32"/>
    </row>
    <row r="6523" spans="10:10" x14ac:dyDescent="0.25">
      <c r="J6523" s="32"/>
    </row>
    <row r="6524" spans="10:10" x14ac:dyDescent="0.25">
      <c r="J6524" s="32"/>
    </row>
    <row r="6525" spans="10:10" x14ac:dyDescent="0.25">
      <c r="J6525" s="32"/>
    </row>
    <row r="6526" spans="10:10" x14ac:dyDescent="0.25">
      <c r="J6526" s="32"/>
    </row>
    <row r="6527" spans="10:10" x14ac:dyDescent="0.25">
      <c r="J6527" s="32"/>
    </row>
    <row r="6528" spans="10:10" x14ac:dyDescent="0.25">
      <c r="J6528" s="32"/>
    </row>
    <row r="6529" spans="10:10" x14ac:dyDescent="0.25">
      <c r="J6529" s="32"/>
    </row>
    <row r="6530" spans="10:10" x14ac:dyDescent="0.25">
      <c r="J6530" s="32"/>
    </row>
    <row r="6531" spans="10:10" x14ac:dyDescent="0.25">
      <c r="J6531" s="32"/>
    </row>
    <row r="6532" spans="10:10" x14ac:dyDescent="0.25">
      <c r="J6532" s="32"/>
    </row>
    <row r="6533" spans="10:10" x14ac:dyDescent="0.25">
      <c r="J6533" s="32"/>
    </row>
    <row r="6534" spans="10:10" x14ac:dyDescent="0.25">
      <c r="J6534" s="32"/>
    </row>
    <row r="6535" spans="10:10" x14ac:dyDescent="0.25">
      <c r="J6535" s="32"/>
    </row>
    <row r="6536" spans="10:10" x14ac:dyDescent="0.25">
      <c r="J6536" s="32"/>
    </row>
    <row r="6537" spans="10:10" x14ac:dyDescent="0.25">
      <c r="J6537" s="32"/>
    </row>
    <row r="6538" spans="10:10" x14ac:dyDescent="0.25">
      <c r="J6538" s="32"/>
    </row>
    <row r="6539" spans="10:10" x14ac:dyDescent="0.25">
      <c r="J6539" s="32"/>
    </row>
    <row r="6540" spans="10:10" x14ac:dyDescent="0.25">
      <c r="J6540" s="32"/>
    </row>
    <row r="6541" spans="10:10" x14ac:dyDescent="0.25">
      <c r="J6541" s="32"/>
    </row>
    <row r="6542" spans="10:10" x14ac:dyDescent="0.25">
      <c r="J6542" s="32"/>
    </row>
    <row r="6543" spans="10:10" x14ac:dyDescent="0.25">
      <c r="J6543" s="32"/>
    </row>
    <row r="6544" spans="10:10" x14ac:dyDescent="0.25">
      <c r="J6544" s="32"/>
    </row>
    <row r="6545" spans="10:10" x14ac:dyDescent="0.25">
      <c r="J6545" s="32"/>
    </row>
    <row r="6546" spans="10:10" x14ac:dyDescent="0.25">
      <c r="J6546" s="32"/>
    </row>
    <row r="6547" spans="10:10" x14ac:dyDescent="0.25">
      <c r="J6547" s="32"/>
    </row>
    <row r="6548" spans="10:10" x14ac:dyDescent="0.25">
      <c r="J6548" s="32"/>
    </row>
    <row r="6549" spans="10:10" x14ac:dyDescent="0.25">
      <c r="J6549" s="32"/>
    </row>
    <row r="6550" spans="10:10" x14ac:dyDescent="0.25">
      <c r="J6550" s="32"/>
    </row>
    <row r="6551" spans="10:10" x14ac:dyDescent="0.25">
      <c r="J6551" s="32"/>
    </row>
    <row r="6552" spans="10:10" x14ac:dyDescent="0.25">
      <c r="J6552" s="32"/>
    </row>
    <row r="6553" spans="10:10" x14ac:dyDescent="0.25">
      <c r="J6553" s="32"/>
    </row>
    <row r="6554" spans="10:10" x14ac:dyDescent="0.25">
      <c r="J6554" s="32"/>
    </row>
    <row r="6555" spans="10:10" x14ac:dyDescent="0.25">
      <c r="J6555" s="32"/>
    </row>
    <row r="6556" spans="10:10" x14ac:dyDescent="0.25">
      <c r="J6556" s="32"/>
    </row>
    <row r="6557" spans="10:10" x14ac:dyDescent="0.25">
      <c r="J6557" s="32"/>
    </row>
    <row r="6558" spans="10:10" x14ac:dyDescent="0.25">
      <c r="J6558" s="32"/>
    </row>
    <row r="6559" spans="10:10" x14ac:dyDescent="0.25">
      <c r="J6559" s="32"/>
    </row>
    <row r="6560" spans="10:10" x14ac:dyDescent="0.25">
      <c r="J6560" s="32"/>
    </row>
    <row r="6561" spans="10:10" x14ac:dyDescent="0.25">
      <c r="J6561" s="32"/>
    </row>
    <row r="6562" spans="10:10" x14ac:dyDescent="0.25">
      <c r="J6562" s="32"/>
    </row>
    <row r="6563" spans="10:10" x14ac:dyDescent="0.25">
      <c r="J6563" s="32"/>
    </row>
    <row r="6564" spans="10:10" x14ac:dyDescent="0.25">
      <c r="J6564" s="32"/>
    </row>
    <row r="6565" spans="10:10" x14ac:dyDescent="0.25">
      <c r="J6565" s="32"/>
    </row>
    <row r="6566" spans="10:10" x14ac:dyDescent="0.25">
      <c r="J6566" s="32"/>
    </row>
    <row r="6567" spans="10:10" x14ac:dyDescent="0.25">
      <c r="J6567" s="32"/>
    </row>
    <row r="6568" spans="10:10" x14ac:dyDescent="0.25">
      <c r="J6568" s="32"/>
    </row>
    <row r="6569" spans="10:10" x14ac:dyDescent="0.25">
      <c r="J6569" s="32"/>
    </row>
    <row r="6570" spans="10:10" x14ac:dyDescent="0.25">
      <c r="J6570" s="32"/>
    </row>
    <row r="6571" spans="10:10" x14ac:dyDescent="0.25">
      <c r="J6571" s="32"/>
    </row>
    <row r="6572" spans="10:10" x14ac:dyDescent="0.25">
      <c r="J6572" s="32"/>
    </row>
    <row r="6573" spans="10:10" x14ac:dyDescent="0.25">
      <c r="J6573" s="32"/>
    </row>
    <row r="6574" spans="10:10" x14ac:dyDescent="0.25">
      <c r="J6574" s="32"/>
    </row>
    <row r="6575" spans="10:10" x14ac:dyDescent="0.25">
      <c r="J6575" s="32"/>
    </row>
    <row r="6576" spans="10:10" x14ac:dyDescent="0.25">
      <c r="J6576" s="32"/>
    </row>
    <row r="6577" spans="10:10" x14ac:dyDescent="0.25">
      <c r="J6577" s="32"/>
    </row>
    <row r="6578" spans="10:10" x14ac:dyDescent="0.25">
      <c r="J6578" s="32"/>
    </row>
    <row r="6579" spans="10:10" x14ac:dyDescent="0.25">
      <c r="J6579" s="32"/>
    </row>
    <row r="6580" spans="10:10" x14ac:dyDescent="0.25">
      <c r="J6580" s="32"/>
    </row>
    <row r="6581" spans="10:10" x14ac:dyDescent="0.25">
      <c r="J6581" s="32"/>
    </row>
    <row r="6582" spans="10:10" x14ac:dyDescent="0.25">
      <c r="J6582" s="32"/>
    </row>
    <row r="6583" spans="10:10" x14ac:dyDescent="0.25">
      <c r="J6583" s="32"/>
    </row>
    <row r="6584" spans="10:10" x14ac:dyDescent="0.25">
      <c r="J6584" s="32"/>
    </row>
    <row r="6585" spans="10:10" x14ac:dyDescent="0.25">
      <c r="J6585" s="32"/>
    </row>
    <row r="6586" spans="10:10" x14ac:dyDescent="0.25">
      <c r="J6586" s="32"/>
    </row>
    <row r="6587" spans="10:10" x14ac:dyDescent="0.25">
      <c r="J6587" s="32"/>
    </row>
    <row r="6588" spans="10:10" x14ac:dyDescent="0.25">
      <c r="J6588" s="32"/>
    </row>
    <row r="6589" spans="10:10" x14ac:dyDescent="0.25">
      <c r="J6589" s="32"/>
    </row>
    <row r="6590" spans="10:10" x14ac:dyDescent="0.25">
      <c r="J6590" s="32"/>
    </row>
    <row r="6591" spans="10:10" x14ac:dyDescent="0.25">
      <c r="J6591" s="32"/>
    </row>
    <row r="6592" spans="10:10" x14ac:dyDescent="0.25">
      <c r="J6592" s="32"/>
    </row>
    <row r="6593" spans="10:10" x14ac:dyDescent="0.25">
      <c r="J6593" s="32"/>
    </row>
    <row r="6594" spans="10:10" x14ac:dyDescent="0.25">
      <c r="J6594" s="32"/>
    </row>
    <row r="6595" spans="10:10" x14ac:dyDescent="0.25">
      <c r="J6595" s="32"/>
    </row>
    <row r="6596" spans="10:10" x14ac:dyDescent="0.25">
      <c r="J6596" s="32"/>
    </row>
    <row r="6597" spans="10:10" x14ac:dyDescent="0.25">
      <c r="J6597" s="32"/>
    </row>
    <row r="6598" spans="10:10" x14ac:dyDescent="0.25">
      <c r="J6598" s="32"/>
    </row>
    <row r="6599" spans="10:10" x14ac:dyDescent="0.25">
      <c r="J6599" s="32"/>
    </row>
    <row r="6600" spans="10:10" x14ac:dyDescent="0.25">
      <c r="J6600" s="32"/>
    </row>
    <row r="6601" spans="10:10" x14ac:dyDescent="0.25">
      <c r="J6601" s="32"/>
    </row>
    <row r="6602" spans="10:10" x14ac:dyDescent="0.25">
      <c r="J6602" s="32"/>
    </row>
    <row r="6603" spans="10:10" x14ac:dyDescent="0.25">
      <c r="J6603" s="32"/>
    </row>
    <row r="6604" spans="10:10" x14ac:dyDescent="0.25">
      <c r="J6604" s="32"/>
    </row>
    <row r="6605" spans="10:10" x14ac:dyDescent="0.25">
      <c r="J6605" s="32"/>
    </row>
    <row r="6606" spans="10:10" x14ac:dyDescent="0.25">
      <c r="J6606" s="32"/>
    </row>
    <row r="6607" spans="10:10" x14ac:dyDescent="0.25">
      <c r="J6607" s="32"/>
    </row>
    <row r="6608" spans="10:10" x14ac:dyDescent="0.25">
      <c r="J6608" s="32"/>
    </row>
    <row r="6609" spans="10:10" x14ac:dyDescent="0.25">
      <c r="J6609" s="32"/>
    </row>
    <row r="6610" spans="10:10" x14ac:dyDescent="0.25">
      <c r="J6610" s="32"/>
    </row>
    <row r="6611" spans="10:10" x14ac:dyDescent="0.25">
      <c r="J6611" s="32"/>
    </row>
    <row r="6612" spans="10:10" x14ac:dyDescent="0.25">
      <c r="J6612" s="32"/>
    </row>
    <row r="6613" spans="10:10" x14ac:dyDescent="0.25">
      <c r="J6613" s="32"/>
    </row>
    <row r="6614" spans="10:10" x14ac:dyDescent="0.25">
      <c r="J6614" s="32"/>
    </row>
    <row r="6615" spans="10:10" x14ac:dyDescent="0.25">
      <c r="J6615" s="32"/>
    </row>
    <row r="6616" spans="10:10" x14ac:dyDescent="0.25">
      <c r="J6616" s="32"/>
    </row>
    <row r="6617" spans="10:10" x14ac:dyDescent="0.25">
      <c r="J6617" s="32"/>
    </row>
    <row r="6618" spans="10:10" x14ac:dyDescent="0.25">
      <c r="J6618" s="32"/>
    </row>
    <row r="6619" spans="10:10" x14ac:dyDescent="0.25">
      <c r="J6619" s="32"/>
    </row>
    <row r="6620" spans="10:10" x14ac:dyDescent="0.25">
      <c r="J6620" s="32"/>
    </row>
    <row r="6621" spans="10:10" x14ac:dyDescent="0.25">
      <c r="J6621" s="32"/>
    </row>
    <row r="6622" spans="10:10" x14ac:dyDescent="0.25">
      <c r="J6622" s="32"/>
    </row>
    <row r="6623" spans="10:10" x14ac:dyDescent="0.25">
      <c r="J6623" s="32"/>
    </row>
    <row r="6624" spans="10:10" x14ac:dyDescent="0.25">
      <c r="J6624" s="32"/>
    </row>
    <row r="6625" spans="10:10" x14ac:dyDescent="0.25">
      <c r="J6625" s="32"/>
    </row>
    <row r="6626" spans="10:10" x14ac:dyDescent="0.25">
      <c r="J6626" s="32"/>
    </row>
    <row r="6627" spans="10:10" x14ac:dyDescent="0.25">
      <c r="J6627" s="32"/>
    </row>
    <row r="6628" spans="10:10" x14ac:dyDescent="0.25">
      <c r="J6628" s="32"/>
    </row>
    <row r="6629" spans="10:10" x14ac:dyDescent="0.25">
      <c r="J6629" s="32"/>
    </row>
    <row r="6630" spans="10:10" x14ac:dyDescent="0.25">
      <c r="J6630" s="32"/>
    </row>
    <row r="6631" spans="10:10" x14ac:dyDescent="0.25">
      <c r="J6631" s="32"/>
    </row>
    <row r="6632" spans="10:10" x14ac:dyDescent="0.25">
      <c r="J6632" s="32"/>
    </row>
    <row r="6633" spans="10:10" x14ac:dyDescent="0.25">
      <c r="J6633" s="32"/>
    </row>
    <row r="6634" spans="10:10" x14ac:dyDescent="0.25">
      <c r="J6634" s="32"/>
    </row>
    <row r="6635" spans="10:10" x14ac:dyDescent="0.25">
      <c r="J6635" s="32"/>
    </row>
    <row r="6636" spans="10:10" x14ac:dyDescent="0.25">
      <c r="J6636" s="32"/>
    </row>
    <row r="6637" spans="10:10" x14ac:dyDescent="0.25">
      <c r="J6637" s="32"/>
    </row>
    <row r="6638" spans="10:10" x14ac:dyDescent="0.25">
      <c r="J6638" s="32"/>
    </row>
    <row r="6639" spans="10:10" x14ac:dyDescent="0.25">
      <c r="J6639" s="32"/>
    </row>
    <row r="6640" spans="10:10" x14ac:dyDescent="0.25">
      <c r="J6640" s="32"/>
    </row>
    <row r="6641" spans="10:10" x14ac:dyDescent="0.25">
      <c r="J6641" s="32"/>
    </row>
    <row r="6642" spans="10:10" x14ac:dyDescent="0.25">
      <c r="J6642" s="32"/>
    </row>
    <row r="6643" spans="10:10" x14ac:dyDescent="0.25">
      <c r="J6643" s="32"/>
    </row>
    <row r="6644" spans="10:10" x14ac:dyDescent="0.25">
      <c r="J6644" s="32"/>
    </row>
    <row r="6645" spans="10:10" x14ac:dyDescent="0.25">
      <c r="J6645" s="32"/>
    </row>
    <row r="6646" spans="10:10" x14ac:dyDescent="0.25">
      <c r="J6646" s="32"/>
    </row>
    <row r="6647" spans="10:10" x14ac:dyDescent="0.25">
      <c r="J6647" s="32"/>
    </row>
    <row r="6648" spans="10:10" x14ac:dyDescent="0.25">
      <c r="J6648" s="32"/>
    </row>
    <row r="6649" spans="10:10" x14ac:dyDescent="0.25">
      <c r="J6649" s="32"/>
    </row>
    <row r="6650" spans="10:10" x14ac:dyDescent="0.25">
      <c r="J6650" s="32"/>
    </row>
    <row r="6651" spans="10:10" x14ac:dyDescent="0.25">
      <c r="J6651" s="32"/>
    </row>
    <row r="6652" spans="10:10" x14ac:dyDescent="0.25">
      <c r="J6652" s="32"/>
    </row>
    <row r="6653" spans="10:10" x14ac:dyDescent="0.25">
      <c r="J6653" s="32"/>
    </row>
    <row r="6654" spans="10:10" x14ac:dyDescent="0.25">
      <c r="J6654" s="32"/>
    </row>
    <row r="6655" spans="10:10" x14ac:dyDescent="0.25">
      <c r="J6655" s="32"/>
    </row>
    <row r="6656" spans="10:10" x14ac:dyDescent="0.25">
      <c r="J6656" s="32"/>
    </row>
    <row r="6657" spans="10:10" x14ac:dyDescent="0.25">
      <c r="J6657" s="32"/>
    </row>
    <row r="6658" spans="10:10" x14ac:dyDescent="0.25">
      <c r="J6658" s="32"/>
    </row>
    <row r="6659" spans="10:10" x14ac:dyDescent="0.25">
      <c r="J6659" s="32"/>
    </row>
    <row r="6660" spans="10:10" x14ac:dyDescent="0.25">
      <c r="J6660" s="32"/>
    </row>
    <row r="6661" spans="10:10" x14ac:dyDescent="0.25">
      <c r="J6661" s="32"/>
    </row>
    <row r="6662" spans="10:10" x14ac:dyDescent="0.25">
      <c r="J6662" s="32"/>
    </row>
    <row r="6663" spans="10:10" x14ac:dyDescent="0.25">
      <c r="J6663" s="32"/>
    </row>
    <row r="6664" spans="10:10" x14ac:dyDescent="0.25">
      <c r="J6664" s="32"/>
    </row>
    <row r="6665" spans="10:10" x14ac:dyDescent="0.25">
      <c r="J6665" s="32"/>
    </row>
    <row r="6666" spans="10:10" x14ac:dyDescent="0.25">
      <c r="J6666" s="32"/>
    </row>
    <row r="6667" spans="10:10" x14ac:dyDescent="0.25">
      <c r="J6667" s="32"/>
    </row>
    <row r="6668" spans="10:10" x14ac:dyDescent="0.25">
      <c r="J6668" s="32"/>
    </row>
    <row r="6669" spans="10:10" x14ac:dyDescent="0.25">
      <c r="J6669" s="32"/>
    </row>
    <row r="6670" spans="10:10" x14ac:dyDescent="0.25">
      <c r="J6670" s="32"/>
    </row>
    <row r="6671" spans="10:10" x14ac:dyDescent="0.25">
      <c r="J6671" s="32"/>
    </row>
    <row r="6672" spans="10:10" x14ac:dyDescent="0.25">
      <c r="J6672" s="32"/>
    </row>
    <row r="6673" spans="10:10" x14ac:dyDescent="0.25">
      <c r="J6673" s="32"/>
    </row>
    <row r="6674" spans="10:10" x14ac:dyDescent="0.25">
      <c r="J6674" s="32"/>
    </row>
    <row r="6675" spans="10:10" x14ac:dyDescent="0.25">
      <c r="J6675" s="32"/>
    </row>
    <row r="6676" spans="10:10" x14ac:dyDescent="0.25">
      <c r="J6676" s="32"/>
    </row>
    <row r="6677" spans="10:10" x14ac:dyDescent="0.25">
      <c r="J6677" s="32"/>
    </row>
    <row r="6678" spans="10:10" x14ac:dyDescent="0.25">
      <c r="J6678" s="32"/>
    </row>
    <row r="6679" spans="10:10" x14ac:dyDescent="0.25">
      <c r="J6679" s="32"/>
    </row>
    <row r="6680" spans="10:10" x14ac:dyDescent="0.25">
      <c r="J6680" s="32"/>
    </row>
    <row r="6681" spans="10:10" x14ac:dyDescent="0.25">
      <c r="J6681" s="32"/>
    </row>
    <row r="6682" spans="10:10" x14ac:dyDescent="0.25">
      <c r="J6682" s="32"/>
    </row>
    <row r="6683" spans="10:10" x14ac:dyDescent="0.25">
      <c r="J6683" s="32"/>
    </row>
    <row r="6684" spans="10:10" x14ac:dyDescent="0.25">
      <c r="J6684" s="32"/>
    </row>
    <row r="6685" spans="10:10" x14ac:dyDescent="0.25">
      <c r="J6685" s="32"/>
    </row>
    <row r="6686" spans="10:10" x14ac:dyDescent="0.25">
      <c r="J6686" s="32"/>
    </row>
    <row r="6687" spans="10:10" x14ac:dyDescent="0.25">
      <c r="J6687" s="32"/>
    </row>
    <row r="6688" spans="10:10" x14ac:dyDescent="0.25">
      <c r="J6688" s="32"/>
    </row>
    <row r="6689" spans="10:10" x14ac:dyDescent="0.25">
      <c r="J6689" s="32"/>
    </row>
    <row r="6690" spans="10:10" x14ac:dyDescent="0.25">
      <c r="J6690" s="32"/>
    </row>
    <row r="6691" spans="10:10" x14ac:dyDescent="0.25">
      <c r="J6691" s="32"/>
    </row>
    <row r="6692" spans="10:10" x14ac:dyDescent="0.25">
      <c r="J6692" s="32"/>
    </row>
    <row r="6693" spans="10:10" x14ac:dyDescent="0.25">
      <c r="J6693" s="32"/>
    </row>
    <row r="6694" spans="10:10" x14ac:dyDescent="0.25">
      <c r="J6694" s="32"/>
    </row>
    <row r="6695" spans="10:10" x14ac:dyDescent="0.25">
      <c r="J6695" s="32"/>
    </row>
    <row r="6696" spans="10:10" x14ac:dyDescent="0.25">
      <c r="J6696" s="32"/>
    </row>
    <row r="6697" spans="10:10" x14ac:dyDescent="0.25">
      <c r="J6697" s="32"/>
    </row>
    <row r="6698" spans="10:10" x14ac:dyDescent="0.25">
      <c r="J6698" s="32"/>
    </row>
    <row r="6699" spans="10:10" x14ac:dyDescent="0.25">
      <c r="J6699" s="32"/>
    </row>
    <row r="6700" spans="10:10" x14ac:dyDescent="0.25">
      <c r="J6700" s="32"/>
    </row>
    <row r="6701" spans="10:10" x14ac:dyDescent="0.25">
      <c r="J6701" s="32"/>
    </row>
    <row r="6702" spans="10:10" x14ac:dyDescent="0.25">
      <c r="J6702" s="32"/>
    </row>
    <row r="6703" spans="10:10" x14ac:dyDescent="0.25">
      <c r="J6703" s="32"/>
    </row>
    <row r="6704" spans="10:10" x14ac:dyDescent="0.25">
      <c r="J6704" s="32"/>
    </row>
    <row r="6705" spans="10:10" x14ac:dyDescent="0.25">
      <c r="J6705" s="32"/>
    </row>
    <row r="6706" spans="10:10" x14ac:dyDescent="0.25">
      <c r="J6706" s="32"/>
    </row>
    <row r="6707" spans="10:10" x14ac:dyDescent="0.25">
      <c r="J6707" s="32"/>
    </row>
    <row r="6708" spans="10:10" x14ac:dyDescent="0.25">
      <c r="J6708" s="32"/>
    </row>
    <row r="6709" spans="10:10" x14ac:dyDescent="0.25">
      <c r="J6709" s="32"/>
    </row>
    <row r="6710" spans="10:10" x14ac:dyDescent="0.25">
      <c r="J6710" s="32"/>
    </row>
    <row r="6711" spans="10:10" x14ac:dyDescent="0.25">
      <c r="J6711" s="32"/>
    </row>
    <row r="6712" spans="10:10" x14ac:dyDescent="0.25">
      <c r="J6712" s="32"/>
    </row>
    <row r="6713" spans="10:10" x14ac:dyDescent="0.25">
      <c r="J6713" s="32"/>
    </row>
    <row r="6714" spans="10:10" x14ac:dyDescent="0.25">
      <c r="J6714" s="32"/>
    </row>
    <row r="6715" spans="10:10" x14ac:dyDescent="0.25">
      <c r="J6715" s="32"/>
    </row>
    <row r="6716" spans="10:10" x14ac:dyDescent="0.25">
      <c r="J6716" s="32"/>
    </row>
    <row r="6717" spans="10:10" x14ac:dyDescent="0.25">
      <c r="J6717" s="32"/>
    </row>
    <row r="6718" spans="10:10" x14ac:dyDescent="0.25">
      <c r="J6718" s="32"/>
    </row>
    <row r="6719" spans="10:10" x14ac:dyDescent="0.25">
      <c r="J6719" s="32"/>
    </row>
    <row r="6720" spans="10:10" x14ac:dyDescent="0.25">
      <c r="J6720" s="32"/>
    </row>
    <row r="6721" spans="10:10" x14ac:dyDescent="0.25">
      <c r="J6721" s="32"/>
    </row>
    <row r="6722" spans="10:10" x14ac:dyDescent="0.25">
      <c r="J6722" s="32"/>
    </row>
    <row r="6723" spans="10:10" x14ac:dyDescent="0.25">
      <c r="J6723" s="32"/>
    </row>
    <row r="6724" spans="10:10" x14ac:dyDescent="0.25">
      <c r="J6724" s="32"/>
    </row>
    <row r="6725" spans="10:10" x14ac:dyDescent="0.25">
      <c r="J6725" s="32"/>
    </row>
    <row r="6726" spans="10:10" x14ac:dyDescent="0.25">
      <c r="J6726" s="32"/>
    </row>
    <row r="6727" spans="10:10" x14ac:dyDescent="0.25">
      <c r="J6727" s="32"/>
    </row>
    <row r="6728" spans="10:10" x14ac:dyDescent="0.25">
      <c r="J6728" s="32"/>
    </row>
    <row r="6729" spans="10:10" x14ac:dyDescent="0.25">
      <c r="J6729" s="32"/>
    </row>
    <row r="6730" spans="10:10" x14ac:dyDescent="0.25">
      <c r="J6730" s="32"/>
    </row>
    <row r="6731" spans="10:10" x14ac:dyDescent="0.25">
      <c r="J6731" s="32"/>
    </row>
    <row r="6732" spans="10:10" x14ac:dyDescent="0.25">
      <c r="J6732" s="32"/>
    </row>
    <row r="6733" spans="10:10" x14ac:dyDescent="0.25">
      <c r="J6733" s="32"/>
    </row>
    <row r="6734" spans="10:10" x14ac:dyDescent="0.25">
      <c r="J6734" s="32"/>
    </row>
    <row r="6735" spans="10:10" x14ac:dyDescent="0.25">
      <c r="J6735" s="32"/>
    </row>
    <row r="6736" spans="10:10" x14ac:dyDescent="0.25">
      <c r="J6736" s="32"/>
    </row>
    <row r="6737" spans="10:10" x14ac:dyDescent="0.25">
      <c r="J6737" s="32"/>
    </row>
    <row r="6738" spans="10:10" x14ac:dyDescent="0.25">
      <c r="J6738" s="32"/>
    </row>
    <row r="6739" spans="10:10" x14ac:dyDescent="0.25">
      <c r="J6739" s="32"/>
    </row>
    <row r="6740" spans="10:10" x14ac:dyDescent="0.25">
      <c r="J6740" s="32"/>
    </row>
    <row r="6741" spans="10:10" x14ac:dyDescent="0.25">
      <c r="J6741" s="32"/>
    </row>
    <row r="6742" spans="10:10" x14ac:dyDescent="0.25">
      <c r="J6742" s="32"/>
    </row>
    <row r="6743" spans="10:10" x14ac:dyDescent="0.25">
      <c r="J6743" s="32"/>
    </row>
    <row r="6744" spans="10:10" x14ac:dyDescent="0.25">
      <c r="J6744" s="32"/>
    </row>
    <row r="6745" spans="10:10" x14ac:dyDescent="0.25">
      <c r="J6745" s="32"/>
    </row>
    <row r="6746" spans="10:10" x14ac:dyDescent="0.25">
      <c r="J6746" s="32"/>
    </row>
    <row r="6747" spans="10:10" x14ac:dyDescent="0.25">
      <c r="J6747" s="32"/>
    </row>
    <row r="6748" spans="10:10" x14ac:dyDescent="0.25">
      <c r="J6748" s="32"/>
    </row>
    <row r="6749" spans="10:10" x14ac:dyDescent="0.25">
      <c r="J6749" s="32"/>
    </row>
    <row r="6750" spans="10:10" x14ac:dyDescent="0.25">
      <c r="J6750" s="32"/>
    </row>
    <row r="6751" spans="10:10" x14ac:dyDescent="0.25">
      <c r="J6751" s="32"/>
    </row>
    <row r="6752" spans="10:10" x14ac:dyDescent="0.25">
      <c r="J6752" s="32"/>
    </row>
    <row r="6753" spans="10:10" x14ac:dyDescent="0.25">
      <c r="J6753" s="32"/>
    </row>
    <row r="6754" spans="10:10" x14ac:dyDescent="0.25">
      <c r="J6754" s="32"/>
    </row>
    <row r="6755" spans="10:10" x14ac:dyDescent="0.25">
      <c r="J6755" s="32"/>
    </row>
    <row r="6756" spans="10:10" x14ac:dyDescent="0.25">
      <c r="J6756" s="32"/>
    </row>
    <row r="6757" spans="10:10" x14ac:dyDescent="0.25">
      <c r="J6757" s="32"/>
    </row>
    <row r="6758" spans="10:10" x14ac:dyDescent="0.25">
      <c r="J6758" s="32"/>
    </row>
    <row r="6759" spans="10:10" x14ac:dyDescent="0.25">
      <c r="J6759" s="32"/>
    </row>
    <row r="6760" spans="10:10" x14ac:dyDescent="0.25">
      <c r="J6760" s="32"/>
    </row>
    <row r="6761" spans="10:10" x14ac:dyDescent="0.25">
      <c r="J6761" s="32"/>
    </row>
    <row r="6762" spans="10:10" x14ac:dyDescent="0.25">
      <c r="J6762" s="32"/>
    </row>
    <row r="6763" spans="10:10" x14ac:dyDescent="0.25">
      <c r="J6763" s="32"/>
    </row>
    <row r="6764" spans="10:10" x14ac:dyDescent="0.25">
      <c r="J6764" s="32"/>
    </row>
    <row r="6765" spans="10:10" x14ac:dyDescent="0.25">
      <c r="J6765" s="32"/>
    </row>
    <row r="6766" spans="10:10" x14ac:dyDescent="0.25">
      <c r="J6766" s="32"/>
    </row>
    <row r="6767" spans="10:10" x14ac:dyDescent="0.25">
      <c r="J6767" s="32"/>
    </row>
    <row r="6768" spans="10:10" x14ac:dyDescent="0.25">
      <c r="J6768" s="32"/>
    </row>
    <row r="6769" spans="10:10" x14ac:dyDescent="0.25">
      <c r="J6769" s="32"/>
    </row>
    <row r="6770" spans="10:10" x14ac:dyDescent="0.25">
      <c r="J6770" s="32"/>
    </row>
    <row r="6771" spans="10:10" x14ac:dyDescent="0.25">
      <c r="J6771" s="32"/>
    </row>
    <row r="6772" spans="10:10" x14ac:dyDescent="0.25">
      <c r="J6772" s="32"/>
    </row>
    <row r="6773" spans="10:10" x14ac:dyDescent="0.25">
      <c r="J6773" s="32"/>
    </row>
    <row r="6774" spans="10:10" x14ac:dyDescent="0.25">
      <c r="J6774" s="32"/>
    </row>
    <row r="6775" spans="10:10" x14ac:dyDescent="0.25">
      <c r="J6775" s="32"/>
    </row>
    <row r="6776" spans="10:10" x14ac:dyDescent="0.25">
      <c r="J6776" s="32"/>
    </row>
    <row r="6777" spans="10:10" x14ac:dyDescent="0.25">
      <c r="J6777" s="32"/>
    </row>
    <row r="6778" spans="10:10" x14ac:dyDescent="0.25">
      <c r="J6778" s="32"/>
    </row>
    <row r="6779" spans="10:10" x14ac:dyDescent="0.25">
      <c r="J6779" s="32"/>
    </row>
    <row r="6780" spans="10:10" x14ac:dyDescent="0.25">
      <c r="J6780" s="32"/>
    </row>
    <row r="6781" spans="10:10" x14ac:dyDescent="0.25">
      <c r="J6781" s="32"/>
    </row>
    <row r="6782" spans="10:10" x14ac:dyDescent="0.25">
      <c r="J6782" s="32"/>
    </row>
    <row r="6783" spans="10:10" x14ac:dyDescent="0.25">
      <c r="J6783" s="32"/>
    </row>
    <row r="6784" spans="10:10" x14ac:dyDescent="0.25">
      <c r="J6784" s="32"/>
    </row>
    <row r="6785" spans="10:10" x14ac:dyDescent="0.25">
      <c r="J6785" s="32"/>
    </row>
    <row r="6786" spans="10:10" x14ac:dyDescent="0.25">
      <c r="J6786" s="32"/>
    </row>
    <row r="6787" spans="10:10" x14ac:dyDescent="0.25">
      <c r="J6787" s="32"/>
    </row>
    <row r="6788" spans="10:10" x14ac:dyDescent="0.25">
      <c r="J6788" s="32"/>
    </row>
    <row r="6789" spans="10:10" x14ac:dyDescent="0.25">
      <c r="J6789" s="32"/>
    </row>
    <row r="6790" spans="10:10" x14ac:dyDescent="0.25">
      <c r="J6790" s="32"/>
    </row>
    <row r="6791" spans="10:10" x14ac:dyDescent="0.25">
      <c r="J6791" s="32"/>
    </row>
    <row r="6792" spans="10:10" x14ac:dyDescent="0.25">
      <c r="J6792" s="32"/>
    </row>
    <row r="6793" spans="10:10" x14ac:dyDescent="0.25">
      <c r="J6793" s="32"/>
    </row>
    <row r="6794" spans="10:10" x14ac:dyDescent="0.25">
      <c r="J6794" s="32"/>
    </row>
    <row r="6795" spans="10:10" x14ac:dyDescent="0.25">
      <c r="J6795" s="32"/>
    </row>
    <row r="6796" spans="10:10" x14ac:dyDescent="0.25">
      <c r="J6796" s="32"/>
    </row>
    <row r="6797" spans="10:10" x14ac:dyDescent="0.25">
      <c r="J6797" s="32"/>
    </row>
    <row r="6798" spans="10:10" x14ac:dyDescent="0.25">
      <c r="J6798" s="32"/>
    </row>
    <row r="6799" spans="10:10" x14ac:dyDescent="0.25">
      <c r="J6799" s="32"/>
    </row>
    <row r="6800" spans="10:10" x14ac:dyDescent="0.25">
      <c r="J6800" s="32"/>
    </row>
    <row r="6801" spans="10:10" x14ac:dyDescent="0.25">
      <c r="J6801" s="32"/>
    </row>
    <row r="6802" spans="10:10" x14ac:dyDescent="0.25">
      <c r="J6802" s="32"/>
    </row>
    <row r="6803" spans="10:10" x14ac:dyDescent="0.25">
      <c r="J6803" s="32"/>
    </row>
    <row r="6804" spans="10:10" x14ac:dyDescent="0.25">
      <c r="J6804" s="32"/>
    </row>
    <row r="6805" spans="10:10" x14ac:dyDescent="0.25">
      <c r="J6805" s="32"/>
    </row>
    <row r="6806" spans="10:10" x14ac:dyDescent="0.25">
      <c r="J6806" s="32"/>
    </row>
    <row r="6807" spans="10:10" x14ac:dyDescent="0.25">
      <c r="J6807" s="32"/>
    </row>
    <row r="6808" spans="10:10" x14ac:dyDescent="0.25">
      <c r="J6808" s="32"/>
    </row>
    <row r="6809" spans="10:10" x14ac:dyDescent="0.25">
      <c r="J6809" s="32"/>
    </row>
    <row r="6810" spans="10:10" x14ac:dyDescent="0.25">
      <c r="J6810" s="32"/>
    </row>
    <row r="6811" spans="10:10" x14ac:dyDescent="0.25">
      <c r="J6811" s="32"/>
    </row>
    <row r="6812" spans="10:10" x14ac:dyDescent="0.25">
      <c r="J6812" s="32"/>
    </row>
    <row r="6813" spans="10:10" x14ac:dyDescent="0.25">
      <c r="J6813" s="32"/>
    </row>
    <row r="6814" spans="10:10" x14ac:dyDescent="0.25">
      <c r="J6814" s="32"/>
    </row>
    <row r="6815" spans="10:10" x14ac:dyDescent="0.25">
      <c r="J6815" s="32"/>
    </row>
    <row r="6816" spans="10:10" x14ac:dyDescent="0.25">
      <c r="J6816" s="32"/>
    </row>
    <row r="6817" spans="10:10" x14ac:dyDescent="0.25">
      <c r="J6817" s="32"/>
    </row>
    <row r="6818" spans="10:10" x14ac:dyDescent="0.25">
      <c r="J6818" s="32"/>
    </row>
    <row r="6819" spans="10:10" x14ac:dyDescent="0.25">
      <c r="J6819" s="32"/>
    </row>
    <row r="6820" spans="10:10" x14ac:dyDescent="0.25">
      <c r="J6820" s="32"/>
    </row>
    <row r="6821" spans="10:10" x14ac:dyDescent="0.25">
      <c r="J6821" s="32"/>
    </row>
    <row r="6822" spans="10:10" x14ac:dyDescent="0.25">
      <c r="J6822" s="32"/>
    </row>
    <row r="6823" spans="10:10" x14ac:dyDescent="0.25">
      <c r="J6823" s="32"/>
    </row>
    <row r="6824" spans="10:10" x14ac:dyDescent="0.25">
      <c r="J6824" s="32"/>
    </row>
    <row r="6825" spans="10:10" x14ac:dyDescent="0.25">
      <c r="J6825" s="32"/>
    </row>
    <row r="6826" spans="10:10" x14ac:dyDescent="0.25">
      <c r="J6826" s="32"/>
    </row>
    <row r="6827" spans="10:10" x14ac:dyDescent="0.25">
      <c r="J6827" s="32"/>
    </row>
    <row r="6828" spans="10:10" x14ac:dyDescent="0.25">
      <c r="J6828" s="32"/>
    </row>
    <row r="6829" spans="10:10" x14ac:dyDescent="0.25">
      <c r="J6829" s="32"/>
    </row>
    <row r="6830" spans="10:10" x14ac:dyDescent="0.25">
      <c r="J6830" s="32"/>
    </row>
    <row r="6831" spans="10:10" x14ac:dyDescent="0.25">
      <c r="J6831" s="32"/>
    </row>
    <row r="6832" spans="10:10" x14ac:dyDescent="0.25">
      <c r="J6832" s="32"/>
    </row>
    <row r="6833" spans="10:10" x14ac:dyDescent="0.25">
      <c r="J6833" s="32"/>
    </row>
    <row r="6834" spans="10:10" x14ac:dyDescent="0.25">
      <c r="J6834" s="32"/>
    </row>
    <row r="6835" spans="10:10" x14ac:dyDescent="0.25">
      <c r="J6835" s="32"/>
    </row>
    <row r="6836" spans="10:10" x14ac:dyDescent="0.25">
      <c r="J6836" s="32"/>
    </row>
    <row r="6837" spans="10:10" x14ac:dyDescent="0.25">
      <c r="J6837" s="32"/>
    </row>
    <row r="6838" spans="10:10" x14ac:dyDescent="0.25">
      <c r="J6838" s="32"/>
    </row>
    <row r="6839" spans="10:10" x14ac:dyDescent="0.25">
      <c r="J6839" s="32"/>
    </row>
    <row r="6840" spans="10:10" x14ac:dyDescent="0.25">
      <c r="J6840" s="32"/>
    </row>
    <row r="6841" spans="10:10" x14ac:dyDescent="0.25">
      <c r="J6841" s="32"/>
    </row>
    <row r="6842" spans="10:10" x14ac:dyDescent="0.25">
      <c r="J6842" s="32"/>
    </row>
    <row r="6843" spans="10:10" x14ac:dyDescent="0.25">
      <c r="J6843" s="32"/>
    </row>
    <row r="6844" spans="10:10" x14ac:dyDescent="0.25">
      <c r="J6844" s="32"/>
    </row>
    <row r="6845" spans="10:10" x14ac:dyDescent="0.25">
      <c r="J6845" s="32"/>
    </row>
    <row r="6846" spans="10:10" x14ac:dyDescent="0.25">
      <c r="J6846" s="32"/>
    </row>
    <row r="6847" spans="10:10" x14ac:dyDescent="0.25">
      <c r="J6847" s="32"/>
    </row>
    <row r="6848" spans="10:10" x14ac:dyDescent="0.25">
      <c r="J6848" s="32"/>
    </row>
    <row r="6849" spans="10:10" x14ac:dyDescent="0.25">
      <c r="J6849" s="32"/>
    </row>
    <row r="6850" spans="10:10" x14ac:dyDescent="0.25">
      <c r="J6850" s="32"/>
    </row>
    <row r="6851" spans="10:10" x14ac:dyDescent="0.25">
      <c r="J6851" s="32"/>
    </row>
    <row r="6852" spans="10:10" x14ac:dyDescent="0.25">
      <c r="J6852" s="32"/>
    </row>
    <row r="6853" spans="10:10" x14ac:dyDescent="0.25">
      <c r="J6853" s="32"/>
    </row>
    <row r="6854" spans="10:10" x14ac:dyDescent="0.25">
      <c r="J6854" s="32"/>
    </row>
    <row r="6855" spans="10:10" x14ac:dyDescent="0.25">
      <c r="J6855" s="32"/>
    </row>
    <row r="6856" spans="10:10" x14ac:dyDescent="0.25">
      <c r="J6856" s="32"/>
    </row>
    <row r="6857" spans="10:10" x14ac:dyDescent="0.25">
      <c r="J6857" s="32"/>
    </row>
    <row r="6858" spans="10:10" x14ac:dyDescent="0.25">
      <c r="J6858" s="32"/>
    </row>
    <row r="6859" spans="10:10" x14ac:dyDescent="0.25">
      <c r="J6859" s="32"/>
    </row>
    <row r="6860" spans="10:10" x14ac:dyDescent="0.25">
      <c r="J6860" s="32"/>
    </row>
    <row r="6861" spans="10:10" x14ac:dyDescent="0.25">
      <c r="J6861" s="32"/>
    </row>
    <row r="6862" spans="10:10" x14ac:dyDescent="0.25">
      <c r="J6862" s="32"/>
    </row>
    <row r="6863" spans="10:10" x14ac:dyDescent="0.25">
      <c r="J6863" s="32"/>
    </row>
    <row r="6864" spans="10:10" x14ac:dyDescent="0.25">
      <c r="J6864" s="32"/>
    </row>
    <row r="6865" spans="10:10" x14ac:dyDescent="0.25">
      <c r="J6865" s="32"/>
    </row>
    <row r="6866" spans="10:10" x14ac:dyDescent="0.25">
      <c r="J6866" s="32"/>
    </row>
    <row r="6867" spans="10:10" x14ac:dyDescent="0.25">
      <c r="J6867" s="32"/>
    </row>
    <row r="6868" spans="10:10" x14ac:dyDescent="0.25">
      <c r="J6868" s="32"/>
    </row>
    <row r="6869" spans="10:10" x14ac:dyDescent="0.25">
      <c r="J6869" s="32"/>
    </row>
    <row r="6870" spans="10:10" x14ac:dyDescent="0.25">
      <c r="J6870" s="32"/>
    </row>
    <row r="6871" spans="10:10" x14ac:dyDescent="0.25">
      <c r="J6871" s="32"/>
    </row>
    <row r="6872" spans="10:10" x14ac:dyDescent="0.25">
      <c r="J6872" s="32"/>
    </row>
    <row r="6873" spans="10:10" x14ac:dyDescent="0.25">
      <c r="J6873" s="32"/>
    </row>
    <row r="6874" spans="10:10" x14ac:dyDescent="0.25">
      <c r="J6874" s="32"/>
    </row>
    <row r="6875" spans="10:10" x14ac:dyDescent="0.25">
      <c r="J6875" s="32"/>
    </row>
    <row r="6876" spans="10:10" x14ac:dyDescent="0.25">
      <c r="J6876" s="32"/>
    </row>
    <row r="6877" spans="10:10" x14ac:dyDescent="0.25">
      <c r="J6877" s="32"/>
    </row>
    <row r="6878" spans="10:10" x14ac:dyDescent="0.25">
      <c r="J6878" s="32"/>
    </row>
    <row r="6879" spans="10:10" x14ac:dyDescent="0.25">
      <c r="J6879" s="32"/>
    </row>
    <row r="6880" spans="10:10" x14ac:dyDescent="0.25">
      <c r="J6880" s="32"/>
    </row>
    <row r="6881" spans="10:10" x14ac:dyDescent="0.25">
      <c r="J6881" s="32"/>
    </row>
    <row r="6882" spans="10:10" x14ac:dyDescent="0.25">
      <c r="J6882" s="32"/>
    </row>
    <row r="6883" spans="10:10" x14ac:dyDescent="0.25">
      <c r="J6883" s="32"/>
    </row>
    <row r="6884" spans="10:10" x14ac:dyDescent="0.25">
      <c r="J6884" s="32"/>
    </row>
    <row r="6885" spans="10:10" x14ac:dyDescent="0.25">
      <c r="J6885" s="32"/>
    </row>
    <row r="6886" spans="10:10" x14ac:dyDescent="0.25">
      <c r="J6886" s="32"/>
    </row>
    <row r="6887" spans="10:10" x14ac:dyDescent="0.25">
      <c r="J6887" s="32"/>
    </row>
    <row r="6888" spans="10:10" x14ac:dyDescent="0.25">
      <c r="J6888" s="32"/>
    </row>
    <row r="6889" spans="10:10" x14ac:dyDescent="0.25">
      <c r="J6889" s="32"/>
    </row>
    <row r="6890" spans="10:10" x14ac:dyDescent="0.25">
      <c r="J6890" s="32"/>
    </row>
    <row r="6891" spans="10:10" x14ac:dyDescent="0.25">
      <c r="J6891" s="32"/>
    </row>
    <row r="6892" spans="10:10" x14ac:dyDescent="0.25">
      <c r="J6892" s="32"/>
    </row>
    <row r="6893" spans="10:10" x14ac:dyDescent="0.25">
      <c r="J6893" s="32"/>
    </row>
    <row r="6894" spans="10:10" x14ac:dyDescent="0.25">
      <c r="J6894" s="32"/>
    </row>
    <row r="6895" spans="10:10" x14ac:dyDescent="0.25">
      <c r="J6895" s="32"/>
    </row>
    <row r="6896" spans="10:10" x14ac:dyDescent="0.25">
      <c r="J6896" s="32"/>
    </row>
    <row r="6897" spans="10:10" x14ac:dyDescent="0.25">
      <c r="J6897" s="32"/>
    </row>
    <row r="6898" spans="10:10" x14ac:dyDescent="0.25">
      <c r="J6898" s="32"/>
    </row>
    <row r="6899" spans="10:10" x14ac:dyDescent="0.25">
      <c r="J6899" s="32"/>
    </row>
    <row r="6900" spans="10:10" x14ac:dyDescent="0.25">
      <c r="J6900" s="32"/>
    </row>
    <row r="6901" spans="10:10" x14ac:dyDescent="0.25">
      <c r="J6901" s="32"/>
    </row>
    <row r="6902" spans="10:10" x14ac:dyDescent="0.25">
      <c r="J6902" s="32"/>
    </row>
    <row r="6903" spans="10:10" x14ac:dyDescent="0.25">
      <c r="J6903" s="32"/>
    </row>
    <row r="6904" spans="10:10" x14ac:dyDescent="0.25">
      <c r="J6904" s="32"/>
    </row>
    <row r="6905" spans="10:10" x14ac:dyDescent="0.25">
      <c r="J6905" s="32"/>
    </row>
    <row r="6906" spans="10:10" x14ac:dyDescent="0.25">
      <c r="J6906" s="32"/>
    </row>
    <row r="6907" spans="10:10" x14ac:dyDescent="0.25">
      <c r="J6907" s="32"/>
    </row>
    <row r="6908" spans="10:10" x14ac:dyDescent="0.25">
      <c r="J6908" s="32"/>
    </row>
    <row r="6909" spans="10:10" x14ac:dyDescent="0.25">
      <c r="J6909" s="32"/>
    </row>
    <row r="6910" spans="10:10" x14ac:dyDescent="0.25">
      <c r="J6910" s="32"/>
    </row>
    <row r="6911" spans="10:10" x14ac:dyDescent="0.25">
      <c r="J6911" s="32"/>
    </row>
    <row r="6912" spans="10:10" x14ac:dyDescent="0.25">
      <c r="J6912" s="32"/>
    </row>
    <row r="6913" spans="10:10" x14ac:dyDescent="0.25">
      <c r="J6913" s="32"/>
    </row>
    <row r="6914" spans="10:10" x14ac:dyDescent="0.25">
      <c r="J6914" s="32"/>
    </row>
    <row r="6915" spans="10:10" x14ac:dyDescent="0.25">
      <c r="J6915" s="32"/>
    </row>
    <row r="6916" spans="10:10" x14ac:dyDescent="0.25">
      <c r="J6916" s="32"/>
    </row>
    <row r="6917" spans="10:10" x14ac:dyDescent="0.25">
      <c r="J6917" s="32"/>
    </row>
    <row r="6918" spans="10:10" x14ac:dyDescent="0.25">
      <c r="J6918" s="32"/>
    </row>
    <row r="6919" spans="10:10" x14ac:dyDescent="0.25">
      <c r="J6919" s="32"/>
    </row>
    <row r="6920" spans="10:10" x14ac:dyDescent="0.25">
      <c r="J6920" s="32"/>
    </row>
    <row r="6921" spans="10:10" x14ac:dyDescent="0.25">
      <c r="J6921" s="32"/>
    </row>
    <row r="6922" spans="10:10" x14ac:dyDescent="0.25">
      <c r="J6922" s="32"/>
    </row>
    <row r="6923" spans="10:10" x14ac:dyDescent="0.25">
      <c r="J6923" s="32"/>
    </row>
    <row r="6924" spans="10:10" x14ac:dyDescent="0.25">
      <c r="J6924" s="32"/>
    </row>
    <row r="6925" spans="10:10" x14ac:dyDescent="0.25">
      <c r="J6925" s="32"/>
    </row>
    <row r="6926" spans="10:10" x14ac:dyDescent="0.25">
      <c r="J6926" s="32"/>
    </row>
    <row r="6927" spans="10:10" x14ac:dyDescent="0.25">
      <c r="J6927" s="32"/>
    </row>
    <row r="6928" spans="10:10" x14ac:dyDescent="0.25">
      <c r="J6928" s="32"/>
    </row>
    <row r="6929" spans="10:10" x14ac:dyDescent="0.25">
      <c r="J6929" s="32"/>
    </row>
    <row r="6930" spans="10:10" x14ac:dyDescent="0.25">
      <c r="J6930" s="32"/>
    </row>
    <row r="6931" spans="10:10" x14ac:dyDescent="0.25">
      <c r="J6931" s="32"/>
    </row>
    <row r="6932" spans="10:10" x14ac:dyDescent="0.25">
      <c r="J6932" s="32"/>
    </row>
    <row r="6933" spans="10:10" x14ac:dyDescent="0.25">
      <c r="J6933" s="32"/>
    </row>
    <row r="6934" spans="10:10" x14ac:dyDescent="0.25">
      <c r="J6934" s="32"/>
    </row>
    <row r="6935" spans="10:10" x14ac:dyDescent="0.25">
      <c r="J6935" s="32"/>
    </row>
    <row r="6936" spans="10:10" x14ac:dyDescent="0.25">
      <c r="J6936" s="32"/>
    </row>
    <row r="6937" spans="10:10" x14ac:dyDescent="0.25">
      <c r="J6937" s="32"/>
    </row>
    <row r="6938" spans="10:10" x14ac:dyDescent="0.25">
      <c r="J6938" s="32"/>
    </row>
    <row r="6939" spans="10:10" x14ac:dyDescent="0.25">
      <c r="J6939" s="32"/>
    </row>
    <row r="6940" spans="10:10" x14ac:dyDescent="0.25">
      <c r="J6940" s="32"/>
    </row>
    <row r="6941" spans="10:10" x14ac:dyDescent="0.25">
      <c r="J6941" s="32"/>
    </row>
    <row r="6942" spans="10:10" x14ac:dyDescent="0.25">
      <c r="J6942" s="32"/>
    </row>
    <row r="6943" spans="10:10" x14ac:dyDescent="0.25">
      <c r="J6943" s="32"/>
    </row>
    <row r="6944" spans="10:10" x14ac:dyDescent="0.25">
      <c r="J6944" s="32"/>
    </row>
    <row r="6945" spans="10:10" x14ac:dyDescent="0.25">
      <c r="J6945" s="32"/>
    </row>
    <row r="6946" spans="10:10" x14ac:dyDescent="0.25">
      <c r="J6946" s="32"/>
    </row>
    <row r="6947" spans="10:10" x14ac:dyDescent="0.25">
      <c r="J6947" s="32"/>
    </row>
    <row r="6948" spans="10:10" x14ac:dyDescent="0.25">
      <c r="J6948" s="32"/>
    </row>
    <row r="6949" spans="10:10" x14ac:dyDescent="0.25">
      <c r="J6949" s="32"/>
    </row>
    <row r="6950" spans="10:10" x14ac:dyDescent="0.25">
      <c r="J6950" s="32"/>
    </row>
    <row r="6951" spans="10:10" x14ac:dyDescent="0.25">
      <c r="J6951" s="32"/>
    </row>
    <row r="6952" spans="10:10" x14ac:dyDescent="0.25">
      <c r="J6952" s="32"/>
    </row>
    <row r="6953" spans="10:10" x14ac:dyDescent="0.25">
      <c r="J6953" s="32"/>
    </row>
    <row r="6954" spans="10:10" x14ac:dyDescent="0.25">
      <c r="J6954" s="32"/>
    </row>
    <row r="6955" spans="10:10" x14ac:dyDescent="0.25">
      <c r="J6955" s="32"/>
    </row>
    <row r="6956" spans="10:10" x14ac:dyDescent="0.25">
      <c r="J6956" s="32"/>
    </row>
    <row r="6957" spans="10:10" x14ac:dyDescent="0.25">
      <c r="J6957" s="32"/>
    </row>
    <row r="6958" spans="10:10" x14ac:dyDescent="0.25">
      <c r="J6958" s="32"/>
    </row>
    <row r="6959" spans="10:10" x14ac:dyDescent="0.25">
      <c r="J6959" s="32"/>
    </row>
    <row r="6960" spans="10:10" x14ac:dyDescent="0.25">
      <c r="J6960" s="32"/>
    </row>
    <row r="6961" spans="10:10" x14ac:dyDescent="0.25">
      <c r="J6961" s="32"/>
    </row>
    <row r="6962" spans="10:10" x14ac:dyDescent="0.25">
      <c r="J6962" s="32"/>
    </row>
    <row r="6963" spans="10:10" x14ac:dyDescent="0.25">
      <c r="J6963" s="32"/>
    </row>
    <row r="6964" spans="10:10" x14ac:dyDescent="0.25">
      <c r="J6964" s="32"/>
    </row>
    <row r="6965" spans="10:10" x14ac:dyDescent="0.25">
      <c r="J6965" s="32"/>
    </row>
    <row r="6966" spans="10:10" x14ac:dyDescent="0.25">
      <c r="J6966" s="32"/>
    </row>
    <row r="6967" spans="10:10" x14ac:dyDescent="0.25">
      <c r="J6967" s="32"/>
    </row>
    <row r="6968" spans="10:10" x14ac:dyDescent="0.25">
      <c r="J6968" s="32"/>
    </row>
    <row r="6969" spans="10:10" x14ac:dyDescent="0.25">
      <c r="J6969" s="32"/>
    </row>
    <row r="6970" spans="10:10" x14ac:dyDescent="0.25">
      <c r="J6970" s="32"/>
    </row>
    <row r="6971" spans="10:10" x14ac:dyDescent="0.25">
      <c r="J6971" s="32"/>
    </row>
    <row r="6972" spans="10:10" x14ac:dyDescent="0.25">
      <c r="J6972" s="32"/>
    </row>
    <row r="6973" spans="10:10" x14ac:dyDescent="0.25">
      <c r="J6973" s="32"/>
    </row>
    <row r="6974" spans="10:10" x14ac:dyDescent="0.25">
      <c r="J6974" s="32"/>
    </row>
    <row r="6975" spans="10:10" x14ac:dyDescent="0.25">
      <c r="J6975" s="32"/>
    </row>
    <row r="6976" spans="10:10" x14ac:dyDescent="0.25">
      <c r="J6976" s="32"/>
    </row>
    <row r="6977" spans="10:10" x14ac:dyDescent="0.25">
      <c r="J6977" s="32"/>
    </row>
    <row r="6978" spans="10:10" x14ac:dyDescent="0.25">
      <c r="J6978" s="32"/>
    </row>
    <row r="6979" spans="10:10" x14ac:dyDescent="0.25">
      <c r="J6979" s="32"/>
    </row>
    <row r="6980" spans="10:10" x14ac:dyDescent="0.25">
      <c r="J6980" s="32"/>
    </row>
    <row r="6981" spans="10:10" x14ac:dyDescent="0.25">
      <c r="J6981" s="32"/>
    </row>
    <row r="6982" spans="10:10" x14ac:dyDescent="0.25">
      <c r="J6982" s="32"/>
    </row>
    <row r="6983" spans="10:10" x14ac:dyDescent="0.25">
      <c r="J6983" s="32"/>
    </row>
    <row r="6984" spans="10:10" x14ac:dyDescent="0.25">
      <c r="J6984" s="32"/>
    </row>
    <row r="6985" spans="10:10" x14ac:dyDescent="0.25">
      <c r="J6985" s="32"/>
    </row>
    <row r="6986" spans="10:10" x14ac:dyDescent="0.25">
      <c r="J6986" s="32"/>
    </row>
    <row r="6987" spans="10:10" x14ac:dyDescent="0.25">
      <c r="J6987" s="32"/>
    </row>
    <row r="6988" spans="10:10" x14ac:dyDescent="0.25">
      <c r="J6988" s="32"/>
    </row>
    <row r="6989" spans="10:10" x14ac:dyDescent="0.25">
      <c r="J6989" s="32"/>
    </row>
    <row r="6990" spans="10:10" x14ac:dyDescent="0.25">
      <c r="J6990" s="32"/>
    </row>
    <row r="6991" spans="10:10" x14ac:dyDescent="0.25">
      <c r="J6991" s="32"/>
    </row>
    <row r="6992" spans="10:10" x14ac:dyDescent="0.25">
      <c r="J6992" s="32"/>
    </row>
    <row r="6993" spans="10:10" x14ac:dyDescent="0.25">
      <c r="J6993" s="32"/>
    </row>
    <row r="6994" spans="10:10" x14ac:dyDescent="0.25">
      <c r="J6994" s="32"/>
    </row>
    <row r="6995" spans="10:10" x14ac:dyDescent="0.25">
      <c r="J6995" s="32"/>
    </row>
    <row r="6996" spans="10:10" x14ac:dyDescent="0.25">
      <c r="J6996" s="32"/>
    </row>
    <row r="6997" spans="10:10" x14ac:dyDescent="0.25">
      <c r="J6997" s="32"/>
    </row>
    <row r="6998" spans="10:10" x14ac:dyDescent="0.25">
      <c r="J6998" s="32"/>
    </row>
    <row r="6999" spans="10:10" x14ac:dyDescent="0.25">
      <c r="J6999" s="32"/>
    </row>
    <row r="7000" spans="10:10" x14ac:dyDescent="0.25">
      <c r="J7000" s="32"/>
    </row>
    <row r="7001" spans="10:10" x14ac:dyDescent="0.25">
      <c r="J7001" s="32"/>
    </row>
    <row r="7002" spans="10:10" x14ac:dyDescent="0.25">
      <c r="J7002" s="32"/>
    </row>
    <row r="7003" spans="10:10" x14ac:dyDescent="0.25">
      <c r="J7003" s="32"/>
    </row>
    <row r="7004" spans="10:10" x14ac:dyDescent="0.25">
      <c r="J7004" s="32"/>
    </row>
    <row r="7005" spans="10:10" x14ac:dyDescent="0.25">
      <c r="J7005" s="32"/>
    </row>
    <row r="7006" spans="10:10" x14ac:dyDescent="0.25">
      <c r="J7006" s="32"/>
    </row>
    <row r="7007" spans="10:10" x14ac:dyDescent="0.25">
      <c r="J7007" s="32"/>
    </row>
    <row r="7008" spans="10:10" x14ac:dyDescent="0.25">
      <c r="J7008" s="32"/>
    </row>
    <row r="7009" spans="10:10" x14ac:dyDescent="0.25">
      <c r="J7009" s="32"/>
    </row>
    <row r="7010" spans="10:10" x14ac:dyDescent="0.25">
      <c r="J7010" s="32"/>
    </row>
    <row r="7011" spans="10:10" x14ac:dyDescent="0.25">
      <c r="J7011" s="32"/>
    </row>
    <row r="7012" spans="10:10" x14ac:dyDescent="0.25">
      <c r="J7012" s="32"/>
    </row>
    <row r="7013" spans="10:10" x14ac:dyDescent="0.25">
      <c r="J7013" s="32"/>
    </row>
    <row r="7014" spans="10:10" x14ac:dyDescent="0.25">
      <c r="J7014" s="32"/>
    </row>
    <row r="7015" spans="10:10" x14ac:dyDescent="0.25">
      <c r="J7015" s="32"/>
    </row>
    <row r="7016" spans="10:10" x14ac:dyDescent="0.25">
      <c r="J7016" s="32"/>
    </row>
    <row r="7017" spans="10:10" x14ac:dyDescent="0.25">
      <c r="J7017" s="32"/>
    </row>
    <row r="7018" spans="10:10" x14ac:dyDescent="0.25">
      <c r="J7018" s="32"/>
    </row>
    <row r="7019" spans="10:10" x14ac:dyDescent="0.25">
      <c r="J7019" s="32"/>
    </row>
    <row r="7020" spans="10:10" x14ac:dyDescent="0.25">
      <c r="J7020" s="32"/>
    </row>
    <row r="7021" spans="10:10" x14ac:dyDescent="0.25">
      <c r="J7021" s="32"/>
    </row>
    <row r="7022" spans="10:10" x14ac:dyDescent="0.25">
      <c r="J7022" s="32"/>
    </row>
    <row r="7023" spans="10:10" x14ac:dyDescent="0.25">
      <c r="J7023" s="32"/>
    </row>
    <row r="7024" spans="10:10" x14ac:dyDescent="0.25">
      <c r="J7024" s="32"/>
    </row>
    <row r="7025" spans="10:10" x14ac:dyDescent="0.25">
      <c r="J7025" s="32"/>
    </row>
    <row r="7026" spans="10:10" x14ac:dyDescent="0.25">
      <c r="J7026" s="32"/>
    </row>
    <row r="7027" spans="10:10" x14ac:dyDescent="0.25">
      <c r="J7027" s="32"/>
    </row>
    <row r="7028" spans="10:10" x14ac:dyDescent="0.25">
      <c r="J7028" s="32"/>
    </row>
    <row r="7029" spans="10:10" x14ac:dyDescent="0.25">
      <c r="J7029" s="32"/>
    </row>
    <row r="7030" spans="10:10" x14ac:dyDescent="0.25">
      <c r="J7030" s="32"/>
    </row>
    <row r="7031" spans="10:10" x14ac:dyDescent="0.25">
      <c r="J7031" s="32"/>
    </row>
    <row r="7032" spans="10:10" x14ac:dyDescent="0.25">
      <c r="J7032" s="32"/>
    </row>
    <row r="7033" spans="10:10" x14ac:dyDescent="0.25">
      <c r="J7033" s="32"/>
    </row>
    <row r="7034" spans="10:10" x14ac:dyDescent="0.25">
      <c r="J7034" s="32"/>
    </row>
    <row r="7035" spans="10:10" x14ac:dyDescent="0.25">
      <c r="J7035" s="32"/>
    </row>
    <row r="7036" spans="10:10" x14ac:dyDescent="0.25">
      <c r="J7036" s="32"/>
    </row>
    <row r="7037" spans="10:10" x14ac:dyDescent="0.25">
      <c r="J7037" s="32"/>
    </row>
    <row r="7038" spans="10:10" x14ac:dyDescent="0.25">
      <c r="J7038" s="32"/>
    </row>
    <row r="7039" spans="10:10" x14ac:dyDescent="0.25">
      <c r="J7039" s="32"/>
    </row>
    <row r="7040" spans="10:10" x14ac:dyDescent="0.25">
      <c r="J7040" s="32"/>
    </row>
    <row r="7041" spans="10:10" x14ac:dyDescent="0.25">
      <c r="J7041" s="32"/>
    </row>
    <row r="7042" spans="10:10" x14ac:dyDescent="0.25">
      <c r="J7042" s="32"/>
    </row>
    <row r="7043" spans="10:10" x14ac:dyDescent="0.25">
      <c r="J7043" s="32"/>
    </row>
    <row r="7044" spans="10:10" x14ac:dyDescent="0.25">
      <c r="J7044" s="32"/>
    </row>
    <row r="7045" spans="10:10" x14ac:dyDescent="0.25">
      <c r="J7045" s="32"/>
    </row>
    <row r="7046" spans="10:10" x14ac:dyDescent="0.25">
      <c r="J7046" s="32"/>
    </row>
    <row r="7047" spans="10:10" x14ac:dyDescent="0.25">
      <c r="J7047" s="32"/>
    </row>
    <row r="7048" spans="10:10" x14ac:dyDescent="0.25">
      <c r="J7048" s="32"/>
    </row>
    <row r="7049" spans="10:10" x14ac:dyDescent="0.25">
      <c r="J7049" s="32"/>
    </row>
    <row r="7050" spans="10:10" x14ac:dyDescent="0.25">
      <c r="J7050" s="32"/>
    </row>
    <row r="7051" spans="10:10" x14ac:dyDescent="0.25">
      <c r="J7051" s="32"/>
    </row>
    <row r="7052" spans="10:10" x14ac:dyDescent="0.25">
      <c r="J7052" s="32"/>
    </row>
    <row r="7053" spans="10:10" x14ac:dyDescent="0.25">
      <c r="J7053" s="32"/>
    </row>
    <row r="7054" spans="10:10" x14ac:dyDescent="0.25">
      <c r="J7054" s="32"/>
    </row>
    <row r="7055" spans="10:10" x14ac:dyDescent="0.25">
      <c r="J7055" s="32"/>
    </row>
    <row r="7056" spans="10:10" x14ac:dyDescent="0.25">
      <c r="J7056" s="32"/>
    </row>
    <row r="7057" spans="10:10" x14ac:dyDescent="0.25">
      <c r="J7057" s="32"/>
    </row>
    <row r="7058" spans="10:10" x14ac:dyDescent="0.25">
      <c r="J7058" s="32"/>
    </row>
    <row r="7059" spans="10:10" x14ac:dyDescent="0.25">
      <c r="J7059" s="32"/>
    </row>
    <row r="7060" spans="10:10" x14ac:dyDescent="0.25">
      <c r="J7060" s="32"/>
    </row>
    <row r="7061" spans="10:10" x14ac:dyDescent="0.25">
      <c r="J7061" s="32"/>
    </row>
    <row r="7062" spans="10:10" x14ac:dyDescent="0.25">
      <c r="J7062" s="32"/>
    </row>
    <row r="7063" spans="10:10" x14ac:dyDescent="0.25">
      <c r="J7063" s="32"/>
    </row>
    <row r="7064" spans="10:10" x14ac:dyDescent="0.25">
      <c r="J7064" s="32"/>
    </row>
    <row r="7065" spans="10:10" x14ac:dyDescent="0.25">
      <c r="J7065" s="32"/>
    </row>
    <row r="7066" spans="10:10" x14ac:dyDescent="0.25">
      <c r="J7066" s="32"/>
    </row>
    <row r="7067" spans="10:10" x14ac:dyDescent="0.25">
      <c r="J7067" s="32"/>
    </row>
    <row r="7068" spans="10:10" x14ac:dyDescent="0.25">
      <c r="J7068" s="32"/>
    </row>
    <row r="7069" spans="10:10" x14ac:dyDescent="0.25">
      <c r="J7069" s="32"/>
    </row>
    <row r="7070" spans="10:10" x14ac:dyDescent="0.25">
      <c r="J7070" s="32"/>
    </row>
    <row r="7071" spans="10:10" x14ac:dyDescent="0.25">
      <c r="J7071" s="32"/>
    </row>
    <row r="7072" spans="10:10" x14ac:dyDescent="0.25">
      <c r="J7072" s="32"/>
    </row>
    <row r="7073" spans="10:10" x14ac:dyDescent="0.25">
      <c r="J7073" s="32"/>
    </row>
    <row r="7074" spans="10:10" x14ac:dyDescent="0.25">
      <c r="J7074" s="32"/>
    </row>
    <row r="7075" spans="10:10" x14ac:dyDescent="0.25">
      <c r="J7075" s="32"/>
    </row>
    <row r="7076" spans="10:10" x14ac:dyDescent="0.25">
      <c r="J7076" s="32"/>
    </row>
    <row r="7077" spans="10:10" x14ac:dyDescent="0.25">
      <c r="J7077" s="32"/>
    </row>
    <row r="7078" spans="10:10" x14ac:dyDescent="0.25">
      <c r="J7078" s="32"/>
    </row>
    <row r="7079" spans="10:10" x14ac:dyDescent="0.25">
      <c r="J7079" s="32"/>
    </row>
    <row r="7080" spans="10:10" x14ac:dyDescent="0.25">
      <c r="J7080" s="32"/>
    </row>
    <row r="7081" spans="10:10" x14ac:dyDescent="0.25">
      <c r="J7081" s="32"/>
    </row>
    <row r="7082" spans="10:10" x14ac:dyDescent="0.25">
      <c r="J7082" s="32"/>
    </row>
    <row r="7083" spans="10:10" x14ac:dyDescent="0.25">
      <c r="J7083" s="32"/>
    </row>
    <row r="7084" spans="10:10" x14ac:dyDescent="0.25">
      <c r="J7084" s="32"/>
    </row>
    <row r="7085" spans="10:10" x14ac:dyDescent="0.25">
      <c r="J7085" s="32"/>
    </row>
    <row r="7086" spans="10:10" x14ac:dyDescent="0.25">
      <c r="J7086" s="32"/>
    </row>
    <row r="7087" spans="10:10" x14ac:dyDescent="0.25">
      <c r="J7087" s="32"/>
    </row>
    <row r="7088" spans="10:10" x14ac:dyDescent="0.25">
      <c r="J7088" s="32"/>
    </row>
    <row r="7089" spans="10:10" x14ac:dyDescent="0.25">
      <c r="J7089" s="32"/>
    </row>
    <row r="7090" spans="10:10" x14ac:dyDescent="0.25">
      <c r="J7090" s="32"/>
    </row>
    <row r="7091" spans="10:10" x14ac:dyDescent="0.25">
      <c r="J7091" s="32"/>
    </row>
    <row r="7092" spans="10:10" x14ac:dyDescent="0.25">
      <c r="J7092" s="32"/>
    </row>
    <row r="7093" spans="10:10" x14ac:dyDescent="0.25">
      <c r="J7093" s="32"/>
    </row>
    <row r="7094" spans="10:10" x14ac:dyDescent="0.25">
      <c r="J7094" s="32"/>
    </row>
    <row r="7095" spans="10:10" x14ac:dyDescent="0.25">
      <c r="J7095" s="32"/>
    </row>
    <row r="7096" spans="10:10" x14ac:dyDescent="0.25">
      <c r="J7096" s="32"/>
    </row>
    <row r="7097" spans="10:10" x14ac:dyDescent="0.25">
      <c r="J7097" s="32"/>
    </row>
    <row r="7098" spans="10:10" x14ac:dyDescent="0.25">
      <c r="J7098" s="32"/>
    </row>
    <row r="7099" spans="10:10" x14ac:dyDescent="0.25">
      <c r="J7099" s="32"/>
    </row>
    <row r="7100" spans="10:10" x14ac:dyDescent="0.25">
      <c r="J7100" s="32"/>
    </row>
    <row r="7101" spans="10:10" x14ac:dyDescent="0.25">
      <c r="J7101" s="32"/>
    </row>
    <row r="7102" spans="10:10" x14ac:dyDescent="0.25">
      <c r="J7102" s="32"/>
    </row>
    <row r="7103" spans="10:10" x14ac:dyDescent="0.25">
      <c r="J7103" s="32"/>
    </row>
    <row r="7104" spans="10:10" x14ac:dyDescent="0.25">
      <c r="J7104" s="32"/>
    </row>
    <row r="7105" spans="10:10" x14ac:dyDescent="0.25">
      <c r="J7105" s="32"/>
    </row>
    <row r="7106" spans="10:10" x14ac:dyDescent="0.25">
      <c r="J7106" s="32"/>
    </row>
    <row r="7107" spans="10:10" x14ac:dyDescent="0.25">
      <c r="J7107" s="32"/>
    </row>
    <row r="7108" spans="10:10" x14ac:dyDescent="0.25">
      <c r="J7108" s="32"/>
    </row>
    <row r="7109" spans="10:10" x14ac:dyDescent="0.25">
      <c r="J7109" s="32"/>
    </row>
    <row r="7110" spans="10:10" x14ac:dyDescent="0.25">
      <c r="J7110" s="32"/>
    </row>
    <row r="7111" spans="10:10" x14ac:dyDescent="0.25">
      <c r="J7111" s="32"/>
    </row>
    <row r="7112" spans="10:10" x14ac:dyDescent="0.25">
      <c r="J7112" s="32"/>
    </row>
    <row r="7113" spans="10:10" x14ac:dyDescent="0.25">
      <c r="J7113" s="32"/>
    </row>
    <row r="7114" spans="10:10" x14ac:dyDescent="0.25">
      <c r="J7114" s="32"/>
    </row>
    <row r="7115" spans="10:10" x14ac:dyDescent="0.25">
      <c r="J7115" s="32"/>
    </row>
    <row r="7116" spans="10:10" x14ac:dyDescent="0.25">
      <c r="J7116" s="32"/>
    </row>
    <row r="7117" spans="10:10" x14ac:dyDescent="0.25">
      <c r="J7117" s="32"/>
    </row>
    <row r="7118" spans="10:10" x14ac:dyDescent="0.25">
      <c r="J7118" s="32"/>
    </row>
    <row r="7119" spans="10:10" x14ac:dyDescent="0.25">
      <c r="J7119" s="32"/>
    </row>
    <row r="7120" spans="10:10" x14ac:dyDescent="0.25">
      <c r="J7120" s="32"/>
    </row>
    <row r="7121" spans="10:10" x14ac:dyDescent="0.25">
      <c r="J7121" s="32"/>
    </row>
    <row r="7122" spans="10:10" x14ac:dyDescent="0.25">
      <c r="J7122" s="32"/>
    </row>
    <row r="7123" spans="10:10" x14ac:dyDescent="0.25">
      <c r="J7123" s="32"/>
    </row>
    <row r="7124" spans="10:10" x14ac:dyDescent="0.25">
      <c r="J7124" s="32"/>
    </row>
    <row r="7125" spans="10:10" x14ac:dyDescent="0.25">
      <c r="J7125" s="32"/>
    </row>
    <row r="7126" spans="10:10" x14ac:dyDescent="0.25">
      <c r="J7126" s="32"/>
    </row>
    <row r="7127" spans="10:10" x14ac:dyDescent="0.25">
      <c r="J7127" s="32"/>
    </row>
    <row r="7128" spans="10:10" x14ac:dyDescent="0.25">
      <c r="J7128" s="32"/>
    </row>
    <row r="7129" spans="10:10" x14ac:dyDescent="0.25">
      <c r="J7129" s="32"/>
    </row>
    <row r="7130" spans="10:10" x14ac:dyDescent="0.25">
      <c r="J7130" s="32"/>
    </row>
    <row r="7131" spans="10:10" x14ac:dyDescent="0.25">
      <c r="J7131" s="32"/>
    </row>
    <row r="7132" spans="10:10" x14ac:dyDescent="0.25">
      <c r="J7132" s="32"/>
    </row>
    <row r="7133" spans="10:10" x14ac:dyDescent="0.25">
      <c r="J7133" s="32"/>
    </row>
    <row r="7134" spans="10:10" x14ac:dyDescent="0.25">
      <c r="J7134" s="32"/>
    </row>
    <row r="7135" spans="10:10" x14ac:dyDescent="0.25">
      <c r="J7135" s="32"/>
    </row>
    <row r="7136" spans="10:10" x14ac:dyDescent="0.25">
      <c r="J7136" s="32"/>
    </row>
    <row r="7137" spans="10:10" x14ac:dyDescent="0.25">
      <c r="J7137" s="32"/>
    </row>
    <row r="7138" spans="10:10" x14ac:dyDescent="0.25">
      <c r="J7138" s="32"/>
    </row>
    <row r="7139" spans="10:10" x14ac:dyDescent="0.25">
      <c r="J7139" s="32"/>
    </row>
    <row r="7140" spans="10:10" x14ac:dyDescent="0.25">
      <c r="J7140" s="32"/>
    </row>
    <row r="7141" spans="10:10" x14ac:dyDescent="0.25">
      <c r="J7141" s="32"/>
    </row>
    <row r="7142" spans="10:10" x14ac:dyDescent="0.25">
      <c r="J7142" s="32"/>
    </row>
    <row r="7143" spans="10:10" x14ac:dyDescent="0.25">
      <c r="J7143" s="32"/>
    </row>
    <row r="7144" spans="10:10" x14ac:dyDescent="0.25">
      <c r="J7144" s="32"/>
    </row>
    <row r="7145" spans="10:10" x14ac:dyDescent="0.25">
      <c r="J7145" s="32"/>
    </row>
    <row r="7146" spans="10:10" x14ac:dyDescent="0.25">
      <c r="J7146" s="32"/>
    </row>
    <row r="7147" spans="10:10" x14ac:dyDescent="0.25">
      <c r="J7147" s="32"/>
    </row>
    <row r="7148" spans="10:10" x14ac:dyDescent="0.25">
      <c r="J7148" s="32"/>
    </row>
    <row r="7149" spans="10:10" x14ac:dyDescent="0.25">
      <c r="J7149" s="32"/>
    </row>
    <row r="7150" spans="10:10" x14ac:dyDescent="0.25">
      <c r="J7150" s="32"/>
    </row>
    <row r="7151" spans="10:10" x14ac:dyDescent="0.25">
      <c r="J7151" s="32"/>
    </row>
    <row r="7152" spans="10:10" x14ac:dyDescent="0.25">
      <c r="J7152" s="32"/>
    </row>
    <row r="7153" spans="10:10" x14ac:dyDescent="0.25">
      <c r="J7153" s="32"/>
    </row>
    <row r="7154" spans="10:10" x14ac:dyDescent="0.25">
      <c r="J7154" s="32"/>
    </row>
    <row r="7155" spans="10:10" x14ac:dyDescent="0.25">
      <c r="J7155" s="32"/>
    </row>
    <row r="7156" spans="10:10" x14ac:dyDescent="0.25">
      <c r="J7156" s="32"/>
    </row>
    <row r="7157" spans="10:10" x14ac:dyDescent="0.25">
      <c r="J7157" s="32"/>
    </row>
    <row r="7158" spans="10:10" x14ac:dyDescent="0.25">
      <c r="J7158" s="32"/>
    </row>
    <row r="7159" spans="10:10" x14ac:dyDescent="0.25">
      <c r="J7159" s="32"/>
    </row>
    <row r="7160" spans="10:10" x14ac:dyDescent="0.25">
      <c r="J7160" s="32"/>
    </row>
    <row r="7161" spans="10:10" x14ac:dyDescent="0.25">
      <c r="J7161" s="32"/>
    </row>
    <row r="7162" spans="10:10" x14ac:dyDescent="0.25">
      <c r="J7162" s="32"/>
    </row>
    <row r="7163" spans="10:10" x14ac:dyDescent="0.25">
      <c r="J7163" s="32"/>
    </row>
    <row r="7164" spans="10:10" x14ac:dyDescent="0.25">
      <c r="J7164" s="32"/>
    </row>
    <row r="7165" spans="10:10" x14ac:dyDescent="0.25">
      <c r="J7165" s="32"/>
    </row>
    <row r="7166" spans="10:10" x14ac:dyDescent="0.25">
      <c r="J7166" s="32"/>
    </row>
    <row r="7167" spans="10:10" x14ac:dyDescent="0.25">
      <c r="J7167" s="32"/>
    </row>
    <row r="7168" spans="10:10" x14ac:dyDescent="0.25">
      <c r="J7168" s="32"/>
    </row>
    <row r="7169" spans="10:10" x14ac:dyDescent="0.25">
      <c r="J7169" s="32"/>
    </row>
    <row r="7170" spans="10:10" x14ac:dyDescent="0.25">
      <c r="J7170" s="32"/>
    </row>
    <row r="7171" spans="10:10" x14ac:dyDescent="0.25">
      <c r="J7171" s="32"/>
    </row>
    <row r="7172" spans="10:10" x14ac:dyDescent="0.25">
      <c r="J7172" s="32"/>
    </row>
    <row r="7173" spans="10:10" x14ac:dyDescent="0.25">
      <c r="J7173" s="32"/>
    </row>
    <row r="7174" spans="10:10" x14ac:dyDescent="0.25">
      <c r="J7174" s="32"/>
    </row>
    <row r="7175" spans="10:10" x14ac:dyDescent="0.25">
      <c r="J7175" s="32"/>
    </row>
    <row r="7176" spans="10:10" x14ac:dyDescent="0.25">
      <c r="J7176" s="32"/>
    </row>
    <row r="7177" spans="10:10" x14ac:dyDescent="0.25">
      <c r="J7177" s="32"/>
    </row>
    <row r="7178" spans="10:10" x14ac:dyDescent="0.25">
      <c r="J7178" s="32"/>
    </row>
    <row r="7179" spans="10:10" x14ac:dyDescent="0.25">
      <c r="J7179" s="32"/>
    </row>
    <row r="7180" spans="10:10" x14ac:dyDescent="0.25">
      <c r="J7180" s="32"/>
    </row>
    <row r="7181" spans="10:10" x14ac:dyDescent="0.25">
      <c r="J7181" s="32"/>
    </row>
    <row r="7182" spans="10:10" x14ac:dyDescent="0.25">
      <c r="J7182" s="32"/>
    </row>
    <row r="7183" spans="10:10" x14ac:dyDescent="0.25">
      <c r="J7183" s="32"/>
    </row>
    <row r="7184" spans="10:10" x14ac:dyDescent="0.25">
      <c r="J7184" s="32"/>
    </row>
    <row r="7185" spans="10:10" x14ac:dyDescent="0.25">
      <c r="J7185" s="32"/>
    </row>
    <row r="7186" spans="10:10" x14ac:dyDescent="0.25">
      <c r="J7186" s="32"/>
    </row>
    <row r="7187" spans="10:10" x14ac:dyDescent="0.25">
      <c r="J7187" s="32"/>
    </row>
    <row r="7188" spans="10:10" x14ac:dyDescent="0.25">
      <c r="J7188" s="32"/>
    </row>
    <row r="7189" spans="10:10" x14ac:dyDescent="0.25">
      <c r="J7189" s="32"/>
    </row>
    <row r="7190" spans="10:10" x14ac:dyDescent="0.25">
      <c r="J7190" s="32"/>
    </row>
    <row r="7191" spans="10:10" x14ac:dyDescent="0.25">
      <c r="J7191" s="32"/>
    </row>
    <row r="7192" spans="10:10" x14ac:dyDescent="0.25">
      <c r="J7192" s="32"/>
    </row>
    <row r="7193" spans="10:10" x14ac:dyDescent="0.25">
      <c r="J7193" s="32"/>
    </row>
    <row r="7194" spans="10:10" x14ac:dyDescent="0.25">
      <c r="J7194" s="32"/>
    </row>
    <row r="7195" spans="10:10" x14ac:dyDescent="0.25">
      <c r="J7195" s="32"/>
    </row>
    <row r="7196" spans="10:10" x14ac:dyDescent="0.25">
      <c r="J7196" s="32"/>
    </row>
    <row r="7197" spans="10:10" x14ac:dyDescent="0.25">
      <c r="J7197" s="32"/>
    </row>
    <row r="7198" spans="10:10" x14ac:dyDescent="0.25">
      <c r="J7198" s="32"/>
    </row>
    <row r="7199" spans="10:10" x14ac:dyDescent="0.25">
      <c r="J7199" s="32"/>
    </row>
    <row r="7200" spans="10:10" x14ac:dyDescent="0.25">
      <c r="J7200" s="32"/>
    </row>
    <row r="7201" spans="10:10" x14ac:dyDescent="0.25">
      <c r="J7201" s="32"/>
    </row>
    <row r="7202" spans="10:10" x14ac:dyDescent="0.25">
      <c r="J7202" s="32"/>
    </row>
    <row r="7203" spans="10:10" x14ac:dyDescent="0.25">
      <c r="J7203" s="32"/>
    </row>
    <row r="7204" spans="10:10" x14ac:dyDescent="0.25">
      <c r="J7204" s="32"/>
    </row>
    <row r="7205" spans="10:10" x14ac:dyDescent="0.25">
      <c r="J7205" s="32"/>
    </row>
    <row r="7206" spans="10:10" x14ac:dyDescent="0.25">
      <c r="J7206" s="32"/>
    </row>
    <row r="7207" spans="10:10" x14ac:dyDescent="0.25">
      <c r="J7207" s="32"/>
    </row>
    <row r="7208" spans="10:10" x14ac:dyDescent="0.25">
      <c r="J7208" s="32"/>
    </row>
    <row r="7209" spans="10:10" x14ac:dyDescent="0.25">
      <c r="J7209" s="32"/>
    </row>
    <row r="7210" spans="10:10" x14ac:dyDescent="0.25">
      <c r="J7210" s="32"/>
    </row>
    <row r="7211" spans="10:10" x14ac:dyDescent="0.25">
      <c r="J7211" s="32"/>
    </row>
    <row r="7212" spans="10:10" x14ac:dyDescent="0.25">
      <c r="J7212" s="32"/>
    </row>
    <row r="7213" spans="10:10" x14ac:dyDescent="0.25">
      <c r="J7213" s="32"/>
    </row>
    <row r="7214" spans="10:10" x14ac:dyDescent="0.25">
      <c r="J7214" s="32"/>
    </row>
    <row r="7215" spans="10:10" x14ac:dyDescent="0.25">
      <c r="J7215" s="32"/>
    </row>
    <row r="7216" spans="10:10" x14ac:dyDescent="0.25">
      <c r="J7216" s="32"/>
    </row>
    <row r="7217" spans="10:10" x14ac:dyDescent="0.25">
      <c r="J7217" s="32"/>
    </row>
    <row r="7218" spans="10:10" x14ac:dyDescent="0.25">
      <c r="J7218" s="32"/>
    </row>
    <row r="7219" spans="10:10" x14ac:dyDescent="0.25">
      <c r="J7219" s="32"/>
    </row>
    <row r="7220" spans="10:10" x14ac:dyDescent="0.25">
      <c r="J7220" s="32"/>
    </row>
    <row r="7221" spans="10:10" x14ac:dyDescent="0.25">
      <c r="J7221" s="32"/>
    </row>
    <row r="7222" spans="10:10" x14ac:dyDescent="0.25">
      <c r="J7222" s="32"/>
    </row>
    <row r="7223" spans="10:10" x14ac:dyDescent="0.25">
      <c r="J7223" s="32"/>
    </row>
    <row r="7224" spans="10:10" x14ac:dyDescent="0.25">
      <c r="J7224" s="32"/>
    </row>
    <row r="7225" spans="10:10" x14ac:dyDescent="0.25">
      <c r="J7225" s="32"/>
    </row>
    <row r="7226" spans="10:10" x14ac:dyDescent="0.25">
      <c r="J7226" s="32"/>
    </row>
    <row r="7227" spans="10:10" x14ac:dyDescent="0.25">
      <c r="J7227" s="32"/>
    </row>
    <row r="7228" spans="10:10" x14ac:dyDescent="0.25">
      <c r="J7228" s="32"/>
    </row>
    <row r="7229" spans="10:10" x14ac:dyDescent="0.25">
      <c r="J7229" s="32"/>
    </row>
    <row r="7230" spans="10:10" x14ac:dyDescent="0.25">
      <c r="J7230" s="32"/>
    </row>
    <row r="7231" spans="10:10" x14ac:dyDescent="0.25">
      <c r="J7231" s="32"/>
    </row>
    <row r="7232" spans="10:10" x14ac:dyDescent="0.25">
      <c r="J7232" s="32"/>
    </row>
    <row r="7233" spans="10:10" x14ac:dyDescent="0.25">
      <c r="J7233" s="32"/>
    </row>
    <row r="7234" spans="10:10" x14ac:dyDescent="0.25">
      <c r="J7234" s="32"/>
    </row>
    <row r="7235" spans="10:10" x14ac:dyDescent="0.25">
      <c r="J7235" s="32"/>
    </row>
    <row r="7236" spans="10:10" x14ac:dyDescent="0.25">
      <c r="J7236" s="32"/>
    </row>
    <row r="7237" spans="10:10" x14ac:dyDescent="0.25">
      <c r="J7237" s="32"/>
    </row>
    <row r="7238" spans="10:10" x14ac:dyDescent="0.25">
      <c r="J7238" s="32"/>
    </row>
    <row r="7239" spans="10:10" x14ac:dyDescent="0.25">
      <c r="J7239" s="32"/>
    </row>
    <row r="7240" spans="10:10" x14ac:dyDescent="0.25">
      <c r="J7240" s="32"/>
    </row>
    <row r="7241" spans="10:10" x14ac:dyDescent="0.25">
      <c r="J7241" s="32"/>
    </row>
    <row r="7242" spans="10:10" x14ac:dyDescent="0.25">
      <c r="J7242" s="32"/>
    </row>
    <row r="7243" spans="10:10" x14ac:dyDescent="0.25">
      <c r="J7243" s="32"/>
    </row>
    <row r="7244" spans="10:10" x14ac:dyDescent="0.25">
      <c r="J7244" s="32"/>
    </row>
    <row r="7245" spans="10:10" x14ac:dyDescent="0.25">
      <c r="J7245" s="32"/>
    </row>
    <row r="7246" spans="10:10" x14ac:dyDescent="0.25">
      <c r="J7246" s="32"/>
    </row>
    <row r="7247" spans="10:10" x14ac:dyDescent="0.25">
      <c r="J7247" s="32"/>
    </row>
    <row r="7248" spans="10:10" x14ac:dyDescent="0.25">
      <c r="J7248" s="32"/>
    </row>
    <row r="7249" spans="10:10" x14ac:dyDescent="0.25">
      <c r="J7249" s="32"/>
    </row>
    <row r="7250" spans="10:10" x14ac:dyDescent="0.25">
      <c r="J7250" s="32"/>
    </row>
    <row r="7251" spans="10:10" x14ac:dyDescent="0.25">
      <c r="J7251" s="32"/>
    </row>
    <row r="7252" spans="10:10" x14ac:dyDescent="0.25">
      <c r="J7252" s="32"/>
    </row>
    <row r="7253" spans="10:10" x14ac:dyDescent="0.25">
      <c r="J7253" s="32"/>
    </row>
    <row r="7254" spans="10:10" x14ac:dyDescent="0.25">
      <c r="J7254" s="32"/>
    </row>
    <row r="7255" spans="10:10" x14ac:dyDescent="0.25">
      <c r="J7255" s="32"/>
    </row>
    <row r="7256" spans="10:10" x14ac:dyDescent="0.25">
      <c r="J7256" s="32"/>
    </row>
    <row r="7257" spans="10:10" x14ac:dyDescent="0.25">
      <c r="J7257" s="32"/>
    </row>
    <row r="7258" spans="10:10" x14ac:dyDescent="0.25">
      <c r="J7258" s="32"/>
    </row>
    <row r="7259" spans="10:10" x14ac:dyDescent="0.25">
      <c r="J7259" s="32"/>
    </row>
    <row r="7260" spans="10:10" x14ac:dyDescent="0.25">
      <c r="J7260" s="32"/>
    </row>
    <row r="7261" spans="10:10" x14ac:dyDescent="0.25">
      <c r="J7261" s="32"/>
    </row>
    <row r="7262" spans="10:10" x14ac:dyDescent="0.25">
      <c r="J7262" s="32"/>
    </row>
    <row r="7263" spans="10:10" x14ac:dyDescent="0.25">
      <c r="J7263" s="32"/>
    </row>
    <row r="7264" spans="10:10" x14ac:dyDescent="0.25">
      <c r="J7264" s="32"/>
    </row>
    <row r="7265" spans="10:10" x14ac:dyDescent="0.25">
      <c r="J7265" s="32"/>
    </row>
    <row r="7266" spans="10:10" x14ac:dyDescent="0.25">
      <c r="J7266" s="32"/>
    </row>
    <row r="7267" spans="10:10" x14ac:dyDescent="0.25">
      <c r="J7267" s="32"/>
    </row>
    <row r="7268" spans="10:10" x14ac:dyDescent="0.25">
      <c r="J7268" s="32"/>
    </row>
    <row r="7269" spans="10:10" x14ac:dyDescent="0.25">
      <c r="J7269" s="32"/>
    </row>
    <row r="7270" spans="10:10" x14ac:dyDescent="0.25">
      <c r="J7270" s="32"/>
    </row>
    <row r="7271" spans="10:10" x14ac:dyDescent="0.25">
      <c r="J7271" s="32"/>
    </row>
    <row r="7272" spans="10:10" x14ac:dyDescent="0.25">
      <c r="J7272" s="32"/>
    </row>
    <row r="7273" spans="10:10" x14ac:dyDescent="0.25">
      <c r="J7273" s="32"/>
    </row>
    <row r="7274" spans="10:10" x14ac:dyDescent="0.25">
      <c r="J7274" s="32"/>
    </row>
    <row r="7275" spans="10:10" x14ac:dyDescent="0.25">
      <c r="J7275" s="32"/>
    </row>
    <row r="7276" spans="10:10" x14ac:dyDescent="0.25">
      <c r="J7276" s="32"/>
    </row>
    <row r="7277" spans="10:10" x14ac:dyDescent="0.25">
      <c r="J7277" s="32"/>
    </row>
    <row r="7278" spans="10:10" x14ac:dyDescent="0.25">
      <c r="J7278" s="32"/>
    </row>
    <row r="7279" spans="10:10" x14ac:dyDescent="0.25">
      <c r="J7279" s="32"/>
    </row>
    <row r="7280" spans="10:10" x14ac:dyDescent="0.25">
      <c r="J7280" s="32"/>
    </row>
    <row r="7281" spans="10:10" x14ac:dyDescent="0.25">
      <c r="J7281" s="32"/>
    </row>
    <row r="7282" spans="10:10" x14ac:dyDescent="0.25">
      <c r="J7282" s="32"/>
    </row>
    <row r="7283" spans="10:10" x14ac:dyDescent="0.25">
      <c r="J7283" s="32"/>
    </row>
    <row r="7284" spans="10:10" x14ac:dyDescent="0.25">
      <c r="J7284" s="32"/>
    </row>
    <row r="7285" spans="10:10" x14ac:dyDescent="0.25">
      <c r="J7285" s="32"/>
    </row>
    <row r="7286" spans="10:10" x14ac:dyDescent="0.25">
      <c r="J7286" s="32"/>
    </row>
    <row r="7287" spans="10:10" x14ac:dyDescent="0.25">
      <c r="J7287" s="32"/>
    </row>
    <row r="7288" spans="10:10" x14ac:dyDescent="0.25">
      <c r="J7288" s="32"/>
    </row>
    <row r="7289" spans="10:10" x14ac:dyDescent="0.25">
      <c r="J7289" s="32"/>
    </row>
    <row r="7290" spans="10:10" x14ac:dyDescent="0.25">
      <c r="J7290" s="32"/>
    </row>
    <row r="7291" spans="10:10" x14ac:dyDescent="0.25">
      <c r="J7291" s="32"/>
    </row>
    <row r="7292" spans="10:10" x14ac:dyDescent="0.25">
      <c r="J7292" s="32"/>
    </row>
    <row r="7293" spans="10:10" x14ac:dyDescent="0.25">
      <c r="J7293" s="32"/>
    </row>
    <row r="7294" spans="10:10" x14ac:dyDescent="0.25">
      <c r="J7294" s="32"/>
    </row>
    <row r="7295" spans="10:10" x14ac:dyDescent="0.25">
      <c r="J7295" s="32"/>
    </row>
    <row r="7296" spans="10:10" x14ac:dyDescent="0.25">
      <c r="J7296" s="32"/>
    </row>
    <row r="7297" spans="10:10" x14ac:dyDescent="0.25">
      <c r="J7297" s="32"/>
    </row>
    <row r="7298" spans="10:10" x14ac:dyDescent="0.25">
      <c r="J7298" s="32"/>
    </row>
    <row r="7299" spans="10:10" x14ac:dyDescent="0.25">
      <c r="J7299" s="32"/>
    </row>
    <row r="7300" spans="10:10" x14ac:dyDescent="0.25">
      <c r="J7300" s="32"/>
    </row>
    <row r="7301" spans="10:10" x14ac:dyDescent="0.25">
      <c r="J7301" s="32"/>
    </row>
    <row r="7302" spans="10:10" x14ac:dyDescent="0.25">
      <c r="J7302" s="32"/>
    </row>
    <row r="7303" spans="10:10" x14ac:dyDescent="0.25">
      <c r="J7303" s="32"/>
    </row>
    <row r="7304" spans="10:10" x14ac:dyDescent="0.25">
      <c r="J7304" s="32"/>
    </row>
    <row r="7305" spans="10:10" x14ac:dyDescent="0.25">
      <c r="J7305" s="32"/>
    </row>
    <row r="7306" spans="10:10" x14ac:dyDescent="0.25">
      <c r="J7306" s="32"/>
    </row>
    <row r="7307" spans="10:10" x14ac:dyDescent="0.25">
      <c r="J7307" s="32"/>
    </row>
    <row r="7308" spans="10:10" x14ac:dyDescent="0.25">
      <c r="J7308" s="32"/>
    </row>
    <row r="7309" spans="10:10" x14ac:dyDescent="0.25">
      <c r="J7309" s="32"/>
    </row>
    <row r="7310" spans="10:10" x14ac:dyDescent="0.25">
      <c r="J7310" s="32"/>
    </row>
    <row r="7311" spans="10:10" x14ac:dyDescent="0.25">
      <c r="J7311" s="32"/>
    </row>
    <row r="7312" spans="10:10" x14ac:dyDescent="0.25">
      <c r="J7312" s="32"/>
    </row>
    <row r="7313" spans="10:10" x14ac:dyDescent="0.25">
      <c r="J7313" s="32"/>
    </row>
    <row r="7314" spans="10:10" x14ac:dyDescent="0.25">
      <c r="J7314" s="32"/>
    </row>
    <row r="7315" spans="10:10" x14ac:dyDescent="0.25">
      <c r="J7315" s="32"/>
    </row>
    <row r="7316" spans="10:10" x14ac:dyDescent="0.25">
      <c r="J7316" s="32"/>
    </row>
    <row r="7317" spans="10:10" x14ac:dyDescent="0.25">
      <c r="J7317" s="32"/>
    </row>
    <row r="7318" spans="10:10" x14ac:dyDescent="0.25">
      <c r="J7318" s="32"/>
    </row>
    <row r="7319" spans="10:10" x14ac:dyDescent="0.25">
      <c r="J7319" s="32"/>
    </row>
    <row r="7320" spans="10:10" x14ac:dyDescent="0.25">
      <c r="J7320" s="32"/>
    </row>
    <row r="7321" spans="10:10" x14ac:dyDescent="0.25">
      <c r="J7321" s="32"/>
    </row>
    <row r="7322" spans="10:10" x14ac:dyDescent="0.25">
      <c r="J7322" s="32"/>
    </row>
    <row r="7323" spans="10:10" x14ac:dyDescent="0.25">
      <c r="J7323" s="32"/>
    </row>
    <row r="7324" spans="10:10" x14ac:dyDescent="0.25">
      <c r="J7324" s="32"/>
    </row>
    <row r="7325" spans="10:10" x14ac:dyDescent="0.25">
      <c r="J7325" s="32"/>
    </row>
    <row r="7326" spans="10:10" x14ac:dyDescent="0.25">
      <c r="J7326" s="32"/>
    </row>
    <row r="7327" spans="10:10" x14ac:dyDescent="0.25">
      <c r="J7327" s="32"/>
    </row>
    <row r="7328" spans="10:10" x14ac:dyDescent="0.25">
      <c r="J7328" s="32"/>
    </row>
    <row r="7329" spans="10:10" x14ac:dyDescent="0.25">
      <c r="J7329" s="32"/>
    </row>
    <row r="7330" spans="10:10" x14ac:dyDescent="0.25">
      <c r="J7330" s="32"/>
    </row>
    <row r="7331" spans="10:10" x14ac:dyDescent="0.25">
      <c r="J7331" s="32"/>
    </row>
    <row r="7332" spans="10:10" x14ac:dyDescent="0.25">
      <c r="J7332" s="32"/>
    </row>
    <row r="7333" spans="10:10" x14ac:dyDescent="0.25">
      <c r="J7333" s="32"/>
    </row>
    <row r="7334" spans="10:10" x14ac:dyDescent="0.25">
      <c r="J7334" s="32"/>
    </row>
    <row r="7335" spans="10:10" x14ac:dyDescent="0.25">
      <c r="J7335" s="32"/>
    </row>
    <row r="7336" spans="10:10" x14ac:dyDescent="0.25">
      <c r="J7336" s="32"/>
    </row>
    <row r="7337" spans="10:10" x14ac:dyDescent="0.25">
      <c r="J7337" s="32"/>
    </row>
    <row r="7338" spans="10:10" x14ac:dyDescent="0.25">
      <c r="J7338" s="32"/>
    </row>
    <row r="7339" spans="10:10" x14ac:dyDescent="0.25">
      <c r="J7339" s="32"/>
    </row>
    <row r="7340" spans="10:10" x14ac:dyDescent="0.25">
      <c r="J7340" s="32"/>
    </row>
    <row r="7341" spans="10:10" x14ac:dyDescent="0.25">
      <c r="J7341" s="32"/>
    </row>
    <row r="7342" spans="10:10" x14ac:dyDescent="0.25">
      <c r="J7342" s="32"/>
    </row>
    <row r="7343" spans="10:10" x14ac:dyDescent="0.25">
      <c r="J7343" s="32"/>
    </row>
    <row r="7344" spans="10:10" x14ac:dyDescent="0.25">
      <c r="J7344" s="32"/>
    </row>
    <row r="7345" spans="10:10" x14ac:dyDescent="0.25">
      <c r="J7345" s="32"/>
    </row>
    <row r="7346" spans="10:10" x14ac:dyDescent="0.25">
      <c r="J7346" s="32"/>
    </row>
    <row r="7347" spans="10:10" x14ac:dyDescent="0.25">
      <c r="J7347" s="32"/>
    </row>
    <row r="7348" spans="10:10" x14ac:dyDescent="0.25">
      <c r="J7348" s="32"/>
    </row>
    <row r="7349" spans="10:10" x14ac:dyDescent="0.25">
      <c r="J7349" s="32"/>
    </row>
    <row r="7350" spans="10:10" x14ac:dyDescent="0.25">
      <c r="J7350" s="32"/>
    </row>
    <row r="7351" spans="10:10" x14ac:dyDescent="0.25">
      <c r="J7351" s="32"/>
    </row>
    <row r="7352" spans="10:10" x14ac:dyDescent="0.25">
      <c r="J7352" s="32"/>
    </row>
    <row r="7353" spans="10:10" x14ac:dyDescent="0.25">
      <c r="J7353" s="32"/>
    </row>
    <row r="7354" spans="10:10" x14ac:dyDescent="0.25">
      <c r="J7354" s="32"/>
    </row>
    <row r="7355" spans="10:10" x14ac:dyDescent="0.25">
      <c r="J7355" s="32"/>
    </row>
    <row r="7356" spans="10:10" x14ac:dyDescent="0.25">
      <c r="J7356" s="32"/>
    </row>
    <row r="7357" spans="10:10" x14ac:dyDescent="0.25">
      <c r="J7357" s="32"/>
    </row>
    <row r="7358" spans="10:10" x14ac:dyDescent="0.25">
      <c r="J7358" s="32"/>
    </row>
    <row r="7359" spans="10:10" x14ac:dyDescent="0.25">
      <c r="J7359" s="32"/>
    </row>
    <row r="7360" spans="10:10" x14ac:dyDescent="0.25">
      <c r="J7360" s="32"/>
    </row>
    <row r="7361" spans="10:10" x14ac:dyDescent="0.25">
      <c r="J7361" s="32"/>
    </row>
    <row r="7362" spans="10:10" x14ac:dyDescent="0.25">
      <c r="J7362" s="32"/>
    </row>
    <row r="7363" spans="10:10" x14ac:dyDescent="0.25">
      <c r="J7363" s="32"/>
    </row>
    <row r="7364" spans="10:10" x14ac:dyDescent="0.25">
      <c r="J7364" s="32"/>
    </row>
    <row r="7365" spans="10:10" x14ac:dyDescent="0.25">
      <c r="J7365" s="32"/>
    </row>
    <row r="7366" spans="10:10" x14ac:dyDescent="0.25">
      <c r="J7366" s="32"/>
    </row>
    <row r="7367" spans="10:10" x14ac:dyDescent="0.25">
      <c r="J7367" s="32"/>
    </row>
    <row r="7368" spans="10:10" x14ac:dyDescent="0.25">
      <c r="J7368" s="32"/>
    </row>
    <row r="7369" spans="10:10" x14ac:dyDescent="0.25">
      <c r="J7369" s="32"/>
    </row>
    <row r="7370" spans="10:10" x14ac:dyDescent="0.25">
      <c r="J7370" s="32"/>
    </row>
    <row r="7371" spans="10:10" x14ac:dyDescent="0.25">
      <c r="J7371" s="32"/>
    </row>
    <row r="7372" spans="10:10" x14ac:dyDescent="0.25">
      <c r="J7372" s="32"/>
    </row>
    <row r="7373" spans="10:10" x14ac:dyDescent="0.25">
      <c r="J7373" s="32"/>
    </row>
    <row r="7374" spans="10:10" x14ac:dyDescent="0.25">
      <c r="J7374" s="32"/>
    </row>
    <row r="7375" spans="10:10" x14ac:dyDescent="0.25">
      <c r="J7375" s="32"/>
    </row>
    <row r="7376" spans="10:10" x14ac:dyDescent="0.25">
      <c r="J7376" s="32"/>
    </row>
    <row r="7377" spans="10:10" x14ac:dyDescent="0.25">
      <c r="J7377" s="32"/>
    </row>
    <row r="7378" spans="10:10" x14ac:dyDescent="0.25">
      <c r="J7378" s="32"/>
    </row>
    <row r="7379" spans="10:10" x14ac:dyDescent="0.25">
      <c r="J7379" s="32"/>
    </row>
    <row r="7380" spans="10:10" x14ac:dyDescent="0.25">
      <c r="J7380" s="32"/>
    </row>
    <row r="7381" spans="10:10" x14ac:dyDescent="0.25">
      <c r="J7381" s="32"/>
    </row>
    <row r="7382" spans="10:10" x14ac:dyDescent="0.25">
      <c r="J7382" s="32"/>
    </row>
    <row r="7383" spans="10:10" x14ac:dyDescent="0.25">
      <c r="J7383" s="32"/>
    </row>
    <row r="7384" spans="10:10" x14ac:dyDescent="0.25">
      <c r="J7384" s="32"/>
    </row>
    <row r="7385" spans="10:10" x14ac:dyDescent="0.25">
      <c r="J7385" s="32"/>
    </row>
    <row r="7386" spans="10:10" x14ac:dyDescent="0.25">
      <c r="J7386" s="32"/>
    </row>
    <row r="7387" spans="10:10" x14ac:dyDescent="0.25">
      <c r="J7387" s="32"/>
    </row>
    <row r="7388" spans="10:10" x14ac:dyDescent="0.25">
      <c r="J7388" s="32"/>
    </row>
    <row r="7389" spans="10:10" x14ac:dyDescent="0.25">
      <c r="J7389" s="32"/>
    </row>
    <row r="7390" spans="10:10" x14ac:dyDescent="0.25">
      <c r="J7390" s="32"/>
    </row>
    <row r="7391" spans="10:10" x14ac:dyDescent="0.25">
      <c r="J7391" s="32"/>
    </row>
    <row r="7392" spans="10:10" x14ac:dyDescent="0.25">
      <c r="J7392" s="32"/>
    </row>
    <row r="7393" spans="10:10" x14ac:dyDescent="0.25">
      <c r="J7393" s="32"/>
    </row>
    <row r="7394" spans="10:10" x14ac:dyDescent="0.25">
      <c r="J7394" s="32"/>
    </row>
    <row r="7395" spans="10:10" x14ac:dyDescent="0.25">
      <c r="J7395" s="32"/>
    </row>
    <row r="7396" spans="10:10" x14ac:dyDescent="0.25">
      <c r="J7396" s="32"/>
    </row>
    <row r="7397" spans="10:10" x14ac:dyDescent="0.25">
      <c r="J7397" s="32"/>
    </row>
    <row r="7398" spans="10:10" x14ac:dyDescent="0.25">
      <c r="J7398" s="32"/>
    </row>
    <row r="7399" spans="10:10" x14ac:dyDescent="0.25">
      <c r="J7399" s="32"/>
    </row>
    <row r="7400" spans="10:10" x14ac:dyDescent="0.25">
      <c r="J7400" s="32"/>
    </row>
    <row r="7401" spans="10:10" x14ac:dyDescent="0.25">
      <c r="J7401" s="32"/>
    </row>
    <row r="7402" spans="10:10" x14ac:dyDescent="0.25">
      <c r="J7402" s="32"/>
    </row>
    <row r="7403" spans="10:10" x14ac:dyDescent="0.25">
      <c r="J7403" s="32"/>
    </row>
    <row r="7404" spans="10:10" x14ac:dyDescent="0.25">
      <c r="J7404" s="32"/>
    </row>
    <row r="7405" spans="10:10" x14ac:dyDescent="0.25">
      <c r="J7405" s="32"/>
    </row>
    <row r="7406" spans="10:10" x14ac:dyDescent="0.25">
      <c r="J7406" s="32"/>
    </row>
    <row r="7407" spans="10:10" x14ac:dyDescent="0.25">
      <c r="J7407" s="32"/>
    </row>
    <row r="7408" spans="10:10" x14ac:dyDescent="0.25">
      <c r="J7408" s="32"/>
    </row>
    <row r="7409" spans="10:10" x14ac:dyDescent="0.25">
      <c r="J7409" s="32"/>
    </row>
    <row r="7410" spans="10:10" x14ac:dyDescent="0.25">
      <c r="J7410" s="32"/>
    </row>
    <row r="7411" spans="10:10" x14ac:dyDescent="0.25">
      <c r="J7411" s="32"/>
    </row>
    <row r="7412" spans="10:10" x14ac:dyDescent="0.25">
      <c r="J7412" s="32"/>
    </row>
    <row r="7413" spans="10:10" x14ac:dyDescent="0.25">
      <c r="J7413" s="32"/>
    </row>
    <row r="7414" spans="10:10" x14ac:dyDescent="0.25">
      <c r="J7414" s="32"/>
    </row>
    <row r="7415" spans="10:10" x14ac:dyDescent="0.25">
      <c r="J7415" s="32"/>
    </row>
    <row r="7416" spans="10:10" x14ac:dyDescent="0.25">
      <c r="J7416" s="32"/>
    </row>
    <row r="7417" spans="10:10" x14ac:dyDescent="0.25">
      <c r="J7417" s="32"/>
    </row>
    <row r="7418" spans="10:10" x14ac:dyDescent="0.25">
      <c r="J7418" s="32"/>
    </row>
    <row r="7419" spans="10:10" x14ac:dyDescent="0.25">
      <c r="J7419" s="32"/>
    </row>
    <row r="7420" spans="10:10" x14ac:dyDescent="0.25">
      <c r="J7420" s="32"/>
    </row>
    <row r="7421" spans="10:10" x14ac:dyDescent="0.25">
      <c r="J7421" s="32"/>
    </row>
    <row r="7422" spans="10:10" x14ac:dyDescent="0.25">
      <c r="J7422" s="32"/>
    </row>
    <row r="7423" spans="10:10" x14ac:dyDescent="0.25">
      <c r="J7423" s="32"/>
    </row>
    <row r="7424" spans="10:10" x14ac:dyDescent="0.25">
      <c r="J7424" s="32"/>
    </row>
    <row r="7425" spans="10:10" x14ac:dyDescent="0.25">
      <c r="J7425" s="32"/>
    </row>
    <row r="7426" spans="10:10" x14ac:dyDescent="0.25">
      <c r="J7426" s="32"/>
    </row>
    <row r="7427" spans="10:10" x14ac:dyDescent="0.25">
      <c r="J7427" s="32"/>
    </row>
    <row r="7428" spans="10:10" x14ac:dyDescent="0.25">
      <c r="J7428" s="32"/>
    </row>
    <row r="7429" spans="10:10" x14ac:dyDescent="0.25">
      <c r="J7429" s="32"/>
    </row>
    <row r="7430" spans="10:10" x14ac:dyDescent="0.25">
      <c r="J7430" s="32"/>
    </row>
    <row r="7431" spans="10:10" x14ac:dyDescent="0.25">
      <c r="J7431" s="32"/>
    </row>
    <row r="7432" spans="10:10" x14ac:dyDescent="0.25">
      <c r="J7432" s="32"/>
    </row>
    <row r="7433" spans="10:10" x14ac:dyDescent="0.25">
      <c r="J7433" s="32"/>
    </row>
    <row r="7434" spans="10:10" x14ac:dyDescent="0.25">
      <c r="J7434" s="32"/>
    </row>
    <row r="7435" spans="10:10" x14ac:dyDescent="0.25">
      <c r="J7435" s="32"/>
    </row>
    <row r="7436" spans="10:10" x14ac:dyDescent="0.25">
      <c r="J7436" s="32"/>
    </row>
    <row r="7437" spans="10:10" x14ac:dyDescent="0.25">
      <c r="J7437" s="32"/>
    </row>
    <row r="7438" spans="10:10" x14ac:dyDescent="0.25">
      <c r="J7438" s="32"/>
    </row>
    <row r="7439" spans="10:10" x14ac:dyDescent="0.25">
      <c r="J7439" s="32"/>
    </row>
    <row r="7440" spans="10:10" x14ac:dyDescent="0.25">
      <c r="J7440" s="32"/>
    </row>
    <row r="7441" spans="10:10" x14ac:dyDescent="0.25">
      <c r="J7441" s="32"/>
    </row>
    <row r="7442" spans="10:10" x14ac:dyDescent="0.25">
      <c r="J7442" s="32"/>
    </row>
    <row r="7443" spans="10:10" x14ac:dyDescent="0.25">
      <c r="J7443" s="32"/>
    </row>
    <row r="7444" spans="10:10" x14ac:dyDescent="0.25">
      <c r="J7444" s="32"/>
    </row>
    <row r="7445" spans="10:10" x14ac:dyDescent="0.25">
      <c r="J7445" s="32"/>
    </row>
    <row r="7446" spans="10:10" x14ac:dyDescent="0.25">
      <c r="J7446" s="32"/>
    </row>
    <row r="7447" spans="10:10" x14ac:dyDescent="0.25">
      <c r="J7447" s="32"/>
    </row>
    <row r="7448" spans="10:10" x14ac:dyDescent="0.25">
      <c r="J7448" s="32"/>
    </row>
    <row r="7449" spans="10:10" x14ac:dyDescent="0.25">
      <c r="J7449" s="32"/>
    </row>
    <row r="7450" spans="10:10" x14ac:dyDescent="0.25">
      <c r="J7450" s="32"/>
    </row>
    <row r="7451" spans="10:10" x14ac:dyDescent="0.25">
      <c r="J7451" s="32"/>
    </row>
    <row r="7452" spans="10:10" x14ac:dyDescent="0.25">
      <c r="J7452" s="32"/>
    </row>
    <row r="7453" spans="10:10" x14ac:dyDescent="0.25">
      <c r="J7453" s="32"/>
    </row>
    <row r="7454" spans="10:10" x14ac:dyDescent="0.25">
      <c r="J7454" s="32"/>
    </row>
    <row r="7455" spans="10:10" x14ac:dyDescent="0.25">
      <c r="J7455" s="32"/>
    </row>
    <row r="7456" spans="10:10" x14ac:dyDescent="0.25">
      <c r="J7456" s="32"/>
    </row>
    <row r="7457" spans="10:10" x14ac:dyDescent="0.25">
      <c r="J7457" s="32"/>
    </row>
    <row r="7458" spans="10:10" x14ac:dyDescent="0.25">
      <c r="J7458" s="32"/>
    </row>
    <row r="7459" spans="10:10" x14ac:dyDescent="0.25">
      <c r="J7459" s="32"/>
    </row>
    <row r="7460" spans="10:10" x14ac:dyDescent="0.25">
      <c r="J7460" s="32"/>
    </row>
    <row r="7461" spans="10:10" x14ac:dyDescent="0.25">
      <c r="J7461" s="32"/>
    </row>
    <row r="7462" spans="10:10" x14ac:dyDescent="0.25">
      <c r="J7462" s="32"/>
    </row>
    <row r="7463" spans="10:10" x14ac:dyDescent="0.25">
      <c r="J7463" s="32"/>
    </row>
    <row r="7464" spans="10:10" x14ac:dyDescent="0.25">
      <c r="J7464" s="32"/>
    </row>
    <row r="7465" spans="10:10" x14ac:dyDescent="0.25">
      <c r="J7465" s="32"/>
    </row>
    <row r="7466" spans="10:10" x14ac:dyDescent="0.25">
      <c r="J7466" s="32"/>
    </row>
    <row r="7467" spans="10:10" x14ac:dyDescent="0.25">
      <c r="J7467" s="32"/>
    </row>
    <row r="7468" spans="10:10" x14ac:dyDescent="0.25">
      <c r="J7468" s="32"/>
    </row>
    <row r="7469" spans="10:10" x14ac:dyDescent="0.25">
      <c r="J7469" s="32"/>
    </row>
    <row r="7470" spans="10:10" x14ac:dyDescent="0.25">
      <c r="J7470" s="32"/>
    </row>
    <row r="7471" spans="10:10" x14ac:dyDescent="0.25">
      <c r="J7471" s="32"/>
    </row>
    <row r="7472" spans="10:10" x14ac:dyDescent="0.25">
      <c r="J7472" s="32"/>
    </row>
    <row r="7473" spans="10:10" x14ac:dyDescent="0.25">
      <c r="J7473" s="32"/>
    </row>
    <row r="7474" spans="10:10" x14ac:dyDescent="0.25">
      <c r="J7474" s="32"/>
    </row>
    <row r="7475" spans="10:10" x14ac:dyDescent="0.25">
      <c r="J7475" s="32"/>
    </row>
    <row r="7476" spans="10:10" x14ac:dyDescent="0.25">
      <c r="J7476" s="32"/>
    </row>
    <row r="7477" spans="10:10" x14ac:dyDescent="0.25">
      <c r="J7477" s="32"/>
    </row>
    <row r="7478" spans="10:10" x14ac:dyDescent="0.25">
      <c r="J7478" s="32"/>
    </row>
    <row r="7479" spans="10:10" x14ac:dyDescent="0.25">
      <c r="J7479" s="32"/>
    </row>
    <row r="7480" spans="10:10" x14ac:dyDescent="0.25">
      <c r="J7480" s="32"/>
    </row>
    <row r="7481" spans="10:10" x14ac:dyDescent="0.25">
      <c r="J7481" s="32"/>
    </row>
    <row r="7482" spans="10:10" x14ac:dyDescent="0.25">
      <c r="J7482" s="32"/>
    </row>
    <row r="7483" spans="10:10" x14ac:dyDescent="0.25">
      <c r="J7483" s="32"/>
    </row>
    <row r="7484" spans="10:10" x14ac:dyDescent="0.25">
      <c r="J7484" s="32"/>
    </row>
    <row r="7485" spans="10:10" x14ac:dyDescent="0.25">
      <c r="J7485" s="32"/>
    </row>
    <row r="7486" spans="10:10" x14ac:dyDescent="0.25">
      <c r="J7486" s="32"/>
    </row>
    <row r="7487" spans="10:10" x14ac:dyDescent="0.25">
      <c r="J7487" s="32"/>
    </row>
    <row r="7488" spans="10:10" x14ac:dyDescent="0.25">
      <c r="J7488" s="32"/>
    </row>
    <row r="7489" spans="10:10" x14ac:dyDescent="0.25">
      <c r="J7489" s="32"/>
    </row>
    <row r="7490" spans="10:10" x14ac:dyDescent="0.25">
      <c r="J7490" s="32"/>
    </row>
    <row r="7491" spans="10:10" x14ac:dyDescent="0.25">
      <c r="J7491" s="32"/>
    </row>
    <row r="7492" spans="10:10" x14ac:dyDescent="0.25">
      <c r="J7492" s="32"/>
    </row>
    <row r="7493" spans="10:10" x14ac:dyDescent="0.25">
      <c r="J7493" s="32"/>
    </row>
    <row r="7494" spans="10:10" x14ac:dyDescent="0.25">
      <c r="J7494" s="32"/>
    </row>
    <row r="7495" spans="10:10" x14ac:dyDescent="0.25">
      <c r="J7495" s="32"/>
    </row>
    <row r="7496" spans="10:10" x14ac:dyDescent="0.25">
      <c r="J7496" s="32"/>
    </row>
    <row r="7497" spans="10:10" x14ac:dyDescent="0.25">
      <c r="J7497" s="32"/>
    </row>
    <row r="7498" spans="10:10" x14ac:dyDescent="0.25">
      <c r="J7498" s="32"/>
    </row>
    <row r="7499" spans="10:10" x14ac:dyDescent="0.25">
      <c r="J7499" s="32"/>
    </row>
    <row r="7500" spans="10:10" x14ac:dyDescent="0.25">
      <c r="J7500" s="32"/>
    </row>
    <row r="7501" spans="10:10" x14ac:dyDescent="0.25">
      <c r="J7501" s="32"/>
    </row>
    <row r="7502" spans="10:10" x14ac:dyDescent="0.25">
      <c r="J7502" s="32"/>
    </row>
    <row r="7503" spans="10:10" x14ac:dyDescent="0.25">
      <c r="J7503" s="32"/>
    </row>
    <row r="7504" spans="10:10" x14ac:dyDescent="0.25">
      <c r="J7504" s="32"/>
    </row>
    <row r="7505" spans="10:10" x14ac:dyDescent="0.25">
      <c r="J7505" s="32"/>
    </row>
    <row r="7506" spans="10:10" x14ac:dyDescent="0.25">
      <c r="J7506" s="32"/>
    </row>
    <row r="7507" spans="10:10" x14ac:dyDescent="0.25">
      <c r="J7507" s="32"/>
    </row>
    <row r="7508" spans="10:10" x14ac:dyDescent="0.25">
      <c r="J7508" s="32"/>
    </row>
    <row r="7509" spans="10:10" x14ac:dyDescent="0.25">
      <c r="J7509" s="32"/>
    </row>
    <row r="7510" spans="10:10" x14ac:dyDescent="0.25">
      <c r="J7510" s="32"/>
    </row>
    <row r="7511" spans="10:10" x14ac:dyDescent="0.25">
      <c r="J7511" s="32"/>
    </row>
    <row r="7512" spans="10:10" x14ac:dyDescent="0.25">
      <c r="J7512" s="32"/>
    </row>
    <row r="7513" spans="10:10" x14ac:dyDescent="0.25">
      <c r="J7513" s="32"/>
    </row>
    <row r="7514" spans="10:10" x14ac:dyDescent="0.25">
      <c r="J7514" s="32"/>
    </row>
    <row r="7515" spans="10:10" x14ac:dyDescent="0.25">
      <c r="J7515" s="32"/>
    </row>
    <row r="7516" spans="10:10" x14ac:dyDescent="0.25">
      <c r="J7516" s="32"/>
    </row>
    <row r="7517" spans="10:10" x14ac:dyDescent="0.25">
      <c r="J7517" s="32"/>
    </row>
    <row r="7518" spans="10:10" x14ac:dyDescent="0.25">
      <c r="J7518" s="32"/>
    </row>
    <row r="7519" spans="10:10" x14ac:dyDescent="0.25">
      <c r="J7519" s="32"/>
    </row>
    <row r="7520" spans="10:10" x14ac:dyDescent="0.25">
      <c r="J7520" s="32"/>
    </row>
    <row r="7521" spans="10:10" x14ac:dyDescent="0.25">
      <c r="J7521" s="32"/>
    </row>
    <row r="7522" spans="10:10" x14ac:dyDescent="0.25">
      <c r="J7522" s="32"/>
    </row>
    <row r="7523" spans="10:10" x14ac:dyDescent="0.25">
      <c r="J7523" s="32"/>
    </row>
    <row r="7524" spans="10:10" x14ac:dyDescent="0.25">
      <c r="J7524" s="32"/>
    </row>
    <row r="7525" spans="10:10" x14ac:dyDescent="0.25">
      <c r="J7525" s="32"/>
    </row>
    <row r="7526" spans="10:10" x14ac:dyDescent="0.25">
      <c r="J7526" s="32"/>
    </row>
    <row r="7527" spans="10:10" x14ac:dyDescent="0.25">
      <c r="J7527" s="32"/>
    </row>
    <row r="7528" spans="10:10" x14ac:dyDescent="0.25">
      <c r="J7528" s="32"/>
    </row>
    <row r="7529" spans="10:10" x14ac:dyDescent="0.25">
      <c r="J7529" s="32"/>
    </row>
    <row r="7530" spans="10:10" x14ac:dyDescent="0.25">
      <c r="J7530" s="32"/>
    </row>
    <row r="7531" spans="10:10" x14ac:dyDescent="0.25">
      <c r="J7531" s="32"/>
    </row>
    <row r="7532" spans="10:10" x14ac:dyDescent="0.25">
      <c r="J7532" s="32"/>
    </row>
    <row r="7533" spans="10:10" x14ac:dyDescent="0.25">
      <c r="J7533" s="32"/>
    </row>
    <row r="7534" spans="10:10" x14ac:dyDescent="0.25">
      <c r="J7534" s="32"/>
    </row>
    <row r="7535" spans="10:10" x14ac:dyDescent="0.25">
      <c r="J7535" s="32"/>
    </row>
    <row r="7536" spans="10:10" x14ac:dyDescent="0.25">
      <c r="J7536" s="32"/>
    </row>
    <row r="7537" spans="10:10" x14ac:dyDescent="0.25">
      <c r="J7537" s="32"/>
    </row>
    <row r="7538" spans="10:10" x14ac:dyDescent="0.25">
      <c r="J7538" s="32"/>
    </row>
    <row r="7539" spans="10:10" x14ac:dyDescent="0.25">
      <c r="J7539" s="32"/>
    </row>
    <row r="7540" spans="10:10" x14ac:dyDescent="0.25">
      <c r="J7540" s="32"/>
    </row>
    <row r="7541" spans="10:10" x14ac:dyDescent="0.25">
      <c r="J7541" s="32"/>
    </row>
    <row r="7542" spans="10:10" x14ac:dyDescent="0.25">
      <c r="J7542" s="32"/>
    </row>
    <row r="7543" spans="10:10" x14ac:dyDescent="0.25">
      <c r="J7543" s="32"/>
    </row>
    <row r="7544" spans="10:10" x14ac:dyDescent="0.25">
      <c r="J7544" s="32"/>
    </row>
    <row r="7545" spans="10:10" x14ac:dyDescent="0.25">
      <c r="J7545" s="32"/>
    </row>
    <row r="7546" spans="10:10" x14ac:dyDescent="0.25">
      <c r="J7546" s="32"/>
    </row>
    <row r="7547" spans="10:10" x14ac:dyDescent="0.25">
      <c r="J7547" s="32"/>
    </row>
    <row r="7548" spans="10:10" x14ac:dyDescent="0.25">
      <c r="J7548" s="32"/>
    </row>
    <row r="7549" spans="10:10" x14ac:dyDescent="0.25">
      <c r="J7549" s="32"/>
    </row>
    <row r="7550" spans="10:10" x14ac:dyDescent="0.25">
      <c r="J7550" s="32"/>
    </row>
    <row r="7551" spans="10:10" x14ac:dyDescent="0.25">
      <c r="J7551" s="32"/>
    </row>
    <row r="7552" spans="10:10" x14ac:dyDescent="0.25">
      <c r="J7552" s="32"/>
    </row>
    <row r="7553" spans="10:10" x14ac:dyDescent="0.25">
      <c r="J7553" s="32"/>
    </row>
    <row r="7554" spans="10:10" x14ac:dyDescent="0.25">
      <c r="J7554" s="32"/>
    </row>
    <row r="7555" spans="10:10" x14ac:dyDescent="0.25">
      <c r="J7555" s="32"/>
    </row>
    <row r="7556" spans="10:10" x14ac:dyDescent="0.25">
      <c r="J7556" s="32"/>
    </row>
    <row r="7557" spans="10:10" x14ac:dyDescent="0.25">
      <c r="J7557" s="32"/>
    </row>
    <row r="7558" spans="10:10" x14ac:dyDescent="0.25">
      <c r="J7558" s="32"/>
    </row>
    <row r="7559" spans="10:10" x14ac:dyDescent="0.25">
      <c r="J7559" s="32"/>
    </row>
    <row r="7560" spans="10:10" x14ac:dyDescent="0.25">
      <c r="J7560" s="32"/>
    </row>
    <row r="7561" spans="10:10" x14ac:dyDescent="0.25">
      <c r="J7561" s="32"/>
    </row>
    <row r="7562" spans="10:10" x14ac:dyDescent="0.25">
      <c r="J7562" s="32"/>
    </row>
    <row r="7563" spans="10:10" x14ac:dyDescent="0.25">
      <c r="J7563" s="32"/>
    </row>
    <row r="7564" spans="10:10" x14ac:dyDescent="0.25">
      <c r="J7564" s="32"/>
    </row>
    <row r="7565" spans="10:10" x14ac:dyDescent="0.25">
      <c r="J7565" s="32"/>
    </row>
    <row r="7566" spans="10:10" x14ac:dyDescent="0.25">
      <c r="J7566" s="32"/>
    </row>
    <row r="7567" spans="10:10" x14ac:dyDescent="0.25">
      <c r="J7567" s="32"/>
    </row>
    <row r="7568" spans="10:10" x14ac:dyDescent="0.25">
      <c r="J7568" s="32"/>
    </row>
    <row r="7569" spans="10:10" x14ac:dyDescent="0.25">
      <c r="J7569" s="32"/>
    </row>
    <row r="7570" spans="10:10" x14ac:dyDescent="0.25">
      <c r="J7570" s="32"/>
    </row>
    <row r="7571" spans="10:10" x14ac:dyDescent="0.25">
      <c r="J7571" s="32"/>
    </row>
    <row r="7572" spans="10:10" x14ac:dyDescent="0.25">
      <c r="J7572" s="32"/>
    </row>
    <row r="7573" spans="10:10" x14ac:dyDescent="0.25">
      <c r="J7573" s="32"/>
    </row>
    <row r="7574" spans="10:10" x14ac:dyDescent="0.25">
      <c r="J7574" s="32"/>
    </row>
    <row r="7575" spans="10:10" x14ac:dyDescent="0.25">
      <c r="J7575" s="32"/>
    </row>
    <row r="7576" spans="10:10" x14ac:dyDescent="0.25">
      <c r="J7576" s="32"/>
    </row>
    <row r="7577" spans="10:10" x14ac:dyDescent="0.25">
      <c r="J7577" s="32"/>
    </row>
    <row r="7578" spans="10:10" x14ac:dyDescent="0.25">
      <c r="J7578" s="32"/>
    </row>
    <row r="7579" spans="10:10" x14ac:dyDescent="0.25">
      <c r="J7579" s="32"/>
    </row>
    <row r="7580" spans="10:10" x14ac:dyDescent="0.25">
      <c r="J7580" s="32"/>
    </row>
    <row r="7581" spans="10:10" x14ac:dyDescent="0.25">
      <c r="J7581" s="32"/>
    </row>
    <row r="7582" spans="10:10" x14ac:dyDescent="0.25">
      <c r="J7582" s="32"/>
    </row>
    <row r="7583" spans="10:10" x14ac:dyDescent="0.25">
      <c r="J7583" s="32"/>
    </row>
    <row r="7584" spans="10:10" x14ac:dyDescent="0.25">
      <c r="J7584" s="32"/>
    </row>
    <row r="7585" spans="10:10" x14ac:dyDescent="0.25">
      <c r="J7585" s="32"/>
    </row>
    <row r="7586" spans="10:10" x14ac:dyDescent="0.25">
      <c r="J7586" s="32"/>
    </row>
    <row r="7587" spans="10:10" x14ac:dyDescent="0.25">
      <c r="J7587" s="32"/>
    </row>
    <row r="7588" spans="10:10" x14ac:dyDescent="0.25">
      <c r="J7588" s="32"/>
    </row>
    <row r="7589" spans="10:10" x14ac:dyDescent="0.25">
      <c r="J7589" s="32"/>
    </row>
    <row r="7590" spans="10:10" x14ac:dyDescent="0.25">
      <c r="J7590" s="32"/>
    </row>
    <row r="7591" spans="10:10" x14ac:dyDescent="0.25">
      <c r="J7591" s="32"/>
    </row>
    <row r="7592" spans="10:10" x14ac:dyDescent="0.25">
      <c r="J7592" s="32"/>
    </row>
    <row r="7593" spans="10:10" x14ac:dyDescent="0.25">
      <c r="J7593" s="32"/>
    </row>
    <row r="7594" spans="10:10" x14ac:dyDescent="0.25">
      <c r="J7594" s="32"/>
    </row>
    <row r="7595" spans="10:10" x14ac:dyDescent="0.25">
      <c r="J7595" s="32"/>
    </row>
    <row r="7596" spans="10:10" x14ac:dyDescent="0.25">
      <c r="J7596" s="32"/>
    </row>
    <row r="7597" spans="10:10" x14ac:dyDescent="0.25">
      <c r="J7597" s="32"/>
    </row>
    <row r="7598" spans="10:10" x14ac:dyDescent="0.25">
      <c r="J7598" s="32"/>
    </row>
    <row r="7599" spans="10:10" x14ac:dyDescent="0.25">
      <c r="J7599" s="32"/>
    </row>
    <row r="7600" spans="10:10" x14ac:dyDescent="0.25">
      <c r="J7600" s="32"/>
    </row>
    <row r="7601" spans="10:10" x14ac:dyDescent="0.25">
      <c r="J7601" s="32"/>
    </row>
    <row r="7602" spans="10:10" x14ac:dyDescent="0.25">
      <c r="J7602" s="32"/>
    </row>
    <row r="7603" spans="10:10" x14ac:dyDescent="0.25">
      <c r="J7603" s="32"/>
    </row>
    <row r="7604" spans="10:10" x14ac:dyDescent="0.25">
      <c r="J7604" s="32"/>
    </row>
    <row r="7605" spans="10:10" x14ac:dyDescent="0.25">
      <c r="J7605" s="32"/>
    </row>
    <row r="7606" spans="10:10" x14ac:dyDescent="0.25">
      <c r="J7606" s="32"/>
    </row>
    <row r="7607" spans="10:10" x14ac:dyDescent="0.25">
      <c r="J7607" s="32"/>
    </row>
    <row r="7608" spans="10:10" x14ac:dyDescent="0.25">
      <c r="J7608" s="32"/>
    </row>
    <row r="7609" spans="10:10" x14ac:dyDescent="0.25">
      <c r="J7609" s="32"/>
    </row>
    <row r="7610" spans="10:10" x14ac:dyDescent="0.25">
      <c r="J7610" s="32"/>
    </row>
    <row r="7611" spans="10:10" x14ac:dyDescent="0.25">
      <c r="J7611" s="32"/>
    </row>
    <row r="7612" spans="10:10" x14ac:dyDescent="0.25">
      <c r="J7612" s="32"/>
    </row>
    <row r="7613" spans="10:10" x14ac:dyDescent="0.25">
      <c r="J7613" s="32"/>
    </row>
    <row r="7614" spans="10:10" x14ac:dyDescent="0.25">
      <c r="J7614" s="32"/>
    </row>
    <row r="7615" spans="10:10" x14ac:dyDescent="0.25">
      <c r="J7615" s="32"/>
    </row>
    <row r="7616" spans="10:10" x14ac:dyDescent="0.25">
      <c r="J7616" s="32"/>
    </row>
    <row r="7617" spans="10:10" x14ac:dyDescent="0.25">
      <c r="J7617" s="32"/>
    </row>
    <row r="7618" spans="10:10" x14ac:dyDescent="0.25">
      <c r="J7618" s="32"/>
    </row>
    <row r="7619" spans="10:10" x14ac:dyDescent="0.25">
      <c r="J7619" s="32"/>
    </row>
    <row r="7620" spans="10:10" x14ac:dyDescent="0.25">
      <c r="J7620" s="32"/>
    </row>
    <row r="7621" spans="10:10" x14ac:dyDescent="0.25">
      <c r="J7621" s="32"/>
    </row>
    <row r="7622" spans="10:10" x14ac:dyDescent="0.25">
      <c r="J7622" s="32"/>
    </row>
    <row r="7623" spans="10:10" x14ac:dyDescent="0.25">
      <c r="J7623" s="32"/>
    </row>
    <row r="7624" spans="10:10" x14ac:dyDescent="0.25">
      <c r="J7624" s="32"/>
    </row>
    <row r="7625" spans="10:10" x14ac:dyDescent="0.25">
      <c r="J7625" s="32"/>
    </row>
    <row r="7626" spans="10:10" x14ac:dyDescent="0.25">
      <c r="J7626" s="32"/>
    </row>
    <row r="7627" spans="10:10" x14ac:dyDescent="0.25">
      <c r="J7627" s="32"/>
    </row>
    <row r="7628" spans="10:10" x14ac:dyDescent="0.25">
      <c r="J7628" s="32"/>
    </row>
    <row r="7629" spans="10:10" x14ac:dyDescent="0.25">
      <c r="J7629" s="32"/>
    </row>
    <row r="7630" spans="10:10" x14ac:dyDescent="0.25">
      <c r="J7630" s="32"/>
    </row>
    <row r="7631" spans="10:10" x14ac:dyDescent="0.25">
      <c r="J7631" s="32"/>
    </row>
    <row r="7632" spans="10:10" x14ac:dyDescent="0.25">
      <c r="J7632" s="32"/>
    </row>
    <row r="7633" spans="10:10" x14ac:dyDescent="0.25">
      <c r="J7633" s="32"/>
    </row>
    <row r="7634" spans="10:10" x14ac:dyDescent="0.25">
      <c r="J7634" s="32"/>
    </row>
    <row r="7635" spans="10:10" x14ac:dyDescent="0.25">
      <c r="J7635" s="32"/>
    </row>
    <row r="7636" spans="10:10" x14ac:dyDescent="0.25">
      <c r="J7636" s="32"/>
    </row>
    <row r="7637" spans="10:10" x14ac:dyDescent="0.25">
      <c r="J7637" s="32"/>
    </row>
    <row r="7638" spans="10:10" x14ac:dyDescent="0.25">
      <c r="J7638" s="32"/>
    </row>
    <row r="7639" spans="10:10" x14ac:dyDescent="0.25">
      <c r="J7639" s="32"/>
    </row>
    <row r="7640" spans="10:10" x14ac:dyDescent="0.25">
      <c r="J7640" s="32"/>
    </row>
    <row r="7641" spans="10:10" x14ac:dyDescent="0.25">
      <c r="J7641" s="32"/>
    </row>
    <row r="7642" spans="10:10" x14ac:dyDescent="0.25">
      <c r="J7642" s="32"/>
    </row>
    <row r="7643" spans="10:10" x14ac:dyDescent="0.25">
      <c r="J7643" s="32"/>
    </row>
    <row r="7644" spans="10:10" x14ac:dyDescent="0.25">
      <c r="J7644" s="32"/>
    </row>
    <row r="7645" spans="10:10" x14ac:dyDescent="0.25">
      <c r="J7645" s="32"/>
    </row>
    <row r="7646" spans="10:10" x14ac:dyDescent="0.25">
      <c r="J7646" s="32"/>
    </row>
    <row r="7647" spans="10:10" x14ac:dyDescent="0.25">
      <c r="J7647" s="32"/>
    </row>
    <row r="7648" spans="10:10" x14ac:dyDescent="0.25">
      <c r="J7648" s="32"/>
    </row>
    <row r="7649" spans="10:10" x14ac:dyDescent="0.25">
      <c r="J7649" s="32"/>
    </row>
    <row r="7650" spans="10:10" x14ac:dyDescent="0.25">
      <c r="J7650" s="32"/>
    </row>
    <row r="7651" spans="10:10" x14ac:dyDescent="0.25">
      <c r="J7651" s="32"/>
    </row>
    <row r="7652" spans="10:10" x14ac:dyDescent="0.25">
      <c r="J7652" s="32"/>
    </row>
    <row r="7653" spans="10:10" x14ac:dyDescent="0.25">
      <c r="J7653" s="32"/>
    </row>
    <row r="7654" spans="10:10" x14ac:dyDescent="0.25">
      <c r="J7654" s="32"/>
    </row>
    <row r="7655" spans="10:10" x14ac:dyDescent="0.25">
      <c r="J7655" s="32"/>
    </row>
    <row r="7656" spans="10:10" x14ac:dyDescent="0.25">
      <c r="J7656" s="32"/>
    </row>
    <row r="7657" spans="10:10" x14ac:dyDescent="0.25">
      <c r="J7657" s="32"/>
    </row>
    <row r="7658" spans="10:10" x14ac:dyDescent="0.25">
      <c r="J7658" s="32"/>
    </row>
    <row r="7659" spans="10:10" x14ac:dyDescent="0.25">
      <c r="J7659" s="32"/>
    </row>
    <row r="7660" spans="10:10" x14ac:dyDescent="0.25">
      <c r="J7660" s="32"/>
    </row>
    <row r="7661" spans="10:10" x14ac:dyDescent="0.25">
      <c r="J7661" s="32"/>
    </row>
    <row r="7662" spans="10:10" x14ac:dyDescent="0.25">
      <c r="J7662" s="32"/>
    </row>
    <row r="7663" spans="10:10" x14ac:dyDescent="0.25">
      <c r="J7663" s="32"/>
    </row>
    <row r="7664" spans="10:10" x14ac:dyDescent="0.25">
      <c r="J7664" s="32"/>
    </row>
    <row r="7665" spans="10:10" x14ac:dyDescent="0.25">
      <c r="J7665" s="32"/>
    </row>
    <row r="7666" spans="10:10" x14ac:dyDescent="0.25">
      <c r="J7666" s="32"/>
    </row>
    <row r="7667" spans="10:10" x14ac:dyDescent="0.25">
      <c r="J7667" s="32"/>
    </row>
    <row r="7668" spans="10:10" x14ac:dyDescent="0.25">
      <c r="J7668" s="32"/>
    </row>
    <row r="7669" spans="10:10" x14ac:dyDescent="0.25">
      <c r="J7669" s="32"/>
    </row>
    <row r="7670" spans="10:10" x14ac:dyDescent="0.25">
      <c r="J7670" s="32"/>
    </row>
    <row r="7671" spans="10:10" x14ac:dyDescent="0.25">
      <c r="J7671" s="32"/>
    </row>
    <row r="7672" spans="10:10" x14ac:dyDescent="0.25">
      <c r="J7672" s="32"/>
    </row>
    <row r="7673" spans="10:10" x14ac:dyDescent="0.25">
      <c r="J7673" s="32"/>
    </row>
    <row r="7674" spans="10:10" x14ac:dyDescent="0.25">
      <c r="J7674" s="32"/>
    </row>
    <row r="7675" spans="10:10" x14ac:dyDescent="0.25">
      <c r="J7675" s="32"/>
    </row>
    <row r="7676" spans="10:10" x14ac:dyDescent="0.25">
      <c r="J7676" s="32"/>
    </row>
    <row r="7677" spans="10:10" x14ac:dyDescent="0.25">
      <c r="J7677" s="32"/>
    </row>
    <row r="7678" spans="10:10" x14ac:dyDescent="0.25">
      <c r="J7678" s="32"/>
    </row>
    <row r="7679" spans="10:10" x14ac:dyDescent="0.25">
      <c r="J7679" s="32"/>
    </row>
    <row r="7680" spans="10:10" x14ac:dyDescent="0.25">
      <c r="J7680" s="32"/>
    </row>
    <row r="7681" spans="10:10" x14ac:dyDescent="0.25">
      <c r="J7681" s="32"/>
    </row>
    <row r="7682" spans="10:10" x14ac:dyDescent="0.25">
      <c r="J7682" s="32"/>
    </row>
    <row r="7683" spans="10:10" x14ac:dyDescent="0.25">
      <c r="J7683" s="32"/>
    </row>
    <row r="7684" spans="10:10" x14ac:dyDescent="0.25">
      <c r="J7684" s="32"/>
    </row>
    <row r="7685" spans="10:10" x14ac:dyDescent="0.25">
      <c r="J7685" s="32"/>
    </row>
    <row r="7686" spans="10:10" x14ac:dyDescent="0.25">
      <c r="J7686" s="32"/>
    </row>
    <row r="7687" spans="10:10" x14ac:dyDescent="0.25">
      <c r="J7687" s="32"/>
    </row>
    <row r="7688" spans="10:10" x14ac:dyDescent="0.25">
      <c r="J7688" s="32"/>
    </row>
    <row r="7689" spans="10:10" x14ac:dyDescent="0.25">
      <c r="J7689" s="32"/>
    </row>
    <row r="7690" spans="10:10" x14ac:dyDescent="0.25">
      <c r="J7690" s="32"/>
    </row>
    <row r="7691" spans="10:10" x14ac:dyDescent="0.25">
      <c r="J7691" s="32"/>
    </row>
    <row r="7692" spans="10:10" x14ac:dyDescent="0.25">
      <c r="J7692" s="32"/>
    </row>
    <row r="7693" spans="10:10" x14ac:dyDescent="0.25">
      <c r="J7693" s="32"/>
    </row>
    <row r="7694" spans="10:10" x14ac:dyDescent="0.25">
      <c r="J7694" s="32"/>
    </row>
    <row r="7695" spans="10:10" x14ac:dyDescent="0.25">
      <c r="J7695" s="32"/>
    </row>
    <row r="7696" spans="10:10" x14ac:dyDescent="0.25">
      <c r="J7696" s="32"/>
    </row>
    <row r="7697" spans="10:10" x14ac:dyDescent="0.25">
      <c r="J7697" s="32"/>
    </row>
    <row r="7698" spans="10:10" x14ac:dyDescent="0.25">
      <c r="J7698" s="32"/>
    </row>
    <row r="7699" spans="10:10" x14ac:dyDescent="0.25">
      <c r="J7699" s="32"/>
    </row>
    <row r="7700" spans="10:10" x14ac:dyDescent="0.25">
      <c r="J7700" s="32"/>
    </row>
    <row r="7701" spans="10:10" x14ac:dyDescent="0.25">
      <c r="J7701" s="32"/>
    </row>
    <row r="7702" spans="10:10" x14ac:dyDescent="0.25">
      <c r="J7702" s="32"/>
    </row>
    <row r="7703" spans="10:10" x14ac:dyDescent="0.25">
      <c r="J7703" s="32"/>
    </row>
    <row r="7704" spans="10:10" x14ac:dyDescent="0.25">
      <c r="J7704" s="32"/>
    </row>
    <row r="7705" spans="10:10" x14ac:dyDescent="0.25">
      <c r="J7705" s="32"/>
    </row>
    <row r="7706" spans="10:10" x14ac:dyDescent="0.25">
      <c r="J7706" s="32"/>
    </row>
    <row r="7707" spans="10:10" x14ac:dyDescent="0.25">
      <c r="J7707" s="32"/>
    </row>
    <row r="7708" spans="10:10" x14ac:dyDescent="0.25">
      <c r="J7708" s="32"/>
    </row>
    <row r="7709" spans="10:10" x14ac:dyDescent="0.25">
      <c r="J7709" s="32"/>
    </row>
    <row r="7710" spans="10:10" x14ac:dyDescent="0.25">
      <c r="J7710" s="32"/>
    </row>
    <row r="7711" spans="10:10" x14ac:dyDescent="0.25">
      <c r="J7711" s="32"/>
    </row>
    <row r="7712" spans="10:10" x14ac:dyDescent="0.25">
      <c r="J7712" s="32"/>
    </row>
    <row r="7713" spans="10:10" x14ac:dyDescent="0.25">
      <c r="J7713" s="32"/>
    </row>
    <row r="7714" spans="10:10" x14ac:dyDescent="0.25">
      <c r="J7714" s="32"/>
    </row>
    <row r="7715" spans="10:10" x14ac:dyDescent="0.25">
      <c r="J7715" s="32"/>
    </row>
    <row r="7716" spans="10:10" x14ac:dyDescent="0.25">
      <c r="J7716" s="32"/>
    </row>
    <row r="7717" spans="10:10" x14ac:dyDescent="0.25">
      <c r="J7717" s="32"/>
    </row>
    <row r="7718" spans="10:10" x14ac:dyDescent="0.25">
      <c r="J7718" s="32"/>
    </row>
    <row r="7719" spans="10:10" x14ac:dyDescent="0.25">
      <c r="J7719" s="32"/>
    </row>
    <row r="7720" spans="10:10" x14ac:dyDescent="0.25">
      <c r="J7720" s="32"/>
    </row>
    <row r="7721" spans="10:10" x14ac:dyDescent="0.25">
      <c r="J7721" s="32"/>
    </row>
    <row r="7722" spans="10:10" x14ac:dyDescent="0.25">
      <c r="J7722" s="32"/>
    </row>
    <row r="7723" spans="10:10" x14ac:dyDescent="0.25">
      <c r="J7723" s="32"/>
    </row>
    <row r="7724" spans="10:10" x14ac:dyDescent="0.25">
      <c r="J7724" s="32"/>
    </row>
    <row r="7725" spans="10:10" x14ac:dyDescent="0.25">
      <c r="J7725" s="32"/>
    </row>
    <row r="7726" spans="10:10" x14ac:dyDescent="0.25">
      <c r="J7726" s="32"/>
    </row>
    <row r="7727" spans="10:10" x14ac:dyDescent="0.25">
      <c r="J7727" s="32"/>
    </row>
    <row r="7728" spans="10:10" x14ac:dyDescent="0.25">
      <c r="J7728" s="32"/>
    </row>
    <row r="7729" spans="10:10" x14ac:dyDescent="0.25">
      <c r="J7729" s="32"/>
    </row>
    <row r="7730" spans="10:10" x14ac:dyDescent="0.25">
      <c r="J7730" s="32"/>
    </row>
    <row r="7731" spans="10:10" x14ac:dyDescent="0.25">
      <c r="J7731" s="32"/>
    </row>
    <row r="7732" spans="10:10" x14ac:dyDescent="0.25">
      <c r="J7732" s="32"/>
    </row>
    <row r="7733" spans="10:10" x14ac:dyDescent="0.25">
      <c r="J7733" s="32"/>
    </row>
    <row r="7734" spans="10:10" x14ac:dyDescent="0.25">
      <c r="J7734" s="32"/>
    </row>
    <row r="7735" spans="10:10" x14ac:dyDescent="0.25">
      <c r="J7735" s="32"/>
    </row>
    <row r="7736" spans="10:10" x14ac:dyDescent="0.25">
      <c r="J7736" s="32"/>
    </row>
    <row r="7737" spans="10:10" x14ac:dyDescent="0.25">
      <c r="J7737" s="32"/>
    </row>
    <row r="7738" spans="10:10" x14ac:dyDescent="0.25">
      <c r="J7738" s="32"/>
    </row>
    <row r="7739" spans="10:10" x14ac:dyDescent="0.25">
      <c r="J7739" s="32"/>
    </row>
    <row r="7740" spans="10:10" x14ac:dyDescent="0.25">
      <c r="J7740" s="32"/>
    </row>
    <row r="7741" spans="10:10" x14ac:dyDescent="0.25">
      <c r="J7741" s="32"/>
    </row>
    <row r="7742" spans="10:10" x14ac:dyDescent="0.25">
      <c r="J7742" s="32"/>
    </row>
    <row r="7743" spans="10:10" x14ac:dyDescent="0.25">
      <c r="J7743" s="32"/>
    </row>
    <row r="7744" spans="10:10" x14ac:dyDescent="0.25">
      <c r="J7744" s="32"/>
    </row>
    <row r="7745" spans="10:10" x14ac:dyDescent="0.25">
      <c r="J7745" s="32"/>
    </row>
    <row r="7746" spans="10:10" x14ac:dyDescent="0.25">
      <c r="J7746" s="32"/>
    </row>
    <row r="7747" spans="10:10" x14ac:dyDescent="0.25">
      <c r="J7747" s="32"/>
    </row>
    <row r="7748" spans="10:10" x14ac:dyDescent="0.25">
      <c r="J7748" s="32"/>
    </row>
    <row r="7749" spans="10:10" x14ac:dyDescent="0.25">
      <c r="J7749" s="32"/>
    </row>
    <row r="7750" spans="10:10" x14ac:dyDescent="0.25">
      <c r="J7750" s="32"/>
    </row>
    <row r="7751" spans="10:10" x14ac:dyDescent="0.25">
      <c r="J7751" s="32"/>
    </row>
    <row r="7752" spans="10:10" x14ac:dyDescent="0.25">
      <c r="J7752" s="32"/>
    </row>
    <row r="7753" spans="10:10" x14ac:dyDescent="0.25">
      <c r="J7753" s="32"/>
    </row>
    <row r="7754" spans="10:10" x14ac:dyDescent="0.25">
      <c r="J7754" s="32"/>
    </row>
    <row r="7755" spans="10:10" x14ac:dyDescent="0.25">
      <c r="J7755" s="32"/>
    </row>
    <row r="7756" spans="10:10" x14ac:dyDescent="0.25">
      <c r="J7756" s="32"/>
    </row>
    <row r="7757" spans="10:10" x14ac:dyDescent="0.25">
      <c r="J7757" s="32"/>
    </row>
    <row r="7758" spans="10:10" x14ac:dyDescent="0.25">
      <c r="J7758" s="32"/>
    </row>
    <row r="7759" spans="10:10" x14ac:dyDescent="0.25">
      <c r="J7759" s="32"/>
    </row>
    <row r="7760" spans="10:10" x14ac:dyDescent="0.25">
      <c r="J7760" s="32"/>
    </row>
    <row r="7761" spans="10:10" x14ac:dyDescent="0.25">
      <c r="J7761" s="32"/>
    </row>
    <row r="7762" spans="10:10" x14ac:dyDescent="0.25">
      <c r="J7762" s="32"/>
    </row>
    <row r="7763" spans="10:10" x14ac:dyDescent="0.25">
      <c r="J7763" s="32"/>
    </row>
    <row r="7764" spans="10:10" x14ac:dyDescent="0.25">
      <c r="J7764" s="32"/>
    </row>
    <row r="7765" spans="10:10" x14ac:dyDescent="0.25">
      <c r="J7765" s="32"/>
    </row>
    <row r="7766" spans="10:10" x14ac:dyDescent="0.25">
      <c r="J7766" s="32"/>
    </row>
    <row r="7767" spans="10:10" x14ac:dyDescent="0.25">
      <c r="J7767" s="32"/>
    </row>
    <row r="7768" spans="10:10" x14ac:dyDescent="0.25">
      <c r="J7768" s="32"/>
    </row>
    <row r="7769" spans="10:10" x14ac:dyDescent="0.25">
      <c r="J7769" s="32"/>
    </row>
    <row r="7770" spans="10:10" x14ac:dyDescent="0.25">
      <c r="J7770" s="32"/>
    </row>
    <row r="7771" spans="10:10" x14ac:dyDescent="0.25">
      <c r="J7771" s="32"/>
    </row>
    <row r="7772" spans="10:10" x14ac:dyDescent="0.25">
      <c r="J7772" s="32"/>
    </row>
    <row r="7773" spans="10:10" x14ac:dyDescent="0.25">
      <c r="J7773" s="32"/>
    </row>
    <row r="7774" spans="10:10" x14ac:dyDescent="0.25">
      <c r="J7774" s="32"/>
    </row>
    <row r="7775" spans="10:10" x14ac:dyDescent="0.25">
      <c r="J7775" s="32"/>
    </row>
    <row r="7776" spans="10:10" x14ac:dyDescent="0.25">
      <c r="J7776" s="32"/>
    </row>
    <row r="7777" spans="10:10" x14ac:dyDescent="0.25">
      <c r="J7777" s="32"/>
    </row>
    <row r="7778" spans="10:10" x14ac:dyDescent="0.25">
      <c r="J7778" s="32"/>
    </row>
    <row r="7779" spans="10:10" x14ac:dyDescent="0.25">
      <c r="J7779" s="32"/>
    </row>
    <row r="7780" spans="10:10" x14ac:dyDescent="0.25">
      <c r="J7780" s="32"/>
    </row>
    <row r="7781" spans="10:10" x14ac:dyDescent="0.25">
      <c r="J7781" s="32"/>
    </row>
    <row r="7782" spans="10:10" x14ac:dyDescent="0.25">
      <c r="J7782" s="32"/>
    </row>
    <row r="7783" spans="10:10" x14ac:dyDescent="0.25">
      <c r="J7783" s="32"/>
    </row>
    <row r="7784" spans="10:10" x14ac:dyDescent="0.25">
      <c r="J7784" s="32"/>
    </row>
    <row r="7785" spans="10:10" x14ac:dyDescent="0.25">
      <c r="J7785" s="32"/>
    </row>
    <row r="7786" spans="10:10" x14ac:dyDescent="0.25">
      <c r="J7786" s="32"/>
    </row>
    <row r="7787" spans="10:10" x14ac:dyDescent="0.25">
      <c r="J7787" s="32"/>
    </row>
    <row r="7788" spans="10:10" x14ac:dyDescent="0.25">
      <c r="J7788" s="32"/>
    </row>
    <row r="7789" spans="10:10" x14ac:dyDescent="0.25">
      <c r="J7789" s="32"/>
    </row>
    <row r="7790" spans="10:10" x14ac:dyDescent="0.25">
      <c r="J7790" s="32"/>
    </row>
    <row r="7791" spans="10:10" x14ac:dyDescent="0.25">
      <c r="J7791" s="32"/>
    </row>
    <row r="7792" spans="10:10" x14ac:dyDescent="0.25">
      <c r="J7792" s="32"/>
    </row>
    <row r="7793" spans="10:10" x14ac:dyDescent="0.25">
      <c r="J7793" s="32"/>
    </row>
    <row r="7794" spans="10:10" x14ac:dyDescent="0.25">
      <c r="J7794" s="32"/>
    </row>
    <row r="7795" spans="10:10" x14ac:dyDescent="0.25">
      <c r="J7795" s="32"/>
    </row>
    <row r="7796" spans="10:10" x14ac:dyDescent="0.25">
      <c r="J7796" s="32"/>
    </row>
    <row r="7797" spans="10:10" x14ac:dyDescent="0.25">
      <c r="J7797" s="32"/>
    </row>
    <row r="7798" spans="10:10" x14ac:dyDescent="0.25">
      <c r="J7798" s="32"/>
    </row>
    <row r="7799" spans="10:10" x14ac:dyDescent="0.25">
      <c r="J7799" s="32"/>
    </row>
    <row r="7800" spans="10:10" x14ac:dyDescent="0.25">
      <c r="J7800" s="32"/>
    </row>
    <row r="7801" spans="10:10" x14ac:dyDescent="0.25">
      <c r="J7801" s="32"/>
    </row>
    <row r="7802" spans="10:10" x14ac:dyDescent="0.25">
      <c r="J7802" s="32"/>
    </row>
    <row r="7803" spans="10:10" x14ac:dyDescent="0.25">
      <c r="J7803" s="32"/>
    </row>
    <row r="7804" spans="10:10" x14ac:dyDescent="0.25">
      <c r="J7804" s="32"/>
    </row>
    <row r="7805" spans="10:10" x14ac:dyDescent="0.25">
      <c r="J7805" s="32"/>
    </row>
    <row r="7806" spans="10:10" x14ac:dyDescent="0.25">
      <c r="J7806" s="32"/>
    </row>
    <row r="7807" spans="10:10" x14ac:dyDescent="0.25">
      <c r="J7807" s="32"/>
    </row>
    <row r="7808" spans="10:10" x14ac:dyDescent="0.25">
      <c r="J7808" s="32"/>
    </row>
    <row r="7809" spans="10:10" x14ac:dyDescent="0.25">
      <c r="J7809" s="32"/>
    </row>
    <row r="7810" spans="10:10" x14ac:dyDescent="0.25">
      <c r="J7810" s="32"/>
    </row>
    <row r="7811" spans="10:10" x14ac:dyDescent="0.25">
      <c r="J7811" s="32"/>
    </row>
    <row r="7812" spans="10:10" x14ac:dyDescent="0.25">
      <c r="J7812" s="32"/>
    </row>
    <row r="7813" spans="10:10" x14ac:dyDescent="0.25">
      <c r="J7813" s="32"/>
    </row>
    <row r="7814" spans="10:10" x14ac:dyDescent="0.25">
      <c r="J7814" s="32"/>
    </row>
    <row r="7815" spans="10:10" x14ac:dyDescent="0.25">
      <c r="J7815" s="32"/>
    </row>
    <row r="7816" spans="10:10" x14ac:dyDescent="0.25">
      <c r="J7816" s="32"/>
    </row>
    <row r="7817" spans="10:10" x14ac:dyDescent="0.25">
      <c r="J7817" s="32"/>
    </row>
    <row r="7818" spans="10:10" x14ac:dyDescent="0.25">
      <c r="J7818" s="32"/>
    </row>
    <row r="7819" spans="10:10" x14ac:dyDescent="0.25">
      <c r="J7819" s="32"/>
    </row>
    <row r="7820" spans="10:10" x14ac:dyDescent="0.25">
      <c r="J7820" s="32"/>
    </row>
    <row r="7821" spans="10:10" x14ac:dyDescent="0.25">
      <c r="J7821" s="32"/>
    </row>
    <row r="7822" spans="10:10" x14ac:dyDescent="0.25">
      <c r="J7822" s="32"/>
    </row>
    <row r="7823" spans="10:10" x14ac:dyDescent="0.25">
      <c r="J7823" s="32"/>
    </row>
    <row r="7824" spans="10:10" x14ac:dyDescent="0.25">
      <c r="J7824" s="32"/>
    </row>
    <row r="7825" spans="10:10" x14ac:dyDescent="0.25">
      <c r="J7825" s="32"/>
    </row>
    <row r="7826" spans="10:10" x14ac:dyDescent="0.25">
      <c r="J7826" s="32"/>
    </row>
    <row r="7827" spans="10:10" x14ac:dyDescent="0.25">
      <c r="J7827" s="32"/>
    </row>
    <row r="7828" spans="10:10" x14ac:dyDescent="0.25">
      <c r="J7828" s="32"/>
    </row>
    <row r="7829" spans="10:10" x14ac:dyDescent="0.25">
      <c r="J7829" s="32"/>
    </row>
    <row r="7830" spans="10:10" x14ac:dyDescent="0.25">
      <c r="J7830" s="32"/>
    </row>
    <row r="7831" spans="10:10" x14ac:dyDescent="0.25">
      <c r="J7831" s="32"/>
    </row>
    <row r="7832" spans="10:10" x14ac:dyDescent="0.25">
      <c r="J7832" s="32"/>
    </row>
    <row r="7833" spans="10:10" x14ac:dyDescent="0.25">
      <c r="J7833" s="32"/>
    </row>
    <row r="7834" spans="10:10" x14ac:dyDescent="0.25">
      <c r="J7834" s="32"/>
    </row>
    <row r="7835" spans="10:10" x14ac:dyDescent="0.25">
      <c r="J7835" s="32"/>
    </row>
    <row r="7836" spans="10:10" x14ac:dyDescent="0.25">
      <c r="J7836" s="32"/>
    </row>
    <row r="7837" spans="10:10" x14ac:dyDescent="0.25">
      <c r="J7837" s="32"/>
    </row>
    <row r="7838" spans="10:10" x14ac:dyDescent="0.25">
      <c r="J7838" s="32"/>
    </row>
    <row r="7839" spans="10:10" x14ac:dyDescent="0.25">
      <c r="J7839" s="32"/>
    </row>
    <row r="7840" spans="10:10" x14ac:dyDescent="0.25">
      <c r="J7840" s="32"/>
    </row>
    <row r="7841" spans="10:10" x14ac:dyDescent="0.25">
      <c r="J7841" s="32"/>
    </row>
    <row r="7842" spans="10:10" x14ac:dyDescent="0.25">
      <c r="J7842" s="32"/>
    </row>
    <row r="7843" spans="10:10" x14ac:dyDescent="0.25">
      <c r="J7843" s="32"/>
    </row>
    <row r="7844" spans="10:10" x14ac:dyDescent="0.25">
      <c r="J7844" s="32"/>
    </row>
    <row r="7845" spans="10:10" x14ac:dyDescent="0.25">
      <c r="J7845" s="32"/>
    </row>
    <row r="7846" spans="10:10" x14ac:dyDescent="0.25">
      <c r="J7846" s="32"/>
    </row>
    <row r="7847" spans="10:10" x14ac:dyDescent="0.25">
      <c r="J7847" s="32"/>
    </row>
    <row r="7848" spans="10:10" x14ac:dyDescent="0.25">
      <c r="J7848" s="32"/>
    </row>
    <row r="7849" spans="10:10" x14ac:dyDescent="0.25">
      <c r="J7849" s="32"/>
    </row>
    <row r="7850" spans="10:10" x14ac:dyDescent="0.25">
      <c r="J7850" s="32"/>
    </row>
    <row r="7851" spans="10:10" x14ac:dyDescent="0.25">
      <c r="J7851" s="32"/>
    </row>
    <row r="7852" spans="10:10" x14ac:dyDescent="0.25">
      <c r="J7852" s="32"/>
    </row>
    <row r="7853" spans="10:10" x14ac:dyDescent="0.25">
      <c r="J7853" s="32"/>
    </row>
    <row r="7854" spans="10:10" x14ac:dyDescent="0.25">
      <c r="J7854" s="32"/>
    </row>
    <row r="7855" spans="10:10" x14ac:dyDescent="0.25">
      <c r="J7855" s="32"/>
    </row>
    <row r="7856" spans="10:10" x14ac:dyDescent="0.25">
      <c r="J7856" s="32"/>
    </row>
    <row r="7857" spans="10:10" x14ac:dyDescent="0.25">
      <c r="J7857" s="32"/>
    </row>
    <row r="7858" spans="10:10" x14ac:dyDescent="0.25">
      <c r="J7858" s="32"/>
    </row>
    <row r="7859" spans="10:10" x14ac:dyDescent="0.25">
      <c r="J7859" s="32"/>
    </row>
    <row r="7860" spans="10:10" x14ac:dyDescent="0.25">
      <c r="J7860" s="32"/>
    </row>
    <row r="7861" spans="10:10" x14ac:dyDescent="0.25">
      <c r="J7861" s="32"/>
    </row>
    <row r="7862" spans="10:10" x14ac:dyDescent="0.25">
      <c r="J7862" s="32"/>
    </row>
    <row r="7863" spans="10:10" x14ac:dyDescent="0.25">
      <c r="J7863" s="32"/>
    </row>
    <row r="7864" spans="10:10" x14ac:dyDescent="0.25">
      <c r="J7864" s="32"/>
    </row>
    <row r="7865" spans="10:10" x14ac:dyDescent="0.25">
      <c r="J7865" s="32"/>
    </row>
    <row r="7866" spans="10:10" x14ac:dyDescent="0.25">
      <c r="J7866" s="32"/>
    </row>
    <row r="7867" spans="10:10" x14ac:dyDescent="0.25">
      <c r="J7867" s="32"/>
    </row>
    <row r="7868" spans="10:10" x14ac:dyDescent="0.25">
      <c r="J7868" s="32"/>
    </row>
    <row r="7869" spans="10:10" x14ac:dyDescent="0.25">
      <c r="J7869" s="32"/>
    </row>
    <row r="7870" spans="10:10" x14ac:dyDescent="0.25">
      <c r="J7870" s="32"/>
    </row>
    <row r="7871" spans="10:10" x14ac:dyDescent="0.25">
      <c r="J7871" s="32"/>
    </row>
    <row r="7872" spans="10:10" x14ac:dyDescent="0.25">
      <c r="J7872" s="32"/>
    </row>
    <row r="7873" spans="10:10" x14ac:dyDescent="0.25">
      <c r="J7873" s="32"/>
    </row>
    <row r="7874" spans="10:10" x14ac:dyDescent="0.25">
      <c r="J7874" s="32"/>
    </row>
    <row r="7875" spans="10:10" x14ac:dyDescent="0.25">
      <c r="J7875" s="32"/>
    </row>
    <row r="7876" spans="10:10" x14ac:dyDescent="0.25">
      <c r="J7876" s="32"/>
    </row>
    <row r="7877" spans="10:10" x14ac:dyDescent="0.25">
      <c r="J7877" s="32"/>
    </row>
    <row r="7878" spans="10:10" x14ac:dyDescent="0.25">
      <c r="J7878" s="32"/>
    </row>
    <row r="7879" spans="10:10" x14ac:dyDescent="0.25">
      <c r="J7879" s="32"/>
    </row>
    <row r="7880" spans="10:10" x14ac:dyDescent="0.25">
      <c r="J7880" s="32"/>
    </row>
    <row r="7881" spans="10:10" x14ac:dyDescent="0.25">
      <c r="J7881" s="32"/>
    </row>
    <row r="7882" spans="10:10" x14ac:dyDescent="0.25">
      <c r="J7882" s="32"/>
    </row>
    <row r="7883" spans="10:10" x14ac:dyDescent="0.25">
      <c r="J7883" s="32"/>
    </row>
    <row r="7884" spans="10:10" x14ac:dyDescent="0.25">
      <c r="J7884" s="32"/>
    </row>
    <row r="7885" spans="10:10" x14ac:dyDescent="0.25">
      <c r="J7885" s="32"/>
    </row>
    <row r="7886" spans="10:10" x14ac:dyDescent="0.25">
      <c r="J7886" s="32"/>
    </row>
    <row r="7887" spans="10:10" x14ac:dyDescent="0.25">
      <c r="J7887" s="32"/>
    </row>
    <row r="7888" spans="10:10" x14ac:dyDescent="0.25">
      <c r="J7888" s="32"/>
    </row>
    <row r="7889" spans="10:10" x14ac:dyDescent="0.25">
      <c r="J7889" s="32"/>
    </row>
    <row r="7890" spans="10:10" x14ac:dyDescent="0.25">
      <c r="J7890" s="32"/>
    </row>
    <row r="7891" spans="10:10" x14ac:dyDescent="0.25">
      <c r="J7891" s="32"/>
    </row>
    <row r="7892" spans="10:10" x14ac:dyDescent="0.25">
      <c r="J7892" s="32"/>
    </row>
    <row r="7893" spans="10:10" x14ac:dyDescent="0.25">
      <c r="J7893" s="32"/>
    </row>
    <row r="7894" spans="10:10" x14ac:dyDescent="0.25">
      <c r="J7894" s="32"/>
    </row>
    <row r="7895" spans="10:10" x14ac:dyDescent="0.25">
      <c r="J7895" s="32"/>
    </row>
    <row r="7896" spans="10:10" x14ac:dyDescent="0.25">
      <c r="J7896" s="32"/>
    </row>
    <row r="7897" spans="10:10" x14ac:dyDescent="0.25">
      <c r="J7897" s="32"/>
    </row>
    <row r="7898" spans="10:10" x14ac:dyDescent="0.25">
      <c r="J7898" s="32"/>
    </row>
    <row r="7899" spans="10:10" x14ac:dyDescent="0.25">
      <c r="J7899" s="32"/>
    </row>
    <row r="7900" spans="10:10" x14ac:dyDescent="0.25">
      <c r="J7900" s="32"/>
    </row>
    <row r="7901" spans="10:10" x14ac:dyDescent="0.25">
      <c r="J7901" s="32"/>
    </row>
    <row r="7902" spans="10:10" x14ac:dyDescent="0.25">
      <c r="J7902" s="32"/>
    </row>
    <row r="7903" spans="10:10" x14ac:dyDescent="0.25">
      <c r="J7903" s="32"/>
    </row>
    <row r="7904" spans="10:10" x14ac:dyDescent="0.25">
      <c r="J7904" s="32"/>
    </row>
    <row r="7905" spans="10:10" x14ac:dyDescent="0.25">
      <c r="J7905" s="32"/>
    </row>
    <row r="7906" spans="10:10" x14ac:dyDescent="0.25">
      <c r="J7906" s="32"/>
    </row>
    <row r="7907" spans="10:10" x14ac:dyDescent="0.25">
      <c r="J7907" s="32"/>
    </row>
    <row r="7908" spans="10:10" x14ac:dyDescent="0.25">
      <c r="J7908" s="32"/>
    </row>
    <row r="7909" spans="10:10" x14ac:dyDescent="0.25">
      <c r="J7909" s="32"/>
    </row>
    <row r="7910" spans="10:10" x14ac:dyDescent="0.25">
      <c r="J7910" s="32"/>
    </row>
    <row r="7911" spans="10:10" x14ac:dyDescent="0.25">
      <c r="J7911" s="32"/>
    </row>
    <row r="7912" spans="10:10" x14ac:dyDescent="0.25">
      <c r="J7912" s="32"/>
    </row>
    <row r="7913" spans="10:10" x14ac:dyDescent="0.25">
      <c r="J7913" s="32"/>
    </row>
    <row r="7914" spans="10:10" x14ac:dyDescent="0.25">
      <c r="J7914" s="32"/>
    </row>
    <row r="7915" spans="10:10" x14ac:dyDescent="0.25">
      <c r="J7915" s="32"/>
    </row>
    <row r="7916" spans="10:10" x14ac:dyDescent="0.25">
      <c r="J7916" s="32"/>
    </row>
    <row r="7917" spans="10:10" x14ac:dyDescent="0.25">
      <c r="J7917" s="32"/>
    </row>
    <row r="7918" spans="10:10" x14ac:dyDescent="0.25">
      <c r="J7918" s="32"/>
    </row>
    <row r="7919" spans="10:10" x14ac:dyDescent="0.25">
      <c r="J7919" s="32"/>
    </row>
    <row r="7920" spans="10:10" x14ac:dyDescent="0.25">
      <c r="J7920" s="32"/>
    </row>
    <row r="7921" spans="10:10" x14ac:dyDescent="0.25">
      <c r="J7921" s="32"/>
    </row>
    <row r="7922" spans="10:10" x14ac:dyDescent="0.25">
      <c r="J7922" s="32"/>
    </row>
    <row r="7923" spans="10:10" x14ac:dyDescent="0.25">
      <c r="J7923" s="32"/>
    </row>
    <row r="7924" spans="10:10" x14ac:dyDescent="0.25">
      <c r="J7924" s="32"/>
    </row>
    <row r="7925" spans="10:10" x14ac:dyDescent="0.25">
      <c r="J7925" s="32"/>
    </row>
    <row r="7926" spans="10:10" x14ac:dyDescent="0.25">
      <c r="J7926" s="32"/>
    </row>
    <row r="7927" spans="10:10" x14ac:dyDescent="0.25">
      <c r="J7927" s="32"/>
    </row>
    <row r="7928" spans="10:10" x14ac:dyDescent="0.25">
      <c r="J7928" s="32"/>
    </row>
    <row r="7929" spans="10:10" x14ac:dyDescent="0.25">
      <c r="J7929" s="32"/>
    </row>
    <row r="7930" spans="10:10" x14ac:dyDescent="0.25">
      <c r="J7930" s="32"/>
    </row>
    <row r="7931" spans="10:10" x14ac:dyDescent="0.25">
      <c r="J7931" s="32"/>
    </row>
    <row r="7932" spans="10:10" x14ac:dyDescent="0.25">
      <c r="J7932" s="32"/>
    </row>
    <row r="7933" spans="10:10" x14ac:dyDescent="0.25">
      <c r="J7933" s="32"/>
    </row>
    <row r="7934" spans="10:10" x14ac:dyDescent="0.25">
      <c r="J7934" s="32"/>
    </row>
    <row r="7935" spans="10:10" x14ac:dyDescent="0.25">
      <c r="J7935" s="32"/>
    </row>
    <row r="7936" spans="10:10" x14ac:dyDescent="0.25">
      <c r="J7936" s="32"/>
    </row>
    <row r="7937" spans="10:10" x14ac:dyDescent="0.25">
      <c r="J7937" s="32"/>
    </row>
    <row r="7938" spans="10:10" x14ac:dyDescent="0.25">
      <c r="J7938" s="32"/>
    </row>
    <row r="7939" spans="10:10" x14ac:dyDescent="0.25">
      <c r="J7939" s="32"/>
    </row>
    <row r="7940" spans="10:10" x14ac:dyDescent="0.25">
      <c r="J7940" s="32"/>
    </row>
    <row r="7941" spans="10:10" x14ac:dyDescent="0.25">
      <c r="J7941" s="32"/>
    </row>
    <row r="7942" spans="10:10" x14ac:dyDescent="0.25">
      <c r="J7942" s="32"/>
    </row>
    <row r="7943" spans="10:10" x14ac:dyDescent="0.25">
      <c r="J7943" s="32"/>
    </row>
    <row r="7944" spans="10:10" x14ac:dyDescent="0.25">
      <c r="J7944" s="32"/>
    </row>
    <row r="7945" spans="10:10" x14ac:dyDescent="0.25">
      <c r="J7945" s="32"/>
    </row>
    <row r="7946" spans="10:10" x14ac:dyDescent="0.25">
      <c r="J7946" s="32"/>
    </row>
    <row r="7947" spans="10:10" x14ac:dyDescent="0.25">
      <c r="J7947" s="32"/>
    </row>
    <row r="7948" spans="10:10" x14ac:dyDescent="0.25">
      <c r="J7948" s="32"/>
    </row>
    <row r="7949" spans="10:10" x14ac:dyDescent="0.25">
      <c r="J7949" s="32"/>
    </row>
    <row r="7950" spans="10:10" x14ac:dyDescent="0.25">
      <c r="J7950" s="32"/>
    </row>
    <row r="7951" spans="10:10" x14ac:dyDescent="0.25">
      <c r="J7951" s="32"/>
    </row>
    <row r="7952" spans="10:10" x14ac:dyDescent="0.25">
      <c r="J7952" s="32"/>
    </row>
    <row r="7953" spans="10:10" x14ac:dyDescent="0.25">
      <c r="J7953" s="32"/>
    </row>
    <row r="7954" spans="10:10" x14ac:dyDescent="0.25">
      <c r="J7954" s="32"/>
    </row>
    <row r="7955" spans="10:10" x14ac:dyDescent="0.25">
      <c r="J7955" s="32"/>
    </row>
    <row r="7956" spans="10:10" x14ac:dyDescent="0.25">
      <c r="J7956" s="32"/>
    </row>
    <row r="7957" spans="10:10" x14ac:dyDescent="0.25">
      <c r="J7957" s="32"/>
    </row>
    <row r="7958" spans="10:10" x14ac:dyDescent="0.25">
      <c r="J7958" s="32"/>
    </row>
    <row r="7959" spans="10:10" x14ac:dyDescent="0.25">
      <c r="J7959" s="32"/>
    </row>
    <row r="7960" spans="10:10" x14ac:dyDescent="0.25">
      <c r="J7960" s="32"/>
    </row>
    <row r="7961" spans="10:10" x14ac:dyDescent="0.25">
      <c r="J7961" s="32"/>
    </row>
    <row r="7962" spans="10:10" x14ac:dyDescent="0.25">
      <c r="J7962" s="32"/>
    </row>
    <row r="7963" spans="10:10" x14ac:dyDescent="0.25">
      <c r="J7963" s="32"/>
    </row>
    <row r="7964" spans="10:10" x14ac:dyDescent="0.25">
      <c r="J7964" s="32"/>
    </row>
    <row r="7965" spans="10:10" x14ac:dyDescent="0.25">
      <c r="J7965" s="32"/>
    </row>
    <row r="7966" spans="10:10" x14ac:dyDescent="0.25">
      <c r="J7966" s="32"/>
    </row>
    <row r="7967" spans="10:10" x14ac:dyDescent="0.25">
      <c r="J7967" s="32"/>
    </row>
    <row r="7968" spans="10:10" x14ac:dyDescent="0.25">
      <c r="J7968" s="32"/>
    </row>
    <row r="7969" spans="10:10" x14ac:dyDescent="0.25">
      <c r="J7969" s="32"/>
    </row>
    <row r="7970" spans="10:10" x14ac:dyDescent="0.25">
      <c r="J7970" s="32"/>
    </row>
    <row r="7971" spans="10:10" x14ac:dyDescent="0.25">
      <c r="J7971" s="32"/>
    </row>
    <row r="7972" spans="10:10" x14ac:dyDescent="0.25">
      <c r="J7972" s="32"/>
    </row>
    <row r="7973" spans="10:10" x14ac:dyDescent="0.25">
      <c r="J7973" s="32"/>
    </row>
    <row r="7974" spans="10:10" x14ac:dyDescent="0.25">
      <c r="J7974" s="32"/>
    </row>
    <row r="7975" spans="10:10" x14ac:dyDescent="0.25">
      <c r="J7975" s="32"/>
    </row>
    <row r="7976" spans="10:10" x14ac:dyDescent="0.25">
      <c r="J7976" s="32"/>
    </row>
    <row r="7977" spans="10:10" x14ac:dyDescent="0.25">
      <c r="J7977" s="32"/>
    </row>
    <row r="7978" spans="10:10" x14ac:dyDescent="0.25">
      <c r="J7978" s="32"/>
    </row>
    <row r="7979" spans="10:10" x14ac:dyDescent="0.25">
      <c r="J7979" s="32"/>
    </row>
    <row r="7980" spans="10:10" x14ac:dyDescent="0.25">
      <c r="J7980" s="32"/>
    </row>
    <row r="7981" spans="10:10" x14ac:dyDescent="0.25">
      <c r="J7981" s="32"/>
    </row>
    <row r="7982" spans="10:10" x14ac:dyDescent="0.25">
      <c r="J7982" s="32"/>
    </row>
    <row r="7983" spans="10:10" x14ac:dyDescent="0.25">
      <c r="J7983" s="32"/>
    </row>
    <row r="7984" spans="10:10" x14ac:dyDescent="0.25">
      <c r="J7984" s="32"/>
    </row>
    <row r="7985" spans="10:10" x14ac:dyDescent="0.25">
      <c r="J7985" s="32"/>
    </row>
    <row r="7986" spans="10:10" x14ac:dyDescent="0.25">
      <c r="J7986" s="32"/>
    </row>
    <row r="7987" spans="10:10" x14ac:dyDescent="0.25">
      <c r="J7987" s="32"/>
    </row>
    <row r="7988" spans="10:10" x14ac:dyDescent="0.25">
      <c r="J7988" s="32"/>
    </row>
    <row r="7989" spans="10:10" x14ac:dyDescent="0.25">
      <c r="J7989" s="32"/>
    </row>
    <row r="7990" spans="10:10" x14ac:dyDescent="0.25">
      <c r="J7990" s="32"/>
    </row>
    <row r="7991" spans="10:10" x14ac:dyDescent="0.25">
      <c r="J7991" s="32"/>
    </row>
    <row r="7992" spans="10:10" x14ac:dyDescent="0.25">
      <c r="J7992" s="32"/>
    </row>
    <row r="7993" spans="10:10" x14ac:dyDescent="0.25">
      <c r="J7993" s="32"/>
    </row>
    <row r="7994" spans="10:10" x14ac:dyDescent="0.25">
      <c r="J7994" s="32"/>
    </row>
    <row r="7995" spans="10:10" x14ac:dyDescent="0.25">
      <c r="J7995" s="32"/>
    </row>
    <row r="7996" spans="10:10" x14ac:dyDescent="0.25">
      <c r="J7996" s="32"/>
    </row>
    <row r="7997" spans="10:10" x14ac:dyDescent="0.25">
      <c r="J7997" s="32"/>
    </row>
    <row r="7998" spans="10:10" x14ac:dyDescent="0.25">
      <c r="J7998" s="32"/>
    </row>
    <row r="7999" spans="10:10" x14ac:dyDescent="0.25">
      <c r="J7999" s="32"/>
    </row>
    <row r="8000" spans="10:10" x14ac:dyDescent="0.25">
      <c r="J8000" s="32"/>
    </row>
    <row r="8001" spans="10:10" x14ac:dyDescent="0.25">
      <c r="J8001" s="32"/>
    </row>
    <row r="8002" spans="10:10" x14ac:dyDescent="0.25">
      <c r="J8002" s="32"/>
    </row>
    <row r="8003" spans="10:10" x14ac:dyDescent="0.25">
      <c r="J8003" s="32"/>
    </row>
    <row r="8004" spans="10:10" x14ac:dyDescent="0.25">
      <c r="J8004" s="32"/>
    </row>
    <row r="8005" spans="10:10" x14ac:dyDescent="0.25">
      <c r="J8005" s="32"/>
    </row>
    <row r="8006" spans="10:10" x14ac:dyDescent="0.25">
      <c r="J8006" s="32"/>
    </row>
    <row r="8007" spans="10:10" x14ac:dyDescent="0.25">
      <c r="J8007" s="32"/>
    </row>
    <row r="8008" spans="10:10" x14ac:dyDescent="0.25">
      <c r="J8008" s="32"/>
    </row>
    <row r="8009" spans="10:10" x14ac:dyDescent="0.25">
      <c r="J8009" s="32"/>
    </row>
    <row r="8010" spans="10:10" x14ac:dyDescent="0.25">
      <c r="J8010" s="32"/>
    </row>
    <row r="8011" spans="10:10" x14ac:dyDescent="0.25">
      <c r="J8011" s="32"/>
    </row>
    <row r="8012" spans="10:10" x14ac:dyDescent="0.25">
      <c r="J8012" s="32"/>
    </row>
    <row r="8013" spans="10:10" x14ac:dyDescent="0.25">
      <c r="J8013" s="32"/>
    </row>
    <row r="8014" spans="10:10" x14ac:dyDescent="0.25">
      <c r="J8014" s="32"/>
    </row>
    <row r="8015" spans="10:10" x14ac:dyDescent="0.25">
      <c r="J8015" s="32"/>
    </row>
    <row r="8016" spans="10:10" x14ac:dyDescent="0.25">
      <c r="J8016" s="32"/>
    </row>
    <row r="8017" spans="10:10" x14ac:dyDescent="0.25">
      <c r="J8017" s="32"/>
    </row>
    <row r="8018" spans="10:10" x14ac:dyDescent="0.25">
      <c r="J8018" s="32"/>
    </row>
    <row r="8019" spans="10:10" x14ac:dyDescent="0.25">
      <c r="J8019" s="32"/>
    </row>
    <row r="8020" spans="10:10" x14ac:dyDescent="0.25">
      <c r="J8020" s="32"/>
    </row>
    <row r="8021" spans="10:10" x14ac:dyDescent="0.25">
      <c r="J8021" s="32"/>
    </row>
    <row r="8022" spans="10:10" x14ac:dyDescent="0.25">
      <c r="J8022" s="32"/>
    </row>
    <row r="8023" spans="10:10" x14ac:dyDescent="0.25">
      <c r="J8023" s="32"/>
    </row>
    <row r="8024" spans="10:10" x14ac:dyDescent="0.25">
      <c r="J8024" s="32"/>
    </row>
    <row r="8025" spans="10:10" x14ac:dyDescent="0.25">
      <c r="J8025" s="32"/>
    </row>
    <row r="8026" spans="10:10" x14ac:dyDescent="0.25">
      <c r="J8026" s="32"/>
    </row>
    <row r="8027" spans="10:10" x14ac:dyDescent="0.25">
      <c r="J8027" s="32"/>
    </row>
    <row r="8028" spans="10:10" x14ac:dyDescent="0.25">
      <c r="J8028" s="32"/>
    </row>
    <row r="8029" spans="10:10" x14ac:dyDescent="0.25">
      <c r="J8029" s="32"/>
    </row>
    <row r="8030" spans="10:10" x14ac:dyDescent="0.25">
      <c r="J8030" s="32"/>
    </row>
    <row r="8031" spans="10:10" x14ac:dyDescent="0.25">
      <c r="J8031" s="32"/>
    </row>
    <row r="8032" spans="10:10" x14ac:dyDescent="0.25">
      <c r="J8032" s="32"/>
    </row>
    <row r="8033" spans="10:10" x14ac:dyDescent="0.25">
      <c r="J8033" s="32"/>
    </row>
    <row r="8034" spans="10:10" x14ac:dyDescent="0.25">
      <c r="J8034" s="32"/>
    </row>
    <row r="8035" spans="10:10" x14ac:dyDescent="0.25">
      <c r="J8035" s="32"/>
    </row>
    <row r="8036" spans="10:10" x14ac:dyDescent="0.25">
      <c r="J8036" s="32"/>
    </row>
    <row r="8037" spans="10:10" x14ac:dyDescent="0.25">
      <c r="J8037" s="32"/>
    </row>
    <row r="8038" spans="10:10" x14ac:dyDescent="0.25">
      <c r="J8038" s="32"/>
    </row>
    <row r="8039" spans="10:10" x14ac:dyDescent="0.25">
      <c r="J8039" s="32"/>
    </row>
    <row r="8040" spans="10:10" x14ac:dyDescent="0.25">
      <c r="J8040" s="32"/>
    </row>
    <row r="8041" spans="10:10" x14ac:dyDescent="0.25">
      <c r="J8041" s="32"/>
    </row>
    <row r="8042" spans="10:10" x14ac:dyDescent="0.25">
      <c r="J8042" s="32"/>
    </row>
    <row r="8043" spans="10:10" x14ac:dyDescent="0.25">
      <c r="J8043" s="32"/>
    </row>
    <row r="8044" spans="10:10" x14ac:dyDescent="0.25">
      <c r="J8044" s="32"/>
    </row>
    <row r="8045" spans="10:10" x14ac:dyDescent="0.25">
      <c r="J8045" s="32"/>
    </row>
    <row r="8046" spans="10:10" x14ac:dyDescent="0.25">
      <c r="J8046" s="32"/>
    </row>
    <row r="8047" spans="10:10" x14ac:dyDescent="0.25">
      <c r="J8047" s="32"/>
    </row>
    <row r="8048" spans="10:10" x14ac:dyDescent="0.25">
      <c r="J8048" s="32"/>
    </row>
    <row r="8049" spans="10:10" x14ac:dyDescent="0.25">
      <c r="J8049" s="32"/>
    </row>
    <row r="8050" spans="10:10" x14ac:dyDescent="0.25">
      <c r="J8050" s="32"/>
    </row>
    <row r="8051" spans="10:10" x14ac:dyDescent="0.25">
      <c r="J8051" s="32"/>
    </row>
    <row r="8052" spans="10:10" x14ac:dyDescent="0.25">
      <c r="J8052" s="32"/>
    </row>
    <row r="8053" spans="10:10" x14ac:dyDescent="0.25">
      <c r="J8053" s="32"/>
    </row>
    <row r="8054" spans="10:10" x14ac:dyDescent="0.25">
      <c r="J8054" s="32"/>
    </row>
    <row r="8055" spans="10:10" x14ac:dyDescent="0.25">
      <c r="J8055" s="32"/>
    </row>
    <row r="8056" spans="10:10" x14ac:dyDescent="0.25">
      <c r="J8056" s="32"/>
    </row>
    <row r="8057" spans="10:10" x14ac:dyDescent="0.25">
      <c r="J8057" s="32"/>
    </row>
    <row r="8058" spans="10:10" x14ac:dyDescent="0.25">
      <c r="J8058" s="32"/>
    </row>
    <row r="8059" spans="10:10" x14ac:dyDescent="0.25">
      <c r="J8059" s="32"/>
    </row>
    <row r="8060" spans="10:10" x14ac:dyDescent="0.25">
      <c r="J8060" s="32"/>
    </row>
    <row r="8061" spans="10:10" x14ac:dyDescent="0.25">
      <c r="J8061" s="32"/>
    </row>
    <row r="8062" spans="10:10" x14ac:dyDescent="0.25">
      <c r="J8062" s="32"/>
    </row>
    <row r="8063" spans="10:10" x14ac:dyDescent="0.25">
      <c r="J8063" s="32"/>
    </row>
    <row r="8064" spans="10:10" x14ac:dyDescent="0.25">
      <c r="J8064" s="32"/>
    </row>
    <row r="8065" spans="10:10" x14ac:dyDescent="0.25">
      <c r="J8065" s="32"/>
    </row>
    <row r="8066" spans="10:10" x14ac:dyDescent="0.25">
      <c r="J8066" s="32"/>
    </row>
    <row r="8067" spans="10:10" x14ac:dyDescent="0.25">
      <c r="J8067" s="32"/>
    </row>
    <row r="8068" spans="10:10" x14ac:dyDescent="0.25">
      <c r="J8068" s="32"/>
    </row>
    <row r="8069" spans="10:10" x14ac:dyDescent="0.25">
      <c r="J8069" s="32"/>
    </row>
    <row r="8070" spans="10:10" x14ac:dyDescent="0.25">
      <c r="J8070" s="32"/>
    </row>
    <row r="8071" spans="10:10" x14ac:dyDescent="0.25">
      <c r="J8071" s="32"/>
    </row>
    <row r="8072" spans="10:10" x14ac:dyDescent="0.25">
      <c r="J8072" s="32"/>
    </row>
    <row r="8073" spans="10:10" x14ac:dyDescent="0.25">
      <c r="J8073" s="32"/>
    </row>
    <row r="8074" spans="10:10" x14ac:dyDescent="0.25">
      <c r="J8074" s="32"/>
    </row>
    <row r="8075" spans="10:10" x14ac:dyDescent="0.25">
      <c r="J8075" s="32"/>
    </row>
    <row r="8076" spans="10:10" x14ac:dyDescent="0.25">
      <c r="J8076" s="32"/>
    </row>
    <row r="8077" spans="10:10" x14ac:dyDescent="0.25">
      <c r="J8077" s="32"/>
    </row>
    <row r="8078" spans="10:10" x14ac:dyDescent="0.25">
      <c r="J8078" s="32"/>
    </row>
    <row r="8079" spans="10:10" x14ac:dyDescent="0.25">
      <c r="J8079" s="32"/>
    </row>
    <row r="8080" spans="10:10" x14ac:dyDescent="0.25">
      <c r="J8080" s="32"/>
    </row>
    <row r="8081" spans="10:10" x14ac:dyDescent="0.25">
      <c r="J8081" s="32"/>
    </row>
    <row r="8082" spans="10:10" x14ac:dyDescent="0.25">
      <c r="J8082" s="32"/>
    </row>
    <row r="8083" spans="10:10" x14ac:dyDescent="0.25">
      <c r="J8083" s="32"/>
    </row>
    <row r="8084" spans="10:10" x14ac:dyDescent="0.25">
      <c r="J8084" s="32"/>
    </row>
    <row r="8085" spans="10:10" x14ac:dyDescent="0.25">
      <c r="J8085" s="32"/>
    </row>
    <row r="8086" spans="10:10" x14ac:dyDescent="0.25">
      <c r="J8086" s="32"/>
    </row>
    <row r="8087" spans="10:10" x14ac:dyDescent="0.25">
      <c r="J8087" s="32"/>
    </row>
    <row r="8088" spans="10:10" x14ac:dyDescent="0.25">
      <c r="J8088" s="32"/>
    </row>
    <row r="8089" spans="10:10" x14ac:dyDescent="0.25">
      <c r="J8089" s="32"/>
    </row>
    <row r="8090" spans="10:10" x14ac:dyDescent="0.25">
      <c r="J8090" s="32"/>
    </row>
    <row r="8091" spans="10:10" x14ac:dyDescent="0.25">
      <c r="J8091" s="32"/>
    </row>
    <row r="8092" spans="10:10" x14ac:dyDescent="0.25">
      <c r="J8092" s="32"/>
    </row>
    <row r="8093" spans="10:10" x14ac:dyDescent="0.25">
      <c r="J8093" s="32"/>
    </row>
    <row r="8094" spans="10:10" x14ac:dyDescent="0.25">
      <c r="J8094" s="32"/>
    </row>
    <row r="8095" spans="10:10" x14ac:dyDescent="0.25">
      <c r="J8095" s="32"/>
    </row>
    <row r="8096" spans="10:10" x14ac:dyDescent="0.25">
      <c r="J8096" s="32"/>
    </row>
    <row r="8097" spans="10:10" x14ac:dyDescent="0.25">
      <c r="J8097" s="32"/>
    </row>
    <row r="8098" spans="10:10" x14ac:dyDescent="0.25">
      <c r="J8098" s="32"/>
    </row>
    <row r="8099" spans="10:10" x14ac:dyDescent="0.25">
      <c r="J8099" s="32"/>
    </row>
    <row r="8100" spans="10:10" x14ac:dyDescent="0.25">
      <c r="J8100" s="32"/>
    </row>
    <row r="8101" spans="10:10" x14ac:dyDescent="0.25">
      <c r="J8101" s="32"/>
    </row>
    <row r="8102" spans="10:10" x14ac:dyDescent="0.25">
      <c r="J8102" s="32"/>
    </row>
    <row r="8103" spans="10:10" x14ac:dyDescent="0.25">
      <c r="J8103" s="32"/>
    </row>
    <row r="8104" spans="10:10" x14ac:dyDescent="0.25">
      <c r="J8104" s="32"/>
    </row>
    <row r="8105" spans="10:10" x14ac:dyDescent="0.25">
      <c r="J8105" s="32"/>
    </row>
    <row r="8106" spans="10:10" x14ac:dyDescent="0.25">
      <c r="J8106" s="32"/>
    </row>
    <row r="8107" spans="10:10" x14ac:dyDescent="0.25">
      <c r="J8107" s="32"/>
    </row>
    <row r="8108" spans="10:10" x14ac:dyDescent="0.25">
      <c r="J8108" s="32"/>
    </row>
    <row r="8109" spans="10:10" x14ac:dyDescent="0.25">
      <c r="J8109" s="32"/>
    </row>
    <row r="8110" spans="10:10" x14ac:dyDescent="0.25">
      <c r="J8110" s="32"/>
    </row>
    <row r="8111" spans="10:10" x14ac:dyDescent="0.25">
      <c r="J8111" s="32"/>
    </row>
    <row r="8112" spans="10:10" x14ac:dyDescent="0.25">
      <c r="J8112" s="32"/>
    </row>
    <row r="8113" spans="10:10" x14ac:dyDescent="0.25">
      <c r="J8113" s="32"/>
    </row>
    <row r="8114" spans="10:10" x14ac:dyDescent="0.25">
      <c r="J8114" s="32"/>
    </row>
    <row r="8115" spans="10:10" x14ac:dyDescent="0.25">
      <c r="J8115" s="32"/>
    </row>
    <row r="8116" spans="10:10" x14ac:dyDescent="0.25">
      <c r="J8116" s="32"/>
    </row>
    <row r="8117" spans="10:10" x14ac:dyDescent="0.25">
      <c r="J8117" s="32"/>
    </row>
    <row r="8118" spans="10:10" x14ac:dyDescent="0.25">
      <c r="J8118" s="32"/>
    </row>
    <row r="8119" spans="10:10" x14ac:dyDescent="0.25">
      <c r="J8119" s="32"/>
    </row>
    <row r="8120" spans="10:10" x14ac:dyDescent="0.25">
      <c r="J8120" s="32"/>
    </row>
    <row r="8121" spans="10:10" x14ac:dyDescent="0.25">
      <c r="J8121" s="32"/>
    </row>
    <row r="8122" spans="10:10" x14ac:dyDescent="0.25">
      <c r="J8122" s="32"/>
    </row>
    <row r="8123" spans="10:10" x14ac:dyDescent="0.25">
      <c r="J8123" s="32"/>
    </row>
    <row r="8124" spans="10:10" x14ac:dyDescent="0.25">
      <c r="J8124" s="32"/>
    </row>
    <row r="8125" spans="10:10" x14ac:dyDescent="0.25">
      <c r="J8125" s="32"/>
    </row>
    <row r="8126" spans="10:10" x14ac:dyDescent="0.25">
      <c r="J8126" s="32"/>
    </row>
    <row r="8127" spans="10:10" x14ac:dyDescent="0.25">
      <c r="J8127" s="32"/>
    </row>
    <row r="8128" spans="10:10" x14ac:dyDescent="0.25">
      <c r="J8128" s="32"/>
    </row>
    <row r="8129" spans="10:10" x14ac:dyDescent="0.25">
      <c r="J8129" s="32"/>
    </row>
    <row r="8130" spans="10:10" x14ac:dyDescent="0.25">
      <c r="J8130" s="32"/>
    </row>
    <row r="8131" spans="10:10" x14ac:dyDescent="0.25">
      <c r="J8131" s="32"/>
    </row>
    <row r="8132" spans="10:10" x14ac:dyDescent="0.25">
      <c r="J8132" s="32"/>
    </row>
    <row r="8133" spans="10:10" x14ac:dyDescent="0.25">
      <c r="J8133" s="32"/>
    </row>
    <row r="8134" spans="10:10" x14ac:dyDescent="0.25">
      <c r="J8134" s="32"/>
    </row>
    <row r="8135" spans="10:10" x14ac:dyDescent="0.25">
      <c r="J8135" s="32"/>
    </row>
    <row r="8136" spans="10:10" x14ac:dyDescent="0.25">
      <c r="J8136" s="32"/>
    </row>
    <row r="8137" spans="10:10" x14ac:dyDescent="0.25">
      <c r="J8137" s="32"/>
    </row>
    <row r="8138" spans="10:10" x14ac:dyDescent="0.25">
      <c r="J8138" s="32"/>
    </row>
    <row r="8139" spans="10:10" x14ac:dyDescent="0.25">
      <c r="J8139" s="32"/>
    </row>
    <row r="8140" spans="10:10" x14ac:dyDescent="0.25">
      <c r="J8140" s="32"/>
    </row>
    <row r="8141" spans="10:10" x14ac:dyDescent="0.25">
      <c r="J8141" s="32"/>
    </row>
    <row r="8142" spans="10:10" x14ac:dyDescent="0.25">
      <c r="J8142" s="32"/>
    </row>
    <row r="8143" spans="10:10" x14ac:dyDescent="0.25">
      <c r="J8143" s="32"/>
    </row>
    <row r="8144" spans="10:10" x14ac:dyDescent="0.25">
      <c r="J8144" s="32"/>
    </row>
    <row r="8145" spans="10:10" x14ac:dyDescent="0.25">
      <c r="J8145" s="32"/>
    </row>
    <row r="8146" spans="10:10" x14ac:dyDescent="0.25">
      <c r="J8146" s="32"/>
    </row>
    <row r="8147" spans="10:10" x14ac:dyDescent="0.25">
      <c r="J8147" s="32"/>
    </row>
    <row r="8148" spans="10:10" x14ac:dyDescent="0.25">
      <c r="J8148" s="32"/>
    </row>
    <row r="8149" spans="10:10" x14ac:dyDescent="0.25">
      <c r="J8149" s="32"/>
    </row>
    <row r="8150" spans="10:10" x14ac:dyDescent="0.25">
      <c r="J8150" s="32"/>
    </row>
    <row r="8151" spans="10:10" x14ac:dyDescent="0.25">
      <c r="J8151" s="32"/>
    </row>
    <row r="8152" spans="10:10" x14ac:dyDescent="0.25">
      <c r="J8152" s="32"/>
    </row>
    <row r="8153" spans="10:10" x14ac:dyDescent="0.25">
      <c r="J8153" s="32"/>
    </row>
    <row r="8154" spans="10:10" x14ac:dyDescent="0.25">
      <c r="J8154" s="32"/>
    </row>
    <row r="8155" spans="10:10" x14ac:dyDescent="0.25">
      <c r="J8155" s="32"/>
    </row>
    <row r="8156" spans="10:10" x14ac:dyDescent="0.25">
      <c r="J8156" s="32"/>
    </row>
    <row r="8157" spans="10:10" x14ac:dyDescent="0.25">
      <c r="J8157" s="32"/>
    </row>
    <row r="8158" spans="10:10" x14ac:dyDescent="0.25">
      <c r="J8158" s="32"/>
    </row>
    <row r="8159" spans="10:10" x14ac:dyDescent="0.25">
      <c r="J8159" s="32"/>
    </row>
    <row r="8160" spans="10:10" x14ac:dyDescent="0.25">
      <c r="J8160" s="32"/>
    </row>
    <row r="8161" spans="10:10" x14ac:dyDescent="0.25">
      <c r="J8161" s="32"/>
    </row>
    <row r="8162" spans="10:10" x14ac:dyDescent="0.25">
      <c r="J8162" s="32"/>
    </row>
    <row r="8163" spans="10:10" x14ac:dyDescent="0.25">
      <c r="J8163" s="32"/>
    </row>
    <row r="8164" spans="10:10" x14ac:dyDescent="0.25">
      <c r="J8164" s="32"/>
    </row>
    <row r="8165" spans="10:10" x14ac:dyDescent="0.25">
      <c r="J8165" s="32"/>
    </row>
    <row r="8166" spans="10:10" x14ac:dyDescent="0.25">
      <c r="J8166" s="32"/>
    </row>
    <row r="8167" spans="10:10" x14ac:dyDescent="0.25">
      <c r="J8167" s="32"/>
    </row>
    <row r="8168" spans="10:10" x14ac:dyDescent="0.25">
      <c r="J8168" s="32"/>
    </row>
    <row r="8169" spans="10:10" x14ac:dyDescent="0.25">
      <c r="J8169" s="32"/>
    </row>
    <row r="8170" spans="10:10" x14ac:dyDescent="0.25">
      <c r="J8170" s="32"/>
    </row>
    <row r="8171" spans="10:10" x14ac:dyDescent="0.25">
      <c r="J8171" s="32"/>
    </row>
    <row r="8172" spans="10:10" x14ac:dyDescent="0.25">
      <c r="J8172" s="32"/>
    </row>
    <row r="8173" spans="10:10" x14ac:dyDescent="0.25">
      <c r="J8173" s="32"/>
    </row>
    <row r="8174" spans="10:10" x14ac:dyDescent="0.25">
      <c r="J8174" s="32"/>
    </row>
    <row r="8175" spans="10:10" x14ac:dyDescent="0.25">
      <c r="J8175" s="32"/>
    </row>
    <row r="8176" spans="10:10" x14ac:dyDescent="0.25">
      <c r="J8176" s="32"/>
    </row>
    <row r="8177" spans="10:10" x14ac:dyDescent="0.25">
      <c r="J8177" s="32"/>
    </row>
    <row r="8178" spans="10:10" x14ac:dyDescent="0.25">
      <c r="J8178" s="32"/>
    </row>
    <row r="8179" spans="10:10" x14ac:dyDescent="0.25">
      <c r="J8179" s="32"/>
    </row>
    <row r="8180" spans="10:10" x14ac:dyDescent="0.25">
      <c r="J8180" s="32"/>
    </row>
    <row r="8181" spans="10:10" x14ac:dyDescent="0.25">
      <c r="J8181" s="32"/>
    </row>
    <row r="8182" spans="10:10" x14ac:dyDescent="0.25">
      <c r="J8182" s="32"/>
    </row>
    <row r="8183" spans="10:10" x14ac:dyDescent="0.25">
      <c r="J8183" s="32"/>
    </row>
    <row r="8184" spans="10:10" x14ac:dyDescent="0.25">
      <c r="J8184" s="32"/>
    </row>
    <row r="8185" spans="10:10" x14ac:dyDescent="0.25">
      <c r="J8185" s="32"/>
    </row>
    <row r="8186" spans="10:10" x14ac:dyDescent="0.25">
      <c r="J8186" s="32"/>
    </row>
    <row r="8187" spans="10:10" x14ac:dyDescent="0.25">
      <c r="J8187" s="32"/>
    </row>
    <row r="8188" spans="10:10" x14ac:dyDescent="0.25">
      <c r="J8188" s="32"/>
    </row>
    <row r="8189" spans="10:10" x14ac:dyDescent="0.25">
      <c r="J8189" s="32"/>
    </row>
    <row r="8190" spans="10:10" x14ac:dyDescent="0.25">
      <c r="J8190" s="32"/>
    </row>
    <row r="8191" spans="10:10" x14ac:dyDescent="0.25">
      <c r="J8191" s="32"/>
    </row>
    <row r="8192" spans="10:10" x14ac:dyDescent="0.25">
      <c r="J8192" s="32"/>
    </row>
    <row r="8193" spans="10:10" x14ac:dyDescent="0.25">
      <c r="J8193" s="32"/>
    </row>
    <row r="8194" spans="10:10" x14ac:dyDescent="0.25">
      <c r="J8194" s="32"/>
    </row>
    <row r="8195" spans="10:10" x14ac:dyDescent="0.25">
      <c r="J8195" s="32"/>
    </row>
    <row r="8196" spans="10:10" x14ac:dyDescent="0.25">
      <c r="J8196" s="32"/>
    </row>
    <row r="8197" spans="10:10" x14ac:dyDescent="0.25">
      <c r="J8197" s="32"/>
    </row>
    <row r="8198" spans="10:10" x14ac:dyDescent="0.25">
      <c r="J8198" s="32"/>
    </row>
    <row r="8199" spans="10:10" x14ac:dyDescent="0.25">
      <c r="J8199" s="32"/>
    </row>
    <row r="8200" spans="10:10" x14ac:dyDescent="0.25">
      <c r="J8200" s="32"/>
    </row>
    <row r="8201" spans="10:10" x14ac:dyDescent="0.25">
      <c r="J8201" s="32"/>
    </row>
    <row r="8202" spans="10:10" x14ac:dyDescent="0.25">
      <c r="J8202" s="32"/>
    </row>
    <row r="8203" spans="10:10" x14ac:dyDescent="0.25">
      <c r="J8203" s="32"/>
    </row>
    <row r="8204" spans="10:10" x14ac:dyDescent="0.25">
      <c r="J8204" s="32"/>
    </row>
    <row r="8205" spans="10:10" x14ac:dyDescent="0.25">
      <c r="J8205" s="32"/>
    </row>
    <row r="8206" spans="10:10" x14ac:dyDescent="0.25">
      <c r="J8206" s="32"/>
    </row>
    <row r="8207" spans="10:10" x14ac:dyDescent="0.25">
      <c r="J8207" s="32"/>
    </row>
    <row r="8208" spans="10:10" x14ac:dyDescent="0.25">
      <c r="J8208" s="32"/>
    </row>
    <row r="8209" spans="10:10" x14ac:dyDescent="0.25">
      <c r="J8209" s="32"/>
    </row>
    <row r="8210" spans="10:10" x14ac:dyDescent="0.25">
      <c r="J8210" s="32"/>
    </row>
    <row r="8211" spans="10:10" x14ac:dyDescent="0.25">
      <c r="J8211" s="32"/>
    </row>
    <row r="8212" spans="10:10" x14ac:dyDescent="0.25">
      <c r="J8212" s="32"/>
    </row>
    <row r="8213" spans="10:10" x14ac:dyDescent="0.25">
      <c r="J8213" s="32"/>
    </row>
    <row r="8214" spans="10:10" x14ac:dyDescent="0.25">
      <c r="J8214" s="32"/>
    </row>
    <row r="8215" spans="10:10" x14ac:dyDescent="0.25">
      <c r="J8215" s="32"/>
    </row>
    <row r="8216" spans="10:10" x14ac:dyDescent="0.25">
      <c r="J8216" s="32"/>
    </row>
    <row r="8217" spans="10:10" x14ac:dyDescent="0.25">
      <c r="J8217" s="32"/>
    </row>
    <row r="8218" spans="10:10" x14ac:dyDescent="0.25">
      <c r="J8218" s="32"/>
    </row>
    <row r="8219" spans="10:10" x14ac:dyDescent="0.25">
      <c r="J8219" s="32"/>
    </row>
    <row r="8220" spans="10:10" x14ac:dyDescent="0.25">
      <c r="J8220" s="32"/>
    </row>
    <row r="8221" spans="10:10" x14ac:dyDescent="0.25">
      <c r="J8221" s="32"/>
    </row>
    <row r="8222" spans="10:10" x14ac:dyDescent="0.25">
      <c r="J8222" s="32"/>
    </row>
    <row r="8223" spans="10:10" x14ac:dyDescent="0.25">
      <c r="J8223" s="32"/>
    </row>
    <row r="8224" spans="10:10" x14ac:dyDescent="0.25">
      <c r="J8224" s="32"/>
    </row>
    <row r="8225" spans="10:10" x14ac:dyDescent="0.25">
      <c r="J8225" s="32"/>
    </row>
    <row r="8226" spans="10:10" x14ac:dyDescent="0.25">
      <c r="J8226" s="32"/>
    </row>
    <row r="8227" spans="10:10" x14ac:dyDescent="0.25">
      <c r="J8227" s="32"/>
    </row>
    <row r="8228" spans="10:10" x14ac:dyDescent="0.25">
      <c r="J8228" s="32"/>
    </row>
    <row r="8229" spans="10:10" x14ac:dyDescent="0.25">
      <c r="J8229" s="32"/>
    </row>
    <row r="8230" spans="10:10" x14ac:dyDescent="0.25">
      <c r="J8230" s="32"/>
    </row>
    <row r="8231" spans="10:10" x14ac:dyDescent="0.25">
      <c r="J8231" s="32"/>
    </row>
    <row r="8232" spans="10:10" x14ac:dyDescent="0.25">
      <c r="J8232" s="32"/>
    </row>
    <row r="8233" spans="10:10" x14ac:dyDescent="0.25">
      <c r="J8233" s="32"/>
    </row>
    <row r="8234" spans="10:10" x14ac:dyDescent="0.25">
      <c r="J8234" s="32"/>
    </row>
    <row r="8235" spans="10:10" x14ac:dyDescent="0.25">
      <c r="J8235" s="32"/>
    </row>
    <row r="8236" spans="10:10" x14ac:dyDescent="0.25">
      <c r="J8236" s="32"/>
    </row>
    <row r="8237" spans="10:10" x14ac:dyDescent="0.25">
      <c r="J8237" s="32"/>
    </row>
    <row r="8238" spans="10:10" x14ac:dyDescent="0.25">
      <c r="J8238" s="32"/>
    </row>
    <row r="8239" spans="10:10" x14ac:dyDescent="0.25">
      <c r="J8239" s="32"/>
    </row>
    <row r="8240" spans="10:10" x14ac:dyDescent="0.25">
      <c r="J8240" s="32"/>
    </row>
    <row r="8241" spans="10:10" x14ac:dyDescent="0.25">
      <c r="J8241" s="32"/>
    </row>
    <row r="8242" spans="10:10" x14ac:dyDescent="0.25">
      <c r="J8242" s="32"/>
    </row>
    <row r="8243" spans="10:10" x14ac:dyDescent="0.25">
      <c r="J8243" s="32"/>
    </row>
    <row r="8244" spans="10:10" x14ac:dyDescent="0.25">
      <c r="J8244" s="32"/>
    </row>
    <row r="8245" spans="10:10" x14ac:dyDescent="0.25">
      <c r="J8245" s="32"/>
    </row>
    <row r="8246" spans="10:10" x14ac:dyDescent="0.25">
      <c r="J8246" s="32"/>
    </row>
    <row r="8247" spans="10:10" x14ac:dyDescent="0.25">
      <c r="J8247" s="32"/>
    </row>
    <row r="8248" spans="10:10" x14ac:dyDescent="0.25">
      <c r="J8248" s="32"/>
    </row>
    <row r="8249" spans="10:10" x14ac:dyDescent="0.25">
      <c r="J8249" s="32"/>
    </row>
    <row r="8250" spans="10:10" x14ac:dyDescent="0.25">
      <c r="J8250" s="32"/>
    </row>
    <row r="8251" spans="10:10" x14ac:dyDescent="0.25">
      <c r="J8251" s="32"/>
    </row>
    <row r="8252" spans="10:10" x14ac:dyDescent="0.25">
      <c r="J8252" s="32"/>
    </row>
    <row r="8253" spans="10:10" x14ac:dyDescent="0.25">
      <c r="J8253" s="32"/>
    </row>
    <row r="8254" spans="10:10" x14ac:dyDescent="0.25">
      <c r="J8254" s="32"/>
    </row>
    <row r="8255" spans="10:10" x14ac:dyDescent="0.25">
      <c r="J8255" s="32"/>
    </row>
    <row r="8256" spans="10:10" x14ac:dyDescent="0.25">
      <c r="J8256" s="32"/>
    </row>
    <row r="8257" spans="10:10" x14ac:dyDescent="0.25">
      <c r="J8257" s="32"/>
    </row>
    <row r="8258" spans="10:10" x14ac:dyDescent="0.25">
      <c r="J8258" s="32"/>
    </row>
    <row r="8259" spans="10:10" x14ac:dyDescent="0.25">
      <c r="J8259" s="32"/>
    </row>
    <row r="8260" spans="10:10" x14ac:dyDescent="0.25">
      <c r="J8260" s="32"/>
    </row>
    <row r="8261" spans="10:10" x14ac:dyDescent="0.25">
      <c r="J8261" s="32"/>
    </row>
    <row r="8262" spans="10:10" x14ac:dyDescent="0.25">
      <c r="J8262" s="32"/>
    </row>
    <row r="8263" spans="10:10" x14ac:dyDescent="0.25">
      <c r="J8263" s="32"/>
    </row>
    <row r="8264" spans="10:10" x14ac:dyDescent="0.25">
      <c r="J8264" s="32"/>
    </row>
    <row r="8265" spans="10:10" x14ac:dyDescent="0.25">
      <c r="J8265" s="32"/>
    </row>
    <row r="8266" spans="10:10" x14ac:dyDescent="0.25">
      <c r="J8266" s="32"/>
    </row>
    <row r="8267" spans="10:10" x14ac:dyDescent="0.25">
      <c r="J8267" s="32"/>
    </row>
    <row r="8268" spans="10:10" x14ac:dyDescent="0.25">
      <c r="J8268" s="32"/>
    </row>
    <row r="8269" spans="10:10" x14ac:dyDescent="0.25">
      <c r="J8269" s="32"/>
    </row>
    <row r="8270" spans="10:10" x14ac:dyDescent="0.25">
      <c r="J8270" s="32"/>
    </row>
    <row r="8271" spans="10:10" x14ac:dyDescent="0.25">
      <c r="J8271" s="32"/>
    </row>
    <row r="8272" spans="10:10" x14ac:dyDescent="0.25">
      <c r="J8272" s="32"/>
    </row>
    <row r="8273" spans="10:10" x14ac:dyDescent="0.25">
      <c r="J8273" s="32"/>
    </row>
    <row r="8274" spans="10:10" x14ac:dyDescent="0.25">
      <c r="J8274" s="32"/>
    </row>
    <row r="8275" spans="10:10" x14ac:dyDescent="0.25">
      <c r="J8275" s="32"/>
    </row>
    <row r="8276" spans="10:10" x14ac:dyDescent="0.25">
      <c r="J8276" s="32"/>
    </row>
    <row r="8277" spans="10:10" x14ac:dyDescent="0.25">
      <c r="J8277" s="32"/>
    </row>
    <row r="8278" spans="10:10" x14ac:dyDescent="0.25">
      <c r="J8278" s="32"/>
    </row>
    <row r="8279" spans="10:10" x14ac:dyDescent="0.25">
      <c r="J8279" s="32"/>
    </row>
    <row r="8280" spans="10:10" x14ac:dyDescent="0.25">
      <c r="J8280" s="32"/>
    </row>
    <row r="8281" spans="10:10" x14ac:dyDescent="0.25">
      <c r="J8281" s="32"/>
    </row>
    <row r="8282" spans="10:10" x14ac:dyDescent="0.25">
      <c r="J8282" s="32"/>
    </row>
    <row r="8283" spans="10:10" x14ac:dyDescent="0.25">
      <c r="J8283" s="32"/>
    </row>
    <row r="8284" spans="10:10" x14ac:dyDescent="0.25">
      <c r="J8284" s="32"/>
    </row>
    <row r="8285" spans="10:10" x14ac:dyDescent="0.25">
      <c r="J8285" s="32"/>
    </row>
    <row r="8286" spans="10:10" x14ac:dyDescent="0.25">
      <c r="J8286" s="32"/>
    </row>
    <row r="8287" spans="10:10" x14ac:dyDescent="0.25">
      <c r="J8287" s="32"/>
    </row>
    <row r="8288" spans="10:10" x14ac:dyDescent="0.25">
      <c r="J8288" s="32"/>
    </row>
    <row r="8289" spans="10:10" x14ac:dyDescent="0.25">
      <c r="J8289" s="32"/>
    </row>
    <row r="8290" spans="10:10" x14ac:dyDescent="0.25">
      <c r="J8290" s="32"/>
    </row>
    <row r="8291" spans="10:10" x14ac:dyDescent="0.25">
      <c r="J8291" s="32"/>
    </row>
    <row r="8292" spans="10:10" x14ac:dyDescent="0.25">
      <c r="J8292" s="32"/>
    </row>
    <row r="8293" spans="10:10" x14ac:dyDescent="0.25">
      <c r="J8293" s="32"/>
    </row>
    <row r="8294" spans="10:10" x14ac:dyDescent="0.25">
      <c r="J8294" s="32"/>
    </row>
    <row r="8295" spans="10:10" x14ac:dyDescent="0.25">
      <c r="J8295" s="32"/>
    </row>
    <row r="8296" spans="10:10" x14ac:dyDescent="0.25">
      <c r="J8296" s="32"/>
    </row>
    <row r="8297" spans="10:10" x14ac:dyDescent="0.25">
      <c r="J8297" s="32"/>
    </row>
    <row r="8298" spans="10:10" x14ac:dyDescent="0.25">
      <c r="J8298" s="32"/>
    </row>
    <row r="8299" spans="10:10" x14ac:dyDescent="0.25">
      <c r="J8299" s="32"/>
    </row>
    <row r="8300" spans="10:10" x14ac:dyDescent="0.25">
      <c r="J8300" s="32"/>
    </row>
    <row r="8301" spans="10:10" x14ac:dyDescent="0.25">
      <c r="J8301" s="32"/>
    </row>
    <row r="8302" spans="10:10" x14ac:dyDescent="0.25">
      <c r="J8302" s="32"/>
    </row>
    <row r="8303" spans="10:10" x14ac:dyDescent="0.25">
      <c r="J8303" s="32"/>
    </row>
    <row r="8304" spans="10:10" x14ac:dyDescent="0.25">
      <c r="J8304" s="32"/>
    </row>
    <row r="8305" spans="10:10" x14ac:dyDescent="0.25">
      <c r="J8305" s="32"/>
    </row>
    <row r="8306" spans="10:10" x14ac:dyDescent="0.25">
      <c r="J8306" s="32"/>
    </row>
    <row r="8307" spans="10:10" x14ac:dyDescent="0.25">
      <c r="J8307" s="32"/>
    </row>
    <row r="8308" spans="10:10" x14ac:dyDescent="0.25">
      <c r="J8308" s="32"/>
    </row>
    <row r="8309" spans="10:10" x14ac:dyDescent="0.25">
      <c r="J8309" s="32"/>
    </row>
    <row r="8310" spans="10:10" x14ac:dyDescent="0.25">
      <c r="J8310" s="32"/>
    </row>
    <row r="8311" spans="10:10" x14ac:dyDescent="0.25">
      <c r="J8311" s="32"/>
    </row>
    <row r="8312" spans="10:10" x14ac:dyDescent="0.25">
      <c r="J8312" s="32"/>
    </row>
    <row r="8313" spans="10:10" x14ac:dyDescent="0.25">
      <c r="J8313" s="32"/>
    </row>
    <row r="8314" spans="10:10" x14ac:dyDescent="0.25">
      <c r="J8314" s="32"/>
    </row>
    <row r="8315" spans="10:10" x14ac:dyDescent="0.25">
      <c r="J8315" s="32"/>
    </row>
    <row r="8316" spans="10:10" x14ac:dyDescent="0.25">
      <c r="J8316" s="32"/>
    </row>
    <row r="8317" spans="10:10" x14ac:dyDescent="0.25">
      <c r="J8317" s="32"/>
    </row>
    <row r="8318" spans="10:10" x14ac:dyDescent="0.25">
      <c r="J8318" s="32"/>
    </row>
    <row r="8319" spans="10:10" x14ac:dyDescent="0.25">
      <c r="J8319" s="32"/>
    </row>
    <row r="8320" spans="10:10" x14ac:dyDescent="0.25">
      <c r="J8320" s="32"/>
    </row>
    <row r="8321" spans="10:10" x14ac:dyDescent="0.25">
      <c r="J8321" s="32"/>
    </row>
    <row r="8322" spans="10:10" x14ac:dyDescent="0.25">
      <c r="J8322" s="32"/>
    </row>
    <row r="8323" spans="10:10" x14ac:dyDescent="0.25">
      <c r="J8323" s="32"/>
    </row>
    <row r="8324" spans="10:10" x14ac:dyDescent="0.25">
      <c r="J8324" s="32"/>
    </row>
    <row r="8325" spans="10:10" x14ac:dyDescent="0.25">
      <c r="J8325" s="32"/>
    </row>
    <row r="8326" spans="10:10" x14ac:dyDescent="0.25">
      <c r="J8326" s="32"/>
    </row>
    <row r="8327" spans="10:10" x14ac:dyDescent="0.25">
      <c r="J8327" s="32"/>
    </row>
    <row r="8328" spans="10:10" x14ac:dyDescent="0.25">
      <c r="J8328" s="32"/>
    </row>
    <row r="8329" spans="10:10" x14ac:dyDescent="0.25">
      <c r="J8329" s="32"/>
    </row>
    <row r="8330" spans="10:10" x14ac:dyDescent="0.25">
      <c r="J8330" s="32"/>
    </row>
    <row r="8331" spans="10:10" x14ac:dyDescent="0.25">
      <c r="J8331" s="32"/>
    </row>
    <row r="8332" spans="10:10" x14ac:dyDescent="0.25">
      <c r="J8332" s="32"/>
    </row>
    <row r="8333" spans="10:10" x14ac:dyDescent="0.25">
      <c r="J8333" s="32"/>
    </row>
    <row r="8334" spans="10:10" x14ac:dyDescent="0.25">
      <c r="J8334" s="32"/>
    </row>
    <row r="8335" spans="10:10" x14ac:dyDescent="0.25">
      <c r="J8335" s="32"/>
    </row>
    <row r="8336" spans="10:10" x14ac:dyDescent="0.25">
      <c r="J8336" s="32"/>
    </row>
    <row r="8337" spans="10:10" x14ac:dyDescent="0.25">
      <c r="J8337" s="32"/>
    </row>
    <row r="8338" spans="10:10" x14ac:dyDescent="0.25">
      <c r="J8338" s="32"/>
    </row>
    <row r="8339" spans="10:10" x14ac:dyDescent="0.25">
      <c r="J8339" s="32"/>
    </row>
    <row r="8340" spans="10:10" x14ac:dyDescent="0.25">
      <c r="J8340" s="32"/>
    </row>
    <row r="8341" spans="10:10" x14ac:dyDescent="0.25">
      <c r="J8341" s="32"/>
    </row>
    <row r="8342" spans="10:10" x14ac:dyDescent="0.25">
      <c r="J8342" s="32"/>
    </row>
    <row r="8343" spans="10:10" x14ac:dyDescent="0.25">
      <c r="J8343" s="32"/>
    </row>
    <row r="8344" spans="10:10" x14ac:dyDescent="0.25">
      <c r="J8344" s="32"/>
    </row>
    <row r="8345" spans="10:10" x14ac:dyDescent="0.25">
      <c r="J8345" s="32"/>
    </row>
    <row r="8346" spans="10:10" x14ac:dyDescent="0.25">
      <c r="J8346" s="32"/>
    </row>
    <row r="8347" spans="10:10" x14ac:dyDescent="0.25">
      <c r="J8347" s="32"/>
    </row>
    <row r="8348" spans="10:10" x14ac:dyDescent="0.25">
      <c r="J8348" s="32"/>
    </row>
    <row r="8349" spans="10:10" x14ac:dyDescent="0.25">
      <c r="J8349" s="32"/>
    </row>
    <row r="8350" spans="10:10" x14ac:dyDescent="0.25">
      <c r="J8350" s="32"/>
    </row>
    <row r="8351" spans="10:10" x14ac:dyDescent="0.25">
      <c r="J8351" s="32"/>
    </row>
    <row r="8352" spans="10:10" x14ac:dyDescent="0.25">
      <c r="J8352" s="32"/>
    </row>
    <row r="8353" spans="10:10" x14ac:dyDescent="0.25">
      <c r="J8353" s="32"/>
    </row>
    <row r="8354" spans="10:10" x14ac:dyDescent="0.25">
      <c r="J8354" s="32"/>
    </row>
    <row r="8355" spans="10:10" x14ac:dyDescent="0.25">
      <c r="J8355" s="32"/>
    </row>
    <row r="8356" spans="10:10" x14ac:dyDescent="0.25">
      <c r="J8356" s="32"/>
    </row>
    <row r="8357" spans="10:10" x14ac:dyDescent="0.25">
      <c r="J8357" s="32"/>
    </row>
    <row r="8358" spans="10:10" x14ac:dyDescent="0.25">
      <c r="J8358" s="32"/>
    </row>
    <row r="8359" spans="10:10" x14ac:dyDescent="0.25">
      <c r="J8359" s="32"/>
    </row>
    <row r="8360" spans="10:10" x14ac:dyDescent="0.25">
      <c r="J8360" s="32"/>
    </row>
    <row r="8361" spans="10:10" x14ac:dyDescent="0.25">
      <c r="J8361" s="32"/>
    </row>
    <row r="8362" spans="10:10" x14ac:dyDescent="0.25">
      <c r="J8362" s="32"/>
    </row>
    <row r="8363" spans="10:10" x14ac:dyDescent="0.25">
      <c r="J8363" s="32"/>
    </row>
    <row r="8364" spans="10:10" x14ac:dyDescent="0.25">
      <c r="J8364" s="32"/>
    </row>
    <row r="8365" spans="10:10" x14ac:dyDescent="0.25">
      <c r="J8365" s="32"/>
    </row>
    <row r="8366" spans="10:10" x14ac:dyDescent="0.25">
      <c r="J8366" s="32"/>
    </row>
    <row r="8367" spans="10:10" x14ac:dyDescent="0.25">
      <c r="J8367" s="32"/>
    </row>
    <row r="8368" spans="10:10" x14ac:dyDescent="0.25">
      <c r="J8368" s="32"/>
    </row>
    <row r="8369" spans="10:10" x14ac:dyDescent="0.25">
      <c r="J8369" s="32"/>
    </row>
    <row r="8370" spans="10:10" x14ac:dyDescent="0.25">
      <c r="J8370" s="32"/>
    </row>
    <row r="8371" spans="10:10" x14ac:dyDescent="0.25">
      <c r="J8371" s="32"/>
    </row>
    <row r="8372" spans="10:10" x14ac:dyDescent="0.25">
      <c r="J8372" s="32"/>
    </row>
    <row r="8373" spans="10:10" x14ac:dyDescent="0.25">
      <c r="J8373" s="32"/>
    </row>
    <row r="8374" spans="10:10" x14ac:dyDescent="0.25">
      <c r="J8374" s="32"/>
    </row>
    <row r="8375" spans="10:10" x14ac:dyDescent="0.25">
      <c r="J8375" s="32"/>
    </row>
    <row r="8376" spans="10:10" x14ac:dyDescent="0.25">
      <c r="J8376" s="32"/>
    </row>
    <row r="8377" spans="10:10" x14ac:dyDescent="0.25">
      <c r="J8377" s="32"/>
    </row>
    <row r="8378" spans="10:10" x14ac:dyDescent="0.25">
      <c r="J8378" s="32"/>
    </row>
    <row r="8379" spans="10:10" x14ac:dyDescent="0.25">
      <c r="J8379" s="32"/>
    </row>
    <row r="8380" spans="10:10" x14ac:dyDescent="0.25">
      <c r="J8380" s="32"/>
    </row>
    <row r="8381" spans="10:10" x14ac:dyDescent="0.25">
      <c r="J8381" s="32"/>
    </row>
    <row r="8382" spans="10:10" x14ac:dyDescent="0.25">
      <c r="J8382" s="32"/>
    </row>
    <row r="8383" spans="10:10" x14ac:dyDescent="0.25">
      <c r="J8383" s="32"/>
    </row>
    <row r="8384" spans="10:10" x14ac:dyDescent="0.25">
      <c r="J8384" s="32"/>
    </row>
    <row r="8385" spans="10:10" x14ac:dyDescent="0.25">
      <c r="J8385" s="32"/>
    </row>
    <row r="8386" spans="10:10" x14ac:dyDescent="0.25">
      <c r="J8386" s="32"/>
    </row>
    <row r="8387" spans="10:10" x14ac:dyDescent="0.25">
      <c r="J8387" s="32"/>
    </row>
    <row r="8388" spans="10:10" x14ac:dyDescent="0.25">
      <c r="J8388" s="32"/>
    </row>
    <row r="8389" spans="10:10" x14ac:dyDescent="0.25">
      <c r="J8389" s="32"/>
    </row>
    <row r="8390" spans="10:10" x14ac:dyDescent="0.25">
      <c r="J8390" s="32"/>
    </row>
    <row r="8391" spans="10:10" x14ac:dyDescent="0.25">
      <c r="J8391" s="32"/>
    </row>
    <row r="8392" spans="10:10" x14ac:dyDescent="0.25">
      <c r="J8392" s="32"/>
    </row>
    <row r="8393" spans="10:10" x14ac:dyDescent="0.25">
      <c r="J8393" s="32"/>
    </row>
    <row r="8394" spans="10:10" x14ac:dyDescent="0.25">
      <c r="J8394" s="32"/>
    </row>
    <row r="8395" spans="10:10" x14ac:dyDescent="0.25">
      <c r="J8395" s="32"/>
    </row>
    <row r="8396" spans="10:10" x14ac:dyDescent="0.25">
      <c r="J8396" s="32"/>
    </row>
    <row r="8397" spans="10:10" x14ac:dyDescent="0.25">
      <c r="J8397" s="32"/>
    </row>
    <row r="8398" spans="10:10" x14ac:dyDescent="0.25">
      <c r="J8398" s="32"/>
    </row>
    <row r="8399" spans="10:10" x14ac:dyDescent="0.25">
      <c r="J8399" s="32"/>
    </row>
    <row r="8400" spans="10:10" x14ac:dyDescent="0.25">
      <c r="J8400" s="32"/>
    </row>
    <row r="8401" spans="10:10" x14ac:dyDescent="0.25">
      <c r="J8401" s="32"/>
    </row>
    <row r="8402" spans="10:10" x14ac:dyDescent="0.25">
      <c r="J8402" s="32"/>
    </row>
    <row r="8403" spans="10:10" x14ac:dyDescent="0.25">
      <c r="J8403" s="32"/>
    </row>
    <row r="8404" spans="10:10" x14ac:dyDescent="0.25">
      <c r="J8404" s="32"/>
    </row>
    <row r="8405" spans="10:10" x14ac:dyDescent="0.25">
      <c r="J8405" s="32"/>
    </row>
    <row r="8406" spans="10:10" x14ac:dyDescent="0.25">
      <c r="J8406" s="32"/>
    </row>
    <row r="8407" spans="10:10" x14ac:dyDescent="0.25">
      <c r="J8407" s="32"/>
    </row>
    <row r="8408" spans="10:10" x14ac:dyDescent="0.25">
      <c r="J8408" s="32"/>
    </row>
    <row r="8409" spans="10:10" x14ac:dyDescent="0.25">
      <c r="J8409" s="32"/>
    </row>
    <row r="8410" spans="10:10" x14ac:dyDescent="0.25">
      <c r="J8410" s="32"/>
    </row>
    <row r="8411" spans="10:10" x14ac:dyDescent="0.25">
      <c r="J8411" s="32"/>
    </row>
    <row r="8412" spans="10:10" x14ac:dyDescent="0.25">
      <c r="J8412" s="32"/>
    </row>
    <row r="8413" spans="10:10" x14ac:dyDescent="0.25">
      <c r="J8413" s="32"/>
    </row>
    <row r="8414" spans="10:10" x14ac:dyDescent="0.25">
      <c r="J8414" s="32"/>
    </row>
    <row r="8415" spans="10:10" x14ac:dyDescent="0.25">
      <c r="J8415" s="32"/>
    </row>
    <row r="8416" spans="10:10" x14ac:dyDescent="0.25">
      <c r="J8416" s="32"/>
    </row>
    <row r="8417" spans="10:10" x14ac:dyDescent="0.25">
      <c r="J8417" s="32"/>
    </row>
    <row r="8418" spans="10:10" x14ac:dyDescent="0.25">
      <c r="J8418" s="32"/>
    </row>
    <row r="8419" spans="10:10" x14ac:dyDescent="0.25">
      <c r="J8419" s="32"/>
    </row>
    <row r="8420" spans="10:10" x14ac:dyDescent="0.25">
      <c r="J8420" s="32"/>
    </row>
    <row r="8421" spans="10:10" x14ac:dyDescent="0.25">
      <c r="J8421" s="32"/>
    </row>
    <row r="8422" spans="10:10" x14ac:dyDescent="0.25">
      <c r="J8422" s="32"/>
    </row>
    <row r="8423" spans="10:10" x14ac:dyDescent="0.25">
      <c r="J8423" s="32"/>
    </row>
    <row r="8424" spans="10:10" x14ac:dyDescent="0.25">
      <c r="J8424" s="32"/>
    </row>
    <row r="8425" spans="10:10" x14ac:dyDescent="0.25">
      <c r="J8425" s="32"/>
    </row>
    <row r="8426" spans="10:10" x14ac:dyDescent="0.25">
      <c r="J8426" s="32"/>
    </row>
    <row r="8427" spans="10:10" x14ac:dyDescent="0.25">
      <c r="J8427" s="32"/>
    </row>
    <row r="8428" spans="10:10" x14ac:dyDescent="0.25">
      <c r="J8428" s="32"/>
    </row>
    <row r="8429" spans="10:10" x14ac:dyDescent="0.25">
      <c r="J8429" s="32"/>
    </row>
    <row r="8430" spans="10:10" x14ac:dyDescent="0.25">
      <c r="J8430" s="32"/>
    </row>
    <row r="8431" spans="10:10" x14ac:dyDescent="0.25">
      <c r="J8431" s="32"/>
    </row>
    <row r="8432" spans="10:10" x14ac:dyDescent="0.25">
      <c r="J8432" s="32"/>
    </row>
    <row r="8433" spans="10:10" x14ac:dyDescent="0.25">
      <c r="J8433" s="32"/>
    </row>
    <row r="8434" spans="10:10" x14ac:dyDescent="0.25">
      <c r="J8434" s="32"/>
    </row>
    <row r="8435" spans="10:10" x14ac:dyDescent="0.25">
      <c r="J8435" s="32"/>
    </row>
    <row r="8436" spans="10:10" x14ac:dyDescent="0.25">
      <c r="J8436" s="32"/>
    </row>
    <row r="8437" spans="10:10" x14ac:dyDescent="0.25">
      <c r="J8437" s="32"/>
    </row>
    <row r="8438" spans="10:10" x14ac:dyDescent="0.25">
      <c r="J8438" s="32"/>
    </row>
    <row r="8439" spans="10:10" x14ac:dyDescent="0.25">
      <c r="J8439" s="32"/>
    </row>
    <row r="8440" spans="10:10" x14ac:dyDescent="0.25">
      <c r="J8440" s="32"/>
    </row>
    <row r="8441" spans="10:10" x14ac:dyDescent="0.25">
      <c r="J8441" s="32"/>
    </row>
    <row r="8442" spans="10:10" x14ac:dyDescent="0.25">
      <c r="J8442" s="32"/>
    </row>
    <row r="8443" spans="10:10" x14ac:dyDescent="0.25">
      <c r="J8443" s="32"/>
    </row>
    <row r="8444" spans="10:10" x14ac:dyDescent="0.25">
      <c r="J8444" s="32"/>
    </row>
    <row r="8445" spans="10:10" x14ac:dyDescent="0.25">
      <c r="J8445" s="32"/>
    </row>
    <row r="8446" spans="10:10" x14ac:dyDescent="0.25">
      <c r="J8446" s="32"/>
    </row>
    <row r="8447" spans="10:10" x14ac:dyDescent="0.25">
      <c r="J8447" s="32"/>
    </row>
    <row r="8448" spans="10:10" x14ac:dyDescent="0.25">
      <c r="J8448" s="32"/>
    </row>
    <row r="8449" spans="10:10" x14ac:dyDescent="0.25">
      <c r="J8449" s="32"/>
    </row>
    <row r="8450" spans="10:10" x14ac:dyDescent="0.25">
      <c r="J8450" s="32"/>
    </row>
    <row r="8451" spans="10:10" x14ac:dyDescent="0.25">
      <c r="J8451" s="32"/>
    </row>
    <row r="8452" spans="10:10" x14ac:dyDescent="0.25">
      <c r="J8452" s="32"/>
    </row>
    <row r="8453" spans="10:10" x14ac:dyDescent="0.25">
      <c r="J8453" s="32"/>
    </row>
    <row r="8454" spans="10:10" x14ac:dyDescent="0.25">
      <c r="J8454" s="32"/>
    </row>
    <row r="8455" spans="10:10" x14ac:dyDescent="0.25">
      <c r="J8455" s="32"/>
    </row>
    <row r="8456" spans="10:10" x14ac:dyDescent="0.25">
      <c r="J8456" s="32"/>
    </row>
    <row r="8457" spans="10:10" x14ac:dyDescent="0.25">
      <c r="J8457" s="32"/>
    </row>
    <row r="8458" spans="10:10" x14ac:dyDescent="0.25">
      <c r="J8458" s="32"/>
    </row>
    <row r="8459" spans="10:10" x14ac:dyDescent="0.25">
      <c r="J8459" s="32"/>
    </row>
    <row r="8460" spans="10:10" x14ac:dyDescent="0.25">
      <c r="J8460" s="32"/>
    </row>
    <row r="8461" spans="10:10" x14ac:dyDescent="0.25">
      <c r="J8461" s="32"/>
    </row>
    <row r="8462" spans="10:10" x14ac:dyDescent="0.25">
      <c r="J8462" s="32"/>
    </row>
    <row r="8463" spans="10:10" x14ac:dyDescent="0.25">
      <c r="J8463" s="32"/>
    </row>
    <row r="8464" spans="10:10" x14ac:dyDescent="0.25">
      <c r="J8464" s="32"/>
    </row>
    <row r="8465" spans="10:10" x14ac:dyDescent="0.25">
      <c r="J8465" s="32"/>
    </row>
    <row r="8466" spans="10:10" x14ac:dyDescent="0.25">
      <c r="J8466" s="32"/>
    </row>
    <row r="8467" spans="10:10" x14ac:dyDescent="0.25">
      <c r="J8467" s="32"/>
    </row>
    <row r="8468" spans="10:10" x14ac:dyDescent="0.25">
      <c r="J8468" s="32"/>
    </row>
    <row r="8469" spans="10:10" x14ac:dyDescent="0.25">
      <c r="J8469" s="32"/>
    </row>
    <row r="8470" spans="10:10" x14ac:dyDescent="0.25">
      <c r="J8470" s="32"/>
    </row>
    <row r="8471" spans="10:10" x14ac:dyDescent="0.25">
      <c r="J8471" s="32"/>
    </row>
    <row r="8472" spans="10:10" x14ac:dyDescent="0.25">
      <c r="J8472" s="32"/>
    </row>
    <row r="8473" spans="10:10" x14ac:dyDescent="0.25">
      <c r="J8473" s="32"/>
    </row>
    <row r="8474" spans="10:10" x14ac:dyDescent="0.25">
      <c r="J8474" s="32"/>
    </row>
    <row r="8475" spans="10:10" x14ac:dyDescent="0.25">
      <c r="J8475" s="32"/>
    </row>
    <row r="8476" spans="10:10" x14ac:dyDescent="0.25">
      <c r="J8476" s="32"/>
    </row>
    <row r="8477" spans="10:10" x14ac:dyDescent="0.25">
      <c r="J8477" s="32"/>
    </row>
    <row r="8478" spans="10:10" x14ac:dyDescent="0.25">
      <c r="J8478" s="32"/>
    </row>
    <row r="8479" spans="10:10" x14ac:dyDescent="0.25">
      <c r="J8479" s="32"/>
    </row>
    <row r="8480" spans="10:10" x14ac:dyDescent="0.25">
      <c r="J8480" s="32"/>
    </row>
    <row r="8481" spans="10:10" x14ac:dyDescent="0.25">
      <c r="J8481" s="32"/>
    </row>
    <row r="8482" spans="10:10" x14ac:dyDescent="0.25">
      <c r="J8482" s="32"/>
    </row>
    <row r="8483" spans="10:10" x14ac:dyDescent="0.25">
      <c r="J8483" s="32"/>
    </row>
    <row r="8484" spans="10:10" x14ac:dyDescent="0.25">
      <c r="J8484" s="32"/>
    </row>
    <row r="8485" spans="10:10" x14ac:dyDescent="0.25">
      <c r="J8485" s="32"/>
    </row>
    <row r="8486" spans="10:10" x14ac:dyDescent="0.25">
      <c r="J8486" s="32"/>
    </row>
    <row r="8487" spans="10:10" x14ac:dyDescent="0.25">
      <c r="J8487" s="32"/>
    </row>
    <row r="8488" spans="10:10" x14ac:dyDescent="0.25">
      <c r="J8488" s="32"/>
    </row>
    <row r="8489" spans="10:10" x14ac:dyDescent="0.25">
      <c r="J8489" s="32"/>
    </row>
    <row r="8490" spans="10:10" x14ac:dyDescent="0.25">
      <c r="J8490" s="32"/>
    </row>
    <row r="8491" spans="10:10" x14ac:dyDescent="0.25">
      <c r="J8491" s="32"/>
    </row>
    <row r="8492" spans="10:10" x14ac:dyDescent="0.25">
      <c r="J8492" s="32"/>
    </row>
    <row r="8493" spans="10:10" x14ac:dyDescent="0.25">
      <c r="J8493" s="32"/>
    </row>
    <row r="8494" spans="10:10" x14ac:dyDescent="0.25">
      <c r="J8494" s="32"/>
    </row>
    <row r="8495" spans="10:10" x14ac:dyDescent="0.25">
      <c r="J8495" s="32"/>
    </row>
    <row r="8496" spans="10:10" x14ac:dyDescent="0.25">
      <c r="J8496" s="32"/>
    </row>
    <row r="8497" spans="10:10" x14ac:dyDescent="0.25">
      <c r="J8497" s="32"/>
    </row>
    <row r="8498" spans="10:10" x14ac:dyDescent="0.25">
      <c r="J8498" s="32"/>
    </row>
    <row r="8499" spans="10:10" x14ac:dyDescent="0.25">
      <c r="J8499" s="32"/>
    </row>
    <row r="8500" spans="10:10" x14ac:dyDescent="0.25">
      <c r="J8500" s="32"/>
    </row>
    <row r="8501" spans="10:10" x14ac:dyDescent="0.25">
      <c r="J8501" s="32"/>
    </row>
    <row r="8502" spans="10:10" x14ac:dyDescent="0.25">
      <c r="J8502" s="32"/>
    </row>
    <row r="8503" spans="10:10" x14ac:dyDescent="0.25">
      <c r="J8503" s="32"/>
    </row>
    <row r="8504" spans="10:10" x14ac:dyDescent="0.25">
      <c r="J8504" s="32"/>
    </row>
    <row r="8505" spans="10:10" x14ac:dyDescent="0.25">
      <c r="J8505" s="32"/>
    </row>
    <row r="8506" spans="10:10" x14ac:dyDescent="0.25">
      <c r="J8506" s="32"/>
    </row>
    <row r="8507" spans="10:10" x14ac:dyDescent="0.25">
      <c r="J8507" s="32"/>
    </row>
    <row r="8508" spans="10:10" x14ac:dyDescent="0.25">
      <c r="J8508" s="32"/>
    </row>
    <row r="8509" spans="10:10" x14ac:dyDescent="0.25">
      <c r="J8509" s="32"/>
    </row>
    <row r="8510" spans="10:10" x14ac:dyDescent="0.25">
      <c r="J8510" s="32"/>
    </row>
    <row r="8511" spans="10:10" x14ac:dyDescent="0.25">
      <c r="J8511" s="32"/>
    </row>
    <row r="8512" spans="10:10" x14ac:dyDescent="0.25">
      <c r="J8512" s="32"/>
    </row>
    <row r="8513" spans="10:10" x14ac:dyDescent="0.25">
      <c r="J8513" s="32"/>
    </row>
    <row r="8514" spans="10:10" x14ac:dyDescent="0.25">
      <c r="J8514" s="32"/>
    </row>
    <row r="8515" spans="10:10" x14ac:dyDescent="0.25">
      <c r="J8515" s="32"/>
    </row>
    <row r="8516" spans="10:10" x14ac:dyDescent="0.25">
      <c r="J8516" s="32"/>
    </row>
    <row r="8517" spans="10:10" x14ac:dyDescent="0.25">
      <c r="J8517" s="32"/>
    </row>
    <row r="8518" spans="10:10" x14ac:dyDescent="0.25">
      <c r="J8518" s="32"/>
    </row>
    <row r="8519" spans="10:10" x14ac:dyDescent="0.25">
      <c r="J8519" s="32"/>
    </row>
    <row r="8520" spans="10:10" x14ac:dyDescent="0.25">
      <c r="J8520" s="32"/>
    </row>
    <row r="8521" spans="10:10" x14ac:dyDescent="0.25">
      <c r="J8521" s="32"/>
    </row>
    <row r="8522" spans="10:10" x14ac:dyDescent="0.25">
      <c r="J8522" s="32"/>
    </row>
    <row r="8523" spans="10:10" x14ac:dyDescent="0.25">
      <c r="J8523" s="32"/>
    </row>
    <row r="8524" spans="10:10" x14ac:dyDescent="0.25">
      <c r="J8524" s="32"/>
    </row>
    <row r="8525" spans="10:10" x14ac:dyDescent="0.25">
      <c r="J8525" s="32"/>
    </row>
    <row r="8526" spans="10:10" x14ac:dyDescent="0.25">
      <c r="J8526" s="32"/>
    </row>
    <row r="8527" spans="10:10" x14ac:dyDescent="0.25">
      <c r="J8527" s="32"/>
    </row>
    <row r="8528" spans="10:10" x14ac:dyDescent="0.25">
      <c r="J8528" s="32"/>
    </row>
    <row r="8529" spans="10:10" x14ac:dyDescent="0.25">
      <c r="J8529" s="32"/>
    </row>
    <row r="8530" spans="10:10" x14ac:dyDescent="0.25">
      <c r="J8530" s="32"/>
    </row>
    <row r="8531" spans="10:10" x14ac:dyDescent="0.25">
      <c r="J8531" s="32"/>
    </row>
    <row r="8532" spans="10:10" x14ac:dyDescent="0.25">
      <c r="J8532" s="32"/>
    </row>
    <row r="8533" spans="10:10" x14ac:dyDescent="0.25">
      <c r="J8533" s="32"/>
    </row>
    <row r="8534" spans="10:10" x14ac:dyDescent="0.25">
      <c r="J8534" s="32"/>
    </row>
    <row r="8535" spans="10:10" x14ac:dyDescent="0.25">
      <c r="J8535" s="32"/>
    </row>
    <row r="8536" spans="10:10" x14ac:dyDescent="0.25">
      <c r="J8536" s="32"/>
    </row>
    <row r="8537" spans="10:10" x14ac:dyDescent="0.25">
      <c r="J8537" s="32"/>
    </row>
    <row r="8538" spans="10:10" x14ac:dyDescent="0.25">
      <c r="J8538" s="32"/>
    </row>
    <row r="8539" spans="10:10" x14ac:dyDescent="0.25">
      <c r="J8539" s="32"/>
    </row>
    <row r="8540" spans="10:10" x14ac:dyDescent="0.25">
      <c r="J8540" s="32"/>
    </row>
    <row r="8541" spans="10:10" x14ac:dyDescent="0.25">
      <c r="J8541" s="32"/>
    </row>
    <row r="8542" spans="10:10" x14ac:dyDescent="0.25">
      <c r="J8542" s="32"/>
    </row>
    <row r="8543" spans="10:10" x14ac:dyDescent="0.25">
      <c r="J8543" s="32"/>
    </row>
    <row r="8544" spans="10:10" x14ac:dyDescent="0.25">
      <c r="J8544" s="32"/>
    </row>
    <row r="8545" spans="10:10" x14ac:dyDescent="0.25">
      <c r="J8545" s="32"/>
    </row>
    <row r="8546" spans="10:10" x14ac:dyDescent="0.25">
      <c r="J8546" s="32"/>
    </row>
    <row r="8547" spans="10:10" x14ac:dyDescent="0.25">
      <c r="J8547" s="32"/>
    </row>
    <row r="8548" spans="10:10" x14ac:dyDescent="0.25">
      <c r="J8548" s="32"/>
    </row>
    <row r="8549" spans="10:10" x14ac:dyDescent="0.25">
      <c r="J8549" s="32"/>
    </row>
    <row r="8550" spans="10:10" x14ac:dyDescent="0.25">
      <c r="J8550" s="32"/>
    </row>
    <row r="8551" spans="10:10" x14ac:dyDescent="0.25">
      <c r="J8551" s="32"/>
    </row>
    <row r="8552" spans="10:10" x14ac:dyDescent="0.25">
      <c r="J8552" s="32"/>
    </row>
    <row r="8553" spans="10:10" x14ac:dyDescent="0.25">
      <c r="J8553" s="32"/>
    </row>
    <row r="8554" spans="10:10" x14ac:dyDescent="0.25">
      <c r="J8554" s="32"/>
    </row>
    <row r="8555" spans="10:10" x14ac:dyDescent="0.25">
      <c r="J8555" s="32"/>
    </row>
    <row r="8556" spans="10:10" x14ac:dyDescent="0.25">
      <c r="J8556" s="32"/>
    </row>
    <row r="8557" spans="10:10" x14ac:dyDescent="0.25">
      <c r="J8557" s="32"/>
    </row>
    <row r="8558" spans="10:10" x14ac:dyDescent="0.25">
      <c r="J8558" s="32"/>
    </row>
    <row r="8559" spans="10:10" x14ac:dyDescent="0.25">
      <c r="J8559" s="32"/>
    </row>
    <row r="8560" spans="10:10" x14ac:dyDescent="0.25">
      <c r="J8560" s="32"/>
    </row>
    <row r="8561" spans="10:10" x14ac:dyDescent="0.25">
      <c r="J8561" s="32"/>
    </row>
    <row r="8562" spans="10:10" x14ac:dyDescent="0.25">
      <c r="J8562" s="32"/>
    </row>
    <row r="8563" spans="10:10" x14ac:dyDescent="0.25">
      <c r="J8563" s="32"/>
    </row>
    <row r="8564" spans="10:10" x14ac:dyDescent="0.25">
      <c r="J8564" s="32"/>
    </row>
    <row r="8565" spans="10:10" x14ac:dyDescent="0.25">
      <c r="J8565" s="32"/>
    </row>
    <row r="8566" spans="10:10" x14ac:dyDescent="0.25">
      <c r="J8566" s="32"/>
    </row>
    <row r="8567" spans="10:10" x14ac:dyDescent="0.25">
      <c r="J8567" s="32"/>
    </row>
    <row r="8568" spans="10:10" x14ac:dyDescent="0.25">
      <c r="J8568" s="32"/>
    </row>
    <row r="8569" spans="10:10" x14ac:dyDescent="0.25">
      <c r="J8569" s="32"/>
    </row>
    <row r="8570" spans="10:10" x14ac:dyDescent="0.25">
      <c r="J8570" s="32"/>
    </row>
    <row r="8571" spans="10:10" x14ac:dyDescent="0.25">
      <c r="J8571" s="32"/>
    </row>
    <row r="8572" spans="10:10" x14ac:dyDescent="0.25">
      <c r="J8572" s="32"/>
    </row>
    <row r="8573" spans="10:10" x14ac:dyDescent="0.25">
      <c r="J8573" s="32"/>
    </row>
    <row r="8574" spans="10:10" x14ac:dyDescent="0.25">
      <c r="J8574" s="32"/>
    </row>
    <row r="8575" spans="10:10" x14ac:dyDescent="0.25">
      <c r="J8575" s="32"/>
    </row>
    <row r="8576" spans="10:10" x14ac:dyDescent="0.25">
      <c r="J8576" s="32"/>
    </row>
    <row r="8577" spans="10:10" x14ac:dyDescent="0.25">
      <c r="J8577" s="32"/>
    </row>
    <row r="8578" spans="10:10" x14ac:dyDescent="0.25">
      <c r="J8578" s="32"/>
    </row>
    <row r="8579" spans="10:10" x14ac:dyDescent="0.25">
      <c r="J8579" s="32"/>
    </row>
    <row r="8580" spans="10:10" x14ac:dyDescent="0.25">
      <c r="J8580" s="32"/>
    </row>
    <row r="8581" spans="10:10" x14ac:dyDescent="0.25">
      <c r="J8581" s="32"/>
    </row>
    <row r="8582" spans="10:10" x14ac:dyDescent="0.25">
      <c r="J8582" s="32"/>
    </row>
    <row r="8583" spans="10:10" x14ac:dyDescent="0.25">
      <c r="J8583" s="32"/>
    </row>
    <row r="8584" spans="10:10" x14ac:dyDescent="0.25">
      <c r="J8584" s="32"/>
    </row>
    <row r="8585" spans="10:10" x14ac:dyDescent="0.25">
      <c r="J8585" s="32"/>
    </row>
    <row r="8586" spans="10:10" x14ac:dyDescent="0.25">
      <c r="J8586" s="32"/>
    </row>
    <row r="8587" spans="10:10" x14ac:dyDescent="0.25">
      <c r="J8587" s="32"/>
    </row>
    <row r="8588" spans="10:10" x14ac:dyDescent="0.25">
      <c r="J8588" s="32"/>
    </row>
    <row r="8589" spans="10:10" x14ac:dyDescent="0.25">
      <c r="J8589" s="32"/>
    </row>
    <row r="8590" spans="10:10" x14ac:dyDescent="0.25">
      <c r="J8590" s="32"/>
    </row>
    <row r="8591" spans="10:10" x14ac:dyDescent="0.25">
      <c r="J8591" s="32"/>
    </row>
    <row r="8592" spans="10:10" x14ac:dyDescent="0.25">
      <c r="J8592" s="32"/>
    </row>
    <row r="8593" spans="10:10" x14ac:dyDescent="0.25">
      <c r="J8593" s="32"/>
    </row>
    <row r="8594" spans="10:10" x14ac:dyDescent="0.25">
      <c r="J8594" s="32"/>
    </row>
    <row r="8595" spans="10:10" x14ac:dyDescent="0.25">
      <c r="J8595" s="32"/>
    </row>
    <row r="8596" spans="10:10" x14ac:dyDescent="0.25">
      <c r="J8596" s="32"/>
    </row>
    <row r="8597" spans="10:10" x14ac:dyDescent="0.25">
      <c r="J8597" s="32"/>
    </row>
    <row r="8598" spans="10:10" x14ac:dyDescent="0.25">
      <c r="J8598" s="32"/>
    </row>
    <row r="8599" spans="10:10" x14ac:dyDescent="0.25">
      <c r="J8599" s="32"/>
    </row>
    <row r="8600" spans="10:10" x14ac:dyDescent="0.25">
      <c r="J8600" s="32"/>
    </row>
    <row r="8601" spans="10:10" x14ac:dyDescent="0.25">
      <c r="J8601" s="32"/>
    </row>
    <row r="8602" spans="10:10" x14ac:dyDescent="0.25">
      <c r="J8602" s="32"/>
    </row>
    <row r="8603" spans="10:10" x14ac:dyDescent="0.25">
      <c r="J8603" s="32"/>
    </row>
    <row r="8604" spans="10:10" x14ac:dyDescent="0.25">
      <c r="J8604" s="32"/>
    </row>
    <row r="8605" spans="10:10" x14ac:dyDescent="0.25">
      <c r="J8605" s="32"/>
    </row>
    <row r="8606" spans="10:10" x14ac:dyDescent="0.25">
      <c r="J8606" s="32"/>
    </row>
    <row r="8607" spans="10:10" x14ac:dyDescent="0.25">
      <c r="J8607" s="32"/>
    </row>
    <row r="8608" spans="10:10" x14ac:dyDescent="0.25">
      <c r="J8608" s="32"/>
    </row>
    <row r="8609" spans="10:10" x14ac:dyDescent="0.25">
      <c r="J8609" s="32"/>
    </row>
    <row r="8610" spans="10:10" x14ac:dyDescent="0.25">
      <c r="J8610" s="32"/>
    </row>
    <row r="8611" spans="10:10" x14ac:dyDescent="0.25">
      <c r="J8611" s="32"/>
    </row>
    <row r="8612" spans="10:10" x14ac:dyDescent="0.25">
      <c r="J8612" s="32"/>
    </row>
    <row r="8613" spans="10:10" x14ac:dyDescent="0.25">
      <c r="J8613" s="32"/>
    </row>
    <row r="8614" spans="10:10" x14ac:dyDescent="0.25">
      <c r="J8614" s="32"/>
    </row>
    <row r="8615" spans="10:10" x14ac:dyDescent="0.25">
      <c r="J8615" s="32"/>
    </row>
    <row r="8616" spans="10:10" x14ac:dyDescent="0.25">
      <c r="J8616" s="32"/>
    </row>
    <row r="8617" spans="10:10" x14ac:dyDescent="0.25">
      <c r="J8617" s="32"/>
    </row>
    <row r="8618" spans="10:10" x14ac:dyDescent="0.25">
      <c r="J8618" s="32"/>
    </row>
    <row r="8619" spans="10:10" x14ac:dyDescent="0.25">
      <c r="J8619" s="32"/>
    </row>
    <row r="8620" spans="10:10" x14ac:dyDescent="0.25">
      <c r="J8620" s="32"/>
    </row>
    <row r="8621" spans="10:10" x14ac:dyDescent="0.25">
      <c r="J8621" s="32"/>
    </row>
    <row r="8622" spans="10:10" x14ac:dyDescent="0.25">
      <c r="J8622" s="32"/>
    </row>
    <row r="8623" spans="10:10" x14ac:dyDescent="0.25">
      <c r="J8623" s="32"/>
    </row>
    <row r="8624" spans="10:10" x14ac:dyDescent="0.25">
      <c r="J8624" s="32"/>
    </row>
    <row r="8625" spans="10:10" x14ac:dyDescent="0.25">
      <c r="J8625" s="32"/>
    </row>
    <row r="8626" spans="10:10" x14ac:dyDescent="0.25">
      <c r="J8626" s="32"/>
    </row>
    <row r="8627" spans="10:10" x14ac:dyDescent="0.25">
      <c r="J8627" s="32"/>
    </row>
    <row r="8628" spans="10:10" x14ac:dyDescent="0.25">
      <c r="J8628" s="32"/>
    </row>
    <row r="8629" spans="10:10" x14ac:dyDescent="0.25">
      <c r="J8629" s="32"/>
    </row>
    <row r="8630" spans="10:10" x14ac:dyDescent="0.25">
      <c r="J8630" s="32"/>
    </row>
    <row r="8631" spans="10:10" x14ac:dyDescent="0.25">
      <c r="J8631" s="32"/>
    </row>
    <row r="8632" spans="10:10" x14ac:dyDescent="0.25">
      <c r="J8632" s="32"/>
    </row>
    <row r="8633" spans="10:10" x14ac:dyDescent="0.25">
      <c r="J8633" s="32"/>
    </row>
    <row r="8634" spans="10:10" x14ac:dyDescent="0.25">
      <c r="J8634" s="32"/>
    </row>
    <row r="8635" spans="10:10" x14ac:dyDescent="0.25">
      <c r="J8635" s="32"/>
    </row>
    <row r="8636" spans="10:10" x14ac:dyDescent="0.25">
      <c r="J8636" s="32"/>
    </row>
    <row r="8637" spans="10:10" x14ac:dyDescent="0.25">
      <c r="J8637" s="32"/>
    </row>
    <row r="8638" spans="10:10" x14ac:dyDescent="0.25">
      <c r="J8638" s="32"/>
    </row>
    <row r="8639" spans="10:10" x14ac:dyDescent="0.25">
      <c r="J8639" s="32"/>
    </row>
    <row r="8640" spans="10:10" x14ac:dyDescent="0.25">
      <c r="J8640" s="32"/>
    </row>
    <row r="8641" spans="10:10" x14ac:dyDescent="0.25">
      <c r="J8641" s="32"/>
    </row>
    <row r="8642" spans="10:10" x14ac:dyDescent="0.25">
      <c r="J8642" s="32"/>
    </row>
    <row r="8643" spans="10:10" x14ac:dyDescent="0.25">
      <c r="J8643" s="32"/>
    </row>
    <row r="8644" spans="10:10" x14ac:dyDescent="0.25">
      <c r="J8644" s="32"/>
    </row>
    <row r="8645" spans="10:10" x14ac:dyDescent="0.25">
      <c r="J8645" s="32"/>
    </row>
    <row r="8646" spans="10:10" x14ac:dyDescent="0.25">
      <c r="J8646" s="32"/>
    </row>
    <row r="8647" spans="10:10" x14ac:dyDescent="0.25">
      <c r="J8647" s="32"/>
    </row>
    <row r="8648" spans="10:10" x14ac:dyDescent="0.25">
      <c r="J8648" s="32"/>
    </row>
    <row r="8649" spans="10:10" x14ac:dyDescent="0.25">
      <c r="J8649" s="32"/>
    </row>
    <row r="8650" spans="10:10" x14ac:dyDescent="0.25">
      <c r="J8650" s="32"/>
    </row>
    <row r="8651" spans="10:10" x14ac:dyDescent="0.25">
      <c r="J8651" s="32"/>
    </row>
    <row r="8652" spans="10:10" x14ac:dyDescent="0.25">
      <c r="J8652" s="32"/>
    </row>
    <row r="8653" spans="10:10" x14ac:dyDescent="0.25">
      <c r="J8653" s="32"/>
    </row>
    <row r="8654" spans="10:10" x14ac:dyDescent="0.25">
      <c r="J8654" s="32"/>
    </row>
    <row r="8655" spans="10:10" x14ac:dyDescent="0.25">
      <c r="J8655" s="32"/>
    </row>
    <row r="8656" spans="10:10" x14ac:dyDescent="0.25">
      <c r="J8656" s="32"/>
    </row>
    <row r="8657" spans="10:10" x14ac:dyDescent="0.25">
      <c r="J8657" s="32"/>
    </row>
    <row r="8658" spans="10:10" x14ac:dyDescent="0.25">
      <c r="J8658" s="32"/>
    </row>
    <row r="8659" spans="10:10" x14ac:dyDescent="0.25">
      <c r="J8659" s="32"/>
    </row>
    <row r="8660" spans="10:10" x14ac:dyDescent="0.25">
      <c r="J8660" s="32"/>
    </row>
    <row r="8661" spans="10:10" x14ac:dyDescent="0.25">
      <c r="J8661" s="32"/>
    </row>
    <row r="8662" spans="10:10" x14ac:dyDescent="0.25">
      <c r="J8662" s="32"/>
    </row>
    <row r="8663" spans="10:10" x14ac:dyDescent="0.25">
      <c r="J8663" s="32"/>
    </row>
    <row r="8664" spans="10:10" x14ac:dyDescent="0.25">
      <c r="J8664" s="32"/>
    </row>
    <row r="8665" spans="10:10" x14ac:dyDescent="0.25">
      <c r="J8665" s="32"/>
    </row>
    <row r="8666" spans="10:10" x14ac:dyDescent="0.25">
      <c r="J8666" s="32"/>
    </row>
    <row r="8667" spans="10:10" x14ac:dyDescent="0.25">
      <c r="J8667" s="32"/>
    </row>
    <row r="8668" spans="10:10" x14ac:dyDescent="0.25">
      <c r="J8668" s="32"/>
    </row>
    <row r="8669" spans="10:10" x14ac:dyDescent="0.25">
      <c r="J8669" s="32"/>
    </row>
    <row r="8670" spans="10:10" x14ac:dyDescent="0.25">
      <c r="J8670" s="32"/>
    </row>
    <row r="8671" spans="10:10" x14ac:dyDescent="0.25">
      <c r="J8671" s="32"/>
    </row>
    <row r="8672" spans="10:10" x14ac:dyDescent="0.25">
      <c r="J8672" s="32"/>
    </row>
    <row r="8673" spans="10:10" x14ac:dyDescent="0.25">
      <c r="J8673" s="32"/>
    </row>
    <row r="8674" spans="10:10" x14ac:dyDescent="0.25">
      <c r="J8674" s="32"/>
    </row>
    <row r="8675" spans="10:10" x14ac:dyDescent="0.25">
      <c r="J8675" s="32"/>
    </row>
    <row r="8676" spans="10:10" x14ac:dyDescent="0.25">
      <c r="J8676" s="32"/>
    </row>
    <row r="8677" spans="10:10" x14ac:dyDescent="0.25">
      <c r="J8677" s="32"/>
    </row>
    <row r="8678" spans="10:10" x14ac:dyDescent="0.25">
      <c r="J8678" s="32"/>
    </row>
    <row r="8679" spans="10:10" x14ac:dyDescent="0.25">
      <c r="J8679" s="32"/>
    </row>
    <row r="8680" spans="10:10" x14ac:dyDescent="0.25">
      <c r="J8680" s="32"/>
    </row>
    <row r="8681" spans="10:10" x14ac:dyDescent="0.25">
      <c r="J8681" s="32"/>
    </row>
    <row r="8682" spans="10:10" x14ac:dyDescent="0.25">
      <c r="J8682" s="32"/>
    </row>
    <row r="8683" spans="10:10" x14ac:dyDescent="0.25">
      <c r="J8683" s="32"/>
    </row>
    <row r="8684" spans="10:10" x14ac:dyDescent="0.25">
      <c r="J8684" s="32"/>
    </row>
    <row r="8685" spans="10:10" x14ac:dyDescent="0.25">
      <c r="J8685" s="32"/>
    </row>
    <row r="8686" spans="10:10" x14ac:dyDescent="0.25">
      <c r="J8686" s="32"/>
    </row>
    <row r="8687" spans="10:10" x14ac:dyDescent="0.25">
      <c r="J8687" s="32"/>
    </row>
    <row r="8688" spans="10:10" x14ac:dyDescent="0.25">
      <c r="J8688" s="32"/>
    </row>
    <row r="8689" spans="10:10" x14ac:dyDescent="0.25">
      <c r="J8689" s="32"/>
    </row>
    <row r="8690" spans="10:10" x14ac:dyDescent="0.25">
      <c r="J8690" s="32"/>
    </row>
    <row r="8691" spans="10:10" x14ac:dyDescent="0.25">
      <c r="J8691" s="32"/>
    </row>
    <row r="8692" spans="10:10" x14ac:dyDescent="0.25">
      <c r="J8692" s="32"/>
    </row>
    <row r="8693" spans="10:10" x14ac:dyDescent="0.25">
      <c r="J8693" s="32"/>
    </row>
    <row r="8694" spans="10:10" x14ac:dyDescent="0.25">
      <c r="J8694" s="32"/>
    </row>
    <row r="8695" spans="10:10" x14ac:dyDescent="0.25">
      <c r="J8695" s="32"/>
    </row>
    <row r="8696" spans="10:10" x14ac:dyDescent="0.25">
      <c r="J8696" s="32"/>
    </row>
    <row r="8697" spans="10:10" x14ac:dyDescent="0.25">
      <c r="J8697" s="32"/>
    </row>
    <row r="8698" spans="10:10" x14ac:dyDescent="0.25">
      <c r="J8698" s="32"/>
    </row>
    <row r="8699" spans="10:10" x14ac:dyDescent="0.25">
      <c r="J8699" s="32"/>
    </row>
    <row r="8700" spans="10:10" x14ac:dyDescent="0.25">
      <c r="J8700" s="32"/>
    </row>
    <row r="8701" spans="10:10" x14ac:dyDescent="0.25">
      <c r="J8701" s="32"/>
    </row>
    <row r="8702" spans="10:10" x14ac:dyDescent="0.25">
      <c r="J8702" s="32"/>
    </row>
    <row r="8703" spans="10:10" x14ac:dyDescent="0.25">
      <c r="J8703" s="32"/>
    </row>
    <row r="8704" spans="10:10" x14ac:dyDescent="0.25">
      <c r="J8704" s="32"/>
    </row>
    <row r="8705" spans="10:10" x14ac:dyDescent="0.25">
      <c r="J8705" s="32"/>
    </row>
    <row r="8706" spans="10:10" x14ac:dyDescent="0.25">
      <c r="J8706" s="32"/>
    </row>
    <row r="8707" spans="10:10" x14ac:dyDescent="0.25">
      <c r="J8707" s="32"/>
    </row>
    <row r="8708" spans="10:10" x14ac:dyDescent="0.25">
      <c r="J8708" s="32"/>
    </row>
    <row r="8709" spans="10:10" x14ac:dyDescent="0.25">
      <c r="J8709" s="32"/>
    </row>
    <row r="8710" spans="10:10" x14ac:dyDescent="0.25">
      <c r="J8710" s="32"/>
    </row>
    <row r="8711" spans="10:10" x14ac:dyDescent="0.25">
      <c r="J8711" s="32"/>
    </row>
    <row r="8712" spans="10:10" x14ac:dyDescent="0.25">
      <c r="J8712" s="32"/>
    </row>
    <row r="8713" spans="10:10" x14ac:dyDescent="0.25">
      <c r="J8713" s="32"/>
    </row>
    <row r="8714" spans="10:10" x14ac:dyDescent="0.25">
      <c r="J8714" s="32"/>
    </row>
    <row r="8715" spans="10:10" x14ac:dyDescent="0.25">
      <c r="J8715" s="32"/>
    </row>
    <row r="8716" spans="10:10" x14ac:dyDescent="0.25">
      <c r="J8716" s="32"/>
    </row>
    <row r="8717" spans="10:10" x14ac:dyDescent="0.25">
      <c r="J8717" s="32"/>
    </row>
    <row r="8718" spans="10:10" x14ac:dyDescent="0.25">
      <c r="J8718" s="32"/>
    </row>
    <row r="8719" spans="10:10" x14ac:dyDescent="0.25">
      <c r="J8719" s="32"/>
    </row>
    <row r="8720" spans="10:10" x14ac:dyDescent="0.25">
      <c r="J8720" s="32"/>
    </row>
    <row r="8721" spans="10:10" x14ac:dyDescent="0.25">
      <c r="J8721" s="32"/>
    </row>
    <row r="8722" spans="10:10" x14ac:dyDescent="0.25">
      <c r="J8722" s="32"/>
    </row>
    <row r="8723" spans="10:10" x14ac:dyDescent="0.25">
      <c r="J8723" s="32"/>
    </row>
    <row r="8724" spans="10:10" x14ac:dyDescent="0.25">
      <c r="J8724" s="32"/>
    </row>
    <row r="8725" spans="10:10" x14ac:dyDescent="0.25">
      <c r="J8725" s="32"/>
    </row>
    <row r="8726" spans="10:10" x14ac:dyDescent="0.25">
      <c r="J8726" s="32"/>
    </row>
    <row r="8727" spans="10:10" x14ac:dyDescent="0.25">
      <c r="J8727" s="32"/>
    </row>
    <row r="8728" spans="10:10" x14ac:dyDescent="0.25">
      <c r="J8728" s="32"/>
    </row>
    <row r="8729" spans="10:10" x14ac:dyDescent="0.25">
      <c r="J8729" s="32"/>
    </row>
    <row r="8730" spans="10:10" x14ac:dyDescent="0.25">
      <c r="J8730" s="32"/>
    </row>
    <row r="8731" spans="10:10" x14ac:dyDescent="0.25">
      <c r="J8731" s="32"/>
    </row>
    <row r="8732" spans="10:10" x14ac:dyDescent="0.25">
      <c r="J8732" s="32"/>
    </row>
    <row r="8733" spans="10:10" x14ac:dyDescent="0.25">
      <c r="J8733" s="32"/>
    </row>
    <row r="8734" spans="10:10" x14ac:dyDescent="0.25">
      <c r="J8734" s="32"/>
    </row>
    <row r="8735" spans="10:10" x14ac:dyDescent="0.25">
      <c r="J8735" s="32"/>
    </row>
    <row r="8736" spans="10:10" x14ac:dyDescent="0.25">
      <c r="J8736" s="32"/>
    </row>
    <row r="8737" spans="10:10" x14ac:dyDescent="0.25">
      <c r="J8737" s="32"/>
    </row>
    <row r="8738" spans="10:10" x14ac:dyDescent="0.25">
      <c r="J8738" s="32"/>
    </row>
    <row r="8739" spans="10:10" x14ac:dyDescent="0.25">
      <c r="J8739" s="32"/>
    </row>
    <row r="8740" spans="10:10" x14ac:dyDescent="0.25">
      <c r="J8740" s="32"/>
    </row>
    <row r="8741" spans="10:10" x14ac:dyDescent="0.25">
      <c r="J8741" s="32"/>
    </row>
    <row r="8742" spans="10:10" x14ac:dyDescent="0.25">
      <c r="J8742" s="32"/>
    </row>
    <row r="8743" spans="10:10" x14ac:dyDescent="0.25">
      <c r="J8743" s="32"/>
    </row>
    <row r="8744" spans="10:10" x14ac:dyDescent="0.25">
      <c r="J8744" s="32"/>
    </row>
    <row r="8745" spans="10:10" x14ac:dyDescent="0.25">
      <c r="J8745" s="32"/>
    </row>
    <row r="8746" spans="10:10" x14ac:dyDescent="0.25">
      <c r="J8746" s="32"/>
    </row>
    <row r="8747" spans="10:10" x14ac:dyDescent="0.25">
      <c r="J8747" s="32"/>
    </row>
    <row r="8748" spans="10:10" x14ac:dyDescent="0.25">
      <c r="J8748" s="32"/>
    </row>
    <row r="8749" spans="10:10" x14ac:dyDescent="0.25">
      <c r="J8749" s="32"/>
    </row>
    <row r="8750" spans="10:10" x14ac:dyDescent="0.25">
      <c r="J8750" s="32"/>
    </row>
    <row r="8751" spans="10:10" x14ac:dyDescent="0.25">
      <c r="J8751" s="32"/>
    </row>
    <row r="8752" spans="10:10" x14ac:dyDescent="0.25">
      <c r="J8752" s="32"/>
    </row>
    <row r="8753" spans="10:10" x14ac:dyDescent="0.25">
      <c r="J8753" s="32"/>
    </row>
    <row r="8754" spans="10:10" x14ac:dyDescent="0.25">
      <c r="J8754" s="32"/>
    </row>
    <row r="8755" spans="10:10" x14ac:dyDescent="0.25">
      <c r="J8755" s="32"/>
    </row>
    <row r="8756" spans="10:10" x14ac:dyDescent="0.25">
      <c r="J8756" s="32"/>
    </row>
    <row r="8757" spans="10:10" x14ac:dyDescent="0.25">
      <c r="J8757" s="32"/>
    </row>
    <row r="8758" spans="10:10" x14ac:dyDescent="0.25">
      <c r="J8758" s="32"/>
    </row>
    <row r="8759" spans="10:10" x14ac:dyDescent="0.25">
      <c r="J8759" s="32"/>
    </row>
    <row r="8760" spans="10:10" x14ac:dyDescent="0.25">
      <c r="J8760" s="32"/>
    </row>
    <row r="8761" spans="10:10" x14ac:dyDescent="0.25">
      <c r="J8761" s="32"/>
    </row>
    <row r="8762" spans="10:10" x14ac:dyDescent="0.25">
      <c r="J8762" s="32"/>
    </row>
    <row r="8763" spans="10:10" x14ac:dyDescent="0.25">
      <c r="J8763" s="32"/>
    </row>
    <row r="8764" spans="10:10" x14ac:dyDescent="0.25">
      <c r="J8764" s="32"/>
    </row>
    <row r="8765" spans="10:10" x14ac:dyDescent="0.25">
      <c r="J8765" s="32"/>
    </row>
    <row r="8766" spans="10:10" x14ac:dyDescent="0.25">
      <c r="J8766" s="32"/>
    </row>
    <row r="8767" spans="10:10" x14ac:dyDescent="0.25">
      <c r="J8767" s="32"/>
    </row>
    <row r="8768" spans="10:10" x14ac:dyDescent="0.25">
      <c r="J8768" s="32"/>
    </row>
    <row r="8769" spans="10:10" x14ac:dyDescent="0.25">
      <c r="J8769" s="32"/>
    </row>
    <row r="8770" spans="10:10" x14ac:dyDescent="0.25">
      <c r="J8770" s="32"/>
    </row>
    <row r="8771" spans="10:10" x14ac:dyDescent="0.25">
      <c r="J8771" s="32"/>
    </row>
    <row r="8772" spans="10:10" x14ac:dyDescent="0.25">
      <c r="J8772" s="32"/>
    </row>
    <row r="8773" spans="10:10" x14ac:dyDescent="0.25">
      <c r="J8773" s="32"/>
    </row>
    <row r="8774" spans="10:10" x14ac:dyDescent="0.25">
      <c r="J8774" s="32"/>
    </row>
    <row r="8775" spans="10:10" x14ac:dyDescent="0.25">
      <c r="J8775" s="32"/>
    </row>
    <row r="8776" spans="10:10" x14ac:dyDescent="0.25">
      <c r="J8776" s="32"/>
    </row>
    <row r="8777" spans="10:10" x14ac:dyDescent="0.25">
      <c r="J8777" s="32"/>
    </row>
    <row r="8778" spans="10:10" x14ac:dyDescent="0.25">
      <c r="J8778" s="32"/>
    </row>
    <row r="8779" spans="10:10" x14ac:dyDescent="0.25">
      <c r="J8779" s="32"/>
    </row>
    <row r="8780" spans="10:10" x14ac:dyDescent="0.25">
      <c r="J8780" s="32"/>
    </row>
    <row r="8781" spans="10:10" x14ac:dyDescent="0.25">
      <c r="J8781" s="32"/>
    </row>
    <row r="8782" spans="10:10" x14ac:dyDescent="0.25">
      <c r="J8782" s="32"/>
    </row>
    <row r="8783" spans="10:10" x14ac:dyDescent="0.25">
      <c r="J8783" s="32"/>
    </row>
    <row r="8784" spans="10:10" x14ac:dyDescent="0.25">
      <c r="J8784" s="32"/>
    </row>
    <row r="8785" spans="10:10" x14ac:dyDescent="0.25">
      <c r="J8785" s="32"/>
    </row>
    <row r="8786" spans="10:10" x14ac:dyDescent="0.25">
      <c r="J8786" s="32"/>
    </row>
    <row r="8787" spans="10:10" x14ac:dyDescent="0.25">
      <c r="J8787" s="32"/>
    </row>
    <row r="8788" spans="10:10" x14ac:dyDescent="0.25">
      <c r="J8788" s="32"/>
    </row>
    <row r="8789" spans="10:10" x14ac:dyDescent="0.25">
      <c r="J8789" s="32"/>
    </row>
    <row r="8790" spans="10:10" x14ac:dyDescent="0.25">
      <c r="J8790" s="32"/>
    </row>
    <row r="8791" spans="10:10" x14ac:dyDescent="0.25">
      <c r="J8791" s="32"/>
    </row>
    <row r="8792" spans="10:10" x14ac:dyDescent="0.25">
      <c r="J8792" s="32"/>
    </row>
    <row r="8793" spans="10:10" x14ac:dyDescent="0.25">
      <c r="J8793" s="32"/>
    </row>
    <row r="8794" spans="10:10" x14ac:dyDescent="0.25">
      <c r="J8794" s="32"/>
    </row>
    <row r="8795" spans="10:10" x14ac:dyDescent="0.25">
      <c r="J8795" s="32"/>
    </row>
    <row r="8796" spans="10:10" x14ac:dyDescent="0.25">
      <c r="J8796" s="32"/>
    </row>
    <row r="8797" spans="10:10" x14ac:dyDescent="0.25">
      <c r="J8797" s="32"/>
    </row>
    <row r="8798" spans="10:10" x14ac:dyDescent="0.25">
      <c r="J8798" s="32"/>
    </row>
    <row r="8799" spans="10:10" x14ac:dyDescent="0.25">
      <c r="J8799" s="32"/>
    </row>
    <row r="8800" spans="10:10" x14ac:dyDescent="0.25">
      <c r="J8800" s="32"/>
    </row>
    <row r="8801" spans="10:10" x14ac:dyDescent="0.25">
      <c r="J8801" s="32"/>
    </row>
    <row r="8802" spans="10:10" x14ac:dyDescent="0.25">
      <c r="J8802" s="32"/>
    </row>
    <row r="8803" spans="10:10" x14ac:dyDescent="0.25">
      <c r="J8803" s="32"/>
    </row>
    <row r="8804" spans="10:10" x14ac:dyDescent="0.25">
      <c r="J8804" s="32"/>
    </row>
    <row r="8805" spans="10:10" x14ac:dyDescent="0.25">
      <c r="J8805" s="32"/>
    </row>
    <row r="8806" spans="10:10" x14ac:dyDescent="0.25">
      <c r="J8806" s="32"/>
    </row>
    <row r="8807" spans="10:10" x14ac:dyDescent="0.25">
      <c r="J8807" s="32"/>
    </row>
    <row r="8808" spans="10:10" x14ac:dyDescent="0.25">
      <c r="J8808" s="32"/>
    </row>
    <row r="8809" spans="10:10" x14ac:dyDescent="0.25">
      <c r="J8809" s="32"/>
    </row>
    <row r="8810" spans="10:10" x14ac:dyDescent="0.25">
      <c r="J8810" s="32"/>
    </row>
    <row r="8811" spans="10:10" x14ac:dyDescent="0.25">
      <c r="J8811" s="32"/>
    </row>
    <row r="8812" spans="10:10" x14ac:dyDescent="0.25">
      <c r="J8812" s="32"/>
    </row>
    <row r="8813" spans="10:10" x14ac:dyDescent="0.25">
      <c r="J8813" s="32"/>
    </row>
    <row r="8814" spans="10:10" x14ac:dyDescent="0.25">
      <c r="J8814" s="32"/>
    </row>
    <row r="8815" spans="10:10" x14ac:dyDescent="0.25">
      <c r="J8815" s="32"/>
    </row>
    <row r="8816" spans="10:10" x14ac:dyDescent="0.25">
      <c r="J8816" s="32"/>
    </row>
    <row r="8817" spans="10:10" x14ac:dyDescent="0.25">
      <c r="J8817" s="32"/>
    </row>
    <row r="8818" spans="10:10" x14ac:dyDescent="0.25">
      <c r="J8818" s="32"/>
    </row>
    <row r="8819" spans="10:10" x14ac:dyDescent="0.25">
      <c r="J8819" s="32"/>
    </row>
    <row r="8820" spans="10:10" x14ac:dyDescent="0.25">
      <c r="J8820" s="32"/>
    </row>
    <row r="8821" spans="10:10" x14ac:dyDescent="0.25">
      <c r="J8821" s="32"/>
    </row>
    <row r="8822" spans="10:10" x14ac:dyDescent="0.25">
      <c r="J8822" s="32"/>
    </row>
    <row r="8823" spans="10:10" x14ac:dyDescent="0.25">
      <c r="J8823" s="32"/>
    </row>
    <row r="8824" spans="10:10" x14ac:dyDescent="0.25">
      <c r="J8824" s="32"/>
    </row>
    <row r="8825" spans="10:10" x14ac:dyDescent="0.25">
      <c r="J8825" s="32"/>
    </row>
    <row r="8826" spans="10:10" x14ac:dyDescent="0.25">
      <c r="J8826" s="32"/>
    </row>
    <row r="8827" spans="10:10" x14ac:dyDescent="0.25">
      <c r="J8827" s="32"/>
    </row>
    <row r="8828" spans="10:10" x14ac:dyDescent="0.25">
      <c r="J8828" s="32"/>
    </row>
    <row r="8829" spans="10:10" x14ac:dyDescent="0.25">
      <c r="J8829" s="32"/>
    </row>
    <row r="8830" spans="10:10" x14ac:dyDescent="0.25">
      <c r="J8830" s="32"/>
    </row>
    <row r="8831" spans="10:10" x14ac:dyDescent="0.25">
      <c r="J8831" s="32"/>
    </row>
    <row r="8832" spans="10:10" x14ac:dyDescent="0.25">
      <c r="J8832" s="32"/>
    </row>
    <row r="8833" spans="10:10" x14ac:dyDescent="0.25">
      <c r="J8833" s="32"/>
    </row>
    <row r="8834" spans="10:10" x14ac:dyDescent="0.25">
      <c r="J8834" s="32"/>
    </row>
    <row r="8835" spans="10:10" x14ac:dyDescent="0.25">
      <c r="J8835" s="32"/>
    </row>
    <row r="8836" spans="10:10" x14ac:dyDescent="0.25">
      <c r="J8836" s="32"/>
    </row>
    <row r="8837" spans="10:10" x14ac:dyDescent="0.25">
      <c r="J8837" s="32"/>
    </row>
    <row r="8838" spans="10:10" x14ac:dyDescent="0.25">
      <c r="J8838" s="32"/>
    </row>
    <row r="8839" spans="10:10" x14ac:dyDescent="0.25">
      <c r="J8839" s="32"/>
    </row>
    <row r="8840" spans="10:10" x14ac:dyDescent="0.25">
      <c r="J8840" s="32"/>
    </row>
    <row r="8841" spans="10:10" x14ac:dyDescent="0.25">
      <c r="J8841" s="32"/>
    </row>
    <row r="8842" spans="10:10" x14ac:dyDescent="0.25">
      <c r="J8842" s="32"/>
    </row>
    <row r="8843" spans="10:10" x14ac:dyDescent="0.25">
      <c r="J8843" s="32"/>
    </row>
    <row r="8844" spans="10:10" x14ac:dyDescent="0.25">
      <c r="J8844" s="32"/>
    </row>
    <row r="8845" spans="10:10" x14ac:dyDescent="0.25">
      <c r="J8845" s="32"/>
    </row>
    <row r="8846" spans="10:10" x14ac:dyDescent="0.25">
      <c r="J8846" s="32"/>
    </row>
    <row r="8847" spans="10:10" x14ac:dyDescent="0.25">
      <c r="J8847" s="32"/>
    </row>
    <row r="8848" spans="10:10" x14ac:dyDescent="0.25">
      <c r="J8848" s="32"/>
    </row>
    <row r="8849" spans="10:10" x14ac:dyDescent="0.25">
      <c r="J8849" s="32"/>
    </row>
    <row r="8850" spans="10:10" x14ac:dyDescent="0.25">
      <c r="J8850" s="32"/>
    </row>
    <row r="8851" spans="10:10" x14ac:dyDescent="0.25">
      <c r="J8851" s="32"/>
    </row>
    <row r="8852" spans="10:10" x14ac:dyDescent="0.25">
      <c r="J8852" s="32"/>
    </row>
    <row r="8853" spans="10:10" x14ac:dyDescent="0.25">
      <c r="J8853" s="32"/>
    </row>
    <row r="8854" spans="10:10" x14ac:dyDescent="0.25">
      <c r="J8854" s="32"/>
    </row>
    <row r="8855" spans="10:10" x14ac:dyDescent="0.25">
      <c r="J8855" s="32"/>
    </row>
    <row r="8856" spans="10:10" x14ac:dyDescent="0.25">
      <c r="J8856" s="32"/>
    </row>
    <row r="8857" spans="10:10" x14ac:dyDescent="0.25">
      <c r="J8857" s="32"/>
    </row>
    <row r="8858" spans="10:10" x14ac:dyDescent="0.25">
      <c r="J8858" s="32"/>
    </row>
    <row r="8859" spans="10:10" x14ac:dyDescent="0.25">
      <c r="J8859" s="32"/>
    </row>
    <row r="8860" spans="10:10" x14ac:dyDescent="0.25">
      <c r="J8860" s="32"/>
    </row>
    <row r="8861" spans="10:10" x14ac:dyDescent="0.25">
      <c r="J8861" s="32"/>
    </row>
    <row r="8862" spans="10:10" x14ac:dyDescent="0.25">
      <c r="J8862" s="32"/>
    </row>
    <row r="8863" spans="10:10" x14ac:dyDescent="0.25">
      <c r="J8863" s="32"/>
    </row>
    <row r="8864" spans="10:10" x14ac:dyDescent="0.25">
      <c r="J8864" s="32"/>
    </row>
    <row r="8865" spans="1:11" s="48" customFormat="1" x14ac:dyDescent="0.25">
      <c r="A8865" s="23"/>
      <c r="B8865" s="182"/>
      <c r="C8865" s="41"/>
      <c r="D8865" s="46"/>
      <c r="E8865" s="46"/>
      <c r="F8865" s="28"/>
      <c r="G8865" s="47"/>
      <c r="H8865" s="47"/>
      <c r="I8865" s="47"/>
      <c r="J8865" s="32"/>
      <c r="K8865" s="47"/>
    </row>
    <row r="8866" spans="1:11" s="48" customFormat="1" x14ac:dyDescent="0.25">
      <c r="A8866" s="23"/>
      <c r="B8866" s="182"/>
      <c r="C8866" s="41"/>
      <c r="D8866" s="46"/>
      <c r="E8866" s="46"/>
      <c r="F8866" s="28"/>
      <c r="G8866" s="47"/>
      <c r="H8866" s="47"/>
      <c r="I8866" s="47"/>
      <c r="J8866" s="32"/>
      <c r="K8866" s="47"/>
    </row>
    <row r="8867" spans="1:11" s="48" customFormat="1" x14ac:dyDescent="0.25">
      <c r="A8867" s="23"/>
      <c r="B8867" s="182"/>
      <c r="C8867" s="41"/>
      <c r="D8867" s="46"/>
      <c r="E8867" s="46"/>
      <c r="F8867" s="28"/>
      <c r="G8867" s="49"/>
      <c r="H8867" s="49"/>
      <c r="I8867" s="49"/>
      <c r="J8867" s="32"/>
      <c r="K8867" s="47"/>
    </row>
    <row r="8868" spans="1:11" s="48" customFormat="1" x14ac:dyDescent="0.25">
      <c r="A8868" s="23"/>
      <c r="B8868" s="182"/>
      <c r="C8868" s="41"/>
      <c r="D8868" s="46"/>
      <c r="E8868" s="46"/>
      <c r="F8868" s="28"/>
      <c r="G8868" s="47"/>
      <c r="H8868" s="47"/>
      <c r="I8868" s="47"/>
      <c r="J8868" s="32"/>
      <c r="K8868" s="47"/>
    </row>
    <row r="8869" spans="1:11" s="48" customFormat="1" x14ac:dyDescent="0.25">
      <c r="A8869" s="23"/>
      <c r="B8869" s="182"/>
      <c r="C8869" s="41"/>
      <c r="D8869" s="46"/>
      <c r="E8869" s="46"/>
      <c r="F8869" s="28"/>
      <c r="G8869" s="47"/>
      <c r="H8869" s="47"/>
      <c r="I8869" s="47"/>
      <c r="J8869" s="32"/>
      <c r="K8869" s="47"/>
    </row>
    <row r="8870" spans="1:11" s="48" customFormat="1" x14ac:dyDescent="0.25">
      <c r="A8870" s="23"/>
      <c r="B8870" s="182"/>
      <c r="C8870" s="41"/>
      <c r="D8870" s="46"/>
      <c r="E8870" s="46"/>
      <c r="F8870" s="28"/>
      <c r="G8870" s="47"/>
      <c r="H8870" s="47"/>
      <c r="I8870" s="47"/>
      <c r="J8870" s="32"/>
      <c r="K8870" s="47"/>
    </row>
    <row r="8871" spans="1:11" s="48" customFormat="1" x14ac:dyDescent="0.25">
      <c r="A8871" s="45"/>
      <c r="B8871" s="77"/>
      <c r="C8871" s="46"/>
      <c r="D8871" s="46"/>
      <c r="E8871" s="46"/>
      <c r="F8871" s="28"/>
      <c r="G8871" s="47"/>
      <c r="H8871" s="47"/>
      <c r="I8871" s="47"/>
      <c r="J8871" s="32"/>
      <c r="K8871" s="47"/>
    </row>
    <row r="8872" spans="1:11" s="48" customFormat="1" x14ac:dyDescent="0.25">
      <c r="A8872" s="45"/>
      <c r="B8872" s="77"/>
      <c r="C8872" s="46"/>
      <c r="D8872" s="46"/>
      <c r="E8872" s="46"/>
      <c r="F8872" s="28"/>
      <c r="G8872" s="47"/>
      <c r="H8872" s="47"/>
      <c r="I8872" s="47"/>
      <c r="J8872" s="32"/>
      <c r="K8872" s="47"/>
    </row>
    <row r="8873" spans="1:11" s="48" customFormat="1" x14ac:dyDescent="0.25">
      <c r="A8873" s="45"/>
      <c r="B8873" s="77"/>
      <c r="C8873" s="46"/>
      <c r="D8873" s="46"/>
      <c r="E8873" s="46"/>
      <c r="F8873" s="28"/>
      <c r="G8873" s="47"/>
      <c r="H8873" s="47"/>
      <c r="I8873" s="47"/>
      <c r="J8873" s="32"/>
      <c r="K8873" s="47"/>
    </row>
    <row r="8874" spans="1:11" s="48" customFormat="1" x14ac:dyDescent="0.25">
      <c r="A8874" s="45"/>
      <c r="B8874" s="77"/>
      <c r="C8874" s="46"/>
      <c r="D8874" s="46"/>
      <c r="E8874" s="46"/>
      <c r="F8874" s="28"/>
      <c r="G8874" s="47"/>
      <c r="H8874" s="47"/>
      <c r="I8874" s="47"/>
      <c r="J8874" s="32"/>
      <c r="K8874" s="47"/>
    </row>
    <row r="8875" spans="1:11" s="48" customFormat="1" x14ac:dyDescent="0.25">
      <c r="A8875" s="45"/>
      <c r="B8875" s="77"/>
      <c r="C8875" s="46"/>
      <c r="D8875" s="46"/>
      <c r="E8875" s="46"/>
      <c r="F8875" s="28"/>
      <c r="G8875" s="47"/>
      <c r="H8875" s="47"/>
      <c r="I8875" s="47"/>
      <c r="J8875" s="32"/>
      <c r="K8875" s="47"/>
    </row>
    <row r="8876" spans="1:11" s="48" customFormat="1" x14ac:dyDescent="0.25">
      <c r="A8876" s="45"/>
      <c r="B8876" s="77"/>
      <c r="C8876" s="46"/>
      <c r="D8876" s="46"/>
      <c r="E8876" s="46"/>
      <c r="F8876" s="28"/>
      <c r="G8876" s="47"/>
      <c r="H8876" s="47"/>
      <c r="I8876" s="47"/>
      <c r="J8876" s="32"/>
      <c r="K8876" s="47"/>
    </row>
    <row r="8877" spans="1:11" s="48" customFormat="1" x14ac:dyDescent="0.25">
      <c r="A8877" s="45"/>
      <c r="B8877" s="77"/>
      <c r="C8877" s="46"/>
      <c r="D8877" s="46"/>
      <c r="E8877" s="46"/>
      <c r="F8877" s="28"/>
      <c r="G8877" s="47"/>
      <c r="H8877" s="47"/>
      <c r="I8877" s="47"/>
      <c r="J8877" s="32"/>
      <c r="K8877" s="47"/>
    </row>
    <row r="8878" spans="1:11" s="48" customFormat="1" x14ac:dyDescent="0.25">
      <c r="A8878" s="45"/>
      <c r="B8878" s="77"/>
      <c r="C8878" s="46"/>
      <c r="D8878" s="46"/>
      <c r="E8878" s="46"/>
      <c r="F8878" s="28"/>
      <c r="G8878" s="47"/>
      <c r="H8878" s="47"/>
      <c r="I8878" s="47"/>
      <c r="J8878" s="32"/>
      <c r="K8878" s="47"/>
    </row>
    <row r="8879" spans="1:11" s="48" customFormat="1" x14ac:dyDescent="0.25">
      <c r="A8879" s="45"/>
      <c r="B8879" s="77"/>
      <c r="C8879" s="46"/>
      <c r="D8879" s="46"/>
      <c r="E8879" s="46"/>
      <c r="F8879" s="28"/>
      <c r="G8879" s="47"/>
      <c r="H8879" s="47"/>
      <c r="I8879" s="47"/>
      <c r="J8879" s="32"/>
      <c r="K8879" s="47"/>
    </row>
    <row r="8880" spans="1:11" s="48" customFormat="1" x14ac:dyDescent="0.25">
      <c r="A8880" s="45"/>
      <c r="B8880" s="77"/>
      <c r="C8880" s="46"/>
      <c r="D8880" s="46"/>
      <c r="E8880" s="46"/>
      <c r="F8880" s="28"/>
      <c r="G8880" s="47"/>
      <c r="H8880" s="47"/>
      <c r="I8880" s="47"/>
      <c r="J8880" s="32"/>
      <c r="K8880" s="47"/>
    </row>
    <row r="8881" spans="1:11" s="48" customFormat="1" x14ac:dyDescent="0.25">
      <c r="A8881" s="45"/>
      <c r="B8881" s="77"/>
      <c r="C8881" s="46"/>
      <c r="D8881" s="46"/>
      <c r="E8881" s="46"/>
      <c r="F8881" s="28"/>
      <c r="G8881" s="47"/>
      <c r="H8881" s="47"/>
      <c r="I8881" s="47"/>
      <c r="J8881" s="32"/>
      <c r="K8881" s="47"/>
    </row>
    <row r="8882" spans="1:11" s="48" customFormat="1" x14ac:dyDescent="0.25">
      <c r="A8882" s="45"/>
      <c r="B8882" s="77"/>
      <c r="C8882" s="46"/>
      <c r="D8882" s="46"/>
      <c r="E8882" s="46"/>
      <c r="F8882" s="28"/>
      <c r="G8882" s="47"/>
      <c r="H8882" s="47"/>
      <c r="I8882" s="47"/>
      <c r="J8882" s="32"/>
      <c r="K8882" s="47"/>
    </row>
    <row r="8883" spans="1:11" s="48" customFormat="1" x14ac:dyDescent="0.25">
      <c r="A8883" s="45"/>
      <c r="B8883" s="77"/>
      <c r="C8883" s="46"/>
      <c r="D8883" s="46"/>
      <c r="E8883" s="46"/>
      <c r="F8883" s="28"/>
      <c r="G8883" s="47"/>
      <c r="H8883" s="47"/>
      <c r="I8883" s="47"/>
      <c r="J8883" s="32"/>
      <c r="K8883" s="47"/>
    </row>
    <row r="8884" spans="1:11" s="48" customFormat="1" x14ac:dyDescent="0.25">
      <c r="A8884" s="45"/>
      <c r="B8884" s="77"/>
      <c r="C8884" s="46"/>
      <c r="D8884" s="46"/>
      <c r="E8884" s="46"/>
      <c r="F8884" s="28"/>
      <c r="G8884" s="47"/>
      <c r="H8884" s="47"/>
      <c r="I8884" s="47"/>
      <c r="J8884" s="32"/>
      <c r="K8884" s="47"/>
    </row>
    <row r="8885" spans="1:11" s="48" customFormat="1" x14ac:dyDescent="0.25">
      <c r="A8885" s="45"/>
      <c r="B8885" s="77"/>
      <c r="C8885" s="46"/>
      <c r="D8885" s="46"/>
      <c r="E8885" s="46"/>
      <c r="F8885" s="28"/>
      <c r="G8885" s="47"/>
      <c r="H8885" s="47"/>
      <c r="I8885" s="47"/>
      <c r="J8885" s="32"/>
      <c r="K8885" s="47"/>
    </row>
    <row r="8886" spans="1:11" s="48" customFormat="1" x14ac:dyDescent="0.25">
      <c r="A8886" s="45"/>
      <c r="B8886" s="77"/>
      <c r="C8886" s="46"/>
      <c r="D8886" s="46"/>
      <c r="E8886" s="46"/>
      <c r="F8886" s="28"/>
      <c r="G8886" s="47"/>
      <c r="H8886" s="47"/>
      <c r="I8886" s="47"/>
      <c r="J8886" s="32"/>
      <c r="K8886" s="47"/>
    </row>
    <row r="8887" spans="1:11" s="48" customFormat="1" x14ac:dyDescent="0.25">
      <c r="A8887" s="45"/>
      <c r="B8887" s="77"/>
      <c r="C8887" s="46"/>
      <c r="D8887" s="46"/>
      <c r="E8887" s="46"/>
      <c r="F8887" s="28"/>
      <c r="G8887" s="47"/>
      <c r="H8887" s="47"/>
      <c r="I8887" s="47"/>
      <c r="J8887" s="32"/>
      <c r="K8887" s="47"/>
    </row>
    <row r="8888" spans="1:11" s="48" customFormat="1" x14ac:dyDescent="0.25">
      <c r="A8888" s="45"/>
      <c r="B8888" s="77"/>
      <c r="C8888" s="46"/>
      <c r="D8888" s="46"/>
      <c r="E8888" s="46"/>
      <c r="F8888" s="28"/>
      <c r="G8888" s="47"/>
      <c r="H8888" s="47"/>
      <c r="I8888" s="47"/>
      <c r="J8888" s="32"/>
      <c r="K8888" s="47"/>
    </row>
    <row r="8889" spans="1:11" s="48" customFormat="1" x14ac:dyDescent="0.25">
      <c r="A8889" s="45"/>
      <c r="B8889" s="77"/>
      <c r="C8889" s="46"/>
      <c r="D8889" s="46"/>
      <c r="E8889" s="46"/>
      <c r="F8889" s="28"/>
      <c r="G8889" s="47"/>
      <c r="H8889" s="47"/>
      <c r="I8889" s="47"/>
      <c r="J8889" s="32"/>
      <c r="K8889" s="47"/>
    </row>
    <row r="8890" spans="1:11" s="48" customFormat="1" x14ac:dyDescent="0.25">
      <c r="A8890" s="45"/>
      <c r="B8890" s="77"/>
      <c r="C8890" s="46"/>
      <c r="D8890" s="46"/>
      <c r="E8890" s="46"/>
      <c r="F8890" s="28"/>
      <c r="G8890" s="47"/>
      <c r="H8890" s="47"/>
      <c r="I8890" s="47"/>
      <c r="J8890" s="32"/>
      <c r="K8890" s="47"/>
    </row>
    <row r="8891" spans="1:11" s="48" customFormat="1" x14ac:dyDescent="0.25">
      <c r="A8891" s="45"/>
      <c r="B8891" s="77"/>
      <c r="C8891" s="46"/>
      <c r="D8891" s="46"/>
      <c r="E8891" s="46"/>
      <c r="F8891" s="28"/>
      <c r="G8891" s="47"/>
      <c r="H8891" s="47"/>
      <c r="I8891" s="47"/>
      <c r="J8891" s="32"/>
      <c r="K8891" s="47"/>
    </row>
    <row r="8892" spans="1:11" s="48" customFormat="1" x14ac:dyDescent="0.25">
      <c r="A8892" s="45"/>
      <c r="B8892" s="77"/>
      <c r="C8892" s="46"/>
      <c r="D8892" s="46"/>
      <c r="E8892" s="46"/>
      <c r="F8892" s="28"/>
      <c r="G8892" s="47"/>
      <c r="H8892" s="47"/>
      <c r="I8892" s="47"/>
      <c r="J8892" s="32"/>
      <c r="K8892" s="47"/>
    </row>
    <row r="8893" spans="1:11" s="48" customFormat="1" x14ac:dyDescent="0.25">
      <c r="A8893" s="45"/>
      <c r="B8893" s="77"/>
      <c r="C8893" s="46"/>
      <c r="D8893" s="46"/>
      <c r="E8893" s="46"/>
      <c r="F8893" s="28"/>
      <c r="G8893" s="47"/>
      <c r="H8893" s="47"/>
      <c r="I8893" s="47"/>
      <c r="J8893" s="32"/>
      <c r="K8893" s="47"/>
    </row>
    <row r="8894" spans="1:11" s="48" customFormat="1" x14ac:dyDescent="0.25">
      <c r="A8894" s="45"/>
      <c r="B8894" s="77"/>
      <c r="C8894" s="46"/>
      <c r="D8894" s="46"/>
      <c r="E8894" s="46"/>
      <c r="F8894" s="28"/>
      <c r="G8894" s="47"/>
      <c r="H8894" s="47"/>
      <c r="I8894" s="47"/>
      <c r="J8894" s="32"/>
      <c r="K8894" s="47"/>
    </row>
    <row r="8895" spans="1:11" s="48" customFormat="1" x14ac:dyDescent="0.25">
      <c r="A8895" s="45"/>
      <c r="B8895" s="77"/>
      <c r="C8895" s="46"/>
      <c r="D8895" s="46"/>
      <c r="E8895" s="46"/>
      <c r="F8895" s="28"/>
      <c r="G8895" s="47"/>
      <c r="H8895" s="47"/>
      <c r="I8895" s="47"/>
      <c r="J8895" s="32"/>
      <c r="K8895" s="47"/>
    </row>
    <row r="8896" spans="1:11" s="48" customFormat="1" x14ac:dyDescent="0.25">
      <c r="A8896" s="45"/>
      <c r="B8896" s="77"/>
      <c r="C8896" s="46"/>
      <c r="D8896" s="46"/>
      <c r="E8896" s="46"/>
      <c r="F8896" s="28"/>
      <c r="G8896" s="47"/>
      <c r="H8896" s="47"/>
      <c r="I8896" s="47"/>
      <c r="J8896" s="32"/>
      <c r="K8896" s="47"/>
    </row>
    <row r="8897" spans="1:11" s="48" customFormat="1" x14ac:dyDescent="0.25">
      <c r="A8897" s="45"/>
      <c r="B8897" s="77"/>
      <c r="C8897" s="46"/>
      <c r="D8897" s="46"/>
      <c r="E8897" s="46"/>
      <c r="F8897" s="28"/>
      <c r="G8897" s="47"/>
      <c r="H8897" s="47"/>
      <c r="I8897" s="47"/>
      <c r="J8897" s="32"/>
      <c r="K8897" s="47"/>
    </row>
    <row r="8898" spans="1:11" s="48" customFormat="1" x14ac:dyDescent="0.25">
      <c r="A8898" s="45"/>
      <c r="B8898" s="77"/>
      <c r="C8898" s="46"/>
      <c r="D8898" s="46"/>
      <c r="E8898" s="46"/>
      <c r="F8898" s="28"/>
      <c r="G8898" s="47"/>
      <c r="H8898" s="47"/>
      <c r="I8898" s="47"/>
      <c r="J8898" s="32"/>
      <c r="K8898" s="47"/>
    </row>
    <row r="8899" spans="1:11" s="48" customFormat="1" x14ac:dyDescent="0.25">
      <c r="A8899" s="45"/>
      <c r="B8899" s="77"/>
      <c r="C8899" s="46"/>
      <c r="D8899" s="46"/>
      <c r="E8899" s="46"/>
      <c r="F8899" s="28"/>
      <c r="G8899" s="47"/>
      <c r="H8899" s="47"/>
      <c r="I8899" s="47"/>
      <c r="J8899" s="32"/>
      <c r="K8899" s="47"/>
    </row>
    <row r="8900" spans="1:11" s="48" customFormat="1" x14ac:dyDescent="0.25">
      <c r="A8900" s="45"/>
      <c r="B8900" s="77"/>
      <c r="C8900" s="46"/>
      <c r="D8900" s="46"/>
      <c r="E8900" s="46"/>
      <c r="F8900" s="28"/>
      <c r="G8900" s="47"/>
      <c r="H8900" s="47"/>
      <c r="I8900" s="47"/>
      <c r="J8900" s="32"/>
      <c r="K8900" s="47"/>
    </row>
    <row r="8901" spans="1:11" s="48" customFormat="1" x14ac:dyDescent="0.25">
      <c r="A8901" s="45"/>
      <c r="B8901" s="77"/>
      <c r="C8901" s="46"/>
      <c r="D8901" s="46"/>
      <c r="E8901" s="46"/>
      <c r="F8901" s="28"/>
      <c r="G8901" s="47"/>
      <c r="H8901" s="47"/>
      <c r="I8901" s="47"/>
      <c r="J8901" s="32"/>
      <c r="K8901" s="47"/>
    </row>
    <row r="8902" spans="1:11" s="48" customFormat="1" x14ac:dyDescent="0.25">
      <c r="A8902" s="45"/>
      <c r="B8902" s="77"/>
      <c r="C8902" s="46"/>
      <c r="D8902" s="46"/>
      <c r="E8902" s="46"/>
      <c r="F8902" s="28"/>
      <c r="G8902" s="47"/>
      <c r="H8902" s="47"/>
      <c r="I8902" s="47"/>
      <c r="J8902" s="32"/>
      <c r="K8902" s="47"/>
    </row>
    <row r="8903" spans="1:11" s="48" customFormat="1" x14ac:dyDescent="0.25">
      <c r="A8903" s="45"/>
      <c r="B8903" s="77"/>
      <c r="C8903" s="46"/>
      <c r="D8903" s="46"/>
      <c r="E8903" s="46"/>
      <c r="F8903" s="28"/>
      <c r="G8903" s="47"/>
      <c r="H8903" s="47"/>
      <c r="I8903" s="47"/>
      <c r="J8903" s="32"/>
      <c r="K8903" s="47"/>
    </row>
    <row r="8904" spans="1:11" s="48" customFormat="1" x14ac:dyDescent="0.25">
      <c r="A8904" s="45"/>
      <c r="B8904" s="77"/>
      <c r="C8904" s="46"/>
      <c r="D8904" s="46"/>
      <c r="E8904" s="46"/>
      <c r="F8904" s="28"/>
      <c r="G8904" s="47"/>
      <c r="H8904" s="47"/>
      <c r="I8904" s="47"/>
      <c r="J8904" s="32"/>
      <c r="K8904" s="47"/>
    </row>
    <row r="8905" spans="1:11" s="48" customFormat="1" x14ac:dyDescent="0.25">
      <c r="A8905" s="45"/>
      <c r="B8905" s="77"/>
      <c r="C8905" s="46"/>
      <c r="D8905" s="46"/>
      <c r="E8905" s="46"/>
      <c r="F8905" s="28"/>
      <c r="G8905" s="47"/>
      <c r="H8905" s="47"/>
      <c r="I8905" s="47"/>
      <c r="J8905" s="32"/>
      <c r="K8905" s="47"/>
    </row>
    <row r="8906" spans="1:11" s="48" customFormat="1" x14ac:dyDescent="0.25">
      <c r="A8906" s="45"/>
      <c r="B8906" s="77"/>
      <c r="C8906" s="46"/>
      <c r="D8906" s="46"/>
      <c r="E8906" s="46"/>
      <c r="F8906" s="28"/>
      <c r="G8906" s="47"/>
      <c r="H8906" s="47"/>
      <c r="I8906" s="47"/>
      <c r="J8906" s="32"/>
      <c r="K8906" s="47"/>
    </row>
    <row r="8907" spans="1:11" s="48" customFormat="1" x14ac:dyDescent="0.25">
      <c r="A8907" s="45"/>
      <c r="B8907" s="77"/>
      <c r="C8907" s="46"/>
      <c r="D8907" s="46"/>
      <c r="E8907" s="46"/>
      <c r="F8907" s="28"/>
      <c r="G8907" s="47"/>
      <c r="H8907" s="47"/>
      <c r="I8907" s="47"/>
      <c r="J8907" s="32"/>
      <c r="K8907" s="47"/>
    </row>
    <row r="8908" spans="1:11" s="48" customFormat="1" x14ac:dyDescent="0.25">
      <c r="A8908" s="45"/>
      <c r="B8908" s="77"/>
      <c r="C8908" s="46"/>
      <c r="D8908" s="46"/>
      <c r="E8908" s="46"/>
      <c r="F8908" s="28"/>
      <c r="G8908" s="47"/>
      <c r="H8908" s="47"/>
      <c r="I8908" s="47"/>
      <c r="J8908" s="32"/>
      <c r="K8908" s="47"/>
    </row>
    <row r="8909" spans="1:11" s="48" customFormat="1" x14ac:dyDescent="0.25">
      <c r="A8909" s="45"/>
      <c r="B8909" s="77"/>
      <c r="C8909" s="46"/>
      <c r="D8909" s="46"/>
      <c r="E8909" s="46"/>
      <c r="F8909" s="28"/>
      <c r="G8909" s="47"/>
      <c r="H8909" s="47"/>
      <c r="I8909" s="47"/>
      <c r="J8909" s="32"/>
      <c r="K8909" s="47"/>
    </row>
    <row r="8910" spans="1:11" s="48" customFormat="1" x14ac:dyDescent="0.25">
      <c r="A8910" s="45"/>
      <c r="B8910" s="77"/>
      <c r="C8910" s="46"/>
      <c r="D8910" s="46"/>
      <c r="E8910" s="46"/>
      <c r="F8910" s="28"/>
      <c r="G8910" s="47"/>
      <c r="H8910" s="47"/>
      <c r="I8910" s="47"/>
      <c r="J8910" s="32"/>
      <c r="K8910" s="47"/>
    </row>
    <row r="8911" spans="1:11" s="48" customFormat="1" x14ac:dyDescent="0.25">
      <c r="A8911" s="45"/>
      <c r="B8911" s="77"/>
      <c r="C8911" s="46"/>
      <c r="D8911" s="46"/>
      <c r="E8911" s="46"/>
      <c r="F8911" s="28"/>
      <c r="G8911" s="47"/>
      <c r="H8911" s="47"/>
      <c r="I8911" s="47"/>
      <c r="J8911" s="32"/>
      <c r="K8911" s="47"/>
    </row>
    <row r="8912" spans="1:11" s="48" customFormat="1" x14ac:dyDescent="0.25">
      <c r="A8912" s="45"/>
      <c r="B8912" s="77"/>
      <c r="C8912" s="46"/>
      <c r="D8912" s="46"/>
      <c r="E8912" s="46"/>
      <c r="F8912" s="28"/>
      <c r="G8912" s="47"/>
      <c r="H8912" s="47"/>
      <c r="I8912" s="47"/>
      <c r="J8912" s="32"/>
      <c r="K8912" s="47"/>
    </row>
    <row r="8913" spans="1:11" s="48" customFormat="1" x14ac:dyDescent="0.25">
      <c r="A8913" s="45"/>
      <c r="B8913" s="77"/>
      <c r="C8913" s="46"/>
      <c r="D8913" s="46"/>
      <c r="E8913" s="46"/>
      <c r="F8913" s="28"/>
      <c r="G8913" s="47"/>
      <c r="H8913" s="47"/>
      <c r="I8913" s="47"/>
      <c r="J8913" s="32"/>
      <c r="K8913" s="47"/>
    </row>
    <row r="8914" spans="1:11" s="48" customFormat="1" x14ac:dyDescent="0.25">
      <c r="A8914" s="45"/>
      <c r="B8914" s="77"/>
      <c r="C8914" s="46"/>
      <c r="D8914" s="46"/>
      <c r="E8914" s="46"/>
      <c r="F8914" s="28"/>
      <c r="G8914" s="47"/>
      <c r="H8914" s="47"/>
      <c r="I8914" s="47"/>
      <c r="J8914" s="32"/>
      <c r="K8914" s="47"/>
    </row>
    <row r="8915" spans="1:11" s="48" customFormat="1" x14ac:dyDescent="0.25">
      <c r="A8915" s="45"/>
      <c r="B8915" s="77"/>
      <c r="C8915" s="46"/>
      <c r="D8915" s="46"/>
      <c r="E8915" s="46"/>
      <c r="F8915" s="28"/>
      <c r="G8915" s="47"/>
      <c r="H8915" s="47"/>
      <c r="I8915" s="47"/>
      <c r="J8915" s="32"/>
      <c r="K8915" s="47"/>
    </row>
    <row r="8916" spans="1:11" s="48" customFormat="1" x14ac:dyDescent="0.25">
      <c r="A8916" s="45"/>
      <c r="B8916" s="77"/>
      <c r="C8916" s="46"/>
      <c r="D8916" s="46"/>
      <c r="E8916" s="46"/>
      <c r="F8916" s="28"/>
      <c r="G8916" s="47"/>
      <c r="H8916" s="47"/>
      <c r="I8916" s="47"/>
      <c r="J8916" s="32"/>
      <c r="K8916" s="47"/>
    </row>
    <row r="8917" spans="1:11" s="48" customFormat="1" x14ac:dyDescent="0.25">
      <c r="A8917" s="45"/>
      <c r="B8917" s="77"/>
      <c r="C8917" s="46"/>
      <c r="D8917" s="46"/>
      <c r="E8917" s="46"/>
      <c r="F8917" s="28"/>
      <c r="G8917" s="47"/>
      <c r="H8917" s="47"/>
      <c r="I8917" s="47"/>
      <c r="J8917" s="32"/>
      <c r="K8917" s="47"/>
    </row>
    <row r="8918" spans="1:11" s="48" customFormat="1" x14ac:dyDescent="0.25">
      <c r="A8918" s="45"/>
      <c r="B8918" s="77"/>
      <c r="C8918" s="46"/>
      <c r="D8918" s="46"/>
      <c r="E8918" s="46"/>
      <c r="F8918" s="28"/>
      <c r="G8918" s="47"/>
      <c r="H8918" s="47"/>
      <c r="I8918" s="47"/>
      <c r="J8918" s="32"/>
      <c r="K8918" s="47"/>
    </row>
    <row r="8919" spans="1:11" s="48" customFormat="1" x14ac:dyDescent="0.25">
      <c r="A8919" s="45"/>
      <c r="B8919" s="77"/>
      <c r="C8919" s="46"/>
      <c r="D8919" s="46"/>
      <c r="E8919" s="46"/>
      <c r="F8919" s="28"/>
      <c r="G8919" s="47"/>
      <c r="H8919" s="47"/>
      <c r="I8919" s="47"/>
      <c r="J8919" s="32"/>
      <c r="K8919" s="47"/>
    </row>
    <row r="8920" spans="1:11" s="48" customFormat="1" x14ac:dyDescent="0.25">
      <c r="A8920" s="45"/>
      <c r="B8920" s="77"/>
      <c r="C8920" s="46"/>
      <c r="D8920" s="46"/>
      <c r="E8920" s="46"/>
      <c r="F8920" s="28"/>
      <c r="G8920" s="47"/>
      <c r="H8920" s="47"/>
      <c r="I8920" s="47"/>
      <c r="J8920" s="32"/>
      <c r="K8920" s="47"/>
    </row>
    <row r="8921" spans="1:11" s="48" customFormat="1" x14ac:dyDescent="0.25">
      <c r="A8921" s="45"/>
      <c r="B8921" s="77"/>
      <c r="C8921" s="46"/>
      <c r="D8921" s="46"/>
      <c r="E8921" s="46"/>
      <c r="F8921" s="28"/>
      <c r="G8921" s="47"/>
      <c r="H8921" s="47"/>
      <c r="I8921" s="47"/>
      <c r="J8921" s="32"/>
      <c r="K8921" s="47"/>
    </row>
    <row r="8922" spans="1:11" s="48" customFormat="1" x14ac:dyDescent="0.25">
      <c r="A8922" s="45"/>
      <c r="B8922" s="77"/>
      <c r="C8922" s="46"/>
      <c r="D8922" s="46"/>
      <c r="E8922" s="46"/>
      <c r="F8922" s="28"/>
      <c r="G8922" s="47"/>
      <c r="H8922" s="47"/>
      <c r="I8922" s="47"/>
      <c r="J8922" s="32"/>
      <c r="K8922" s="47"/>
    </row>
    <row r="8923" spans="1:11" s="48" customFormat="1" x14ac:dyDescent="0.25">
      <c r="A8923" s="45"/>
      <c r="B8923" s="77"/>
      <c r="C8923" s="46"/>
      <c r="D8923" s="46"/>
      <c r="E8923" s="46"/>
      <c r="F8923" s="28"/>
      <c r="G8923" s="47"/>
      <c r="H8923" s="47"/>
      <c r="I8923" s="47"/>
      <c r="J8923" s="32"/>
      <c r="K8923" s="47"/>
    </row>
    <row r="8924" spans="1:11" s="48" customFormat="1" x14ac:dyDescent="0.25">
      <c r="A8924" s="45"/>
      <c r="B8924" s="77"/>
      <c r="C8924" s="46"/>
      <c r="D8924" s="46"/>
      <c r="E8924" s="46"/>
      <c r="F8924" s="28"/>
      <c r="G8924" s="47"/>
      <c r="H8924" s="47"/>
      <c r="I8924" s="47"/>
      <c r="J8924" s="32"/>
      <c r="K8924" s="47"/>
    </row>
    <row r="8925" spans="1:11" s="48" customFormat="1" x14ac:dyDescent="0.25">
      <c r="A8925" s="45"/>
      <c r="B8925" s="77"/>
      <c r="C8925" s="46"/>
      <c r="D8925" s="46"/>
      <c r="E8925" s="46"/>
      <c r="F8925" s="28"/>
      <c r="G8925" s="47"/>
      <c r="H8925" s="47"/>
      <c r="I8925" s="47"/>
      <c r="J8925" s="32"/>
      <c r="K8925" s="47"/>
    </row>
    <row r="8926" spans="1:11" s="48" customFormat="1" x14ac:dyDescent="0.25">
      <c r="A8926" s="45"/>
      <c r="B8926" s="77"/>
      <c r="C8926" s="46"/>
      <c r="D8926" s="46"/>
      <c r="E8926" s="46"/>
      <c r="F8926" s="28"/>
      <c r="G8926" s="47"/>
      <c r="H8926" s="47"/>
      <c r="I8926" s="47"/>
      <c r="J8926" s="32"/>
      <c r="K8926" s="47"/>
    </row>
    <row r="8927" spans="1:11" s="48" customFormat="1" x14ac:dyDescent="0.25">
      <c r="A8927" s="45"/>
      <c r="B8927" s="77"/>
      <c r="C8927" s="46"/>
      <c r="D8927" s="46"/>
      <c r="E8927" s="46"/>
      <c r="F8927" s="28"/>
      <c r="G8927" s="47"/>
      <c r="H8927" s="47"/>
      <c r="I8927" s="47"/>
      <c r="J8927" s="32"/>
      <c r="K8927" s="47"/>
    </row>
    <row r="8928" spans="1:11" s="48" customFormat="1" x14ac:dyDescent="0.25">
      <c r="A8928" s="45"/>
      <c r="B8928" s="77"/>
      <c r="C8928" s="46"/>
      <c r="D8928" s="46"/>
      <c r="E8928" s="46"/>
      <c r="F8928" s="28"/>
      <c r="G8928" s="47"/>
      <c r="H8928" s="47"/>
      <c r="I8928" s="47"/>
      <c r="J8928" s="32"/>
      <c r="K8928" s="47"/>
    </row>
    <row r="8929" spans="1:11" s="48" customFormat="1" x14ac:dyDescent="0.25">
      <c r="A8929" s="45"/>
      <c r="B8929" s="77"/>
      <c r="C8929" s="46"/>
      <c r="D8929" s="46"/>
      <c r="E8929" s="46"/>
      <c r="F8929" s="28"/>
      <c r="G8929" s="47"/>
      <c r="H8929" s="47"/>
      <c r="I8929" s="47"/>
      <c r="J8929" s="32"/>
      <c r="K8929" s="47"/>
    </row>
    <row r="8930" spans="1:11" s="48" customFormat="1" x14ac:dyDescent="0.25">
      <c r="A8930" s="45"/>
      <c r="B8930" s="77"/>
      <c r="C8930" s="46"/>
      <c r="D8930" s="46"/>
      <c r="E8930" s="46"/>
      <c r="F8930" s="28"/>
      <c r="G8930" s="47"/>
      <c r="H8930" s="47"/>
      <c r="I8930" s="47"/>
      <c r="J8930" s="32"/>
      <c r="K8930" s="47"/>
    </row>
    <row r="8931" spans="1:11" s="48" customFormat="1" x14ac:dyDescent="0.25">
      <c r="A8931" s="45"/>
      <c r="B8931" s="77"/>
      <c r="C8931" s="46"/>
      <c r="D8931" s="46"/>
      <c r="E8931" s="46"/>
      <c r="F8931" s="28"/>
      <c r="G8931" s="47"/>
      <c r="H8931" s="47"/>
      <c r="I8931" s="47"/>
      <c r="J8931" s="32"/>
      <c r="K8931" s="47"/>
    </row>
    <row r="8932" spans="1:11" s="48" customFormat="1" x14ac:dyDescent="0.25">
      <c r="A8932" s="45"/>
      <c r="B8932" s="77"/>
      <c r="C8932" s="46"/>
      <c r="D8932" s="46"/>
      <c r="E8932" s="46"/>
      <c r="F8932" s="28"/>
      <c r="G8932" s="47"/>
      <c r="H8932" s="47"/>
      <c r="I8932" s="47"/>
      <c r="J8932" s="32"/>
      <c r="K8932" s="47"/>
    </row>
    <row r="8933" spans="1:11" s="48" customFormat="1" x14ac:dyDescent="0.25">
      <c r="A8933" s="45"/>
      <c r="B8933" s="77"/>
      <c r="C8933" s="46"/>
      <c r="D8933" s="46"/>
      <c r="E8933" s="46"/>
      <c r="F8933" s="28"/>
      <c r="G8933" s="47"/>
      <c r="H8933" s="47"/>
      <c r="I8933" s="47"/>
      <c r="J8933" s="32"/>
      <c r="K8933" s="47"/>
    </row>
    <row r="8934" spans="1:11" s="48" customFormat="1" x14ac:dyDescent="0.25">
      <c r="A8934" s="45"/>
      <c r="B8934" s="77"/>
      <c r="C8934" s="46"/>
      <c r="D8934" s="46"/>
      <c r="E8934" s="46"/>
      <c r="F8934" s="28"/>
      <c r="G8934" s="47"/>
      <c r="H8934" s="47"/>
      <c r="I8934" s="47"/>
      <c r="J8934" s="32"/>
      <c r="K8934" s="47"/>
    </row>
    <row r="8935" spans="1:11" s="48" customFormat="1" x14ac:dyDescent="0.25">
      <c r="A8935" s="45"/>
      <c r="B8935" s="77"/>
      <c r="C8935" s="46"/>
      <c r="D8935" s="46"/>
      <c r="E8935" s="46"/>
      <c r="F8935" s="28"/>
      <c r="G8935" s="47"/>
      <c r="H8935" s="47"/>
      <c r="I8935" s="47"/>
      <c r="J8935" s="32"/>
      <c r="K8935" s="47"/>
    </row>
    <row r="8936" spans="1:11" s="48" customFormat="1" x14ac:dyDescent="0.25">
      <c r="A8936" s="45"/>
      <c r="B8936" s="77"/>
      <c r="C8936" s="46"/>
      <c r="D8936" s="46"/>
      <c r="E8936" s="46"/>
      <c r="F8936" s="28"/>
      <c r="G8936" s="47"/>
      <c r="H8936" s="47"/>
      <c r="I8936" s="47"/>
      <c r="J8936" s="32"/>
      <c r="K8936" s="47"/>
    </row>
    <row r="8937" spans="1:11" s="48" customFormat="1" x14ac:dyDescent="0.25">
      <c r="A8937" s="45"/>
      <c r="B8937" s="77"/>
      <c r="C8937" s="46"/>
      <c r="D8937" s="46"/>
      <c r="E8937" s="46"/>
      <c r="F8937" s="28"/>
      <c r="G8937" s="47"/>
      <c r="H8937" s="47"/>
      <c r="I8937" s="47"/>
      <c r="J8937" s="32"/>
      <c r="K8937" s="47"/>
    </row>
    <row r="8938" spans="1:11" s="48" customFormat="1" x14ac:dyDescent="0.25">
      <c r="A8938" s="45"/>
      <c r="B8938" s="77"/>
      <c r="C8938" s="46"/>
      <c r="D8938" s="46"/>
      <c r="E8938" s="46"/>
      <c r="F8938" s="28"/>
      <c r="G8938" s="47"/>
      <c r="H8938" s="47"/>
      <c r="I8938" s="47"/>
      <c r="J8938" s="32"/>
      <c r="K8938" s="47"/>
    </row>
    <row r="8939" spans="1:11" s="48" customFormat="1" x14ac:dyDescent="0.25">
      <c r="A8939" s="45"/>
      <c r="B8939" s="77"/>
      <c r="C8939" s="46"/>
      <c r="D8939" s="46"/>
      <c r="E8939" s="46"/>
      <c r="F8939" s="28"/>
      <c r="G8939" s="47"/>
      <c r="H8939" s="47"/>
      <c r="I8939" s="47"/>
      <c r="J8939" s="32"/>
      <c r="K8939" s="47"/>
    </row>
    <row r="8940" spans="1:11" s="48" customFormat="1" x14ac:dyDescent="0.25">
      <c r="A8940" s="45"/>
      <c r="B8940" s="77"/>
      <c r="C8940" s="46"/>
      <c r="D8940" s="46"/>
      <c r="E8940" s="46"/>
      <c r="F8940" s="28"/>
      <c r="G8940" s="47"/>
      <c r="H8940" s="47"/>
      <c r="I8940" s="47"/>
      <c r="J8940" s="32"/>
      <c r="K8940" s="47"/>
    </row>
    <row r="8941" spans="1:11" s="48" customFormat="1" x14ac:dyDescent="0.25">
      <c r="A8941" s="45"/>
      <c r="B8941" s="77"/>
      <c r="C8941" s="46"/>
      <c r="D8941" s="46"/>
      <c r="E8941" s="46"/>
      <c r="F8941" s="28"/>
      <c r="G8941" s="47"/>
      <c r="H8941" s="47"/>
      <c r="I8941" s="47"/>
      <c r="J8941" s="32"/>
      <c r="K8941" s="47"/>
    </row>
    <row r="8942" spans="1:11" s="48" customFormat="1" x14ac:dyDescent="0.25">
      <c r="A8942" s="45"/>
      <c r="B8942" s="77"/>
      <c r="C8942" s="46"/>
      <c r="D8942" s="46"/>
      <c r="E8942" s="46"/>
      <c r="F8942" s="28"/>
      <c r="G8942" s="47"/>
      <c r="H8942" s="47"/>
      <c r="I8942" s="47"/>
      <c r="J8942" s="32"/>
      <c r="K8942" s="47"/>
    </row>
    <row r="8943" spans="1:11" s="48" customFormat="1" x14ac:dyDescent="0.25">
      <c r="A8943" s="45"/>
      <c r="B8943" s="77"/>
      <c r="C8943" s="46"/>
      <c r="D8943" s="46"/>
      <c r="E8943" s="46"/>
      <c r="F8943" s="28"/>
      <c r="G8943" s="47"/>
      <c r="H8943" s="47"/>
      <c r="I8943" s="47"/>
      <c r="J8943" s="32"/>
      <c r="K8943" s="47"/>
    </row>
    <row r="8944" spans="1:11" s="48" customFormat="1" x14ac:dyDescent="0.25">
      <c r="A8944" s="45"/>
      <c r="B8944" s="77"/>
      <c r="C8944" s="46"/>
      <c r="D8944" s="46"/>
      <c r="E8944" s="46"/>
      <c r="F8944" s="28"/>
      <c r="G8944" s="47"/>
      <c r="H8944" s="47"/>
      <c r="I8944" s="47"/>
      <c r="J8944" s="32"/>
      <c r="K8944" s="47"/>
    </row>
    <row r="8945" spans="1:11" s="48" customFormat="1" x14ac:dyDescent="0.25">
      <c r="A8945" s="45"/>
      <c r="B8945" s="77"/>
      <c r="C8945" s="46"/>
      <c r="D8945" s="46"/>
      <c r="E8945" s="46"/>
      <c r="F8945" s="28"/>
      <c r="G8945" s="47"/>
      <c r="H8945" s="47"/>
      <c r="I8945" s="47"/>
      <c r="J8945" s="32"/>
      <c r="K8945" s="47"/>
    </row>
    <row r="8946" spans="1:11" s="48" customFormat="1" x14ac:dyDescent="0.25">
      <c r="A8946" s="45"/>
      <c r="B8946" s="77"/>
      <c r="C8946" s="46"/>
      <c r="D8946" s="46"/>
      <c r="E8946" s="46"/>
      <c r="F8946" s="28"/>
      <c r="G8946" s="47"/>
      <c r="H8946" s="47"/>
      <c r="I8946" s="47"/>
      <c r="J8946" s="32"/>
      <c r="K8946" s="47"/>
    </row>
    <row r="8947" spans="1:11" s="48" customFormat="1" x14ac:dyDescent="0.25">
      <c r="A8947" s="45"/>
      <c r="B8947" s="77"/>
      <c r="C8947" s="46"/>
      <c r="D8947" s="46"/>
      <c r="E8947" s="46"/>
      <c r="F8947" s="28"/>
      <c r="G8947" s="47"/>
      <c r="H8947" s="47"/>
      <c r="I8947" s="47"/>
      <c r="J8947" s="32"/>
      <c r="K8947" s="47"/>
    </row>
    <row r="8948" spans="1:11" s="48" customFormat="1" x14ac:dyDescent="0.25">
      <c r="A8948" s="45"/>
      <c r="B8948" s="77"/>
      <c r="C8948" s="46"/>
      <c r="D8948" s="46"/>
      <c r="E8948" s="46"/>
      <c r="F8948" s="28"/>
      <c r="G8948" s="47"/>
      <c r="H8948" s="47"/>
      <c r="I8948" s="47"/>
      <c r="J8948" s="32"/>
      <c r="K8948" s="47"/>
    </row>
    <row r="8949" spans="1:11" s="48" customFormat="1" x14ac:dyDescent="0.25">
      <c r="A8949" s="45"/>
      <c r="B8949" s="77"/>
      <c r="C8949" s="46"/>
      <c r="D8949" s="46"/>
      <c r="E8949" s="46"/>
      <c r="F8949" s="28"/>
      <c r="G8949" s="47"/>
      <c r="H8949" s="47"/>
      <c r="I8949" s="47"/>
      <c r="J8949" s="32"/>
      <c r="K8949" s="47"/>
    </row>
    <row r="8950" spans="1:11" s="48" customFormat="1" x14ac:dyDescent="0.25">
      <c r="A8950" s="45"/>
      <c r="B8950" s="77"/>
      <c r="C8950" s="46"/>
      <c r="D8950" s="46"/>
      <c r="E8950" s="46"/>
      <c r="F8950" s="28"/>
      <c r="G8950" s="47"/>
      <c r="H8950" s="47"/>
      <c r="I8950" s="47"/>
      <c r="J8950" s="32"/>
      <c r="K8950" s="47"/>
    </row>
    <row r="8951" spans="1:11" s="48" customFormat="1" x14ac:dyDescent="0.25">
      <c r="A8951" s="45"/>
      <c r="B8951" s="77"/>
      <c r="C8951" s="46"/>
      <c r="D8951" s="46"/>
      <c r="E8951" s="46"/>
      <c r="F8951" s="28"/>
      <c r="G8951" s="47"/>
      <c r="H8951" s="47"/>
      <c r="I8951" s="47"/>
      <c r="J8951" s="32"/>
      <c r="K8951" s="47"/>
    </row>
    <row r="8952" spans="1:11" s="48" customFormat="1" x14ac:dyDescent="0.25">
      <c r="A8952" s="45"/>
      <c r="B8952" s="77"/>
      <c r="C8952" s="46"/>
      <c r="D8952" s="46"/>
      <c r="E8952" s="46"/>
      <c r="F8952" s="28"/>
      <c r="G8952" s="47"/>
      <c r="H8952" s="47"/>
      <c r="I8952" s="47"/>
      <c r="J8952" s="32"/>
      <c r="K8952" s="47"/>
    </row>
    <row r="8953" spans="1:11" s="48" customFormat="1" x14ac:dyDescent="0.25">
      <c r="A8953" s="45"/>
      <c r="B8953" s="77"/>
      <c r="C8953" s="46"/>
      <c r="D8953" s="46"/>
      <c r="E8953" s="46"/>
      <c r="F8953" s="28"/>
      <c r="G8953" s="47"/>
      <c r="H8953" s="47"/>
      <c r="I8953" s="47"/>
      <c r="J8953" s="32"/>
      <c r="K8953" s="47"/>
    </row>
    <row r="8954" spans="1:11" s="48" customFormat="1" x14ac:dyDescent="0.25">
      <c r="A8954" s="45"/>
      <c r="B8954" s="77"/>
      <c r="C8954" s="46"/>
      <c r="D8954" s="46"/>
      <c r="E8954" s="46"/>
      <c r="F8954" s="28"/>
      <c r="G8954" s="47"/>
      <c r="H8954" s="47"/>
      <c r="I8954" s="47"/>
      <c r="J8954" s="32"/>
      <c r="K8954" s="47"/>
    </row>
    <row r="8955" spans="1:11" s="48" customFormat="1" x14ac:dyDescent="0.25">
      <c r="A8955" s="45"/>
      <c r="B8955" s="77"/>
      <c r="C8955" s="46"/>
      <c r="D8955" s="46"/>
      <c r="E8955" s="46"/>
      <c r="F8955" s="28"/>
      <c r="G8955" s="47"/>
      <c r="H8955" s="47"/>
      <c r="I8955" s="47"/>
      <c r="J8955" s="32"/>
      <c r="K8955" s="47"/>
    </row>
    <row r="8956" spans="1:11" s="48" customFormat="1" x14ac:dyDescent="0.25">
      <c r="A8956" s="45"/>
      <c r="B8956" s="77"/>
      <c r="C8956" s="46"/>
      <c r="D8956" s="46"/>
      <c r="E8956" s="46"/>
      <c r="F8956" s="28"/>
      <c r="G8956" s="47"/>
      <c r="H8956" s="47"/>
      <c r="I8956" s="47"/>
      <c r="J8956" s="32"/>
      <c r="K8956" s="47"/>
    </row>
    <row r="8957" spans="1:11" s="48" customFormat="1" x14ac:dyDescent="0.25">
      <c r="A8957" s="45"/>
      <c r="B8957" s="77"/>
      <c r="C8957" s="46"/>
      <c r="D8957" s="46"/>
      <c r="E8957" s="46"/>
      <c r="F8957" s="28"/>
      <c r="G8957" s="47"/>
      <c r="H8957" s="47"/>
      <c r="I8957" s="47"/>
      <c r="J8957" s="32"/>
      <c r="K8957" s="47"/>
    </row>
    <row r="8958" spans="1:11" s="48" customFormat="1" x14ac:dyDescent="0.25">
      <c r="A8958" s="45"/>
      <c r="B8958" s="77"/>
      <c r="C8958" s="46"/>
      <c r="D8958" s="46"/>
      <c r="E8958" s="46"/>
      <c r="F8958" s="28"/>
      <c r="G8958" s="47"/>
      <c r="H8958" s="47"/>
      <c r="I8958" s="47"/>
      <c r="J8958" s="32"/>
      <c r="K8958" s="47"/>
    </row>
    <row r="8959" spans="1:11" s="48" customFormat="1" x14ac:dyDescent="0.25">
      <c r="A8959" s="45"/>
      <c r="B8959" s="77"/>
      <c r="C8959" s="46"/>
      <c r="D8959" s="46"/>
      <c r="E8959" s="46"/>
      <c r="F8959" s="28"/>
      <c r="G8959" s="47"/>
      <c r="H8959" s="47"/>
      <c r="I8959" s="47"/>
      <c r="J8959" s="32"/>
      <c r="K8959" s="47"/>
    </row>
    <row r="8960" spans="1:11" s="48" customFormat="1" x14ac:dyDescent="0.25">
      <c r="A8960" s="45"/>
      <c r="B8960" s="77"/>
      <c r="C8960" s="46"/>
      <c r="D8960" s="46"/>
      <c r="E8960" s="46"/>
      <c r="F8960" s="28"/>
      <c r="G8960" s="47"/>
      <c r="H8960" s="47"/>
      <c r="I8960" s="47"/>
      <c r="J8960" s="32"/>
      <c r="K8960" s="47"/>
    </row>
    <row r="8961" spans="1:11" s="48" customFormat="1" x14ac:dyDescent="0.25">
      <c r="A8961" s="45"/>
      <c r="B8961" s="77"/>
      <c r="C8961" s="46"/>
      <c r="D8961" s="46"/>
      <c r="E8961" s="46"/>
      <c r="F8961" s="28"/>
      <c r="G8961" s="47"/>
      <c r="H8961" s="47"/>
      <c r="I8961" s="47"/>
      <c r="J8961" s="32"/>
      <c r="K8961" s="47"/>
    </row>
    <row r="8962" spans="1:11" s="48" customFormat="1" x14ac:dyDescent="0.25">
      <c r="A8962" s="45"/>
      <c r="B8962" s="77"/>
      <c r="C8962" s="46"/>
      <c r="D8962" s="46"/>
      <c r="E8962" s="46"/>
      <c r="F8962" s="28"/>
      <c r="G8962" s="47"/>
      <c r="H8962" s="47"/>
      <c r="I8962" s="47"/>
      <c r="J8962" s="32"/>
      <c r="K8962" s="47"/>
    </row>
    <row r="8963" spans="1:11" s="48" customFormat="1" x14ac:dyDescent="0.25">
      <c r="A8963" s="45"/>
      <c r="B8963" s="77"/>
      <c r="C8963" s="46"/>
      <c r="D8963" s="46"/>
      <c r="E8963" s="46"/>
      <c r="F8963" s="28"/>
      <c r="G8963" s="47"/>
      <c r="H8963" s="47"/>
      <c r="I8963" s="47"/>
      <c r="J8963" s="32"/>
      <c r="K8963" s="47"/>
    </row>
    <row r="8964" spans="1:11" s="48" customFormat="1" x14ac:dyDescent="0.25">
      <c r="A8964" s="45"/>
      <c r="B8964" s="77"/>
      <c r="C8964" s="46"/>
      <c r="D8964" s="46"/>
      <c r="E8964" s="46"/>
      <c r="F8964" s="28"/>
      <c r="G8964" s="47"/>
      <c r="H8964" s="47"/>
      <c r="I8964" s="47"/>
      <c r="J8964" s="32"/>
      <c r="K8964" s="47"/>
    </row>
    <row r="8965" spans="1:11" s="48" customFormat="1" x14ac:dyDescent="0.25">
      <c r="A8965" s="45"/>
      <c r="B8965" s="77"/>
      <c r="C8965" s="46"/>
      <c r="D8965" s="46"/>
      <c r="E8965" s="46"/>
      <c r="F8965" s="28"/>
      <c r="G8965" s="47"/>
      <c r="H8965" s="47"/>
      <c r="I8965" s="47"/>
      <c r="J8965" s="32"/>
      <c r="K8965" s="47"/>
    </row>
    <row r="8966" spans="1:11" s="48" customFormat="1" x14ac:dyDescent="0.25">
      <c r="A8966" s="45"/>
      <c r="B8966" s="77"/>
      <c r="C8966" s="46"/>
      <c r="D8966" s="46"/>
      <c r="E8966" s="46"/>
      <c r="F8966" s="28"/>
      <c r="G8966" s="47"/>
      <c r="H8966" s="47"/>
      <c r="I8966" s="47"/>
      <c r="J8966" s="32"/>
      <c r="K8966" s="47"/>
    </row>
    <row r="8967" spans="1:11" s="48" customFormat="1" x14ac:dyDescent="0.25">
      <c r="A8967" s="45"/>
      <c r="B8967" s="77"/>
      <c r="C8967" s="46"/>
      <c r="D8967" s="46"/>
      <c r="E8967" s="46"/>
      <c r="F8967" s="28"/>
      <c r="G8967" s="47"/>
      <c r="H8967" s="47"/>
      <c r="I8967" s="47"/>
      <c r="J8967" s="32"/>
      <c r="K8967" s="47"/>
    </row>
    <row r="8968" spans="1:11" s="48" customFormat="1" x14ac:dyDescent="0.25">
      <c r="A8968" s="45"/>
      <c r="B8968" s="77"/>
      <c r="C8968" s="46"/>
      <c r="D8968" s="46"/>
      <c r="E8968" s="46"/>
      <c r="F8968" s="28"/>
      <c r="G8968" s="47"/>
      <c r="H8968" s="47"/>
      <c r="I8968" s="47"/>
      <c r="J8968" s="32"/>
      <c r="K8968" s="47"/>
    </row>
    <row r="8969" spans="1:11" s="48" customFormat="1" x14ac:dyDescent="0.25">
      <c r="A8969" s="45"/>
      <c r="B8969" s="77"/>
      <c r="C8969" s="46"/>
      <c r="D8969" s="46"/>
      <c r="E8969" s="46"/>
      <c r="F8969" s="28"/>
      <c r="G8969" s="47"/>
      <c r="H8969" s="47"/>
      <c r="I8969" s="47"/>
      <c r="J8969" s="32"/>
      <c r="K8969" s="47"/>
    </row>
    <row r="8970" spans="1:11" s="48" customFormat="1" x14ac:dyDescent="0.25">
      <c r="A8970" s="45"/>
      <c r="B8970" s="77"/>
      <c r="C8970" s="46"/>
      <c r="D8970" s="46"/>
      <c r="E8970" s="46"/>
      <c r="F8970" s="28"/>
      <c r="G8970" s="47"/>
      <c r="H8970" s="47"/>
      <c r="I8970" s="47"/>
      <c r="J8970" s="32"/>
      <c r="K8970" s="47"/>
    </row>
    <row r="8971" spans="1:11" s="48" customFormat="1" x14ac:dyDescent="0.25">
      <c r="A8971" s="45"/>
      <c r="B8971" s="77"/>
      <c r="C8971" s="46"/>
      <c r="D8971" s="46"/>
      <c r="E8971" s="46"/>
      <c r="F8971" s="28"/>
      <c r="G8971" s="47"/>
      <c r="H8971" s="47"/>
      <c r="I8971" s="47"/>
      <c r="J8971" s="32"/>
      <c r="K8971" s="47"/>
    </row>
    <row r="8972" spans="1:11" s="48" customFormat="1" x14ac:dyDescent="0.25">
      <c r="A8972" s="45"/>
      <c r="B8972" s="77"/>
      <c r="C8972" s="46"/>
      <c r="D8972" s="46"/>
      <c r="E8972" s="46"/>
      <c r="F8972" s="28"/>
      <c r="G8972" s="47"/>
      <c r="H8972" s="47"/>
      <c r="I8972" s="47"/>
      <c r="J8972" s="32"/>
      <c r="K8972" s="47"/>
    </row>
    <row r="8973" spans="1:11" s="48" customFormat="1" x14ac:dyDescent="0.25">
      <c r="A8973" s="45"/>
      <c r="B8973" s="77"/>
      <c r="C8973" s="46"/>
      <c r="D8973" s="46"/>
      <c r="E8973" s="46"/>
      <c r="F8973" s="28"/>
      <c r="G8973" s="47"/>
      <c r="H8973" s="47"/>
      <c r="I8973" s="47"/>
      <c r="J8973" s="32"/>
      <c r="K8973" s="47"/>
    </row>
    <row r="8974" spans="1:11" s="48" customFormat="1" x14ac:dyDescent="0.25">
      <c r="A8974" s="45"/>
      <c r="B8974" s="77"/>
      <c r="C8974" s="46"/>
      <c r="D8974" s="46"/>
      <c r="E8974" s="46"/>
      <c r="F8974" s="28"/>
      <c r="G8974" s="47"/>
      <c r="H8974" s="47"/>
      <c r="I8974" s="47"/>
      <c r="J8974" s="32"/>
      <c r="K8974" s="47"/>
    </row>
    <row r="8975" spans="1:11" s="48" customFormat="1" x14ac:dyDescent="0.25">
      <c r="A8975" s="45"/>
      <c r="B8975" s="77"/>
      <c r="C8975" s="46"/>
      <c r="D8975" s="46"/>
      <c r="E8975" s="46"/>
      <c r="F8975" s="28"/>
      <c r="G8975" s="47"/>
      <c r="H8975" s="47"/>
      <c r="I8975" s="47"/>
      <c r="J8975" s="32"/>
      <c r="K8975" s="47"/>
    </row>
    <row r="8976" spans="1:11" s="48" customFormat="1" x14ac:dyDescent="0.25">
      <c r="A8976" s="45"/>
      <c r="B8976" s="77"/>
      <c r="C8976" s="46"/>
      <c r="D8976" s="46"/>
      <c r="E8976" s="46"/>
      <c r="F8976" s="28"/>
      <c r="G8976" s="47"/>
      <c r="H8976" s="47"/>
      <c r="I8976" s="47"/>
      <c r="J8976" s="32"/>
      <c r="K8976" s="47"/>
    </row>
    <row r="8977" spans="1:11" s="48" customFormat="1" x14ac:dyDescent="0.25">
      <c r="A8977" s="45"/>
      <c r="B8977" s="77"/>
      <c r="C8977" s="46"/>
      <c r="D8977" s="46"/>
      <c r="E8977" s="46"/>
      <c r="F8977" s="28"/>
      <c r="G8977" s="47"/>
      <c r="H8977" s="47"/>
      <c r="I8977" s="47"/>
      <c r="J8977" s="32"/>
      <c r="K8977" s="47"/>
    </row>
    <row r="8978" spans="1:11" s="48" customFormat="1" x14ac:dyDescent="0.25">
      <c r="A8978" s="45"/>
      <c r="B8978" s="77"/>
      <c r="C8978" s="46"/>
      <c r="D8978" s="46"/>
      <c r="E8978" s="46"/>
      <c r="F8978" s="28"/>
      <c r="G8978" s="47"/>
      <c r="H8978" s="47"/>
      <c r="I8978" s="47"/>
      <c r="J8978" s="32"/>
      <c r="K8978" s="47"/>
    </row>
    <row r="8979" spans="1:11" s="48" customFormat="1" x14ac:dyDescent="0.25">
      <c r="A8979" s="45"/>
      <c r="B8979" s="77"/>
      <c r="C8979" s="46"/>
      <c r="D8979" s="46"/>
      <c r="E8979" s="46"/>
      <c r="F8979" s="28"/>
      <c r="G8979" s="47"/>
      <c r="H8979" s="47"/>
      <c r="I8979" s="47"/>
      <c r="J8979" s="32"/>
      <c r="K8979" s="47"/>
    </row>
    <row r="8980" spans="1:11" s="48" customFormat="1" x14ac:dyDescent="0.25">
      <c r="A8980" s="45"/>
      <c r="B8980" s="77"/>
      <c r="C8980" s="46"/>
      <c r="D8980" s="46"/>
      <c r="E8980" s="46"/>
      <c r="F8980" s="28"/>
      <c r="G8980" s="47"/>
      <c r="H8980" s="47"/>
      <c r="I8980" s="47"/>
      <c r="J8980" s="32"/>
      <c r="K8980" s="47"/>
    </row>
    <row r="8981" spans="1:11" s="48" customFormat="1" x14ac:dyDescent="0.25">
      <c r="A8981" s="45"/>
      <c r="B8981" s="77"/>
      <c r="C8981" s="46"/>
      <c r="D8981" s="46"/>
      <c r="E8981" s="46"/>
      <c r="F8981" s="28"/>
      <c r="G8981" s="47"/>
      <c r="H8981" s="47"/>
      <c r="I8981" s="47"/>
      <c r="J8981" s="32"/>
      <c r="K8981" s="47"/>
    </row>
    <row r="8982" spans="1:11" s="48" customFormat="1" x14ac:dyDescent="0.25">
      <c r="A8982" s="45"/>
      <c r="B8982" s="77"/>
      <c r="C8982" s="46"/>
      <c r="D8982" s="46"/>
      <c r="E8982" s="46"/>
      <c r="F8982" s="28"/>
      <c r="G8982" s="47"/>
      <c r="H8982" s="47"/>
      <c r="I8982" s="47"/>
      <c r="J8982" s="32"/>
      <c r="K8982" s="47"/>
    </row>
    <row r="8983" spans="1:11" s="48" customFormat="1" x14ac:dyDescent="0.25">
      <c r="A8983" s="45"/>
      <c r="B8983" s="77"/>
      <c r="C8983" s="46"/>
      <c r="D8983" s="46"/>
      <c r="E8983" s="46"/>
      <c r="F8983" s="28"/>
      <c r="G8983" s="47"/>
      <c r="H8983" s="47"/>
      <c r="I8983" s="47"/>
      <c r="J8983" s="32"/>
      <c r="K8983" s="47"/>
    </row>
    <row r="8984" spans="1:11" s="48" customFormat="1" x14ac:dyDescent="0.25">
      <c r="A8984" s="45"/>
      <c r="B8984" s="77"/>
      <c r="C8984" s="46"/>
      <c r="D8984" s="46"/>
      <c r="E8984" s="46"/>
      <c r="F8984" s="28"/>
      <c r="G8984" s="47"/>
      <c r="H8984" s="47"/>
      <c r="I8984" s="47"/>
      <c r="J8984" s="32"/>
      <c r="K8984" s="47"/>
    </row>
    <row r="8985" spans="1:11" s="48" customFormat="1" x14ac:dyDescent="0.25">
      <c r="A8985" s="45"/>
      <c r="B8985" s="77"/>
      <c r="C8985" s="46"/>
      <c r="D8985" s="46"/>
      <c r="E8985" s="46"/>
      <c r="F8985" s="28"/>
      <c r="G8985" s="47"/>
      <c r="H8985" s="47"/>
      <c r="I8985" s="47"/>
      <c r="J8985" s="32"/>
      <c r="K8985" s="47"/>
    </row>
    <row r="8986" spans="1:11" s="48" customFormat="1" x14ac:dyDescent="0.25">
      <c r="A8986" s="45"/>
      <c r="B8986" s="77"/>
      <c r="C8986" s="46"/>
      <c r="D8986" s="46"/>
      <c r="E8986" s="46"/>
      <c r="F8986" s="28"/>
      <c r="G8986" s="47"/>
      <c r="H8986" s="47"/>
      <c r="I8986" s="47"/>
      <c r="J8986" s="32"/>
      <c r="K8986" s="47"/>
    </row>
    <row r="8987" spans="1:11" s="48" customFormat="1" x14ac:dyDescent="0.25">
      <c r="A8987" s="45"/>
      <c r="B8987" s="77"/>
      <c r="C8987" s="46"/>
      <c r="D8987" s="46"/>
      <c r="E8987" s="46"/>
      <c r="F8987" s="28"/>
      <c r="G8987" s="47"/>
      <c r="H8987" s="47"/>
      <c r="I8987" s="47"/>
      <c r="J8987" s="32"/>
      <c r="K8987" s="47"/>
    </row>
    <row r="8988" spans="1:11" s="48" customFormat="1" x14ac:dyDescent="0.25">
      <c r="A8988" s="45"/>
      <c r="B8988" s="77"/>
      <c r="C8988" s="46"/>
      <c r="D8988" s="46"/>
      <c r="E8988" s="46"/>
      <c r="F8988" s="28"/>
      <c r="G8988" s="47"/>
      <c r="H8988" s="47"/>
      <c r="I8988" s="47"/>
      <c r="J8988" s="32"/>
      <c r="K8988" s="47"/>
    </row>
    <row r="8989" spans="1:11" s="48" customFormat="1" x14ac:dyDescent="0.25">
      <c r="A8989" s="45"/>
      <c r="B8989" s="77"/>
      <c r="C8989" s="46"/>
      <c r="D8989" s="46"/>
      <c r="E8989" s="46"/>
      <c r="F8989" s="28"/>
      <c r="G8989" s="47"/>
      <c r="H8989" s="47"/>
      <c r="I8989" s="47"/>
      <c r="J8989" s="32"/>
      <c r="K8989" s="47"/>
    </row>
    <row r="8990" spans="1:11" s="48" customFormat="1" x14ac:dyDescent="0.25">
      <c r="A8990" s="45"/>
      <c r="B8990" s="77"/>
      <c r="C8990" s="46"/>
      <c r="D8990" s="46"/>
      <c r="E8990" s="46"/>
      <c r="F8990" s="28"/>
      <c r="G8990" s="47"/>
      <c r="H8990" s="47"/>
      <c r="I8990" s="47"/>
      <c r="J8990" s="32"/>
      <c r="K8990" s="47"/>
    </row>
    <row r="8991" spans="1:11" s="48" customFormat="1" x14ac:dyDescent="0.25">
      <c r="A8991" s="45"/>
      <c r="B8991" s="77"/>
      <c r="C8991" s="46"/>
      <c r="D8991" s="46"/>
      <c r="E8991" s="46"/>
      <c r="F8991" s="28"/>
      <c r="G8991" s="47"/>
      <c r="H8991" s="47"/>
      <c r="I8991" s="47"/>
      <c r="J8991" s="32"/>
      <c r="K8991" s="47"/>
    </row>
    <row r="8992" spans="1:11" s="48" customFormat="1" x14ac:dyDescent="0.25">
      <c r="A8992" s="45"/>
      <c r="B8992" s="77"/>
      <c r="C8992" s="46"/>
      <c r="D8992" s="46"/>
      <c r="E8992" s="46"/>
      <c r="F8992" s="28"/>
      <c r="G8992" s="47"/>
      <c r="H8992" s="47"/>
      <c r="I8992" s="47"/>
      <c r="J8992" s="32"/>
      <c r="K8992" s="47"/>
    </row>
    <row r="8993" spans="1:11" s="48" customFormat="1" x14ac:dyDescent="0.25">
      <c r="A8993" s="45"/>
      <c r="B8993" s="77"/>
      <c r="C8993" s="46"/>
      <c r="D8993" s="46"/>
      <c r="E8993" s="46"/>
      <c r="F8993" s="28"/>
      <c r="G8993" s="47"/>
      <c r="H8993" s="47"/>
      <c r="I8993" s="47"/>
      <c r="J8993" s="32"/>
      <c r="K8993" s="47"/>
    </row>
    <row r="8994" spans="1:11" s="48" customFormat="1" x14ac:dyDescent="0.25">
      <c r="A8994" s="45"/>
      <c r="B8994" s="77"/>
      <c r="C8994" s="46"/>
      <c r="D8994" s="46"/>
      <c r="E8994" s="46"/>
      <c r="F8994" s="28"/>
      <c r="G8994" s="47"/>
      <c r="H8994" s="47"/>
      <c r="I8994" s="47"/>
      <c r="J8994" s="32"/>
      <c r="K8994" s="47"/>
    </row>
    <row r="8995" spans="1:11" s="48" customFormat="1" x14ac:dyDescent="0.25">
      <c r="A8995" s="45"/>
      <c r="B8995" s="77"/>
      <c r="C8995" s="46"/>
      <c r="D8995" s="46"/>
      <c r="E8995" s="46"/>
      <c r="F8995" s="28"/>
      <c r="G8995" s="47"/>
      <c r="H8995" s="47"/>
      <c r="I8995" s="47"/>
      <c r="J8995" s="32"/>
      <c r="K8995" s="47"/>
    </row>
    <row r="8996" spans="1:11" s="48" customFormat="1" x14ac:dyDescent="0.25">
      <c r="A8996" s="45"/>
      <c r="B8996" s="77"/>
      <c r="C8996" s="46"/>
      <c r="D8996" s="46"/>
      <c r="E8996" s="46"/>
      <c r="F8996" s="28"/>
      <c r="G8996" s="47"/>
      <c r="H8996" s="47"/>
      <c r="I8996" s="47"/>
      <c r="J8996" s="32"/>
      <c r="K8996" s="47"/>
    </row>
    <row r="8997" spans="1:11" s="48" customFormat="1" x14ac:dyDescent="0.25">
      <c r="A8997" s="45"/>
      <c r="B8997" s="77"/>
      <c r="C8997" s="46"/>
      <c r="D8997" s="46"/>
      <c r="E8997" s="46"/>
      <c r="F8997" s="28"/>
      <c r="G8997" s="47"/>
      <c r="H8997" s="47"/>
      <c r="I8997" s="47"/>
      <c r="J8997" s="32"/>
      <c r="K8997" s="47"/>
    </row>
    <row r="8998" spans="1:11" s="48" customFormat="1" x14ac:dyDescent="0.25">
      <c r="A8998" s="45"/>
      <c r="B8998" s="77"/>
      <c r="C8998" s="46"/>
      <c r="D8998" s="46"/>
      <c r="E8998" s="46"/>
      <c r="F8998" s="28"/>
      <c r="G8998" s="47"/>
      <c r="H8998" s="47"/>
      <c r="I8998" s="47"/>
      <c r="J8998" s="32"/>
      <c r="K8998" s="47"/>
    </row>
    <row r="8999" spans="1:11" s="48" customFormat="1" x14ac:dyDescent="0.25">
      <c r="A8999" s="45"/>
      <c r="B8999" s="77"/>
      <c r="C8999" s="46"/>
      <c r="D8999" s="46"/>
      <c r="E8999" s="46"/>
      <c r="F8999" s="28"/>
      <c r="G8999" s="47"/>
      <c r="H8999" s="47"/>
      <c r="I8999" s="47"/>
      <c r="J8999" s="32"/>
      <c r="K8999" s="47"/>
    </row>
    <row r="9000" spans="1:11" s="48" customFormat="1" x14ac:dyDescent="0.25">
      <c r="A9000" s="45"/>
      <c r="B9000" s="77"/>
      <c r="C9000" s="46"/>
      <c r="D9000" s="46"/>
      <c r="E9000" s="46"/>
      <c r="F9000" s="28"/>
      <c r="G9000" s="47"/>
      <c r="H9000" s="47"/>
      <c r="I9000" s="47"/>
      <c r="J9000" s="32"/>
      <c r="K9000" s="47"/>
    </row>
    <row r="9001" spans="1:11" s="48" customFormat="1" x14ac:dyDescent="0.25">
      <c r="A9001" s="45"/>
      <c r="B9001" s="77"/>
      <c r="C9001" s="46"/>
      <c r="D9001" s="46"/>
      <c r="E9001" s="46"/>
      <c r="F9001" s="28"/>
      <c r="G9001" s="47"/>
      <c r="H9001" s="47"/>
      <c r="I9001" s="47"/>
      <c r="J9001" s="32"/>
      <c r="K9001" s="47"/>
    </row>
    <row r="9002" spans="1:11" s="48" customFormat="1" x14ac:dyDescent="0.25">
      <c r="A9002" s="45"/>
      <c r="B9002" s="77"/>
      <c r="C9002" s="46"/>
      <c r="D9002" s="46"/>
      <c r="E9002" s="46"/>
      <c r="F9002" s="28"/>
      <c r="G9002" s="47"/>
      <c r="H9002" s="47"/>
      <c r="I9002" s="47"/>
      <c r="J9002" s="32"/>
      <c r="K9002" s="47"/>
    </row>
    <row r="9003" spans="1:11" s="48" customFormat="1" x14ac:dyDescent="0.25">
      <c r="A9003" s="45"/>
      <c r="B9003" s="77"/>
      <c r="C9003" s="46"/>
      <c r="D9003" s="46"/>
      <c r="E9003" s="46"/>
      <c r="F9003" s="28"/>
      <c r="G9003" s="47"/>
      <c r="H9003" s="47"/>
      <c r="I9003" s="47"/>
      <c r="J9003" s="32"/>
      <c r="K9003" s="47"/>
    </row>
    <row r="9004" spans="1:11" s="48" customFormat="1" x14ac:dyDescent="0.25">
      <c r="A9004" s="45"/>
      <c r="B9004" s="77"/>
      <c r="C9004" s="46"/>
      <c r="D9004" s="46"/>
      <c r="E9004" s="46"/>
      <c r="F9004" s="28"/>
      <c r="G9004" s="47"/>
      <c r="H9004" s="47"/>
      <c r="I9004" s="47"/>
      <c r="J9004" s="32"/>
      <c r="K9004" s="47"/>
    </row>
    <row r="9005" spans="1:11" s="48" customFormat="1" x14ac:dyDescent="0.25">
      <c r="A9005" s="45"/>
      <c r="B9005" s="77"/>
      <c r="C9005" s="46"/>
      <c r="D9005" s="46"/>
      <c r="E9005" s="46"/>
      <c r="F9005" s="28"/>
      <c r="G9005" s="47"/>
      <c r="H9005" s="47"/>
      <c r="I9005" s="47"/>
      <c r="J9005" s="32"/>
      <c r="K9005" s="47"/>
    </row>
    <row r="9006" spans="1:11" s="48" customFormat="1" x14ac:dyDescent="0.25">
      <c r="A9006" s="45"/>
      <c r="B9006" s="77"/>
      <c r="C9006" s="46"/>
      <c r="D9006" s="46"/>
      <c r="E9006" s="46"/>
      <c r="F9006" s="28"/>
      <c r="G9006" s="47"/>
      <c r="H9006" s="47"/>
      <c r="I9006" s="47"/>
      <c r="J9006" s="32"/>
      <c r="K9006" s="47"/>
    </row>
    <row r="9007" spans="1:11" s="48" customFormat="1" x14ac:dyDescent="0.25">
      <c r="A9007" s="45"/>
      <c r="B9007" s="77"/>
      <c r="C9007" s="46"/>
      <c r="D9007" s="46"/>
      <c r="E9007" s="46"/>
      <c r="F9007" s="28"/>
      <c r="G9007" s="47"/>
      <c r="H9007" s="47"/>
      <c r="I9007" s="47"/>
      <c r="J9007" s="32"/>
      <c r="K9007" s="47"/>
    </row>
    <row r="9008" spans="1:11" s="48" customFormat="1" x14ac:dyDescent="0.25">
      <c r="A9008" s="45"/>
      <c r="B9008" s="77"/>
      <c r="C9008" s="46"/>
      <c r="D9008" s="46"/>
      <c r="E9008" s="46"/>
      <c r="F9008" s="28"/>
      <c r="G9008" s="47"/>
      <c r="H9008" s="47"/>
      <c r="I9008" s="47"/>
      <c r="J9008" s="32"/>
      <c r="K9008" s="47"/>
    </row>
    <row r="9009" spans="1:11" s="48" customFormat="1" x14ac:dyDescent="0.25">
      <c r="A9009" s="45"/>
      <c r="B9009" s="77"/>
      <c r="C9009" s="46"/>
      <c r="D9009" s="46"/>
      <c r="E9009" s="46"/>
      <c r="F9009" s="28"/>
      <c r="G9009" s="47"/>
      <c r="H9009" s="47"/>
      <c r="I9009" s="47"/>
      <c r="J9009" s="32"/>
      <c r="K9009" s="47"/>
    </row>
    <row r="9010" spans="1:11" s="48" customFormat="1" x14ac:dyDescent="0.25">
      <c r="A9010" s="45"/>
      <c r="B9010" s="77"/>
      <c r="C9010" s="46"/>
      <c r="D9010" s="46"/>
      <c r="E9010" s="46"/>
      <c r="F9010" s="28"/>
      <c r="G9010" s="47"/>
      <c r="H9010" s="47"/>
      <c r="I9010" s="47"/>
      <c r="J9010" s="32"/>
      <c r="K9010" s="47"/>
    </row>
    <row r="9011" spans="1:11" s="48" customFormat="1" x14ac:dyDescent="0.25">
      <c r="A9011" s="45"/>
      <c r="B9011" s="77"/>
      <c r="C9011" s="46"/>
      <c r="D9011" s="46"/>
      <c r="E9011" s="46"/>
      <c r="F9011" s="28"/>
      <c r="G9011" s="47"/>
      <c r="H9011" s="47"/>
      <c r="I9011" s="47"/>
      <c r="J9011" s="32"/>
      <c r="K9011" s="47"/>
    </row>
    <row r="9012" spans="1:11" s="48" customFormat="1" x14ac:dyDescent="0.25">
      <c r="A9012" s="45"/>
      <c r="B9012" s="77"/>
      <c r="C9012" s="46"/>
      <c r="D9012" s="46"/>
      <c r="E9012" s="46"/>
      <c r="F9012" s="28"/>
      <c r="G9012" s="47"/>
      <c r="H9012" s="47"/>
      <c r="I9012" s="47"/>
      <c r="J9012" s="32"/>
      <c r="K9012" s="47"/>
    </row>
    <row r="9013" spans="1:11" s="48" customFormat="1" x14ac:dyDescent="0.25">
      <c r="A9013" s="45"/>
      <c r="B9013" s="77"/>
      <c r="C9013" s="46"/>
      <c r="D9013" s="46"/>
      <c r="E9013" s="46"/>
      <c r="F9013" s="28"/>
      <c r="G9013" s="47"/>
      <c r="H9013" s="47"/>
      <c r="I9013" s="47"/>
      <c r="J9013" s="32"/>
      <c r="K9013" s="47"/>
    </row>
    <row r="9014" spans="1:11" s="48" customFormat="1" x14ac:dyDescent="0.25">
      <c r="A9014" s="45"/>
      <c r="B9014" s="77"/>
      <c r="C9014" s="46"/>
      <c r="D9014" s="46"/>
      <c r="E9014" s="46"/>
      <c r="F9014" s="28"/>
      <c r="G9014" s="47"/>
      <c r="H9014" s="47"/>
      <c r="I9014" s="47"/>
      <c r="J9014" s="32"/>
      <c r="K9014" s="47"/>
    </row>
    <row r="9015" spans="1:11" s="48" customFormat="1" x14ac:dyDescent="0.25">
      <c r="A9015" s="45"/>
      <c r="B9015" s="77"/>
      <c r="C9015" s="46"/>
      <c r="D9015" s="46"/>
      <c r="E9015" s="46"/>
      <c r="F9015" s="28"/>
      <c r="G9015" s="47"/>
      <c r="H9015" s="47"/>
      <c r="I9015" s="47"/>
      <c r="J9015" s="32"/>
      <c r="K9015" s="47"/>
    </row>
    <row r="9016" spans="1:11" s="48" customFormat="1" x14ac:dyDescent="0.25">
      <c r="A9016" s="45"/>
      <c r="B9016" s="77"/>
      <c r="C9016" s="46"/>
      <c r="D9016" s="46"/>
      <c r="E9016" s="46"/>
      <c r="F9016" s="28"/>
      <c r="G9016" s="47"/>
      <c r="H9016" s="47"/>
      <c r="I9016" s="47"/>
      <c r="J9016" s="32"/>
      <c r="K9016" s="47"/>
    </row>
    <row r="9017" spans="1:11" s="48" customFormat="1" x14ac:dyDescent="0.25">
      <c r="A9017" s="45"/>
      <c r="B9017" s="77"/>
      <c r="C9017" s="46"/>
      <c r="D9017" s="46"/>
      <c r="E9017" s="46"/>
      <c r="F9017" s="28"/>
      <c r="G9017" s="47"/>
      <c r="H9017" s="47"/>
      <c r="I9017" s="47"/>
      <c r="J9017" s="32"/>
      <c r="K9017" s="47"/>
    </row>
    <row r="9018" spans="1:11" s="48" customFormat="1" x14ac:dyDescent="0.25">
      <c r="A9018" s="45"/>
      <c r="B9018" s="77"/>
      <c r="C9018" s="46"/>
      <c r="D9018" s="46"/>
      <c r="E9018" s="46"/>
      <c r="F9018" s="28"/>
      <c r="G9018" s="47"/>
      <c r="H9018" s="47"/>
      <c r="I9018" s="47"/>
      <c r="J9018" s="32"/>
      <c r="K9018" s="47"/>
    </row>
    <row r="9019" spans="1:11" s="48" customFormat="1" x14ac:dyDescent="0.25">
      <c r="A9019" s="45"/>
      <c r="B9019" s="77"/>
      <c r="C9019" s="46"/>
      <c r="D9019" s="46"/>
      <c r="E9019" s="46"/>
      <c r="F9019" s="28"/>
      <c r="G9019" s="47"/>
      <c r="H9019" s="47"/>
      <c r="I9019" s="47"/>
      <c r="J9019" s="32"/>
      <c r="K9019" s="47"/>
    </row>
    <row r="9020" spans="1:11" s="48" customFormat="1" x14ac:dyDescent="0.25">
      <c r="A9020" s="45"/>
      <c r="B9020" s="77"/>
      <c r="C9020" s="46"/>
      <c r="D9020" s="46"/>
      <c r="E9020" s="46"/>
      <c r="F9020" s="28"/>
      <c r="G9020" s="47"/>
      <c r="H9020" s="47"/>
      <c r="I9020" s="47"/>
      <c r="J9020" s="32"/>
      <c r="K9020" s="47"/>
    </row>
    <row r="9021" spans="1:11" s="48" customFormat="1" x14ac:dyDescent="0.25">
      <c r="A9021" s="45"/>
      <c r="B9021" s="77"/>
      <c r="C9021" s="46"/>
      <c r="D9021" s="46"/>
      <c r="E9021" s="46"/>
      <c r="F9021" s="28"/>
      <c r="G9021" s="47"/>
      <c r="H9021" s="47"/>
      <c r="I9021" s="47"/>
      <c r="J9021" s="32"/>
      <c r="K9021" s="47"/>
    </row>
    <row r="9022" spans="1:11" s="48" customFormat="1" x14ac:dyDescent="0.25">
      <c r="A9022" s="45"/>
      <c r="B9022" s="77"/>
      <c r="C9022" s="46"/>
      <c r="D9022" s="46"/>
      <c r="E9022" s="46"/>
      <c r="F9022" s="28"/>
      <c r="G9022" s="47"/>
      <c r="H9022" s="47"/>
      <c r="I9022" s="47"/>
      <c r="J9022" s="32"/>
      <c r="K9022" s="47"/>
    </row>
    <row r="9023" spans="1:11" s="48" customFormat="1" x14ac:dyDescent="0.25">
      <c r="A9023" s="45"/>
      <c r="B9023" s="77"/>
      <c r="C9023" s="46"/>
      <c r="D9023" s="46"/>
      <c r="E9023" s="46"/>
      <c r="F9023" s="28"/>
      <c r="G9023" s="47"/>
      <c r="H9023" s="47"/>
      <c r="I9023" s="47"/>
      <c r="J9023" s="32"/>
      <c r="K9023" s="47"/>
    </row>
    <row r="9024" spans="1:11" s="48" customFormat="1" x14ac:dyDescent="0.25">
      <c r="A9024" s="45"/>
      <c r="B9024" s="77"/>
      <c r="C9024" s="46"/>
      <c r="D9024" s="46"/>
      <c r="E9024" s="46"/>
      <c r="F9024" s="28"/>
      <c r="G9024" s="47"/>
      <c r="H9024" s="47"/>
      <c r="I9024" s="47"/>
      <c r="J9024" s="32"/>
      <c r="K9024" s="47"/>
    </row>
    <row r="9025" spans="1:11" s="48" customFormat="1" x14ac:dyDescent="0.25">
      <c r="A9025" s="45"/>
      <c r="B9025" s="77"/>
      <c r="C9025" s="46"/>
      <c r="D9025" s="46"/>
      <c r="E9025" s="46"/>
      <c r="F9025" s="28"/>
      <c r="G9025" s="47"/>
      <c r="H9025" s="47"/>
      <c r="I9025" s="47"/>
      <c r="J9025" s="32"/>
      <c r="K9025" s="47"/>
    </row>
    <row r="9026" spans="1:11" s="48" customFormat="1" x14ac:dyDescent="0.25">
      <c r="A9026" s="45"/>
      <c r="B9026" s="77"/>
      <c r="C9026" s="46"/>
      <c r="D9026" s="46"/>
      <c r="E9026" s="46"/>
      <c r="F9026" s="28"/>
      <c r="G9026" s="47"/>
      <c r="H9026" s="47"/>
      <c r="I9026" s="47"/>
      <c r="J9026" s="32"/>
      <c r="K9026" s="47"/>
    </row>
    <row r="9027" spans="1:11" s="48" customFormat="1" x14ac:dyDescent="0.25">
      <c r="A9027" s="45"/>
      <c r="B9027" s="77"/>
      <c r="C9027" s="46"/>
      <c r="D9027" s="46"/>
      <c r="E9027" s="46"/>
      <c r="F9027" s="28"/>
      <c r="G9027" s="47"/>
      <c r="H9027" s="47"/>
      <c r="I9027" s="47"/>
      <c r="J9027" s="32"/>
      <c r="K9027" s="47"/>
    </row>
    <row r="9028" spans="1:11" s="48" customFormat="1" x14ac:dyDescent="0.25">
      <c r="A9028" s="45"/>
      <c r="B9028" s="77"/>
      <c r="C9028" s="46"/>
      <c r="D9028" s="46"/>
      <c r="E9028" s="46"/>
      <c r="F9028" s="28"/>
      <c r="G9028" s="47"/>
      <c r="H9028" s="47"/>
      <c r="I9028" s="47"/>
      <c r="J9028" s="32"/>
      <c r="K9028" s="47"/>
    </row>
    <row r="9029" spans="1:11" s="48" customFormat="1" x14ac:dyDescent="0.25">
      <c r="A9029" s="45"/>
      <c r="B9029" s="77"/>
      <c r="C9029" s="46"/>
      <c r="D9029" s="46"/>
      <c r="E9029" s="46"/>
      <c r="F9029" s="28"/>
      <c r="G9029" s="47"/>
      <c r="H9029" s="47"/>
      <c r="I9029" s="47"/>
      <c r="J9029" s="32"/>
      <c r="K9029" s="47"/>
    </row>
    <row r="9030" spans="1:11" s="48" customFormat="1" x14ac:dyDescent="0.25">
      <c r="A9030" s="45"/>
      <c r="B9030" s="77"/>
      <c r="C9030" s="46"/>
      <c r="D9030" s="46"/>
      <c r="E9030" s="46"/>
      <c r="F9030" s="28"/>
      <c r="G9030" s="47"/>
      <c r="H9030" s="47"/>
      <c r="I9030" s="47"/>
      <c r="J9030" s="32"/>
      <c r="K9030" s="47"/>
    </row>
    <row r="9031" spans="1:11" s="48" customFormat="1" x14ac:dyDescent="0.25">
      <c r="A9031" s="45"/>
      <c r="B9031" s="77"/>
      <c r="C9031" s="46"/>
      <c r="D9031" s="46"/>
      <c r="E9031" s="46"/>
      <c r="F9031" s="28"/>
      <c r="G9031" s="47"/>
      <c r="H9031" s="47"/>
      <c r="I9031" s="47"/>
      <c r="J9031" s="32"/>
      <c r="K9031" s="47"/>
    </row>
    <row r="9032" spans="1:11" s="48" customFormat="1" x14ac:dyDescent="0.25">
      <c r="A9032" s="45"/>
      <c r="B9032" s="77"/>
      <c r="C9032" s="46"/>
      <c r="D9032" s="46"/>
      <c r="E9032" s="46"/>
      <c r="F9032" s="28"/>
      <c r="G9032" s="47"/>
      <c r="H9032" s="47"/>
      <c r="I9032" s="47"/>
      <c r="J9032" s="32"/>
      <c r="K9032" s="47"/>
    </row>
    <row r="9033" spans="1:11" s="48" customFormat="1" x14ac:dyDescent="0.25">
      <c r="A9033" s="45"/>
      <c r="B9033" s="77"/>
      <c r="C9033" s="46"/>
      <c r="D9033" s="46"/>
      <c r="E9033" s="46"/>
      <c r="F9033" s="28"/>
      <c r="G9033" s="47"/>
      <c r="H9033" s="47"/>
      <c r="I9033" s="47"/>
      <c r="J9033" s="32"/>
      <c r="K9033" s="47"/>
    </row>
    <row r="9034" spans="1:11" s="48" customFormat="1" x14ac:dyDescent="0.25">
      <c r="A9034" s="45"/>
      <c r="B9034" s="77"/>
      <c r="C9034" s="46"/>
      <c r="D9034" s="46"/>
      <c r="E9034" s="46"/>
      <c r="F9034" s="28"/>
      <c r="G9034" s="47"/>
      <c r="H9034" s="47"/>
      <c r="I9034" s="47"/>
      <c r="J9034" s="32"/>
      <c r="K9034" s="47"/>
    </row>
    <row r="9035" spans="1:11" s="48" customFormat="1" x14ac:dyDescent="0.25">
      <c r="A9035" s="45"/>
      <c r="B9035" s="77"/>
      <c r="C9035" s="46"/>
      <c r="D9035" s="46"/>
      <c r="E9035" s="46"/>
      <c r="F9035" s="28"/>
      <c r="G9035" s="47"/>
      <c r="H9035" s="47"/>
      <c r="I9035" s="47"/>
      <c r="J9035" s="32"/>
      <c r="K9035" s="47"/>
    </row>
    <row r="9036" spans="1:11" s="48" customFormat="1" x14ac:dyDescent="0.25">
      <c r="A9036" s="45"/>
      <c r="B9036" s="77"/>
      <c r="C9036" s="46"/>
      <c r="D9036" s="46"/>
      <c r="E9036" s="46"/>
      <c r="F9036" s="28"/>
      <c r="G9036" s="47"/>
      <c r="H9036" s="47"/>
      <c r="I9036" s="47"/>
      <c r="J9036" s="32"/>
      <c r="K9036" s="47"/>
    </row>
    <row r="9037" spans="1:11" s="48" customFormat="1" x14ac:dyDescent="0.25">
      <c r="A9037" s="45"/>
      <c r="B9037" s="77"/>
      <c r="C9037" s="46"/>
      <c r="D9037" s="46"/>
      <c r="E9037" s="46"/>
      <c r="F9037" s="28"/>
      <c r="G9037" s="47"/>
      <c r="H9037" s="47"/>
      <c r="I9037" s="47"/>
      <c r="J9037" s="32"/>
      <c r="K9037" s="47"/>
    </row>
    <row r="9038" spans="1:11" s="48" customFormat="1" x14ac:dyDescent="0.25">
      <c r="A9038" s="45"/>
      <c r="B9038" s="77"/>
      <c r="C9038" s="46"/>
      <c r="D9038" s="46"/>
      <c r="E9038" s="46"/>
      <c r="F9038" s="28"/>
      <c r="G9038" s="47"/>
      <c r="H9038" s="47"/>
      <c r="I9038" s="47"/>
      <c r="J9038" s="32"/>
      <c r="K9038" s="47"/>
    </row>
    <row r="9039" spans="1:11" s="48" customFormat="1" x14ac:dyDescent="0.25">
      <c r="A9039" s="45"/>
      <c r="B9039" s="77"/>
      <c r="C9039" s="46"/>
      <c r="D9039" s="46"/>
      <c r="E9039" s="46"/>
      <c r="F9039" s="28"/>
      <c r="G9039" s="47"/>
      <c r="H9039" s="47"/>
      <c r="I9039" s="47"/>
      <c r="J9039" s="32"/>
      <c r="K9039" s="47"/>
    </row>
    <row r="9040" spans="1:11" s="48" customFormat="1" x14ac:dyDescent="0.25">
      <c r="A9040" s="45"/>
      <c r="B9040" s="77"/>
      <c r="C9040" s="46"/>
      <c r="D9040" s="46"/>
      <c r="E9040" s="46"/>
      <c r="F9040" s="28"/>
      <c r="G9040" s="47"/>
      <c r="H9040" s="47"/>
      <c r="I9040" s="47"/>
      <c r="J9040" s="32"/>
      <c r="K9040" s="47"/>
    </row>
    <row r="9041" spans="1:11" s="48" customFormat="1" x14ac:dyDescent="0.25">
      <c r="A9041" s="45"/>
      <c r="B9041" s="77"/>
      <c r="C9041" s="46"/>
      <c r="D9041" s="46"/>
      <c r="E9041" s="46"/>
      <c r="F9041" s="28"/>
      <c r="G9041" s="47"/>
      <c r="H9041" s="47"/>
      <c r="I9041" s="47"/>
      <c r="J9041" s="32"/>
      <c r="K9041" s="47"/>
    </row>
    <row r="9042" spans="1:11" s="48" customFormat="1" x14ac:dyDescent="0.25">
      <c r="A9042" s="45"/>
      <c r="B9042" s="77"/>
      <c r="C9042" s="46"/>
      <c r="D9042" s="46"/>
      <c r="E9042" s="46"/>
      <c r="F9042" s="28"/>
      <c r="G9042" s="47"/>
      <c r="H9042" s="47"/>
      <c r="I9042" s="47"/>
      <c r="J9042" s="32"/>
      <c r="K9042" s="47"/>
    </row>
    <row r="9043" spans="1:11" s="48" customFormat="1" x14ac:dyDescent="0.25">
      <c r="A9043" s="45"/>
      <c r="B9043" s="77"/>
      <c r="C9043" s="46"/>
      <c r="D9043" s="46"/>
      <c r="E9043" s="46"/>
      <c r="F9043" s="28"/>
      <c r="G9043" s="47"/>
      <c r="H9043" s="47"/>
      <c r="I9043" s="47"/>
      <c r="J9043" s="32"/>
      <c r="K9043" s="47"/>
    </row>
    <row r="9044" spans="1:11" s="48" customFormat="1" x14ac:dyDescent="0.25">
      <c r="A9044" s="45"/>
      <c r="B9044" s="77"/>
      <c r="C9044" s="46"/>
      <c r="D9044" s="46"/>
      <c r="E9044" s="46"/>
      <c r="F9044" s="28"/>
      <c r="G9044" s="47"/>
      <c r="H9044" s="47"/>
      <c r="I9044" s="47"/>
      <c r="J9044" s="32"/>
      <c r="K9044" s="47"/>
    </row>
    <row r="9045" spans="1:11" s="48" customFormat="1" x14ac:dyDescent="0.25">
      <c r="A9045" s="45"/>
      <c r="B9045" s="77"/>
      <c r="C9045" s="46"/>
      <c r="D9045" s="46"/>
      <c r="E9045" s="46"/>
      <c r="F9045" s="28"/>
      <c r="G9045" s="47"/>
      <c r="H9045" s="47"/>
      <c r="I9045" s="47"/>
      <c r="J9045" s="32"/>
      <c r="K9045" s="47"/>
    </row>
    <row r="9046" spans="1:11" s="48" customFormat="1" x14ac:dyDescent="0.25">
      <c r="A9046" s="45"/>
      <c r="B9046" s="77"/>
      <c r="C9046" s="46"/>
      <c r="D9046" s="46"/>
      <c r="E9046" s="46"/>
      <c r="F9046" s="28"/>
      <c r="G9046" s="47"/>
      <c r="H9046" s="47"/>
      <c r="I9046" s="47"/>
      <c r="J9046" s="32"/>
      <c r="K9046" s="47"/>
    </row>
    <row r="9047" spans="1:11" s="48" customFormat="1" x14ac:dyDescent="0.25">
      <c r="A9047" s="45"/>
      <c r="B9047" s="77"/>
      <c r="C9047" s="46"/>
      <c r="D9047" s="46"/>
      <c r="E9047" s="46"/>
      <c r="F9047" s="28"/>
      <c r="G9047" s="47"/>
      <c r="H9047" s="47"/>
      <c r="I9047" s="47"/>
      <c r="J9047" s="32"/>
      <c r="K9047" s="47"/>
    </row>
    <row r="9048" spans="1:11" s="48" customFormat="1" x14ac:dyDescent="0.25">
      <c r="A9048" s="45"/>
      <c r="B9048" s="77"/>
      <c r="C9048" s="46"/>
      <c r="D9048" s="46"/>
      <c r="E9048" s="46"/>
      <c r="F9048" s="28"/>
      <c r="G9048" s="47"/>
      <c r="H9048" s="47"/>
      <c r="I9048" s="47"/>
      <c r="J9048" s="32"/>
      <c r="K9048" s="47"/>
    </row>
    <row r="9049" spans="1:11" s="48" customFormat="1" x14ac:dyDescent="0.25">
      <c r="A9049" s="45"/>
      <c r="B9049" s="77"/>
      <c r="C9049" s="46"/>
      <c r="D9049" s="46"/>
      <c r="E9049" s="46"/>
      <c r="F9049" s="28"/>
      <c r="G9049" s="47"/>
      <c r="H9049" s="47"/>
      <c r="I9049" s="47"/>
      <c r="J9049" s="32"/>
      <c r="K9049" s="47"/>
    </row>
    <row r="9050" spans="1:11" s="48" customFormat="1" x14ac:dyDescent="0.25">
      <c r="A9050" s="45"/>
      <c r="B9050" s="77"/>
      <c r="C9050" s="46"/>
      <c r="D9050" s="46"/>
      <c r="E9050" s="46"/>
      <c r="F9050" s="28"/>
      <c r="G9050" s="47"/>
      <c r="H9050" s="47"/>
      <c r="I9050" s="47"/>
      <c r="J9050" s="32"/>
      <c r="K9050" s="47"/>
    </row>
    <row r="9051" spans="1:11" s="48" customFormat="1" x14ac:dyDescent="0.25">
      <c r="A9051" s="45"/>
      <c r="B9051" s="77"/>
      <c r="C9051" s="46"/>
      <c r="D9051" s="46"/>
      <c r="E9051" s="46"/>
      <c r="F9051" s="28"/>
      <c r="G9051" s="47"/>
      <c r="H9051" s="47"/>
      <c r="I9051" s="47"/>
      <c r="J9051" s="32"/>
      <c r="K9051" s="47"/>
    </row>
    <row r="9052" spans="1:11" s="48" customFormat="1" x14ac:dyDescent="0.25">
      <c r="A9052" s="45"/>
      <c r="B9052" s="77"/>
      <c r="C9052" s="46"/>
      <c r="D9052" s="46"/>
      <c r="E9052" s="46"/>
      <c r="F9052" s="28"/>
      <c r="G9052" s="47"/>
      <c r="H9052" s="47"/>
      <c r="I9052" s="47"/>
      <c r="J9052" s="32"/>
      <c r="K9052" s="47"/>
    </row>
    <row r="9053" spans="1:11" s="48" customFormat="1" x14ac:dyDescent="0.25">
      <c r="A9053" s="45"/>
      <c r="B9053" s="77"/>
      <c r="C9053" s="46"/>
      <c r="D9053" s="46"/>
      <c r="E9053" s="46"/>
      <c r="F9053" s="28"/>
      <c r="G9053" s="47"/>
      <c r="H9053" s="47"/>
      <c r="I9053" s="47"/>
      <c r="J9053" s="32"/>
      <c r="K9053" s="47"/>
    </row>
    <row r="9054" spans="1:11" s="48" customFormat="1" x14ac:dyDescent="0.25">
      <c r="A9054" s="45"/>
      <c r="B9054" s="77"/>
      <c r="C9054" s="46"/>
      <c r="D9054" s="46"/>
      <c r="E9054" s="46"/>
      <c r="F9054" s="28"/>
      <c r="G9054" s="47"/>
      <c r="H9054" s="47"/>
      <c r="I9054" s="47"/>
      <c r="J9054" s="32"/>
      <c r="K9054" s="47"/>
    </row>
    <row r="9055" spans="1:11" s="48" customFormat="1" x14ac:dyDescent="0.25">
      <c r="A9055" s="45"/>
      <c r="B9055" s="77"/>
      <c r="C9055" s="46"/>
      <c r="D9055" s="46"/>
      <c r="E9055" s="46"/>
      <c r="F9055" s="28"/>
      <c r="G9055" s="47"/>
      <c r="H9055" s="47"/>
      <c r="I9055" s="47"/>
      <c r="J9055" s="32"/>
      <c r="K9055" s="47"/>
    </row>
    <row r="9056" spans="1:11" s="48" customFormat="1" x14ac:dyDescent="0.25">
      <c r="A9056" s="45"/>
      <c r="B9056" s="77"/>
      <c r="C9056" s="46"/>
      <c r="D9056" s="46"/>
      <c r="E9056" s="46"/>
      <c r="F9056" s="28"/>
      <c r="G9056" s="47"/>
      <c r="H9056" s="47"/>
      <c r="I9056" s="47"/>
      <c r="J9056" s="32"/>
      <c r="K9056" s="47"/>
    </row>
    <row r="9057" spans="1:11" s="48" customFormat="1" x14ac:dyDescent="0.25">
      <c r="A9057" s="45"/>
      <c r="B9057" s="77"/>
      <c r="C9057" s="46"/>
      <c r="D9057" s="46"/>
      <c r="E9057" s="46"/>
      <c r="F9057" s="28"/>
      <c r="G9057" s="47"/>
      <c r="H9057" s="47"/>
      <c r="I9057" s="47"/>
      <c r="J9057" s="32"/>
      <c r="K9057" s="47"/>
    </row>
    <row r="9058" spans="1:11" s="48" customFormat="1" x14ac:dyDescent="0.25">
      <c r="A9058" s="45"/>
      <c r="B9058" s="77"/>
      <c r="C9058" s="46"/>
      <c r="D9058" s="46"/>
      <c r="E9058" s="46"/>
      <c r="F9058" s="28"/>
      <c r="G9058" s="47"/>
      <c r="H9058" s="47"/>
      <c r="I9058" s="47"/>
      <c r="J9058" s="32"/>
      <c r="K9058" s="47"/>
    </row>
    <row r="9059" spans="1:11" s="48" customFormat="1" x14ac:dyDescent="0.25">
      <c r="A9059" s="45"/>
      <c r="B9059" s="77"/>
      <c r="C9059" s="46"/>
      <c r="D9059" s="46"/>
      <c r="E9059" s="46"/>
      <c r="F9059" s="28"/>
      <c r="G9059" s="47"/>
      <c r="H9059" s="47"/>
      <c r="I9059" s="47"/>
      <c r="J9059" s="32"/>
      <c r="K9059" s="47"/>
    </row>
    <row r="9060" spans="1:11" s="48" customFormat="1" x14ac:dyDescent="0.25">
      <c r="A9060" s="45"/>
      <c r="B9060" s="77"/>
      <c r="C9060" s="46"/>
      <c r="D9060" s="46"/>
      <c r="E9060" s="46"/>
      <c r="F9060" s="28"/>
      <c r="G9060" s="47"/>
      <c r="H9060" s="47"/>
      <c r="I9060" s="47"/>
      <c r="J9060" s="32"/>
      <c r="K9060" s="47"/>
    </row>
    <row r="9061" spans="1:11" s="48" customFormat="1" x14ac:dyDescent="0.25">
      <c r="A9061" s="45"/>
      <c r="B9061" s="77"/>
      <c r="C9061" s="46"/>
      <c r="D9061" s="46"/>
      <c r="E9061" s="46"/>
      <c r="F9061" s="28"/>
      <c r="G9061" s="47"/>
      <c r="H9061" s="47"/>
      <c r="I9061" s="47"/>
      <c r="J9061" s="32"/>
      <c r="K9061" s="47"/>
    </row>
    <row r="9062" spans="1:11" s="48" customFormat="1" x14ac:dyDescent="0.25">
      <c r="A9062" s="45"/>
      <c r="B9062" s="77"/>
      <c r="C9062" s="46"/>
      <c r="D9062" s="46"/>
      <c r="E9062" s="46"/>
      <c r="F9062" s="28"/>
      <c r="G9062" s="47"/>
      <c r="H9062" s="47"/>
      <c r="I9062" s="47"/>
      <c r="J9062" s="32"/>
      <c r="K9062" s="47"/>
    </row>
    <row r="9063" spans="1:11" s="48" customFormat="1" x14ac:dyDescent="0.25">
      <c r="A9063" s="45"/>
      <c r="B9063" s="77"/>
      <c r="C9063" s="46"/>
      <c r="D9063" s="46"/>
      <c r="E9063" s="46"/>
      <c r="F9063" s="28"/>
      <c r="G9063" s="47"/>
      <c r="H9063" s="47"/>
      <c r="I9063" s="47"/>
      <c r="J9063" s="32"/>
      <c r="K9063" s="47"/>
    </row>
    <row r="9064" spans="1:11" s="48" customFormat="1" x14ac:dyDescent="0.25">
      <c r="A9064" s="45"/>
      <c r="B9064" s="77"/>
      <c r="C9064" s="46"/>
      <c r="D9064" s="46"/>
      <c r="E9064" s="46"/>
      <c r="F9064" s="28"/>
      <c r="G9064" s="47"/>
      <c r="H9064" s="47"/>
      <c r="I9064" s="47"/>
      <c r="J9064" s="32"/>
      <c r="K9064" s="47"/>
    </row>
    <row r="9065" spans="1:11" s="48" customFormat="1" x14ac:dyDescent="0.25">
      <c r="A9065" s="45"/>
      <c r="B9065" s="77"/>
      <c r="C9065" s="46"/>
      <c r="D9065" s="46"/>
      <c r="E9065" s="46"/>
      <c r="F9065" s="28"/>
      <c r="G9065" s="47"/>
      <c r="H9065" s="47"/>
      <c r="I9065" s="47"/>
      <c r="J9065" s="32"/>
      <c r="K9065" s="47"/>
    </row>
    <row r="9066" spans="1:11" s="48" customFormat="1" x14ac:dyDescent="0.25">
      <c r="A9066" s="45"/>
      <c r="B9066" s="77"/>
      <c r="C9066" s="46"/>
      <c r="D9066" s="46"/>
      <c r="E9066" s="46"/>
      <c r="F9066" s="28"/>
      <c r="G9066" s="47"/>
      <c r="H9066" s="47"/>
      <c r="I9066" s="47"/>
      <c r="J9066" s="32"/>
      <c r="K9066" s="47"/>
    </row>
    <row r="9067" spans="1:11" s="48" customFormat="1" x14ac:dyDescent="0.25">
      <c r="A9067" s="45"/>
      <c r="B9067" s="77"/>
      <c r="C9067" s="46"/>
      <c r="D9067" s="46"/>
      <c r="E9067" s="46"/>
      <c r="F9067" s="28"/>
      <c r="G9067" s="47"/>
      <c r="H9067" s="47"/>
      <c r="I9067" s="47"/>
      <c r="J9067" s="32"/>
      <c r="K9067" s="47"/>
    </row>
    <row r="9068" spans="1:11" s="48" customFormat="1" x14ac:dyDescent="0.25">
      <c r="A9068" s="45"/>
      <c r="B9068" s="77"/>
      <c r="C9068" s="46"/>
      <c r="D9068" s="46"/>
      <c r="E9068" s="46"/>
      <c r="F9068" s="28"/>
      <c r="G9068" s="47"/>
      <c r="H9068" s="47"/>
      <c r="I9068" s="47"/>
      <c r="J9068" s="32"/>
      <c r="K9068" s="47"/>
    </row>
    <row r="9069" spans="1:11" s="48" customFormat="1" x14ac:dyDescent="0.25">
      <c r="A9069" s="45"/>
      <c r="B9069" s="77"/>
      <c r="C9069" s="46"/>
      <c r="D9069" s="46"/>
      <c r="E9069" s="46"/>
      <c r="F9069" s="28"/>
      <c r="G9069" s="47"/>
      <c r="H9069" s="47"/>
      <c r="I9069" s="47"/>
      <c r="J9069" s="32"/>
      <c r="K9069" s="47"/>
    </row>
    <row r="9070" spans="1:11" s="48" customFormat="1" x14ac:dyDescent="0.25">
      <c r="A9070" s="45"/>
      <c r="B9070" s="77"/>
      <c r="C9070" s="46"/>
      <c r="D9070" s="46"/>
      <c r="E9070" s="46"/>
      <c r="F9070" s="28"/>
      <c r="G9070" s="47"/>
      <c r="H9070" s="47"/>
      <c r="I9070" s="47"/>
      <c r="J9070" s="32"/>
      <c r="K9070" s="47"/>
    </row>
    <row r="9071" spans="1:11" s="48" customFormat="1" x14ac:dyDescent="0.25">
      <c r="A9071" s="45"/>
      <c r="B9071" s="77"/>
      <c r="C9071" s="46"/>
      <c r="D9071" s="46"/>
      <c r="E9071" s="46"/>
      <c r="F9071" s="28"/>
      <c r="G9071" s="47"/>
      <c r="H9071" s="47"/>
      <c r="I9071" s="47"/>
      <c r="J9071" s="32"/>
      <c r="K9071" s="47"/>
    </row>
    <row r="9072" spans="1:11" s="48" customFormat="1" x14ac:dyDescent="0.25">
      <c r="A9072" s="45"/>
      <c r="B9072" s="77"/>
      <c r="C9072" s="46"/>
      <c r="D9072" s="46"/>
      <c r="E9072" s="46"/>
      <c r="F9072" s="28"/>
      <c r="G9072" s="47"/>
      <c r="H9072" s="47"/>
      <c r="I9072" s="47"/>
      <c r="J9072" s="32"/>
      <c r="K9072" s="47"/>
    </row>
    <row r="9073" spans="1:11" s="48" customFormat="1" x14ac:dyDescent="0.25">
      <c r="A9073" s="45"/>
      <c r="B9073" s="77"/>
      <c r="C9073" s="46"/>
      <c r="D9073" s="46"/>
      <c r="E9073" s="46"/>
      <c r="F9073" s="28"/>
      <c r="G9073" s="47"/>
      <c r="H9073" s="47"/>
      <c r="I9073" s="47"/>
      <c r="J9073" s="32"/>
      <c r="K9073" s="47"/>
    </row>
    <row r="9074" spans="1:11" s="48" customFormat="1" x14ac:dyDescent="0.25">
      <c r="A9074" s="45"/>
      <c r="B9074" s="77"/>
      <c r="C9074" s="46"/>
      <c r="D9074" s="46"/>
      <c r="E9074" s="46"/>
      <c r="F9074" s="28"/>
      <c r="G9074" s="47"/>
      <c r="H9074" s="47"/>
      <c r="I9074" s="47"/>
      <c r="J9074" s="32"/>
      <c r="K9074" s="47"/>
    </row>
    <row r="9075" spans="1:11" s="48" customFormat="1" x14ac:dyDescent="0.25">
      <c r="A9075" s="45"/>
      <c r="B9075" s="77"/>
      <c r="C9075" s="46"/>
      <c r="D9075" s="46"/>
      <c r="E9075" s="46"/>
      <c r="F9075" s="28"/>
      <c r="G9075" s="47"/>
      <c r="H9075" s="47"/>
      <c r="I9075" s="47"/>
      <c r="J9075" s="32"/>
      <c r="K9075" s="47"/>
    </row>
    <row r="9076" spans="1:11" s="48" customFormat="1" x14ac:dyDescent="0.25">
      <c r="A9076" s="45"/>
      <c r="B9076" s="77"/>
      <c r="C9076" s="46"/>
      <c r="D9076" s="46"/>
      <c r="E9076" s="46"/>
      <c r="F9076" s="28"/>
      <c r="G9076" s="47"/>
      <c r="H9076" s="47"/>
      <c r="I9076" s="47"/>
      <c r="J9076" s="32"/>
      <c r="K9076" s="47"/>
    </row>
    <row r="9077" spans="1:11" s="48" customFormat="1" x14ac:dyDescent="0.25">
      <c r="A9077" s="45"/>
      <c r="B9077" s="77"/>
      <c r="C9077" s="46"/>
      <c r="D9077" s="46"/>
      <c r="E9077" s="46"/>
      <c r="F9077" s="28"/>
      <c r="G9077" s="47"/>
      <c r="H9077" s="47"/>
      <c r="I9077" s="47"/>
      <c r="J9077" s="32"/>
      <c r="K9077" s="47"/>
    </row>
    <row r="9078" spans="1:11" s="48" customFormat="1" x14ac:dyDescent="0.25">
      <c r="A9078" s="45"/>
      <c r="B9078" s="77"/>
      <c r="C9078" s="46"/>
      <c r="D9078" s="46"/>
      <c r="E9078" s="46"/>
      <c r="F9078" s="28"/>
      <c r="G9078" s="47"/>
      <c r="H9078" s="47"/>
      <c r="I9078" s="47"/>
      <c r="J9078" s="32"/>
      <c r="K9078" s="47"/>
    </row>
    <row r="9079" spans="1:11" s="48" customFormat="1" x14ac:dyDescent="0.25">
      <c r="A9079" s="45"/>
      <c r="B9079" s="77"/>
      <c r="C9079" s="46"/>
      <c r="D9079" s="46"/>
      <c r="E9079" s="46"/>
      <c r="F9079" s="28"/>
      <c r="G9079" s="47"/>
      <c r="H9079" s="47"/>
      <c r="I9079" s="47"/>
      <c r="J9079" s="32"/>
      <c r="K9079" s="47"/>
    </row>
    <row r="9080" spans="1:11" s="48" customFormat="1" x14ac:dyDescent="0.25">
      <c r="A9080" s="45"/>
      <c r="B9080" s="77"/>
      <c r="C9080" s="46"/>
      <c r="D9080" s="46"/>
      <c r="E9080" s="46"/>
      <c r="F9080" s="28"/>
      <c r="G9080" s="47"/>
      <c r="H9080" s="47"/>
      <c r="I9080" s="47"/>
      <c r="J9080" s="32"/>
      <c r="K9080" s="47"/>
    </row>
    <row r="9081" spans="1:11" s="48" customFormat="1" x14ac:dyDescent="0.25">
      <c r="A9081" s="45"/>
      <c r="B9081" s="77"/>
      <c r="C9081" s="46"/>
      <c r="D9081" s="46"/>
      <c r="E9081" s="46"/>
      <c r="F9081" s="28"/>
      <c r="G9081" s="47"/>
      <c r="H9081" s="47"/>
      <c r="I9081" s="47"/>
      <c r="J9081" s="32"/>
      <c r="K9081" s="47"/>
    </row>
    <row r="9082" spans="1:11" s="48" customFormat="1" x14ac:dyDescent="0.25">
      <c r="A9082" s="45"/>
      <c r="B9082" s="77"/>
      <c r="C9082" s="46"/>
      <c r="D9082" s="46"/>
      <c r="E9082" s="46"/>
      <c r="F9082" s="28"/>
      <c r="G9082" s="47"/>
      <c r="H9082" s="47"/>
      <c r="I9082" s="47"/>
      <c r="J9082" s="32"/>
      <c r="K9082" s="47"/>
    </row>
    <row r="9083" spans="1:11" s="48" customFormat="1" x14ac:dyDescent="0.25">
      <c r="A9083" s="45"/>
      <c r="B9083" s="77"/>
      <c r="C9083" s="46"/>
      <c r="D9083" s="46"/>
      <c r="E9083" s="46"/>
      <c r="F9083" s="28"/>
      <c r="G9083" s="47"/>
      <c r="H9083" s="47"/>
      <c r="I9083" s="47"/>
      <c r="J9083" s="32"/>
      <c r="K9083" s="47"/>
    </row>
    <row r="9084" spans="1:11" s="48" customFormat="1" x14ac:dyDescent="0.25">
      <c r="A9084" s="45"/>
      <c r="B9084" s="77"/>
      <c r="C9084" s="46"/>
      <c r="D9084" s="46"/>
      <c r="E9084" s="46"/>
      <c r="F9084" s="28"/>
      <c r="G9084" s="47"/>
      <c r="H9084" s="47"/>
      <c r="I9084" s="47"/>
      <c r="J9084" s="32"/>
      <c r="K9084" s="47"/>
    </row>
    <row r="9085" spans="1:11" s="48" customFormat="1" x14ac:dyDescent="0.25">
      <c r="A9085" s="45"/>
      <c r="B9085" s="77"/>
      <c r="C9085" s="46"/>
      <c r="D9085" s="46"/>
      <c r="E9085" s="46"/>
      <c r="F9085" s="28"/>
      <c r="G9085" s="47"/>
      <c r="H9085" s="47"/>
      <c r="I9085" s="47"/>
      <c r="J9085" s="32"/>
      <c r="K9085" s="47"/>
    </row>
    <row r="9086" spans="1:11" s="48" customFormat="1" x14ac:dyDescent="0.25">
      <c r="A9086" s="45"/>
      <c r="B9086" s="77"/>
      <c r="C9086" s="46"/>
      <c r="D9086" s="46"/>
      <c r="E9086" s="46"/>
      <c r="F9086" s="28"/>
      <c r="G9086" s="47"/>
      <c r="H9086" s="47"/>
      <c r="I9086" s="47"/>
      <c r="J9086" s="32"/>
      <c r="K9086" s="47"/>
    </row>
    <row r="9087" spans="1:11" s="48" customFormat="1" x14ac:dyDescent="0.25">
      <c r="A9087" s="45"/>
      <c r="B9087" s="77"/>
      <c r="C9087" s="46"/>
      <c r="D9087" s="46"/>
      <c r="E9087" s="46"/>
      <c r="F9087" s="28"/>
      <c r="G9087" s="47"/>
      <c r="H9087" s="47"/>
      <c r="I9087" s="47"/>
      <c r="J9087" s="32"/>
      <c r="K9087" s="47"/>
    </row>
    <row r="9088" spans="1:11" s="48" customFormat="1" x14ac:dyDescent="0.25">
      <c r="A9088" s="45"/>
      <c r="B9088" s="77"/>
      <c r="C9088" s="46"/>
      <c r="D9088" s="46"/>
      <c r="E9088" s="46"/>
      <c r="F9088" s="28"/>
      <c r="G9088" s="47"/>
      <c r="H9088" s="47"/>
      <c r="I9088" s="47"/>
      <c r="J9088" s="32"/>
      <c r="K9088" s="47"/>
    </row>
    <row r="9089" spans="1:11" s="48" customFormat="1" x14ac:dyDescent="0.25">
      <c r="A9089" s="45"/>
      <c r="B9089" s="77"/>
      <c r="C9089" s="46"/>
      <c r="D9089" s="46"/>
      <c r="E9089" s="46"/>
      <c r="F9089" s="28"/>
      <c r="G9089" s="47"/>
      <c r="H9089" s="47"/>
      <c r="I9089" s="47"/>
      <c r="J9089" s="32"/>
      <c r="K9089" s="47"/>
    </row>
    <row r="9090" spans="1:11" s="48" customFormat="1" x14ac:dyDescent="0.25">
      <c r="A9090" s="45"/>
      <c r="B9090" s="77"/>
      <c r="C9090" s="46"/>
      <c r="D9090" s="46"/>
      <c r="E9090" s="46"/>
      <c r="F9090" s="28"/>
      <c r="G9090" s="47"/>
      <c r="H9090" s="47"/>
      <c r="I9090" s="47"/>
      <c r="J9090" s="32"/>
      <c r="K9090" s="47"/>
    </row>
    <row r="9091" spans="1:11" s="48" customFormat="1" x14ac:dyDescent="0.25">
      <c r="A9091" s="45"/>
      <c r="B9091" s="77"/>
      <c r="C9091" s="46"/>
      <c r="D9091" s="46"/>
      <c r="E9091" s="46"/>
      <c r="F9091" s="28"/>
      <c r="G9091" s="47"/>
      <c r="H9091" s="47"/>
      <c r="I9091" s="47"/>
      <c r="J9091" s="32"/>
      <c r="K9091" s="47"/>
    </row>
    <row r="9092" spans="1:11" s="48" customFormat="1" x14ac:dyDescent="0.25">
      <c r="A9092" s="45"/>
      <c r="B9092" s="77"/>
      <c r="C9092" s="46"/>
      <c r="D9092" s="46"/>
      <c r="E9092" s="46"/>
      <c r="F9092" s="28"/>
      <c r="G9092" s="47"/>
      <c r="H9092" s="47"/>
      <c r="I9092" s="47"/>
      <c r="J9092" s="32"/>
      <c r="K9092" s="47"/>
    </row>
    <row r="9093" spans="1:11" s="48" customFormat="1" x14ac:dyDescent="0.25">
      <c r="A9093" s="45"/>
      <c r="B9093" s="77"/>
      <c r="C9093" s="46"/>
      <c r="D9093" s="46"/>
      <c r="E9093" s="46"/>
      <c r="F9093" s="28"/>
      <c r="G9093" s="47"/>
      <c r="H9093" s="47"/>
      <c r="I9093" s="47"/>
      <c r="J9093" s="32"/>
      <c r="K9093" s="47"/>
    </row>
    <row r="9094" spans="1:11" s="48" customFormat="1" x14ac:dyDescent="0.25">
      <c r="A9094" s="45"/>
      <c r="B9094" s="77"/>
      <c r="C9094" s="46"/>
      <c r="D9094" s="46"/>
      <c r="E9094" s="46"/>
      <c r="F9094" s="28"/>
      <c r="G9094" s="47"/>
      <c r="H9094" s="47"/>
      <c r="I9094" s="47"/>
      <c r="J9094" s="32"/>
      <c r="K9094" s="47"/>
    </row>
    <row r="9095" spans="1:11" s="48" customFormat="1" x14ac:dyDescent="0.25">
      <c r="A9095" s="45"/>
      <c r="B9095" s="77"/>
      <c r="C9095" s="46"/>
      <c r="D9095" s="46"/>
      <c r="E9095" s="46"/>
      <c r="F9095" s="28"/>
      <c r="G9095" s="47"/>
      <c r="H9095" s="47"/>
      <c r="I9095" s="47"/>
      <c r="J9095" s="32"/>
      <c r="K9095" s="47"/>
    </row>
    <row r="9096" spans="1:11" s="48" customFormat="1" x14ac:dyDescent="0.25">
      <c r="A9096" s="45"/>
      <c r="B9096" s="77"/>
      <c r="C9096" s="46"/>
      <c r="D9096" s="46"/>
      <c r="E9096" s="46"/>
      <c r="F9096" s="28"/>
      <c r="G9096" s="47"/>
      <c r="H9096" s="47"/>
      <c r="I9096" s="47"/>
      <c r="J9096" s="32"/>
      <c r="K9096" s="47"/>
    </row>
    <row r="9097" spans="1:11" s="48" customFormat="1" x14ac:dyDescent="0.25">
      <c r="A9097" s="45"/>
      <c r="B9097" s="77"/>
      <c r="C9097" s="46"/>
      <c r="D9097" s="46"/>
      <c r="E9097" s="46"/>
      <c r="F9097" s="28"/>
      <c r="G9097" s="47"/>
      <c r="H9097" s="47"/>
      <c r="I9097" s="47"/>
      <c r="J9097" s="32"/>
      <c r="K9097" s="47"/>
    </row>
    <row r="9098" spans="1:11" s="48" customFormat="1" x14ac:dyDescent="0.25">
      <c r="A9098" s="45"/>
      <c r="B9098" s="77"/>
      <c r="C9098" s="46"/>
      <c r="D9098" s="46"/>
      <c r="E9098" s="46"/>
      <c r="F9098" s="28"/>
      <c r="G9098" s="47"/>
      <c r="H9098" s="47"/>
      <c r="I9098" s="47"/>
      <c r="J9098" s="32"/>
      <c r="K9098" s="47"/>
    </row>
    <row r="9099" spans="1:11" s="48" customFormat="1" x14ac:dyDescent="0.25">
      <c r="A9099" s="45"/>
      <c r="B9099" s="77"/>
      <c r="C9099" s="46"/>
      <c r="D9099" s="46"/>
      <c r="E9099" s="46"/>
      <c r="F9099" s="28"/>
      <c r="G9099" s="47"/>
      <c r="H9099" s="47"/>
      <c r="I9099" s="47"/>
      <c r="J9099" s="32"/>
      <c r="K9099" s="47"/>
    </row>
    <row r="9100" spans="1:11" s="48" customFormat="1" x14ac:dyDescent="0.25">
      <c r="A9100" s="45"/>
      <c r="B9100" s="77"/>
      <c r="C9100" s="46"/>
      <c r="D9100" s="46"/>
      <c r="E9100" s="46"/>
      <c r="F9100" s="28"/>
      <c r="G9100" s="47"/>
      <c r="H9100" s="47"/>
      <c r="I9100" s="47"/>
      <c r="J9100" s="32"/>
      <c r="K9100" s="47"/>
    </row>
    <row r="9101" spans="1:11" s="48" customFormat="1" x14ac:dyDescent="0.25">
      <c r="A9101" s="45"/>
      <c r="B9101" s="77"/>
      <c r="C9101" s="46"/>
      <c r="D9101" s="46"/>
      <c r="E9101" s="46"/>
      <c r="F9101" s="28"/>
      <c r="G9101" s="47"/>
      <c r="H9101" s="47"/>
      <c r="I9101" s="47"/>
      <c r="J9101" s="32"/>
      <c r="K9101" s="47"/>
    </row>
    <row r="9102" spans="1:11" s="48" customFormat="1" x14ac:dyDescent="0.25">
      <c r="A9102" s="45"/>
      <c r="B9102" s="77"/>
      <c r="C9102" s="46"/>
      <c r="D9102" s="46"/>
      <c r="E9102" s="46"/>
      <c r="F9102" s="28"/>
      <c r="G9102" s="47"/>
      <c r="H9102" s="47"/>
      <c r="I9102" s="47"/>
      <c r="J9102" s="32"/>
      <c r="K9102" s="47"/>
    </row>
    <row r="9103" spans="1:11" s="48" customFormat="1" x14ac:dyDescent="0.25">
      <c r="A9103" s="45"/>
      <c r="B9103" s="77"/>
      <c r="C9103" s="46"/>
      <c r="D9103" s="46"/>
      <c r="E9103" s="46"/>
      <c r="F9103" s="28"/>
      <c r="G9103" s="47"/>
      <c r="H9103" s="47"/>
      <c r="I9103" s="47"/>
      <c r="J9103" s="32"/>
      <c r="K9103" s="47"/>
    </row>
    <row r="9104" spans="1:11" s="48" customFormat="1" x14ac:dyDescent="0.25">
      <c r="A9104" s="45"/>
      <c r="B9104" s="77"/>
      <c r="C9104" s="46"/>
      <c r="D9104" s="46"/>
      <c r="E9104" s="46"/>
      <c r="F9104" s="28"/>
      <c r="G9104" s="47"/>
      <c r="H9104" s="47"/>
      <c r="I9104" s="47"/>
      <c r="J9104" s="32"/>
      <c r="K9104" s="47"/>
    </row>
    <row r="9105" spans="1:11" s="48" customFormat="1" x14ac:dyDescent="0.25">
      <c r="A9105" s="45"/>
      <c r="B9105" s="77"/>
      <c r="C9105" s="46"/>
      <c r="D9105" s="46"/>
      <c r="E9105" s="46"/>
      <c r="F9105" s="28"/>
      <c r="G9105" s="47"/>
      <c r="H9105" s="47"/>
      <c r="I9105" s="47"/>
      <c r="J9105" s="32"/>
      <c r="K9105" s="47"/>
    </row>
    <row r="9106" spans="1:11" s="48" customFormat="1" x14ac:dyDescent="0.25">
      <c r="A9106" s="45"/>
      <c r="B9106" s="77"/>
      <c r="C9106" s="46"/>
      <c r="D9106" s="46"/>
      <c r="E9106" s="46"/>
      <c r="F9106" s="28"/>
      <c r="G9106" s="47"/>
      <c r="H9106" s="47"/>
      <c r="I9106" s="47"/>
      <c r="J9106" s="32"/>
      <c r="K9106" s="47"/>
    </row>
    <row r="9107" spans="1:11" s="48" customFormat="1" x14ac:dyDescent="0.25">
      <c r="A9107" s="45"/>
      <c r="B9107" s="77"/>
      <c r="C9107" s="46"/>
      <c r="D9107" s="46"/>
      <c r="E9107" s="46"/>
      <c r="F9107" s="28"/>
      <c r="G9107" s="47"/>
      <c r="H9107" s="47"/>
      <c r="I9107" s="47"/>
      <c r="J9107" s="32"/>
      <c r="K9107" s="47"/>
    </row>
    <row r="9108" spans="1:11" s="48" customFormat="1" x14ac:dyDescent="0.25">
      <c r="A9108" s="45"/>
      <c r="B9108" s="77"/>
      <c r="C9108" s="46"/>
      <c r="D9108" s="46"/>
      <c r="E9108" s="46"/>
      <c r="F9108" s="28"/>
      <c r="G9108" s="47"/>
      <c r="H9108" s="47"/>
      <c r="I9108" s="47"/>
      <c r="J9108" s="32"/>
      <c r="K9108" s="47"/>
    </row>
    <row r="9109" spans="1:11" s="48" customFormat="1" x14ac:dyDescent="0.25">
      <c r="A9109" s="45"/>
      <c r="B9109" s="77"/>
      <c r="C9109" s="46"/>
      <c r="D9109" s="46"/>
      <c r="E9109" s="46"/>
      <c r="F9109" s="28"/>
      <c r="G9109" s="47"/>
      <c r="H9109" s="47"/>
      <c r="I9109" s="47"/>
      <c r="J9109" s="32"/>
      <c r="K9109" s="47"/>
    </row>
    <row r="9110" spans="1:11" s="48" customFormat="1" x14ac:dyDescent="0.25">
      <c r="A9110" s="45"/>
      <c r="B9110" s="77"/>
      <c r="C9110" s="46"/>
      <c r="D9110" s="46"/>
      <c r="E9110" s="46"/>
      <c r="F9110" s="28"/>
      <c r="G9110" s="47"/>
      <c r="H9110" s="47"/>
      <c r="I9110" s="47"/>
      <c r="J9110" s="32"/>
      <c r="K9110" s="47"/>
    </row>
    <row r="9111" spans="1:11" s="48" customFormat="1" x14ac:dyDescent="0.25">
      <c r="A9111" s="45"/>
      <c r="B9111" s="77"/>
      <c r="C9111" s="46"/>
      <c r="D9111" s="46"/>
      <c r="E9111" s="46"/>
      <c r="F9111" s="28"/>
      <c r="G9111" s="47"/>
      <c r="H9111" s="47"/>
      <c r="I9111" s="47"/>
      <c r="J9111" s="32"/>
      <c r="K9111" s="47"/>
    </row>
    <row r="9112" spans="1:11" s="48" customFormat="1" x14ac:dyDescent="0.25">
      <c r="A9112" s="45"/>
      <c r="B9112" s="77"/>
      <c r="C9112" s="46"/>
      <c r="D9112" s="46"/>
      <c r="E9112" s="46"/>
      <c r="F9112" s="28"/>
      <c r="G9112" s="47"/>
      <c r="H9112" s="47"/>
      <c r="I9112" s="47"/>
      <c r="J9112" s="32"/>
      <c r="K9112" s="47"/>
    </row>
    <row r="9113" spans="1:11" s="48" customFormat="1" x14ac:dyDescent="0.25">
      <c r="A9113" s="45"/>
      <c r="B9113" s="77"/>
      <c r="C9113" s="46"/>
      <c r="D9113" s="46"/>
      <c r="E9113" s="46"/>
      <c r="F9113" s="28"/>
      <c r="G9113" s="47"/>
      <c r="H9113" s="47"/>
      <c r="I9113" s="47"/>
      <c r="J9113" s="32"/>
      <c r="K9113" s="47"/>
    </row>
    <row r="9114" spans="1:11" s="48" customFormat="1" x14ac:dyDescent="0.25">
      <c r="A9114" s="45"/>
      <c r="B9114" s="77"/>
      <c r="C9114" s="46"/>
      <c r="D9114" s="46"/>
      <c r="E9114" s="46"/>
      <c r="F9114" s="28"/>
      <c r="G9114" s="47"/>
      <c r="H9114" s="47"/>
      <c r="I9114" s="47"/>
      <c r="J9114" s="32"/>
      <c r="K9114" s="47"/>
    </row>
    <row r="9115" spans="1:11" s="48" customFormat="1" x14ac:dyDescent="0.25">
      <c r="A9115" s="45"/>
      <c r="B9115" s="77"/>
      <c r="C9115" s="46"/>
      <c r="D9115" s="46"/>
      <c r="E9115" s="46"/>
      <c r="F9115" s="28"/>
      <c r="G9115" s="47"/>
      <c r="H9115" s="47"/>
      <c r="I9115" s="47"/>
      <c r="J9115" s="32"/>
      <c r="K9115" s="47"/>
    </row>
    <row r="9116" spans="1:11" s="48" customFormat="1" x14ac:dyDescent="0.25">
      <c r="A9116" s="45"/>
      <c r="B9116" s="77"/>
      <c r="C9116" s="46"/>
      <c r="D9116" s="46"/>
      <c r="E9116" s="46"/>
      <c r="F9116" s="28"/>
      <c r="G9116" s="47"/>
      <c r="H9116" s="47"/>
      <c r="I9116" s="47"/>
      <c r="J9116" s="32"/>
      <c r="K9116" s="47"/>
    </row>
    <row r="9117" spans="1:11" s="48" customFormat="1" x14ac:dyDescent="0.25">
      <c r="A9117" s="45"/>
      <c r="B9117" s="77"/>
      <c r="C9117" s="46"/>
      <c r="D9117" s="46"/>
      <c r="E9117" s="46"/>
      <c r="F9117" s="28"/>
      <c r="G9117" s="47"/>
      <c r="H9117" s="47"/>
      <c r="I9117" s="47"/>
      <c r="J9117" s="32"/>
      <c r="K9117" s="47"/>
    </row>
    <row r="9118" spans="1:11" s="48" customFormat="1" x14ac:dyDescent="0.25">
      <c r="A9118" s="45"/>
      <c r="B9118" s="77"/>
      <c r="C9118" s="46"/>
      <c r="D9118" s="46"/>
      <c r="E9118" s="46"/>
      <c r="F9118" s="28"/>
      <c r="G9118" s="47"/>
      <c r="H9118" s="47"/>
      <c r="I9118" s="47"/>
      <c r="J9118" s="32"/>
      <c r="K9118" s="47"/>
    </row>
    <row r="9119" spans="1:11" s="48" customFormat="1" x14ac:dyDescent="0.25">
      <c r="A9119" s="45"/>
      <c r="B9119" s="77"/>
      <c r="C9119" s="46"/>
      <c r="D9119" s="46"/>
      <c r="E9119" s="46"/>
      <c r="F9119" s="28"/>
      <c r="G9119" s="47"/>
      <c r="H9119" s="47"/>
      <c r="I9119" s="47"/>
      <c r="J9119" s="32"/>
      <c r="K9119" s="47"/>
    </row>
    <row r="9120" spans="1:11" s="48" customFormat="1" x14ac:dyDescent="0.25">
      <c r="A9120" s="45"/>
      <c r="B9120" s="77"/>
      <c r="C9120" s="46"/>
      <c r="D9120" s="46"/>
      <c r="E9120" s="46"/>
      <c r="F9120" s="28"/>
      <c r="G9120" s="47"/>
      <c r="H9120" s="47"/>
      <c r="I9120" s="47"/>
      <c r="J9120" s="32"/>
      <c r="K9120" s="47"/>
    </row>
    <row r="9121" spans="1:11" s="48" customFormat="1" x14ac:dyDescent="0.25">
      <c r="A9121" s="45"/>
      <c r="B9121" s="77"/>
      <c r="C9121" s="46"/>
      <c r="D9121" s="46"/>
      <c r="E9121" s="46"/>
      <c r="F9121" s="28"/>
      <c r="G9121" s="47"/>
      <c r="H9121" s="47"/>
      <c r="I9121" s="47"/>
      <c r="J9121" s="32"/>
      <c r="K9121" s="47"/>
    </row>
    <row r="9122" spans="1:11" s="48" customFormat="1" x14ac:dyDescent="0.25">
      <c r="A9122" s="45"/>
      <c r="B9122" s="77"/>
      <c r="C9122" s="46"/>
      <c r="D9122" s="46"/>
      <c r="E9122" s="46"/>
      <c r="F9122" s="28"/>
      <c r="G9122" s="47"/>
      <c r="H9122" s="47"/>
      <c r="I9122" s="47"/>
      <c r="J9122" s="32"/>
      <c r="K9122" s="47"/>
    </row>
    <row r="9123" spans="1:11" s="48" customFormat="1" x14ac:dyDescent="0.25">
      <c r="A9123" s="45"/>
      <c r="B9123" s="77"/>
      <c r="C9123" s="46"/>
      <c r="D9123" s="46"/>
      <c r="E9123" s="46"/>
      <c r="F9123" s="28"/>
      <c r="G9123" s="47"/>
      <c r="H9123" s="47"/>
      <c r="I9123" s="47"/>
      <c r="J9123" s="32"/>
      <c r="K9123" s="47"/>
    </row>
    <row r="9124" spans="1:11" s="48" customFormat="1" x14ac:dyDescent="0.25">
      <c r="A9124" s="45"/>
      <c r="B9124" s="77"/>
      <c r="C9124" s="46"/>
      <c r="D9124" s="46"/>
      <c r="E9124" s="46"/>
      <c r="F9124" s="28"/>
      <c r="G9124" s="47"/>
      <c r="H9124" s="47"/>
      <c r="I9124" s="47"/>
      <c r="J9124" s="32"/>
      <c r="K9124" s="47"/>
    </row>
    <row r="9125" spans="1:11" s="48" customFormat="1" x14ac:dyDescent="0.25">
      <c r="A9125" s="45"/>
      <c r="B9125" s="77"/>
      <c r="C9125" s="46"/>
      <c r="D9125" s="46"/>
      <c r="E9125" s="46"/>
      <c r="F9125" s="28"/>
      <c r="G9125" s="47"/>
      <c r="H9125" s="47"/>
      <c r="I9125" s="47"/>
      <c r="J9125" s="32"/>
      <c r="K9125" s="47"/>
    </row>
    <row r="9126" spans="1:11" s="48" customFormat="1" x14ac:dyDescent="0.25">
      <c r="A9126" s="45"/>
      <c r="B9126" s="77"/>
      <c r="C9126" s="46"/>
      <c r="D9126" s="46"/>
      <c r="E9126" s="46"/>
      <c r="F9126" s="28"/>
      <c r="G9126" s="47"/>
      <c r="H9126" s="47"/>
      <c r="I9126" s="47"/>
      <c r="J9126" s="32"/>
      <c r="K9126" s="47"/>
    </row>
    <row r="9127" spans="1:11" s="48" customFormat="1" x14ac:dyDescent="0.25">
      <c r="A9127" s="45"/>
      <c r="B9127" s="77"/>
      <c r="C9127" s="46"/>
      <c r="D9127" s="46"/>
      <c r="E9127" s="46"/>
      <c r="F9127" s="28"/>
      <c r="G9127" s="47"/>
      <c r="H9127" s="47"/>
      <c r="I9127" s="47"/>
      <c r="J9127" s="32"/>
      <c r="K9127" s="47"/>
    </row>
    <row r="9128" spans="1:11" s="48" customFormat="1" x14ac:dyDescent="0.25">
      <c r="A9128" s="45"/>
      <c r="B9128" s="77"/>
      <c r="C9128" s="46"/>
      <c r="D9128" s="46"/>
      <c r="E9128" s="46"/>
      <c r="F9128" s="28"/>
      <c r="G9128" s="47"/>
      <c r="H9128" s="47"/>
      <c r="I9128" s="47"/>
      <c r="J9128" s="32"/>
      <c r="K9128" s="47"/>
    </row>
    <row r="9129" spans="1:11" s="48" customFormat="1" x14ac:dyDescent="0.25">
      <c r="A9129" s="45"/>
      <c r="B9129" s="77"/>
      <c r="C9129" s="46"/>
      <c r="D9129" s="46"/>
      <c r="E9129" s="46"/>
      <c r="F9129" s="28"/>
      <c r="G9129" s="47"/>
      <c r="H9129" s="47"/>
      <c r="I9129" s="47"/>
      <c r="J9129" s="32"/>
      <c r="K9129" s="47"/>
    </row>
    <row r="9130" spans="1:11" s="48" customFormat="1" x14ac:dyDescent="0.25">
      <c r="A9130" s="45"/>
      <c r="B9130" s="77"/>
      <c r="C9130" s="46"/>
      <c r="D9130" s="46"/>
      <c r="E9130" s="46"/>
      <c r="F9130" s="28"/>
      <c r="G9130" s="47"/>
      <c r="H9130" s="47"/>
      <c r="I9130" s="47"/>
      <c r="J9130" s="32"/>
      <c r="K9130" s="47"/>
    </row>
    <row r="9131" spans="1:11" s="48" customFormat="1" x14ac:dyDescent="0.25">
      <c r="A9131" s="45"/>
      <c r="B9131" s="77"/>
      <c r="C9131" s="46"/>
      <c r="D9131" s="46"/>
      <c r="E9131" s="46"/>
      <c r="F9131" s="28"/>
      <c r="G9131" s="47"/>
      <c r="H9131" s="47"/>
      <c r="I9131" s="47"/>
      <c r="J9131" s="32"/>
      <c r="K9131" s="47"/>
    </row>
    <row r="9132" spans="1:11" s="48" customFormat="1" x14ac:dyDescent="0.25">
      <c r="A9132" s="45"/>
      <c r="B9132" s="77"/>
      <c r="C9132" s="46"/>
      <c r="D9132" s="46"/>
      <c r="E9132" s="46"/>
      <c r="F9132" s="28"/>
      <c r="G9132" s="47"/>
      <c r="H9132" s="47"/>
      <c r="I9132" s="47"/>
      <c r="J9132" s="32"/>
      <c r="K9132" s="47"/>
    </row>
    <row r="9133" spans="1:11" s="48" customFormat="1" x14ac:dyDescent="0.25">
      <c r="A9133" s="45"/>
      <c r="B9133" s="77"/>
      <c r="C9133" s="46"/>
      <c r="D9133" s="46"/>
      <c r="E9133" s="46"/>
      <c r="F9133" s="28"/>
      <c r="G9133" s="47"/>
      <c r="H9133" s="47"/>
      <c r="I9133" s="47"/>
      <c r="J9133" s="32"/>
      <c r="K9133" s="47"/>
    </row>
    <row r="9134" spans="1:11" s="48" customFormat="1" x14ac:dyDescent="0.25">
      <c r="A9134" s="45"/>
      <c r="B9134" s="77"/>
      <c r="C9134" s="46"/>
      <c r="D9134" s="46"/>
      <c r="E9134" s="46"/>
      <c r="F9134" s="28"/>
      <c r="G9134" s="47"/>
      <c r="H9134" s="47"/>
      <c r="I9134" s="47"/>
      <c r="J9134" s="32"/>
      <c r="K9134" s="47"/>
    </row>
    <row r="9135" spans="1:11" s="48" customFormat="1" x14ac:dyDescent="0.25">
      <c r="A9135" s="45"/>
      <c r="B9135" s="77"/>
      <c r="C9135" s="46"/>
      <c r="D9135" s="46"/>
      <c r="E9135" s="46"/>
      <c r="F9135" s="28"/>
      <c r="G9135" s="47"/>
      <c r="H9135" s="47"/>
      <c r="I9135" s="47"/>
      <c r="J9135" s="32"/>
      <c r="K9135" s="47"/>
    </row>
    <row r="9136" spans="1:11" s="48" customFormat="1" x14ac:dyDescent="0.25">
      <c r="A9136" s="45"/>
      <c r="B9136" s="77"/>
      <c r="C9136" s="46"/>
      <c r="D9136" s="46"/>
      <c r="E9136" s="46"/>
      <c r="F9136" s="28"/>
      <c r="G9136" s="47"/>
      <c r="H9136" s="47"/>
      <c r="I9136" s="47"/>
      <c r="J9136" s="32"/>
      <c r="K9136" s="47"/>
    </row>
    <row r="9137" spans="1:11" s="48" customFormat="1" x14ac:dyDescent="0.25">
      <c r="A9137" s="45"/>
      <c r="B9137" s="77"/>
      <c r="C9137" s="46"/>
      <c r="D9137" s="46"/>
      <c r="E9137" s="46"/>
      <c r="F9137" s="28"/>
      <c r="G9137" s="47"/>
      <c r="H9137" s="47"/>
      <c r="I9137" s="47"/>
      <c r="J9137" s="32"/>
      <c r="K9137" s="47"/>
    </row>
    <row r="9138" spans="1:11" s="48" customFormat="1" x14ac:dyDescent="0.25">
      <c r="A9138" s="45"/>
      <c r="B9138" s="77"/>
      <c r="C9138" s="46"/>
      <c r="D9138" s="46"/>
      <c r="E9138" s="46"/>
      <c r="F9138" s="28"/>
      <c r="G9138" s="47"/>
      <c r="H9138" s="47"/>
      <c r="I9138" s="47"/>
      <c r="J9138" s="32"/>
      <c r="K9138" s="47"/>
    </row>
    <row r="9139" spans="1:11" s="48" customFormat="1" x14ac:dyDescent="0.25">
      <c r="A9139" s="45"/>
      <c r="B9139" s="77"/>
      <c r="C9139" s="46"/>
      <c r="D9139" s="46"/>
      <c r="E9139" s="46"/>
      <c r="F9139" s="28"/>
      <c r="G9139" s="47"/>
      <c r="H9139" s="47"/>
      <c r="I9139" s="47"/>
      <c r="J9139" s="32"/>
      <c r="K9139" s="47"/>
    </row>
    <row r="9140" spans="1:11" s="48" customFormat="1" x14ac:dyDescent="0.25">
      <c r="A9140" s="45"/>
      <c r="B9140" s="77"/>
      <c r="C9140" s="46"/>
      <c r="D9140" s="46"/>
      <c r="E9140" s="46"/>
      <c r="F9140" s="28"/>
      <c r="G9140" s="47"/>
      <c r="H9140" s="47"/>
      <c r="I9140" s="47"/>
      <c r="J9140" s="32"/>
      <c r="K9140" s="47"/>
    </row>
    <row r="9141" spans="1:11" s="48" customFormat="1" x14ac:dyDescent="0.25">
      <c r="A9141" s="45"/>
      <c r="B9141" s="77"/>
      <c r="C9141" s="46"/>
      <c r="D9141" s="46"/>
      <c r="E9141" s="46"/>
      <c r="F9141" s="28"/>
      <c r="G9141" s="47"/>
      <c r="H9141" s="47"/>
      <c r="I9141" s="47"/>
      <c r="J9141" s="32"/>
      <c r="K9141" s="47"/>
    </row>
    <row r="9142" spans="1:11" s="48" customFormat="1" x14ac:dyDescent="0.25">
      <c r="A9142" s="45"/>
      <c r="B9142" s="77"/>
      <c r="C9142" s="46"/>
      <c r="D9142" s="46"/>
      <c r="E9142" s="46"/>
      <c r="F9142" s="28"/>
      <c r="G9142" s="47"/>
      <c r="H9142" s="47"/>
      <c r="I9142" s="47"/>
      <c r="J9142" s="32"/>
      <c r="K9142" s="47"/>
    </row>
    <row r="9143" spans="1:11" s="48" customFormat="1" x14ac:dyDescent="0.25">
      <c r="A9143" s="45"/>
      <c r="B9143" s="77"/>
      <c r="C9143" s="46"/>
      <c r="D9143" s="46"/>
      <c r="E9143" s="46"/>
      <c r="F9143" s="28"/>
      <c r="G9143" s="47"/>
      <c r="H9143" s="47"/>
      <c r="I9143" s="47"/>
      <c r="J9143" s="32"/>
      <c r="K9143" s="47"/>
    </row>
    <row r="9144" spans="1:11" s="48" customFormat="1" x14ac:dyDescent="0.25">
      <c r="A9144" s="45"/>
      <c r="B9144" s="77"/>
      <c r="C9144" s="46"/>
      <c r="D9144" s="46"/>
      <c r="E9144" s="46"/>
      <c r="F9144" s="28"/>
      <c r="G9144" s="47"/>
      <c r="H9144" s="47"/>
      <c r="I9144" s="47"/>
      <c r="J9144" s="32"/>
      <c r="K9144" s="47"/>
    </row>
    <row r="9145" spans="1:11" s="48" customFormat="1" x14ac:dyDescent="0.25">
      <c r="A9145" s="45"/>
      <c r="B9145" s="77"/>
      <c r="C9145" s="46"/>
      <c r="D9145" s="46"/>
      <c r="E9145" s="46"/>
      <c r="F9145" s="28"/>
      <c r="G9145" s="47"/>
      <c r="H9145" s="47"/>
      <c r="I9145" s="47"/>
      <c r="J9145" s="32"/>
      <c r="K9145" s="47"/>
    </row>
    <row r="9146" spans="1:11" s="48" customFormat="1" x14ac:dyDescent="0.25">
      <c r="A9146" s="45"/>
      <c r="B9146" s="77"/>
      <c r="C9146" s="46"/>
      <c r="D9146" s="46"/>
      <c r="E9146" s="46"/>
      <c r="F9146" s="28"/>
      <c r="G9146" s="47"/>
      <c r="H9146" s="47"/>
      <c r="I9146" s="47"/>
      <c r="J9146" s="32"/>
      <c r="K9146" s="47"/>
    </row>
    <row r="9147" spans="1:11" s="48" customFormat="1" x14ac:dyDescent="0.25">
      <c r="A9147" s="45"/>
      <c r="B9147" s="77"/>
      <c r="C9147" s="46"/>
      <c r="D9147" s="46"/>
      <c r="E9147" s="46"/>
      <c r="F9147" s="28"/>
      <c r="G9147" s="47"/>
      <c r="H9147" s="47"/>
      <c r="I9147" s="47"/>
      <c r="J9147" s="32"/>
      <c r="K9147" s="47"/>
    </row>
    <row r="9148" spans="1:11" s="48" customFormat="1" x14ac:dyDescent="0.25">
      <c r="A9148" s="45"/>
      <c r="B9148" s="77"/>
      <c r="C9148" s="46"/>
      <c r="D9148" s="46"/>
      <c r="E9148" s="46"/>
      <c r="F9148" s="28"/>
      <c r="G9148" s="47"/>
      <c r="H9148" s="47"/>
      <c r="I9148" s="47"/>
      <c r="J9148" s="32"/>
      <c r="K9148" s="47"/>
    </row>
    <row r="9149" spans="1:11" s="48" customFormat="1" x14ac:dyDescent="0.25">
      <c r="A9149" s="45"/>
      <c r="B9149" s="77"/>
      <c r="C9149" s="46"/>
      <c r="D9149" s="46"/>
      <c r="E9149" s="46"/>
      <c r="F9149" s="28"/>
      <c r="G9149" s="47"/>
      <c r="H9149" s="47"/>
      <c r="I9149" s="47"/>
      <c r="J9149" s="32"/>
      <c r="K9149" s="47"/>
    </row>
    <row r="9150" spans="1:11" s="48" customFormat="1" x14ac:dyDescent="0.25">
      <c r="A9150" s="45"/>
      <c r="B9150" s="77"/>
      <c r="C9150" s="46"/>
      <c r="D9150" s="46"/>
      <c r="E9150" s="46"/>
      <c r="F9150" s="28"/>
      <c r="G9150" s="47"/>
      <c r="H9150" s="47"/>
      <c r="I9150" s="47"/>
      <c r="J9150" s="32"/>
      <c r="K9150" s="47"/>
    </row>
    <row r="9151" spans="1:11" s="48" customFormat="1" x14ac:dyDescent="0.25">
      <c r="A9151" s="45"/>
      <c r="B9151" s="77"/>
      <c r="C9151" s="46"/>
      <c r="D9151" s="46"/>
      <c r="E9151" s="46"/>
      <c r="F9151" s="28"/>
      <c r="G9151" s="47"/>
      <c r="H9151" s="47"/>
      <c r="I9151" s="47"/>
      <c r="J9151" s="32"/>
      <c r="K9151" s="47"/>
    </row>
    <row r="9152" spans="1:11" s="48" customFormat="1" x14ac:dyDescent="0.25">
      <c r="A9152" s="45"/>
      <c r="B9152" s="77"/>
      <c r="C9152" s="46"/>
      <c r="D9152" s="46"/>
      <c r="E9152" s="46"/>
      <c r="F9152" s="28"/>
      <c r="G9152" s="47"/>
      <c r="H9152" s="47"/>
      <c r="I9152" s="47"/>
      <c r="J9152" s="32"/>
      <c r="K9152" s="47"/>
    </row>
    <row r="9153" spans="1:11" s="48" customFormat="1" x14ac:dyDescent="0.25">
      <c r="A9153" s="45"/>
      <c r="B9153" s="77"/>
      <c r="C9153" s="46"/>
      <c r="D9153" s="46"/>
      <c r="E9153" s="46"/>
      <c r="F9153" s="28"/>
      <c r="G9153" s="47"/>
      <c r="H9153" s="47"/>
      <c r="I9153" s="47"/>
      <c r="J9153" s="32"/>
      <c r="K9153" s="47"/>
    </row>
    <row r="9154" spans="1:11" s="48" customFormat="1" x14ac:dyDescent="0.25">
      <c r="A9154" s="45"/>
      <c r="B9154" s="77"/>
      <c r="C9154" s="46"/>
      <c r="D9154" s="46"/>
      <c r="E9154" s="46"/>
      <c r="F9154" s="28"/>
      <c r="G9154" s="47"/>
      <c r="H9154" s="47"/>
      <c r="I9154" s="47"/>
      <c r="J9154" s="32"/>
      <c r="K9154" s="47"/>
    </row>
    <row r="9155" spans="1:11" s="48" customFormat="1" x14ac:dyDescent="0.25">
      <c r="A9155" s="45"/>
      <c r="B9155" s="77"/>
      <c r="C9155" s="46"/>
      <c r="D9155" s="46"/>
      <c r="E9155" s="46"/>
      <c r="F9155" s="28"/>
      <c r="G9155" s="47"/>
      <c r="H9155" s="47"/>
      <c r="I9155" s="47"/>
      <c r="J9155" s="32"/>
      <c r="K9155" s="47"/>
    </row>
    <row r="9156" spans="1:11" s="48" customFormat="1" x14ac:dyDescent="0.25">
      <c r="A9156" s="45"/>
      <c r="B9156" s="77"/>
      <c r="C9156" s="46"/>
      <c r="D9156" s="46"/>
      <c r="E9156" s="46"/>
      <c r="F9156" s="28"/>
      <c r="G9156" s="47"/>
      <c r="H9156" s="47"/>
      <c r="I9156" s="47"/>
      <c r="J9156" s="32"/>
      <c r="K9156" s="47"/>
    </row>
    <row r="9157" spans="1:11" s="48" customFormat="1" x14ac:dyDescent="0.25">
      <c r="A9157" s="45"/>
      <c r="B9157" s="77"/>
      <c r="C9157" s="46"/>
      <c r="D9157" s="46"/>
      <c r="E9157" s="46"/>
      <c r="F9157" s="28"/>
      <c r="G9157" s="47"/>
      <c r="H9157" s="47"/>
      <c r="I9157" s="47"/>
      <c r="J9157" s="32"/>
      <c r="K9157" s="47"/>
    </row>
    <row r="9158" spans="1:11" s="48" customFormat="1" x14ac:dyDescent="0.25">
      <c r="A9158" s="45"/>
      <c r="B9158" s="77"/>
      <c r="C9158" s="46"/>
      <c r="D9158" s="46"/>
      <c r="E9158" s="46"/>
      <c r="F9158" s="28"/>
      <c r="G9158" s="47"/>
      <c r="H9158" s="47"/>
      <c r="I9158" s="47"/>
      <c r="J9158" s="32"/>
      <c r="K9158" s="47"/>
    </row>
    <row r="9159" spans="1:11" s="48" customFormat="1" x14ac:dyDescent="0.25">
      <c r="A9159" s="45"/>
      <c r="B9159" s="77"/>
      <c r="C9159" s="46"/>
      <c r="D9159" s="46"/>
      <c r="E9159" s="46"/>
      <c r="F9159" s="28"/>
      <c r="G9159" s="47"/>
      <c r="H9159" s="47"/>
      <c r="I9159" s="47"/>
      <c r="J9159" s="32"/>
      <c r="K9159" s="47"/>
    </row>
    <row r="9160" spans="1:11" s="48" customFormat="1" x14ac:dyDescent="0.25">
      <c r="A9160" s="45"/>
      <c r="B9160" s="77"/>
      <c r="C9160" s="46"/>
      <c r="D9160" s="46"/>
      <c r="E9160" s="46"/>
      <c r="F9160" s="28"/>
      <c r="G9160" s="47"/>
      <c r="H9160" s="47"/>
      <c r="I9160" s="47"/>
      <c r="J9160" s="32"/>
      <c r="K9160" s="47"/>
    </row>
    <row r="9161" spans="1:11" s="48" customFormat="1" x14ac:dyDescent="0.25">
      <c r="A9161" s="45"/>
      <c r="B9161" s="77"/>
      <c r="C9161" s="46"/>
      <c r="D9161" s="46"/>
      <c r="E9161" s="46"/>
      <c r="F9161" s="28"/>
      <c r="G9161" s="47"/>
      <c r="H9161" s="47"/>
      <c r="I9161" s="47"/>
      <c r="J9161" s="32"/>
      <c r="K9161" s="47"/>
    </row>
    <row r="9162" spans="1:11" s="48" customFormat="1" x14ac:dyDescent="0.25">
      <c r="A9162" s="45"/>
      <c r="B9162" s="77"/>
      <c r="C9162" s="46"/>
      <c r="D9162" s="46"/>
      <c r="E9162" s="46"/>
      <c r="F9162" s="28"/>
      <c r="G9162" s="47"/>
      <c r="H9162" s="47"/>
      <c r="I9162" s="47"/>
      <c r="J9162" s="32"/>
      <c r="K9162" s="47"/>
    </row>
    <row r="9163" spans="1:11" s="48" customFormat="1" x14ac:dyDescent="0.25">
      <c r="A9163" s="45"/>
      <c r="B9163" s="77"/>
      <c r="C9163" s="46"/>
      <c r="D9163" s="46"/>
      <c r="E9163" s="46"/>
      <c r="F9163" s="28"/>
      <c r="G9163" s="47"/>
      <c r="H9163" s="47"/>
      <c r="I9163" s="47"/>
      <c r="J9163" s="32"/>
      <c r="K9163" s="47"/>
    </row>
    <row r="9164" spans="1:11" s="48" customFormat="1" x14ac:dyDescent="0.25">
      <c r="A9164" s="45"/>
      <c r="B9164" s="77"/>
      <c r="C9164" s="46"/>
      <c r="D9164" s="46"/>
      <c r="E9164" s="46"/>
      <c r="F9164" s="28"/>
      <c r="G9164" s="47"/>
      <c r="H9164" s="47"/>
      <c r="I9164" s="47"/>
      <c r="J9164" s="32"/>
      <c r="K9164" s="47"/>
    </row>
    <row r="9165" spans="1:11" s="48" customFormat="1" x14ac:dyDescent="0.25">
      <c r="A9165" s="45"/>
      <c r="B9165" s="77"/>
      <c r="C9165" s="46"/>
      <c r="D9165" s="46"/>
      <c r="E9165" s="46"/>
      <c r="F9165" s="28"/>
      <c r="G9165" s="47"/>
      <c r="H9165" s="47"/>
      <c r="I9165" s="47"/>
      <c r="J9165" s="32"/>
      <c r="K9165" s="47"/>
    </row>
    <row r="9166" spans="1:11" s="48" customFormat="1" x14ac:dyDescent="0.25">
      <c r="A9166" s="45"/>
      <c r="B9166" s="77"/>
      <c r="C9166" s="46"/>
      <c r="D9166" s="46"/>
      <c r="E9166" s="46"/>
      <c r="F9166" s="28"/>
      <c r="G9166" s="47"/>
      <c r="H9166" s="47"/>
      <c r="I9166" s="47"/>
      <c r="J9166" s="32"/>
      <c r="K9166" s="47"/>
    </row>
    <row r="9167" spans="1:11" s="48" customFormat="1" x14ac:dyDescent="0.25">
      <c r="A9167" s="45"/>
      <c r="B9167" s="77"/>
      <c r="C9167" s="46"/>
      <c r="D9167" s="46"/>
      <c r="E9167" s="46"/>
      <c r="F9167" s="28"/>
      <c r="G9167" s="47"/>
      <c r="H9167" s="47"/>
      <c r="I9167" s="47"/>
      <c r="J9167" s="32"/>
      <c r="K9167" s="47"/>
    </row>
    <row r="9168" spans="1:11" s="48" customFormat="1" x14ac:dyDescent="0.25">
      <c r="A9168" s="45"/>
      <c r="B9168" s="77"/>
      <c r="C9168" s="46"/>
      <c r="D9168" s="46"/>
      <c r="E9168" s="46"/>
      <c r="F9168" s="28"/>
      <c r="G9168" s="47"/>
      <c r="H9168" s="47"/>
      <c r="I9168" s="47"/>
      <c r="J9168" s="32"/>
      <c r="K9168" s="47"/>
    </row>
    <row r="9169" spans="1:11" s="48" customFormat="1" x14ac:dyDescent="0.25">
      <c r="A9169" s="45"/>
      <c r="B9169" s="77"/>
      <c r="C9169" s="46"/>
      <c r="D9169" s="46"/>
      <c r="E9169" s="46"/>
      <c r="F9169" s="28"/>
      <c r="G9169" s="47"/>
      <c r="H9169" s="47"/>
      <c r="I9169" s="47"/>
      <c r="J9169" s="32"/>
      <c r="K9169" s="47"/>
    </row>
    <row r="9170" spans="1:11" s="48" customFormat="1" x14ac:dyDescent="0.25">
      <c r="A9170" s="45"/>
      <c r="B9170" s="77"/>
      <c r="C9170" s="46"/>
      <c r="D9170" s="46"/>
      <c r="E9170" s="46"/>
      <c r="F9170" s="28"/>
      <c r="G9170" s="47"/>
      <c r="H9170" s="47"/>
      <c r="I9170" s="47"/>
      <c r="J9170" s="32"/>
      <c r="K9170" s="47"/>
    </row>
    <row r="9171" spans="1:11" s="48" customFormat="1" x14ac:dyDescent="0.25">
      <c r="A9171" s="45"/>
      <c r="B9171" s="77"/>
      <c r="C9171" s="46"/>
      <c r="D9171" s="46"/>
      <c r="E9171" s="46"/>
      <c r="F9171" s="28"/>
      <c r="G9171" s="47"/>
      <c r="H9171" s="47"/>
      <c r="I9171" s="47"/>
      <c r="J9171" s="32"/>
      <c r="K9171" s="47"/>
    </row>
    <row r="9172" spans="1:11" s="48" customFormat="1" x14ac:dyDescent="0.25">
      <c r="A9172" s="45"/>
      <c r="B9172" s="77"/>
      <c r="C9172" s="46"/>
      <c r="D9172" s="46"/>
      <c r="E9172" s="46"/>
      <c r="F9172" s="28"/>
      <c r="G9172" s="47"/>
      <c r="H9172" s="47"/>
      <c r="I9172" s="47"/>
      <c r="J9172" s="32"/>
      <c r="K9172" s="47"/>
    </row>
    <row r="9173" spans="1:11" s="48" customFormat="1" x14ac:dyDescent="0.25">
      <c r="A9173" s="45"/>
      <c r="B9173" s="77"/>
      <c r="C9173" s="46"/>
      <c r="D9173" s="46"/>
      <c r="E9173" s="46"/>
      <c r="F9173" s="28"/>
      <c r="G9173" s="47"/>
      <c r="H9173" s="47"/>
      <c r="I9173" s="47"/>
      <c r="J9173" s="32"/>
      <c r="K9173" s="47"/>
    </row>
    <row r="9174" spans="1:11" s="48" customFormat="1" x14ac:dyDescent="0.25">
      <c r="A9174" s="45"/>
      <c r="B9174" s="77"/>
      <c r="C9174" s="46"/>
      <c r="D9174" s="46"/>
      <c r="E9174" s="46"/>
      <c r="F9174" s="28"/>
      <c r="G9174" s="47"/>
      <c r="H9174" s="47"/>
      <c r="I9174" s="47"/>
      <c r="J9174" s="32"/>
      <c r="K9174" s="47"/>
    </row>
    <row r="9175" spans="1:11" s="48" customFormat="1" x14ac:dyDescent="0.25">
      <c r="A9175" s="45"/>
      <c r="B9175" s="77"/>
      <c r="C9175" s="46"/>
      <c r="D9175" s="46"/>
      <c r="E9175" s="46"/>
      <c r="F9175" s="28"/>
      <c r="G9175" s="47"/>
      <c r="H9175" s="47"/>
      <c r="I9175" s="47"/>
      <c r="J9175" s="32"/>
      <c r="K9175" s="47"/>
    </row>
    <row r="9176" spans="1:11" s="48" customFormat="1" x14ac:dyDescent="0.25">
      <c r="A9176" s="45"/>
      <c r="B9176" s="77"/>
      <c r="C9176" s="46"/>
      <c r="D9176" s="46"/>
      <c r="E9176" s="46"/>
      <c r="F9176" s="28"/>
      <c r="G9176" s="47"/>
      <c r="H9176" s="47"/>
      <c r="I9176" s="47"/>
      <c r="J9176" s="32"/>
      <c r="K9176" s="47"/>
    </row>
    <row r="9177" spans="1:11" s="48" customFormat="1" x14ac:dyDescent="0.25">
      <c r="A9177" s="45"/>
      <c r="B9177" s="77"/>
      <c r="C9177" s="46"/>
      <c r="D9177" s="46"/>
      <c r="E9177" s="46"/>
      <c r="F9177" s="28"/>
      <c r="G9177" s="47"/>
      <c r="H9177" s="47"/>
      <c r="I9177" s="47"/>
      <c r="J9177" s="32"/>
      <c r="K9177" s="47"/>
    </row>
    <row r="9178" spans="1:11" s="48" customFormat="1" x14ac:dyDescent="0.25">
      <c r="A9178" s="45"/>
      <c r="B9178" s="77"/>
      <c r="C9178" s="46"/>
      <c r="D9178" s="46"/>
      <c r="E9178" s="46"/>
      <c r="F9178" s="28"/>
      <c r="G9178" s="47"/>
      <c r="H9178" s="47"/>
      <c r="I9178" s="47"/>
      <c r="J9178" s="32"/>
      <c r="K9178" s="47"/>
    </row>
    <row r="9179" spans="1:11" s="48" customFormat="1" x14ac:dyDescent="0.25">
      <c r="A9179" s="45"/>
      <c r="B9179" s="77"/>
      <c r="C9179" s="46"/>
      <c r="D9179" s="46"/>
      <c r="E9179" s="46"/>
      <c r="F9179" s="28"/>
      <c r="G9179" s="47"/>
      <c r="H9179" s="47"/>
      <c r="I9179" s="47"/>
      <c r="J9179" s="32"/>
      <c r="K9179" s="47"/>
    </row>
    <row r="9180" spans="1:11" s="48" customFormat="1" x14ac:dyDescent="0.25">
      <c r="A9180" s="45"/>
      <c r="B9180" s="77"/>
      <c r="C9180" s="46"/>
      <c r="D9180" s="46"/>
      <c r="E9180" s="46"/>
      <c r="F9180" s="28"/>
      <c r="G9180" s="47"/>
      <c r="H9180" s="47"/>
      <c r="I9180" s="47"/>
      <c r="J9180" s="32"/>
      <c r="K9180" s="47"/>
    </row>
    <row r="9181" spans="1:11" s="48" customFormat="1" x14ac:dyDescent="0.25">
      <c r="A9181" s="45"/>
      <c r="B9181" s="77"/>
      <c r="C9181" s="46"/>
      <c r="D9181" s="46"/>
      <c r="E9181" s="46"/>
      <c r="F9181" s="28"/>
      <c r="G9181" s="47"/>
      <c r="H9181" s="47"/>
      <c r="I9181" s="47"/>
      <c r="J9181" s="32"/>
      <c r="K9181" s="47"/>
    </row>
    <row r="9182" spans="1:11" s="48" customFormat="1" x14ac:dyDescent="0.25">
      <c r="A9182" s="45"/>
      <c r="B9182" s="77"/>
      <c r="C9182" s="46"/>
      <c r="D9182" s="46"/>
      <c r="E9182" s="46"/>
      <c r="F9182" s="28"/>
      <c r="G9182" s="47"/>
      <c r="H9182" s="47"/>
      <c r="I9182" s="47"/>
      <c r="J9182" s="32"/>
      <c r="K9182" s="47"/>
    </row>
    <row r="9183" spans="1:11" s="48" customFormat="1" x14ac:dyDescent="0.25">
      <c r="A9183" s="45"/>
      <c r="B9183" s="77"/>
      <c r="C9183" s="46"/>
      <c r="D9183" s="46"/>
      <c r="E9183" s="46"/>
      <c r="F9183" s="28"/>
      <c r="G9183" s="47"/>
      <c r="H9183" s="47"/>
      <c r="I9183" s="47"/>
      <c r="J9183" s="32"/>
      <c r="K9183" s="47"/>
    </row>
    <row r="9184" spans="1:11" s="48" customFormat="1" x14ac:dyDescent="0.25">
      <c r="A9184" s="45"/>
      <c r="B9184" s="77"/>
      <c r="C9184" s="46"/>
      <c r="D9184" s="46"/>
      <c r="E9184" s="46"/>
      <c r="F9184" s="28"/>
      <c r="G9184" s="47"/>
      <c r="H9184" s="47"/>
      <c r="I9184" s="47"/>
      <c r="J9184" s="32"/>
      <c r="K9184" s="47"/>
    </row>
    <row r="9185" spans="1:11" s="48" customFormat="1" x14ac:dyDescent="0.25">
      <c r="A9185" s="45"/>
      <c r="B9185" s="77"/>
      <c r="C9185" s="46"/>
      <c r="D9185" s="46"/>
      <c r="E9185" s="46"/>
      <c r="F9185" s="28"/>
      <c r="G9185" s="47"/>
      <c r="H9185" s="47"/>
      <c r="I9185" s="47"/>
      <c r="J9185" s="32"/>
      <c r="K9185" s="47"/>
    </row>
    <row r="9186" spans="1:11" s="48" customFormat="1" x14ac:dyDescent="0.25">
      <c r="A9186" s="45"/>
      <c r="B9186" s="77"/>
      <c r="C9186" s="46"/>
      <c r="D9186" s="46"/>
      <c r="E9186" s="46"/>
      <c r="F9186" s="28"/>
      <c r="G9186" s="47"/>
      <c r="H9186" s="47"/>
      <c r="I9186" s="47"/>
      <c r="J9186" s="32"/>
      <c r="K9186" s="47"/>
    </row>
    <row r="9187" spans="1:11" s="48" customFormat="1" x14ac:dyDescent="0.25">
      <c r="A9187" s="45"/>
      <c r="B9187" s="77"/>
      <c r="C9187" s="46"/>
      <c r="D9187" s="46"/>
      <c r="E9187" s="46"/>
      <c r="F9187" s="28"/>
      <c r="G9187" s="47"/>
      <c r="H9187" s="47"/>
      <c r="I9187" s="47"/>
      <c r="J9187" s="32"/>
      <c r="K9187" s="47"/>
    </row>
    <row r="9188" spans="1:11" s="48" customFormat="1" x14ac:dyDescent="0.25">
      <c r="A9188" s="45"/>
      <c r="B9188" s="77"/>
      <c r="C9188" s="46"/>
      <c r="D9188" s="46"/>
      <c r="E9188" s="46"/>
      <c r="F9188" s="28"/>
      <c r="G9188" s="47"/>
      <c r="H9188" s="47"/>
      <c r="I9188" s="47"/>
      <c r="J9188" s="32"/>
      <c r="K9188" s="47"/>
    </row>
    <row r="9189" spans="1:11" s="48" customFormat="1" x14ac:dyDescent="0.25">
      <c r="A9189" s="45"/>
      <c r="B9189" s="77"/>
      <c r="C9189" s="46"/>
      <c r="D9189" s="46"/>
      <c r="E9189" s="46"/>
      <c r="F9189" s="28"/>
      <c r="G9189" s="47"/>
      <c r="H9189" s="47"/>
      <c r="I9189" s="47"/>
      <c r="J9189" s="32"/>
      <c r="K9189" s="47"/>
    </row>
    <row r="9190" spans="1:11" s="48" customFormat="1" x14ac:dyDescent="0.25">
      <c r="A9190" s="45"/>
      <c r="B9190" s="77"/>
      <c r="C9190" s="46"/>
      <c r="D9190" s="46"/>
      <c r="E9190" s="46"/>
      <c r="F9190" s="28"/>
      <c r="G9190" s="47"/>
      <c r="H9190" s="47"/>
      <c r="I9190" s="47"/>
      <c r="J9190" s="32"/>
      <c r="K9190" s="47"/>
    </row>
    <row r="9191" spans="1:11" s="48" customFormat="1" x14ac:dyDescent="0.25">
      <c r="A9191" s="45"/>
      <c r="B9191" s="77"/>
      <c r="C9191" s="46"/>
      <c r="D9191" s="46"/>
      <c r="E9191" s="46"/>
      <c r="F9191" s="28"/>
      <c r="G9191" s="47"/>
      <c r="H9191" s="47"/>
      <c r="I9191" s="47"/>
      <c r="J9191" s="32"/>
      <c r="K9191" s="47"/>
    </row>
    <row r="9192" spans="1:11" s="48" customFormat="1" x14ac:dyDescent="0.25">
      <c r="A9192" s="45"/>
      <c r="B9192" s="77"/>
      <c r="C9192" s="46"/>
      <c r="D9192" s="46"/>
      <c r="E9192" s="46"/>
      <c r="F9192" s="28"/>
      <c r="G9192" s="47"/>
      <c r="H9192" s="47"/>
      <c r="I9192" s="47"/>
      <c r="J9192" s="32"/>
      <c r="K9192" s="47"/>
    </row>
    <row r="9193" spans="1:11" s="48" customFormat="1" x14ac:dyDescent="0.25">
      <c r="A9193" s="45"/>
      <c r="B9193" s="77"/>
      <c r="C9193" s="46"/>
      <c r="D9193" s="46"/>
      <c r="E9193" s="46"/>
      <c r="F9193" s="28"/>
      <c r="G9193" s="47"/>
      <c r="H9193" s="47"/>
      <c r="I9193" s="47"/>
      <c r="J9193" s="32"/>
      <c r="K9193" s="47"/>
    </row>
    <row r="9194" spans="1:11" s="48" customFormat="1" x14ac:dyDescent="0.25">
      <c r="A9194" s="45"/>
      <c r="B9194" s="77"/>
      <c r="C9194" s="46"/>
      <c r="D9194" s="46"/>
      <c r="E9194" s="46"/>
      <c r="F9194" s="28"/>
      <c r="G9194" s="47"/>
      <c r="H9194" s="47"/>
      <c r="I9194" s="47"/>
      <c r="J9194" s="32"/>
      <c r="K9194" s="47"/>
    </row>
    <row r="9195" spans="1:11" s="48" customFormat="1" x14ac:dyDescent="0.25">
      <c r="A9195" s="45"/>
      <c r="B9195" s="77"/>
      <c r="C9195" s="46"/>
      <c r="D9195" s="46"/>
      <c r="E9195" s="46"/>
      <c r="F9195" s="28"/>
      <c r="G9195" s="47"/>
      <c r="H9195" s="47"/>
      <c r="I9195" s="47"/>
      <c r="J9195" s="32"/>
      <c r="K9195" s="47"/>
    </row>
    <row r="9196" spans="1:11" s="48" customFormat="1" x14ac:dyDescent="0.25">
      <c r="A9196" s="45"/>
      <c r="B9196" s="77"/>
      <c r="C9196" s="46"/>
      <c r="D9196" s="46"/>
      <c r="E9196" s="46"/>
      <c r="F9196" s="28"/>
      <c r="G9196" s="47"/>
      <c r="H9196" s="47"/>
      <c r="I9196" s="47"/>
      <c r="J9196" s="32"/>
      <c r="K9196" s="47"/>
    </row>
    <row r="9197" spans="1:11" s="48" customFormat="1" x14ac:dyDescent="0.25">
      <c r="A9197" s="45"/>
      <c r="B9197" s="77"/>
      <c r="C9197" s="46"/>
      <c r="D9197" s="46"/>
      <c r="E9197" s="46"/>
      <c r="F9197" s="28"/>
      <c r="G9197" s="47"/>
      <c r="H9197" s="47"/>
      <c r="I9197" s="47"/>
      <c r="J9197" s="32"/>
      <c r="K9197" s="47"/>
    </row>
    <row r="9198" spans="1:11" s="48" customFormat="1" x14ac:dyDescent="0.25">
      <c r="A9198" s="45"/>
      <c r="B9198" s="77"/>
      <c r="C9198" s="46"/>
      <c r="D9198" s="46"/>
      <c r="E9198" s="46"/>
      <c r="F9198" s="28"/>
      <c r="G9198" s="47"/>
      <c r="H9198" s="47"/>
      <c r="I9198" s="47"/>
      <c r="J9198" s="32"/>
      <c r="K9198" s="47"/>
    </row>
    <row r="9199" spans="1:11" s="48" customFormat="1" x14ac:dyDescent="0.25">
      <c r="A9199" s="45"/>
      <c r="B9199" s="77"/>
      <c r="C9199" s="46"/>
      <c r="D9199" s="46"/>
      <c r="E9199" s="46"/>
      <c r="F9199" s="28"/>
      <c r="G9199" s="47"/>
      <c r="H9199" s="47"/>
      <c r="I9199" s="47"/>
      <c r="J9199" s="32"/>
      <c r="K9199" s="47"/>
    </row>
    <row r="9200" spans="1:11" s="48" customFormat="1" x14ac:dyDescent="0.25">
      <c r="A9200" s="45"/>
      <c r="B9200" s="77"/>
      <c r="C9200" s="46"/>
      <c r="D9200" s="46"/>
      <c r="E9200" s="46"/>
      <c r="F9200" s="28"/>
      <c r="G9200" s="47"/>
      <c r="H9200" s="47"/>
      <c r="I9200" s="47"/>
      <c r="J9200" s="32"/>
      <c r="K9200" s="47"/>
    </row>
    <row r="9201" spans="1:11" s="48" customFormat="1" x14ac:dyDescent="0.25">
      <c r="A9201" s="45"/>
      <c r="B9201" s="77"/>
      <c r="C9201" s="46"/>
      <c r="D9201" s="46"/>
      <c r="E9201" s="46"/>
      <c r="F9201" s="28"/>
      <c r="G9201" s="47"/>
      <c r="H9201" s="47"/>
      <c r="I9201" s="47"/>
      <c r="J9201" s="32"/>
      <c r="K9201" s="47"/>
    </row>
    <row r="9202" spans="1:11" s="48" customFormat="1" x14ac:dyDescent="0.25">
      <c r="A9202" s="45"/>
      <c r="B9202" s="77"/>
      <c r="C9202" s="46"/>
      <c r="D9202" s="46"/>
      <c r="E9202" s="46"/>
      <c r="F9202" s="28"/>
      <c r="G9202" s="47"/>
      <c r="H9202" s="47"/>
      <c r="I9202" s="47"/>
      <c r="J9202" s="32"/>
      <c r="K9202" s="47"/>
    </row>
    <row r="9203" spans="1:11" s="48" customFormat="1" x14ac:dyDescent="0.25">
      <c r="A9203" s="45"/>
      <c r="B9203" s="77"/>
      <c r="C9203" s="46"/>
      <c r="D9203" s="46"/>
      <c r="E9203" s="46"/>
      <c r="F9203" s="28"/>
      <c r="G9203" s="47"/>
      <c r="H9203" s="47"/>
      <c r="I9203" s="47"/>
      <c r="J9203" s="32"/>
      <c r="K9203" s="47"/>
    </row>
    <row r="9204" spans="1:11" s="48" customFormat="1" x14ac:dyDescent="0.25">
      <c r="A9204" s="45"/>
      <c r="B9204" s="77"/>
      <c r="C9204" s="46"/>
      <c r="D9204" s="46"/>
      <c r="E9204" s="46"/>
      <c r="F9204" s="28"/>
      <c r="G9204" s="47"/>
      <c r="H9204" s="47"/>
      <c r="I9204" s="47"/>
      <c r="J9204" s="32"/>
      <c r="K9204" s="47"/>
    </row>
    <row r="9205" spans="1:11" s="48" customFormat="1" x14ac:dyDescent="0.25">
      <c r="A9205" s="45"/>
      <c r="B9205" s="77"/>
      <c r="C9205" s="46"/>
      <c r="D9205" s="46"/>
      <c r="E9205" s="46"/>
      <c r="F9205" s="28"/>
      <c r="G9205" s="47"/>
      <c r="H9205" s="47"/>
      <c r="I9205" s="47"/>
      <c r="J9205" s="32"/>
      <c r="K9205" s="47"/>
    </row>
    <row r="9206" spans="1:11" s="48" customFormat="1" x14ac:dyDescent="0.25">
      <c r="A9206" s="45"/>
      <c r="B9206" s="77"/>
      <c r="C9206" s="46"/>
      <c r="D9206" s="46"/>
      <c r="E9206" s="46"/>
      <c r="F9206" s="28"/>
      <c r="G9206" s="47"/>
      <c r="H9206" s="47"/>
      <c r="I9206" s="47"/>
      <c r="J9206" s="32"/>
      <c r="K9206" s="47"/>
    </row>
    <row r="9207" spans="1:11" s="48" customFormat="1" x14ac:dyDescent="0.25">
      <c r="A9207" s="45"/>
      <c r="B9207" s="77"/>
      <c r="C9207" s="46"/>
      <c r="D9207" s="46"/>
      <c r="E9207" s="46"/>
      <c r="F9207" s="28"/>
      <c r="G9207" s="47"/>
      <c r="H9207" s="47"/>
      <c r="I9207" s="47"/>
      <c r="J9207" s="32"/>
      <c r="K9207" s="47"/>
    </row>
    <row r="9208" spans="1:11" s="48" customFormat="1" x14ac:dyDescent="0.25">
      <c r="A9208" s="45"/>
      <c r="B9208" s="77"/>
      <c r="C9208" s="46"/>
      <c r="D9208" s="46"/>
      <c r="E9208" s="46"/>
      <c r="F9208" s="28"/>
      <c r="G9208" s="47"/>
      <c r="H9208" s="47"/>
      <c r="I9208" s="47"/>
      <c r="J9208" s="32"/>
      <c r="K9208" s="47"/>
    </row>
    <row r="9209" spans="1:11" s="48" customFormat="1" x14ac:dyDescent="0.25">
      <c r="A9209" s="45"/>
      <c r="B9209" s="77"/>
      <c r="C9209" s="46"/>
      <c r="D9209" s="46"/>
      <c r="E9209" s="46"/>
      <c r="F9209" s="28"/>
      <c r="G9209" s="47"/>
      <c r="H9209" s="47"/>
      <c r="I9209" s="47"/>
      <c r="J9209" s="32"/>
      <c r="K9209" s="47"/>
    </row>
    <row r="9210" spans="1:11" s="48" customFormat="1" x14ac:dyDescent="0.25">
      <c r="A9210" s="45"/>
      <c r="B9210" s="77"/>
      <c r="C9210" s="46"/>
      <c r="D9210" s="46"/>
      <c r="E9210" s="46"/>
      <c r="F9210" s="28"/>
      <c r="G9210" s="47"/>
      <c r="H9210" s="47"/>
      <c r="I9210" s="47"/>
      <c r="J9210" s="32"/>
      <c r="K9210" s="47"/>
    </row>
    <row r="9211" spans="1:11" s="48" customFormat="1" x14ac:dyDescent="0.25">
      <c r="A9211" s="45"/>
      <c r="B9211" s="77"/>
      <c r="C9211" s="46"/>
      <c r="D9211" s="46"/>
      <c r="E9211" s="46"/>
      <c r="F9211" s="28"/>
      <c r="G9211" s="47"/>
      <c r="H9211" s="47"/>
      <c r="I9211" s="47"/>
      <c r="J9211" s="32"/>
      <c r="K9211" s="47"/>
    </row>
    <row r="9212" spans="1:11" s="48" customFormat="1" x14ac:dyDescent="0.25">
      <c r="A9212" s="45"/>
      <c r="B9212" s="77"/>
      <c r="C9212" s="46"/>
      <c r="D9212" s="46"/>
      <c r="E9212" s="46"/>
      <c r="F9212" s="28"/>
      <c r="G9212" s="47"/>
      <c r="H9212" s="47"/>
      <c r="I9212" s="47"/>
      <c r="J9212" s="32"/>
      <c r="K9212" s="47"/>
    </row>
    <row r="9213" spans="1:11" s="48" customFormat="1" x14ac:dyDescent="0.25">
      <c r="A9213" s="45"/>
      <c r="B9213" s="77"/>
      <c r="C9213" s="46"/>
      <c r="D9213" s="46"/>
      <c r="E9213" s="46"/>
      <c r="F9213" s="28"/>
      <c r="G9213" s="47"/>
      <c r="H9213" s="47"/>
      <c r="I9213" s="47"/>
      <c r="J9213" s="32"/>
      <c r="K9213" s="47"/>
    </row>
    <row r="9214" spans="1:11" s="48" customFormat="1" x14ac:dyDescent="0.25">
      <c r="A9214" s="45"/>
      <c r="B9214" s="77"/>
      <c r="C9214" s="46"/>
      <c r="D9214" s="46"/>
      <c r="E9214" s="46"/>
      <c r="F9214" s="28"/>
      <c r="G9214" s="47"/>
      <c r="H9214" s="47"/>
      <c r="I9214" s="47"/>
      <c r="J9214" s="32"/>
      <c r="K9214" s="47"/>
    </row>
    <row r="9215" spans="1:11" s="48" customFormat="1" x14ac:dyDescent="0.25">
      <c r="A9215" s="45"/>
      <c r="B9215" s="77"/>
      <c r="C9215" s="46"/>
      <c r="D9215" s="46"/>
      <c r="E9215" s="46"/>
      <c r="F9215" s="28"/>
      <c r="G9215" s="47"/>
      <c r="H9215" s="47"/>
      <c r="I9215" s="47"/>
      <c r="J9215" s="32"/>
      <c r="K9215" s="47"/>
    </row>
    <row r="9216" spans="1:11" s="48" customFormat="1" x14ac:dyDescent="0.25">
      <c r="A9216" s="45"/>
      <c r="B9216" s="77"/>
      <c r="C9216" s="46"/>
      <c r="D9216" s="46"/>
      <c r="E9216" s="46"/>
      <c r="F9216" s="28"/>
      <c r="G9216" s="47"/>
      <c r="H9216" s="47"/>
      <c r="I9216" s="47"/>
      <c r="J9216" s="32"/>
      <c r="K9216" s="47"/>
    </row>
    <row r="9217" spans="1:11" s="48" customFormat="1" x14ac:dyDescent="0.25">
      <c r="A9217" s="45"/>
      <c r="B9217" s="77"/>
      <c r="C9217" s="46"/>
      <c r="D9217" s="46"/>
      <c r="E9217" s="46"/>
      <c r="F9217" s="28"/>
      <c r="G9217" s="47"/>
      <c r="H9217" s="47"/>
      <c r="I9217" s="47"/>
      <c r="J9217" s="32"/>
      <c r="K9217" s="47"/>
    </row>
    <row r="9218" spans="1:11" s="48" customFormat="1" x14ac:dyDescent="0.25">
      <c r="A9218" s="45"/>
      <c r="B9218" s="77"/>
      <c r="C9218" s="46"/>
      <c r="D9218" s="46"/>
      <c r="E9218" s="46"/>
      <c r="F9218" s="28"/>
      <c r="G9218" s="47"/>
      <c r="H9218" s="47"/>
      <c r="I9218" s="47"/>
      <c r="J9218" s="32"/>
      <c r="K9218" s="47"/>
    </row>
    <row r="9219" spans="1:11" s="48" customFormat="1" x14ac:dyDescent="0.25">
      <c r="A9219" s="45"/>
      <c r="B9219" s="77"/>
      <c r="C9219" s="46"/>
      <c r="D9219" s="46"/>
      <c r="E9219" s="46"/>
      <c r="F9219" s="28"/>
      <c r="G9219" s="47"/>
      <c r="H9219" s="47"/>
      <c r="I9219" s="47"/>
      <c r="J9219" s="32"/>
      <c r="K9219" s="47"/>
    </row>
    <row r="9220" spans="1:11" s="48" customFormat="1" x14ac:dyDescent="0.25">
      <c r="A9220" s="45"/>
      <c r="B9220" s="77"/>
      <c r="C9220" s="46"/>
      <c r="D9220" s="46"/>
      <c r="E9220" s="46"/>
      <c r="F9220" s="28"/>
      <c r="G9220" s="47"/>
      <c r="H9220" s="47"/>
      <c r="I9220" s="47"/>
      <c r="J9220" s="32"/>
      <c r="K9220" s="47"/>
    </row>
    <row r="9221" spans="1:11" s="48" customFormat="1" x14ac:dyDescent="0.25">
      <c r="A9221" s="45"/>
      <c r="B9221" s="77"/>
      <c r="C9221" s="46"/>
      <c r="D9221" s="46"/>
      <c r="E9221" s="46"/>
      <c r="F9221" s="28"/>
      <c r="G9221" s="47"/>
      <c r="H9221" s="47"/>
      <c r="I9221" s="47"/>
      <c r="J9221" s="32"/>
      <c r="K9221" s="47"/>
    </row>
    <row r="9222" spans="1:11" s="48" customFormat="1" x14ac:dyDescent="0.25">
      <c r="A9222" s="45"/>
      <c r="B9222" s="77"/>
      <c r="C9222" s="46"/>
      <c r="D9222" s="46"/>
      <c r="E9222" s="46"/>
      <c r="F9222" s="28"/>
      <c r="G9222" s="47"/>
      <c r="H9222" s="47"/>
      <c r="I9222" s="47"/>
      <c r="J9222" s="32"/>
      <c r="K9222" s="47"/>
    </row>
    <row r="9223" spans="1:11" s="48" customFormat="1" x14ac:dyDescent="0.25">
      <c r="A9223" s="45"/>
      <c r="B9223" s="77"/>
      <c r="C9223" s="46"/>
      <c r="D9223" s="46"/>
      <c r="E9223" s="46"/>
      <c r="F9223" s="28"/>
      <c r="G9223" s="47"/>
      <c r="H9223" s="47"/>
      <c r="I9223" s="47"/>
      <c r="J9223" s="32"/>
      <c r="K9223" s="47"/>
    </row>
    <row r="9224" spans="1:11" s="48" customFormat="1" x14ac:dyDescent="0.25">
      <c r="A9224" s="45"/>
      <c r="B9224" s="77"/>
      <c r="C9224" s="46"/>
      <c r="D9224" s="46"/>
      <c r="E9224" s="46"/>
      <c r="F9224" s="28"/>
      <c r="G9224" s="47"/>
      <c r="H9224" s="47"/>
      <c r="I9224" s="47"/>
      <c r="J9224" s="32"/>
      <c r="K9224" s="47"/>
    </row>
    <row r="9225" spans="1:11" s="48" customFormat="1" x14ac:dyDescent="0.25">
      <c r="A9225" s="45"/>
      <c r="B9225" s="77"/>
      <c r="C9225" s="46"/>
      <c r="D9225" s="46"/>
      <c r="E9225" s="46"/>
      <c r="F9225" s="28"/>
      <c r="G9225" s="47"/>
      <c r="H9225" s="47"/>
      <c r="I9225" s="47"/>
      <c r="J9225" s="32"/>
      <c r="K9225" s="47"/>
    </row>
    <row r="9226" spans="1:11" s="48" customFormat="1" x14ac:dyDescent="0.25">
      <c r="A9226" s="45"/>
      <c r="B9226" s="77"/>
      <c r="C9226" s="46"/>
      <c r="D9226" s="46"/>
      <c r="E9226" s="46"/>
      <c r="F9226" s="28"/>
      <c r="G9226" s="47"/>
      <c r="H9226" s="47"/>
      <c r="I9226" s="47"/>
      <c r="J9226" s="32"/>
      <c r="K9226" s="47"/>
    </row>
    <row r="9227" spans="1:11" s="48" customFormat="1" x14ac:dyDescent="0.25">
      <c r="A9227" s="45"/>
      <c r="B9227" s="77"/>
      <c r="C9227" s="46"/>
      <c r="D9227" s="46"/>
      <c r="E9227" s="46"/>
      <c r="F9227" s="28"/>
      <c r="G9227" s="47"/>
      <c r="H9227" s="47"/>
      <c r="I9227" s="47"/>
      <c r="J9227" s="32"/>
      <c r="K9227" s="47"/>
    </row>
    <row r="9228" spans="1:11" s="48" customFormat="1" x14ac:dyDescent="0.25">
      <c r="A9228" s="45"/>
      <c r="B9228" s="77"/>
      <c r="C9228" s="46"/>
      <c r="D9228" s="46"/>
      <c r="E9228" s="46"/>
      <c r="F9228" s="28"/>
      <c r="G9228" s="47"/>
      <c r="H9228" s="47"/>
      <c r="I9228" s="47"/>
      <c r="J9228" s="32"/>
      <c r="K9228" s="47"/>
    </row>
    <row r="9229" spans="1:11" s="48" customFormat="1" x14ac:dyDescent="0.25">
      <c r="A9229" s="45"/>
      <c r="B9229" s="77"/>
      <c r="C9229" s="46"/>
      <c r="D9229" s="46"/>
      <c r="E9229" s="46"/>
      <c r="F9229" s="28"/>
      <c r="G9229" s="47"/>
      <c r="H9229" s="47"/>
      <c r="I9229" s="47"/>
      <c r="J9229" s="32"/>
      <c r="K9229" s="47"/>
    </row>
    <row r="9230" spans="1:11" s="48" customFormat="1" x14ac:dyDescent="0.25">
      <c r="A9230" s="45"/>
      <c r="B9230" s="77"/>
      <c r="C9230" s="46"/>
      <c r="D9230" s="46"/>
      <c r="E9230" s="46"/>
      <c r="F9230" s="28"/>
      <c r="G9230" s="47"/>
      <c r="H9230" s="47"/>
      <c r="I9230" s="47"/>
      <c r="J9230" s="32"/>
      <c r="K9230" s="47"/>
    </row>
    <row r="9231" spans="1:11" s="48" customFormat="1" x14ac:dyDescent="0.25">
      <c r="A9231" s="45"/>
      <c r="B9231" s="77"/>
      <c r="C9231" s="46"/>
      <c r="D9231" s="46"/>
      <c r="E9231" s="46"/>
      <c r="F9231" s="28"/>
      <c r="G9231" s="47"/>
      <c r="H9231" s="47"/>
      <c r="I9231" s="47"/>
      <c r="J9231" s="32"/>
      <c r="K9231" s="47"/>
    </row>
    <row r="9232" spans="1:11" s="48" customFormat="1" x14ac:dyDescent="0.25">
      <c r="A9232" s="45"/>
      <c r="B9232" s="77"/>
      <c r="C9232" s="46"/>
      <c r="D9232" s="46"/>
      <c r="E9232" s="46"/>
      <c r="F9232" s="28"/>
      <c r="G9232" s="47"/>
      <c r="H9232" s="47"/>
      <c r="I9232" s="47"/>
      <c r="J9232" s="32"/>
      <c r="K9232" s="47"/>
    </row>
    <row r="9233" spans="1:11" s="48" customFormat="1" x14ac:dyDescent="0.25">
      <c r="A9233" s="45"/>
      <c r="B9233" s="77"/>
      <c r="C9233" s="46"/>
      <c r="D9233" s="46"/>
      <c r="E9233" s="46"/>
      <c r="F9233" s="28"/>
      <c r="G9233" s="47"/>
      <c r="H9233" s="47"/>
      <c r="I9233" s="47"/>
      <c r="J9233" s="32"/>
      <c r="K9233" s="47"/>
    </row>
    <row r="9234" spans="1:11" s="48" customFormat="1" x14ac:dyDescent="0.25">
      <c r="A9234" s="45"/>
      <c r="B9234" s="77"/>
      <c r="C9234" s="46"/>
      <c r="D9234" s="46"/>
      <c r="E9234" s="46"/>
      <c r="F9234" s="28"/>
      <c r="G9234" s="47"/>
      <c r="H9234" s="47"/>
      <c r="I9234" s="47"/>
      <c r="J9234" s="32"/>
      <c r="K9234" s="47"/>
    </row>
    <row r="9235" spans="1:11" s="48" customFormat="1" x14ac:dyDescent="0.25">
      <c r="A9235" s="45"/>
      <c r="B9235" s="77"/>
      <c r="C9235" s="46"/>
      <c r="D9235" s="46"/>
      <c r="E9235" s="46"/>
      <c r="F9235" s="28"/>
      <c r="G9235" s="47"/>
      <c r="H9235" s="47"/>
      <c r="I9235" s="47"/>
      <c r="J9235" s="32"/>
      <c r="K9235" s="47"/>
    </row>
    <row r="9236" spans="1:11" s="48" customFormat="1" x14ac:dyDescent="0.25">
      <c r="A9236" s="45"/>
      <c r="B9236" s="77"/>
      <c r="C9236" s="46"/>
      <c r="D9236" s="46"/>
      <c r="E9236" s="46"/>
      <c r="F9236" s="28"/>
      <c r="G9236" s="47"/>
      <c r="H9236" s="47"/>
      <c r="I9236" s="47"/>
      <c r="J9236" s="32"/>
      <c r="K9236" s="47"/>
    </row>
    <row r="9237" spans="1:11" s="48" customFormat="1" x14ac:dyDescent="0.25">
      <c r="A9237" s="45"/>
      <c r="B9237" s="77"/>
      <c r="C9237" s="46"/>
      <c r="D9237" s="46"/>
      <c r="E9237" s="46"/>
      <c r="F9237" s="28"/>
      <c r="G9237" s="47"/>
      <c r="H9237" s="47"/>
      <c r="I9237" s="47"/>
      <c r="J9237" s="32"/>
      <c r="K9237" s="47"/>
    </row>
    <row r="9238" spans="1:11" s="48" customFormat="1" x14ac:dyDescent="0.25">
      <c r="A9238" s="45"/>
      <c r="B9238" s="77"/>
      <c r="C9238" s="46"/>
      <c r="D9238" s="46"/>
      <c r="E9238" s="46"/>
      <c r="F9238" s="28"/>
      <c r="G9238" s="47"/>
      <c r="H9238" s="47"/>
      <c r="I9238" s="47"/>
      <c r="J9238" s="32"/>
      <c r="K9238" s="47"/>
    </row>
    <row r="9239" spans="1:11" s="48" customFormat="1" x14ac:dyDescent="0.25">
      <c r="A9239" s="45"/>
      <c r="B9239" s="77"/>
      <c r="C9239" s="46"/>
      <c r="D9239" s="46"/>
      <c r="E9239" s="46"/>
      <c r="F9239" s="28"/>
      <c r="G9239" s="47"/>
      <c r="H9239" s="47"/>
      <c r="I9239" s="47"/>
      <c r="J9239" s="32"/>
      <c r="K9239" s="47"/>
    </row>
    <row r="9240" spans="1:11" s="48" customFormat="1" x14ac:dyDescent="0.25">
      <c r="A9240" s="45"/>
      <c r="B9240" s="77"/>
      <c r="C9240" s="46"/>
      <c r="D9240" s="46"/>
      <c r="E9240" s="46"/>
      <c r="F9240" s="28"/>
      <c r="G9240" s="47"/>
      <c r="H9240" s="47"/>
      <c r="I9240" s="47"/>
      <c r="J9240" s="32"/>
      <c r="K9240" s="47"/>
    </row>
    <row r="9241" spans="1:11" s="48" customFormat="1" x14ac:dyDescent="0.25">
      <c r="A9241" s="45"/>
      <c r="B9241" s="77"/>
      <c r="C9241" s="46"/>
      <c r="D9241" s="46"/>
      <c r="E9241" s="46"/>
      <c r="F9241" s="28"/>
      <c r="G9241" s="47"/>
      <c r="H9241" s="47"/>
      <c r="I9241" s="47"/>
      <c r="J9241" s="32"/>
      <c r="K9241" s="47"/>
    </row>
    <row r="9242" spans="1:11" s="48" customFormat="1" x14ac:dyDescent="0.25">
      <c r="A9242" s="45"/>
      <c r="B9242" s="77"/>
      <c r="C9242" s="46"/>
      <c r="D9242" s="46"/>
      <c r="E9242" s="46"/>
      <c r="F9242" s="28"/>
      <c r="G9242" s="47"/>
      <c r="H9242" s="47"/>
      <c r="I9242" s="47"/>
      <c r="J9242" s="32"/>
      <c r="K9242" s="47"/>
    </row>
    <row r="9243" spans="1:11" s="48" customFormat="1" x14ac:dyDescent="0.25">
      <c r="A9243" s="45"/>
      <c r="B9243" s="77"/>
      <c r="C9243" s="46"/>
      <c r="D9243" s="46"/>
      <c r="E9243" s="46"/>
      <c r="F9243" s="28"/>
      <c r="G9243" s="47"/>
      <c r="H9243" s="47"/>
      <c r="I9243" s="47"/>
      <c r="J9243" s="32"/>
      <c r="K9243" s="47"/>
    </row>
    <row r="9244" spans="1:11" s="48" customFormat="1" x14ac:dyDescent="0.25">
      <c r="A9244" s="45"/>
      <c r="B9244" s="77"/>
      <c r="C9244" s="46"/>
      <c r="D9244" s="46"/>
      <c r="E9244" s="46"/>
      <c r="F9244" s="28"/>
      <c r="G9244" s="47"/>
      <c r="H9244" s="47"/>
      <c r="I9244" s="47"/>
      <c r="J9244" s="32"/>
      <c r="K9244" s="47"/>
    </row>
    <row r="9245" spans="1:11" s="48" customFormat="1" x14ac:dyDescent="0.25">
      <c r="A9245" s="45"/>
      <c r="B9245" s="77"/>
      <c r="C9245" s="46"/>
      <c r="D9245" s="46"/>
      <c r="E9245" s="46"/>
      <c r="F9245" s="28"/>
      <c r="G9245" s="47"/>
      <c r="H9245" s="47"/>
      <c r="I9245" s="47"/>
      <c r="J9245" s="32"/>
      <c r="K9245" s="47"/>
    </row>
    <row r="9246" spans="1:11" s="48" customFormat="1" x14ac:dyDescent="0.25">
      <c r="A9246" s="45"/>
      <c r="B9246" s="77"/>
      <c r="C9246" s="46"/>
      <c r="D9246" s="46"/>
      <c r="E9246" s="46"/>
      <c r="F9246" s="28"/>
      <c r="G9246" s="47"/>
      <c r="H9246" s="47"/>
      <c r="I9246" s="47"/>
      <c r="J9246" s="32"/>
      <c r="K9246" s="47"/>
    </row>
    <row r="9247" spans="1:11" s="48" customFormat="1" x14ac:dyDescent="0.25">
      <c r="A9247" s="45"/>
      <c r="B9247" s="77"/>
      <c r="C9247" s="46"/>
      <c r="D9247" s="46"/>
      <c r="E9247" s="46"/>
      <c r="F9247" s="28"/>
      <c r="G9247" s="47"/>
      <c r="H9247" s="47"/>
      <c r="I9247" s="47"/>
      <c r="J9247" s="32"/>
      <c r="K9247" s="47"/>
    </row>
    <row r="9248" spans="1:11" s="48" customFormat="1" x14ac:dyDescent="0.25">
      <c r="A9248" s="45"/>
      <c r="B9248" s="77"/>
      <c r="C9248" s="46"/>
      <c r="D9248" s="46"/>
      <c r="E9248" s="46"/>
      <c r="F9248" s="28"/>
      <c r="G9248" s="47"/>
      <c r="H9248" s="47"/>
      <c r="I9248" s="47"/>
      <c r="J9248" s="32"/>
      <c r="K9248" s="47"/>
    </row>
    <row r="9249" spans="1:11" s="48" customFormat="1" x14ac:dyDescent="0.25">
      <c r="A9249" s="45"/>
      <c r="B9249" s="77"/>
      <c r="C9249" s="46"/>
      <c r="D9249" s="46"/>
      <c r="E9249" s="46"/>
      <c r="F9249" s="28"/>
      <c r="G9249" s="47"/>
      <c r="H9249" s="47"/>
      <c r="I9249" s="47"/>
      <c r="J9249" s="32"/>
      <c r="K9249" s="47"/>
    </row>
    <row r="9250" spans="1:11" s="48" customFormat="1" x14ac:dyDescent="0.25">
      <c r="A9250" s="45"/>
      <c r="B9250" s="77"/>
      <c r="C9250" s="46"/>
      <c r="D9250" s="46"/>
      <c r="E9250" s="46"/>
      <c r="F9250" s="28"/>
      <c r="G9250" s="47"/>
      <c r="H9250" s="47"/>
      <c r="I9250" s="47"/>
      <c r="J9250" s="32"/>
      <c r="K9250" s="47"/>
    </row>
    <row r="9251" spans="1:11" s="48" customFormat="1" x14ac:dyDescent="0.25">
      <c r="A9251" s="45"/>
      <c r="B9251" s="77"/>
      <c r="C9251" s="46"/>
      <c r="D9251" s="46"/>
      <c r="E9251" s="46"/>
      <c r="F9251" s="28"/>
      <c r="G9251" s="47"/>
      <c r="H9251" s="47"/>
      <c r="I9251" s="47"/>
      <c r="J9251" s="32"/>
      <c r="K9251" s="47"/>
    </row>
    <row r="9252" spans="1:11" s="48" customFormat="1" x14ac:dyDescent="0.25">
      <c r="A9252" s="45"/>
      <c r="B9252" s="77"/>
      <c r="C9252" s="46"/>
      <c r="D9252" s="46"/>
      <c r="E9252" s="46"/>
      <c r="F9252" s="28"/>
      <c r="G9252" s="47"/>
      <c r="H9252" s="47"/>
      <c r="I9252" s="47"/>
      <c r="J9252" s="32"/>
      <c r="K9252" s="47"/>
    </row>
    <row r="9253" spans="1:11" s="48" customFormat="1" x14ac:dyDescent="0.25">
      <c r="A9253" s="45"/>
      <c r="B9253" s="77"/>
      <c r="C9253" s="46"/>
      <c r="D9253" s="46"/>
      <c r="E9253" s="46"/>
      <c r="F9253" s="28"/>
      <c r="G9253" s="47"/>
      <c r="H9253" s="47"/>
      <c r="I9253" s="47"/>
      <c r="J9253" s="32"/>
      <c r="K9253" s="47"/>
    </row>
    <row r="9254" spans="1:11" s="48" customFormat="1" x14ac:dyDescent="0.25">
      <c r="A9254" s="45"/>
      <c r="B9254" s="77"/>
      <c r="C9254" s="46"/>
      <c r="D9254" s="46"/>
      <c r="E9254" s="46"/>
      <c r="F9254" s="28"/>
      <c r="G9254" s="47"/>
      <c r="H9254" s="47"/>
      <c r="I9254" s="47"/>
      <c r="J9254" s="32"/>
      <c r="K9254" s="47"/>
    </row>
    <row r="9255" spans="1:11" s="48" customFormat="1" x14ac:dyDescent="0.25">
      <c r="A9255" s="45"/>
      <c r="B9255" s="77"/>
      <c r="C9255" s="46"/>
      <c r="D9255" s="46"/>
      <c r="E9255" s="46"/>
      <c r="F9255" s="28"/>
      <c r="G9255" s="47"/>
      <c r="H9255" s="47"/>
      <c r="I9255" s="47"/>
      <c r="J9255" s="32"/>
      <c r="K9255" s="47"/>
    </row>
    <row r="9256" spans="1:11" s="48" customFormat="1" x14ac:dyDescent="0.25">
      <c r="A9256" s="45"/>
      <c r="B9256" s="77"/>
      <c r="C9256" s="46"/>
      <c r="D9256" s="46"/>
      <c r="E9256" s="46"/>
      <c r="F9256" s="28"/>
      <c r="G9256" s="47"/>
      <c r="H9256" s="47"/>
      <c r="I9256" s="47"/>
      <c r="J9256" s="32"/>
      <c r="K9256" s="47"/>
    </row>
    <row r="9257" spans="1:11" s="48" customFormat="1" x14ac:dyDescent="0.25">
      <c r="A9257" s="45"/>
      <c r="B9257" s="77"/>
      <c r="C9257" s="46"/>
      <c r="D9257" s="46"/>
      <c r="E9257" s="46"/>
      <c r="F9257" s="28"/>
      <c r="G9257" s="47"/>
      <c r="H9257" s="47"/>
      <c r="I9257" s="47"/>
      <c r="J9257" s="32"/>
      <c r="K9257" s="47"/>
    </row>
    <row r="9258" spans="1:11" s="48" customFormat="1" x14ac:dyDescent="0.25">
      <c r="A9258" s="45"/>
      <c r="B9258" s="77"/>
      <c r="C9258" s="46"/>
      <c r="D9258" s="46"/>
      <c r="E9258" s="46"/>
      <c r="F9258" s="28"/>
      <c r="G9258" s="47"/>
      <c r="H9258" s="47"/>
      <c r="I9258" s="47"/>
      <c r="J9258" s="32"/>
      <c r="K9258" s="47"/>
    </row>
    <row r="9259" spans="1:11" s="48" customFormat="1" x14ac:dyDescent="0.25">
      <c r="A9259" s="45"/>
      <c r="B9259" s="77"/>
      <c r="C9259" s="46"/>
      <c r="D9259" s="46"/>
      <c r="E9259" s="46"/>
      <c r="F9259" s="28"/>
      <c r="G9259" s="47"/>
      <c r="H9259" s="47"/>
      <c r="I9259" s="47"/>
      <c r="J9259" s="32"/>
      <c r="K9259" s="47"/>
    </row>
    <row r="9260" spans="1:11" s="48" customFormat="1" x14ac:dyDescent="0.25">
      <c r="A9260" s="45"/>
      <c r="B9260" s="77"/>
      <c r="C9260" s="46"/>
      <c r="D9260" s="46"/>
      <c r="E9260" s="46"/>
      <c r="F9260" s="28"/>
      <c r="G9260" s="47"/>
      <c r="H9260" s="47"/>
      <c r="I9260" s="47"/>
      <c r="J9260" s="32"/>
      <c r="K9260" s="47"/>
    </row>
    <row r="9261" spans="1:11" s="48" customFormat="1" x14ac:dyDescent="0.25">
      <c r="A9261" s="45"/>
      <c r="B9261" s="77"/>
      <c r="C9261" s="46"/>
      <c r="D9261" s="46"/>
      <c r="E9261" s="46"/>
      <c r="F9261" s="28"/>
      <c r="G9261" s="47"/>
      <c r="H9261" s="47"/>
      <c r="I9261" s="47"/>
      <c r="J9261" s="32"/>
      <c r="K9261" s="47"/>
    </row>
    <row r="9262" spans="1:11" s="48" customFormat="1" x14ac:dyDescent="0.25">
      <c r="A9262" s="45"/>
      <c r="B9262" s="77"/>
      <c r="C9262" s="46"/>
      <c r="D9262" s="46"/>
      <c r="E9262" s="46"/>
      <c r="F9262" s="28"/>
      <c r="G9262" s="47"/>
      <c r="H9262" s="47"/>
      <c r="I9262" s="47"/>
      <c r="J9262" s="32"/>
      <c r="K9262" s="47"/>
    </row>
    <row r="9263" spans="1:11" s="48" customFormat="1" x14ac:dyDescent="0.25">
      <c r="A9263" s="45"/>
      <c r="B9263" s="77"/>
      <c r="C9263" s="46"/>
      <c r="D9263" s="46"/>
      <c r="E9263" s="46"/>
      <c r="F9263" s="28"/>
      <c r="G9263" s="47"/>
      <c r="H9263" s="47"/>
      <c r="I9263" s="47"/>
      <c r="J9263" s="32"/>
      <c r="K9263" s="47"/>
    </row>
    <row r="9264" spans="1:11" s="48" customFormat="1" x14ac:dyDescent="0.25">
      <c r="A9264" s="45"/>
      <c r="B9264" s="77"/>
      <c r="C9264" s="46"/>
      <c r="D9264" s="46"/>
      <c r="E9264" s="46"/>
      <c r="F9264" s="28"/>
      <c r="G9264" s="47"/>
      <c r="H9264" s="47"/>
      <c r="I9264" s="47"/>
      <c r="J9264" s="32"/>
      <c r="K9264" s="47"/>
    </row>
    <row r="9265" spans="1:11" s="48" customFormat="1" x14ac:dyDescent="0.25">
      <c r="A9265" s="45"/>
      <c r="B9265" s="77"/>
      <c r="C9265" s="46"/>
      <c r="D9265" s="46"/>
      <c r="E9265" s="46"/>
      <c r="F9265" s="28"/>
      <c r="G9265" s="47"/>
      <c r="H9265" s="47"/>
      <c r="I9265" s="47"/>
      <c r="J9265" s="32"/>
      <c r="K9265" s="47"/>
    </row>
    <row r="9266" spans="1:11" s="48" customFormat="1" x14ac:dyDescent="0.25">
      <c r="A9266" s="45"/>
      <c r="B9266" s="77"/>
      <c r="C9266" s="46"/>
      <c r="D9266" s="46"/>
      <c r="E9266" s="46"/>
      <c r="F9266" s="28"/>
      <c r="G9266" s="47"/>
      <c r="H9266" s="47"/>
      <c r="I9266" s="47"/>
      <c r="J9266" s="32"/>
      <c r="K9266" s="47"/>
    </row>
    <row r="9267" spans="1:11" s="48" customFormat="1" x14ac:dyDescent="0.25">
      <c r="A9267" s="45"/>
      <c r="B9267" s="77"/>
      <c r="C9267" s="46"/>
      <c r="D9267" s="46"/>
      <c r="E9267" s="46"/>
      <c r="F9267" s="28"/>
      <c r="G9267" s="47"/>
      <c r="H9267" s="47"/>
      <c r="I9267" s="47"/>
      <c r="J9267" s="32"/>
      <c r="K9267" s="47"/>
    </row>
    <row r="9268" spans="1:11" s="48" customFormat="1" x14ac:dyDescent="0.25">
      <c r="A9268" s="45"/>
      <c r="B9268" s="77"/>
      <c r="C9268" s="46"/>
      <c r="D9268" s="46"/>
      <c r="E9268" s="46"/>
      <c r="F9268" s="28"/>
      <c r="G9268" s="47"/>
      <c r="H9268" s="47"/>
      <c r="I9268" s="47"/>
      <c r="J9268" s="32"/>
      <c r="K9268" s="47"/>
    </row>
    <row r="9269" spans="1:11" s="48" customFormat="1" x14ac:dyDescent="0.25">
      <c r="A9269" s="45"/>
      <c r="B9269" s="77"/>
      <c r="C9269" s="46"/>
      <c r="D9269" s="46"/>
      <c r="E9269" s="46"/>
      <c r="F9269" s="28"/>
      <c r="G9269" s="47"/>
      <c r="H9269" s="47"/>
      <c r="I9269" s="47"/>
      <c r="J9269" s="32"/>
      <c r="K9269" s="47"/>
    </row>
    <row r="9270" spans="1:11" s="48" customFormat="1" x14ac:dyDescent="0.25">
      <c r="A9270" s="45"/>
      <c r="B9270" s="77"/>
      <c r="C9270" s="46"/>
      <c r="D9270" s="46"/>
      <c r="E9270" s="46"/>
      <c r="F9270" s="28"/>
      <c r="G9270" s="47"/>
      <c r="H9270" s="47"/>
      <c r="I9270" s="47"/>
      <c r="J9270" s="32"/>
      <c r="K9270" s="47"/>
    </row>
    <row r="9271" spans="1:11" s="48" customFormat="1" x14ac:dyDescent="0.25">
      <c r="A9271" s="45"/>
      <c r="B9271" s="77"/>
      <c r="C9271" s="46"/>
      <c r="D9271" s="46"/>
      <c r="E9271" s="46"/>
      <c r="F9271" s="28"/>
      <c r="G9271" s="47"/>
      <c r="H9271" s="47"/>
      <c r="I9271" s="47"/>
      <c r="J9271" s="32"/>
      <c r="K9271" s="47"/>
    </row>
    <row r="9272" spans="1:11" s="48" customFormat="1" x14ac:dyDescent="0.25">
      <c r="A9272" s="45"/>
      <c r="B9272" s="77"/>
      <c r="C9272" s="46"/>
      <c r="D9272" s="46"/>
      <c r="E9272" s="46"/>
      <c r="F9272" s="28"/>
      <c r="G9272" s="47"/>
      <c r="H9272" s="47"/>
      <c r="I9272" s="47"/>
      <c r="J9272" s="32"/>
      <c r="K9272" s="47"/>
    </row>
    <row r="9273" spans="1:11" s="48" customFormat="1" x14ac:dyDescent="0.25">
      <c r="A9273" s="45"/>
      <c r="B9273" s="77"/>
      <c r="C9273" s="46"/>
      <c r="D9273" s="46"/>
      <c r="E9273" s="46"/>
      <c r="F9273" s="28"/>
      <c r="G9273" s="47"/>
      <c r="H9273" s="47"/>
      <c r="I9273" s="47"/>
      <c r="J9273" s="32"/>
      <c r="K9273" s="47"/>
    </row>
    <row r="9274" spans="1:11" s="48" customFormat="1" x14ac:dyDescent="0.25">
      <c r="A9274" s="45"/>
      <c r="B9274" s="77"/>
      <c r="C9274" s="46"/>
      <c r="D9274" s="46"/>
      <c r="E9274" s="46"/>
      <c r="F9274" s="28"/>
      <c r="G9274" s="47"/>
      <c r="H9274" s="47"/>
      <c r="I9274" s="47"/>
      <c r="J9274" s="32"/>
      <c r="K9274" s="47"/>
    </row>
    <row r="9275" spans="1:11" s="48" customFormat="1" x14ac:dyDescent="0.25">
      <c r="A9275" s="45"/>
      <c r="B9275" s="77"/>
      <c r="C9275" s="46"/>
      <c r="D9275" s="46"/>
      <c r="E9275" s="46"/>
      <c r="F9275" s="28"/>
      <c r="G9275" s="47"/>
      <c r="H9275" s="47"/>
      <c r="I9275" s="47"/>
      <c r="J9275" s="32"/>
      <c r="K9275" s="47"/>
    </row>
    <row r="9276" spans="1:11" s="48" customFormat="1" x14ac:dyDescent="0.25">
      <c r="A9276" s="45"/>
      <c r="B9276" s="77"/>
      <c r="C9276" s="46"/>
      <c r="D9276" s="46"/>
      <c r="E9276" s="46"/>
      <c r="F9276" s="28"/>
      <c r="G9276" s="47"/>
      <c r="H9276" s="47"/>
      <c r="I9276" s="47"/>
      <c r="J9276" s="32"/>
      <c r="K9276" s="47"/>
    </row>
    <row r="9277" spans="1:11" s="48" customFormat="1" x14ac:dyDescent="0.25">
      <c r="A9277" s="45"/>
      <c r="B9277" s="77"/>
      <c r="C9277" s="46"/>
      <c r="D9277" s="46"/>
      <c r="E9277" s="46"/>
      <c r="F9277" s="28"/>
      <c r="G9277" s="47"/>
      <c r="H9277" s="47"/>
      <c r="I9277" s="47"/>
      <c r="J9277" s="32"/>
      <c r="K9277" s="47"/>
    </row>
    <row r="9278" spans="1:11" s="48" customFormat="1" x14ac:dyDescent="0.25">
      <c r="A9278" s="45"/>
      <c r="B9278" s="77"/>
      <c r="C9278" s="46"/>
      <c r="D9278" s="46"/>
      <c r="E9278" s="46"/>
      <c r="F9278" s="28"/>
      <c r="G9278" s="47"/>
      <c r="H9278" s="47"/>
      <c r="I9278" s="47"/>
      <c r="J9278" s="32"/>
      <c r="K9278" s="47"/>
    </row>
    <row r="9279" spans="1:11" s="48" customFormat="1" x14ac:dyDescent="0.25">
      <c r="A9279" s="45"/>
      <c r="B9279" s="77"/>
      <c r="C9279" s="46"/>
      <c r="D9279" s="46"/>
      <c r="E9279" s="46"/>
      <c r="F9279" s="28"/>
      <c r="G9279" s="47"/>
      <c r="H9279" s="47"/>
      <c r="I9279" s="47"/>
      <c r="J9279" s="32"/>
      <c r="K9279" s="47"/>
    </row>
    <row r="9280" spans="1:11" s="48" customFormat="1" x14ac:dyDescent="0.25">
      <c r="A9280" s="45"/>
      <c r="B9280" s="77"/>
      <c r="C9280" s="46"/>
      <c r="D9280" s="46"/>
      <c r="E9280" s="46"/>
      <c r="F9280" s="28"/>
      <c r="G9280" s="47"/>
      <c r="H9280" s="47"/>
      <c r="I9280" s="47"/>
      <c r="J9280" s="32"/>
      <c r="K9280" s="47"/>
    </row>
    <row r="9281" spans="1:11" s="48" customFormat="1" x14ac:dyDescent="0.25">
      <c r="A9281" s="45"/>
      <c r="B9281" s="77"/>
      <c r="C9281" s="46"/>
      <c r="D9281" s="46"/>
      <c r="E9281" s="46"/>
      <c r="F9281" s="28"/>
      <c r="G9281" s="47"/>
      <c r="H9281" s="47"/>
      <c r="I9281" s="47"/>
      <c r="J9281" s="32"/>
      <c r="K9281" s="47"/>
    </row>
    <row r="9282" spans="1:11" s="48" customFormat="1" x14ac:dyDescent="0.25">
      <c r="A9282" s="45"/>
      <c r="B9282" s="77"/>
      <c r="C9282" s="46"/>
      <c r="D9282" s="46"/>
      <c r="E9282" s="46"/>
      <c r="F9282" s="28"/>
      <c r="G9282" s="47"/>
      <c r="H9282" s="47"/>
      <c r="I9282" s="47"/>
      <c r="J9282" s="32"/>
      <c r="K9282" s="47"/>
    </row>
    <row r="9283" spans="1:11" s="48" customFormat="1" x14ac:dyDescent="0.25">
      <c r="A9283" s="45"/>
      <c r="B9283" s="77"/>
      <c r="C9283" s="46"/>
      <c r="D9283" s="46"/>
      <c r="E9283" s="46"/>
      <c r="F9283" s="28"/>
      <c r="G9283" s="47"/>
      <c r="H9283" s="47"/>
      <c r="I9283" s="47"/>
      <c r="J9283" s="32"/>
      <c r="K9283" s="47"/>
    </row>
    <row r="9284" spans="1:11" s="48" customFormat="1" x14ac:dyDescent="0.25">
      <c r="A9284" s="45"/>
      <c r="B9284" s="77"/>
      <c r="C9284" s="46"/>
      <c r="D9284" s="46"/>
      <c r="E9284" s="46"/>
      <c r="F9284" s="28"/>
      <c r="G9284" s="47"/>
      <c r="H9284" s="47"/>
      <c r="I9284" s="47"/>
      <c r="J9284" s="32"/>
      <c r="K9284" s="47"/>
    </row>
    <row r="9285" spans="1:11" s="48" customFormat="1" x14ac:dyDescent="0.25">
      <c r="A9285" s="45"/>
      <c r="B9285" s="77"/>
      <c r="C9285" s="46"/>
      <c r="D9285" s="46"/>
      <c r="E9285" s="46"/>
      <c r="F9285" s="28"/>
      <c r="G9285" s="47"/>
      <c r="H9285" s="47"/>
      <c r="I9285" s="47"/>
      <c r="J9285" s="32"/>
      <c r="K9285" s="47"/>
    </row>
    <row r="9286" spans="1:11" s="48" customFormat="1" x14ac:dyDescent="0.25">
      <c r="A9286" s="45"/>
      <c r="B9286" s="77"/>
      <c r="C9286" s="46"/>
      <c r="D9286" s="46"/>
      <c r="E9286" s="46"/>
      <c r="F9286" s="28"/>
      <c r="G9286" s="47"/>
      <c r="H9286" s="47"/>
      <c r="I9286" s="47"/>
      <c r="J9286" s="32"/>
      <c r="K9286" s="47"/>
    </row>
    <row r="9287" spans="1:11" s="48" customFormat="1" x14ac:dyDescent="0.25">
      <c r="A9287" s="45"/>
      <c r="B9287" s="77"/>
      <c r="C9287" s="46"/>
      <c r="D9287" s="46"/>
      <c r="E9287" s="46"/>
      <c r="F9287" s="28"/>
      <c r="G9287" s="47"/>
      <c r="H9287" s="47"/>
      <c r="I9287" s="47"/>
      <c r="J9287" s="32"/>
      <c r="K9287" s="47"/>
    </row>
    <row r="9288" spans="1:11" s="48" customFormat="1" x14ac:dyDescent="0.25">
      <c r="A9288" s="45"/>
      <c r="B9288" s="77"/>
      <c r="C9288" s="46"/>
      <c r="D9288" s="46"/>
      <c r="E9288" s="46"/>
      <c r="F9288" s="28"/>
      <c r="G9288" s="47"/>
      <c r="H9288" s="47"/>
      <c r="I9288" s="47"/>
      <c r="J9288" s="32"/>
      <c r="K9288" s="47"/>
    </row>
    <row r="9289" spans="1:11" s="48" customFormat="1" x14ac:dyDescent="0.25">
      <c r="A9289" s="45"/>
      <c r="B9289" s="77"/>
      <c r="C9289" s="46"/>
      <c r="D9289" s="46"/>
      <c r="E9289" s="46"/>
      <c r="F9289" s="28"/>
      <c r="G9289" s="47"/>
      <c r="H9289" s="47"/>
      <c r="I9289" s="47"/>
      <c r="J9289" s="32"/>
      <c r="K9289" s="47"/>
    </row>
    <row r="9290" spans="1:11" s="48" customFormat="1" x14ac:dyDescent="0.25">
      <c r="A9290" s="45"/>
      <c r="B9290" s="77"/>
      <c r="C9290" s="46"/>
      <c r="D9290" s="46"/>
      <c r="E9290" s="46"/>
      <c r="F9290" s="28"/>
      <c r="G9290" s="47"/>
      <c r="H9290" s="47"/>
      <c r="I9290" s="47"/>
      <c r="J9290" s="32"/>
      <c r="K9290" s="47"/>
    </row>
    <row r="9291" spans="1:11" s="48" customFormat="1" x14ac:dyDescent="0.25">
      <c r="A9291" s="45"/>
      <c r="B9291" s="77"/>
      <c r="C9291" s="46"/>
      <c r="D9291" s="46"/>
      <c r="E9291" s="46"/>
      <c r="F9291" s="28"/>
      <c r="G9291" s="47"/>
      <c r="H9291" s="47"/>
      <c r="I9291" s="47"/>
      <c r="J9291" s="32"/>
      <c r="K9291" s="47"/>
    </row>
    <row r="9292" spans="1:11" s="48" customFormat="1" x14ac:dyDescent="0.25">
      <c r="A9292" s="45"/>
      <c r="B9292" s="77"/>
      <c r="C9292" s="46"/>
      <c r="D9292" s="46"/>
      <c r="E9292" s="46"/>
      <c r="F9292" s="28"/>
      <c r="G9292" s="47"/>
      <c r="H9292" s="47"/>
      <c r="I9292" s="47"/>
      <c r="J9292" s="32"/>
      <c r="K9292" s="47"/>
    </row>
    <row r="9293" spans="1:11" s="48" customFormat="1" x14ac:dyDescent="0.25">
      <c r="A9293" s="45"/>
      <c r="B9293" s="77"/>
      <c r="C9293" s="46"/>
      <c r="D9293" s="46"/>
      <c r="E9293" s="46"/>
      <c r="F9293" s="28"/>
      <c r="G9293" s="47"/>
      <c r="H9293" s="47"/>
      <c r="I9293" s="47"/>
      <c r="J9293" s="32"/>
      <c r="K9293" s="47"/>
    </row>
    <row r="9294" spans="1:11" s="48" customFormat="1" x14ac:dyDescent="0.25">
      <c r="A9294" s="45"/>
      <c r="B9294" s="77"/>
      <c r="C9294" s="46"/>
      <c r="D9294" s="46"/>
      <c r="E9294" s="46"/>
      <c r="F9294" s="28"/>
      <c r="G9294" s="47"/>
      <c r="H9294" s="47"/>
      <c r="I9294" s="47"/>
      <c r="J9294" s="32"/>
      <c r="K9294" s="47"/>
    </row>
    <row r="9295" spans="1:11" s="48" customFormat="1" x14ac:dyDescent="0.25">
      <c r="A9295" s="45"/>
      <c r="B9295" s="77"/>
      <c r="C9295" s="46"/>
      <c r="D9295" s="46"/>
      <c r="E9295" s="46"/>
      <c r="F9295" s="28"/>
      <c r="G9295" s="47"/>
      <c r="H9295" s="47"/>
      <c r="I9295" s="47"/>
      <c r="J9295" s="32"/>
      <c r="K9295" s="47"/>
    </row>
    <row r="9296" spans="1:11" s="48" customFormat="1" x14ac:dyDescent="0.25">
      <c r="A9296" s="45"/>
      <c r="B9296" s="77"/>
      <c r="C9296" s="46"/>
      <c r="D9296" s="46"/>
      <c r="E9296" s="46"/>
      <c r="F9296" s="28"/>
      <c r="G9296" s="47"/>
      <c r="H9296" s="47"/>
      <c r="I9296" s="47"/>
      <c r="J9296" s="32"/>
      <c r="K9296" s="47"/>
    </row>
    <row r="9297" spans="1:11" s="48" customFormat="1" x14ac:dyDescent="0.25">
      <c r="A9297" s="45"/>
      <c r="B9297" s="77"/>
      <c r="C9297" s="46"/>
      <c r="D9297" s="46"/>
      <c r="E9297" s="46"/>
      <c r="F9297" s="28"/>
      <c r="G9297" s="47"/>
      <c r="H9297" s="47"/>
      <c r="I9297" s="47"/>
      <c r="J9297" s="32"/>
      <c r="K9297" s="47"/>
    </row>
    <row r="9298" spans="1:11" s="48" customFormat="1" x14ac:dyDescent="0.25">
      <c r="A9298" s="45"/>
      <c r="B9298" s="77"/>
      <c r="C9298" s="46"/>
      <c r="D9298" s="46"/>
      <c r="E9298" s="46"/>
      <c r="F9298" s="28"/>
      <c r="G9298" s="47"/>
      <c r="H9298" s="47"/>
      <c r="I9298" s="47"/>
      <c r="J9298" s="32"/>
      <c r="K9298" s="47"/>
    </row>
    <row r="9299" spans="1:11" s="48" customFormat="1" x14ac:dyDescent="0.25">
      <c r="A9299" s="45"/>
      <c r="B9299" s="77"/>
      <c r="C9299" s="46"/>
      <c r="D9299" s="46"/>
      <c r="E9299" s="46"/>
      <c r="F9299" s="28"/>
      <c r="G9299" s="47"/>
      <c r="H9299" s="47"/>
      <c r="I9299" s="47"/>
      <c r="J9299" s="32"/>
      <c r="K9299" s="47"/>
    </row>
    <row r="9300" spans="1:11" s="48" customFormat="1" x14ac:dyDescent="0.25">
      <c r="A9300" s="45"/>
      <c r="B9300" s="77"/>
      <c r="C9300" s="46"/>
      <c r="D9300" s="46"/>
      <c r="E9300" s="46"/>
      <c r="F9300" s="28"/>
      <c r="G9300" s="47"/>
      <c r="H9300" s="47"/>
      <c r="I9300" s="47"/>
      <c r="J9300" s="32"/>
      <c r="K9300" s="47"/>
    </row>
    <row r="9301" spans="1:11" s="48" customFormat="1" x14ac:dyDescent="0.25">
      <c r="A9301" s="45"/>
      <c r="B9301" s="77"/>
      <c r="C9301" s="46"/>
      <c r="D9301" s="46"/>
      <c r="E9301" s="46"/>
      <c r="F9301" s="28"/>
      <c r="G9301" s="47"/>
      <c r="H9301" s="47"/>
      <c r="I9301" s="47"/>
      <c r="J9301" s="32"/>
      <c r="K9301" s="47"/>
    </row>
    <row r="9302" spans="1:11" s="48" customFormat="1" x14ac:dyDescent="0.25">
      <c r="A9302" s="45"/>
      <c r="B9302" s="77"/>
      <c r="C9302" s="46"/>
      <c r="D9302" s="46"/>
      <c r="E9302" s="46"/>
      <c r="F9302" s="28"/>
      <c r="G9302" s="47"/>
      <c r="H9302" s="47"/>
      <c r="I9302" s="47"/>
      <c r="J9302" s="32"/>
      <c r="K9302" s="47"/>
    </row>
    <row r="9303" spans="1:11" s="48" customFormat="1" x14ac:dyDescent="0.25">
      <c r="A9303" s="45"/>
      <c r="B9303" s="77"/>
      <c r="C9303" s="46"/>
      <c r="D9303" s="46"/>
      <c r="E9303" s="46"/>
      <c r="F9303" s="28"/>
      <c r="G9303" s="47"/>
      <c r="H9303" s="47"/>
      <c r="I9303" s="47"/>
      <c r="J9303" s="32"/>
      <c r="K9303" s="47"/>
    </row>
    <row r="9304" spans="1:11" s="48" customFormat="1" x14ac:dyDescent="0.25">
      <c r="A9304" s="45"/>
      <c r="B9304" s="77"/>
      <c r="C9304" s="46"/>
      <c r="D9304" s="46"/>
      <c r="E9304" s="46"/>
      <c r="F9304" s="28"/>
      <c r="G9304" s="47"/>
      <c r="H9304" s="47"/>
      <c r="I9304" s="47"/>
      <c r="J9304" s="32"/>
      <c r="K9304" s="47"/>
    </row>
    <row r="9305" spans="1:11" s="48" customFormat="1" x14ac:dyDescent="0.25">
      <c r="A9305" s="45"/>
      <c r="B9305" s="77"/>
      <c r="C9305" s="46"/>
      <c r="D9305" s="46"/>
      <c r="E9305" s="46"/>
      <c r="F9305" s="28"/>
      <c r="G9305" s="47"/>
      <c r="H9305" s="47"/>
      <c r="I9305" s="47"/>
      <c r="J9305" s="32"/>
      <c r="K9305" s="47"/>
    </row>
    <row r="9306" spans="1:11" s="48" customFormat="1" x14ac:dyDescent="0.25">
      <c r="A9306" s="45"/>
      <c r="B9306" s="77"/>
      <c r="C9306" s="46"/>
      <c r="D9306" s="46"/>
      <c r="E9306" s="46"/>
      <c r="F9306" s="28"/>
      <c r="G9306" s="47"/>
      <c r="H9306" s="47"/>
      <c r="I9306" s="47"/>
      <c r="J9306" s="32"/>
      <c r="K9306" s="47"/>
    </row>
    <row r="9307" spans="1:11" s="48" customFormat="1" x14ac:dyDescent="0.25">
      <c r="A9307" s="45"/>
      <c r="B9307" s="77"/>
      <c r="C9307" s="46"/>
      <c r="D9307" s="46"/>
      <c r="E9307" s="46"/>
      <c r="F9307" s="28"/>
      <c r="G9307" s="47"/>
      <c r="H9307" s="47"/>
      <c r="I9307" s="47"/>
      <c r="J9307" s="32"/>
      <c r="K9307" s="47"/>
    </row>
    <row r="9308" spans="1:11" s="48" customFormat="1" x14ac:dyDescent="0.25">
      <c r="A9308" s="45"/>
      <c r="B9308" s="77"/>
      <c r="C9308" s="46"/>
      <c r="D9308" s="46"/>
      <c r="E9308" s="46"/>
      <c r="F9308" s="28"/>
      <c r="G9308" s="47"/>
      <c r="H9308" s="47"/>
      <c r="I9308" s="47"/>
      <c r="J9308" s="32"/>
      <c r="K9308" s="47"/>
    </row>
    <row r="9309" spans="1:11" s="48" customFormat="1" x14ac:dyDescent="0.25">
      <c r="A9309" s="45"/>
      <c r="B9309" s="77"/>
      <c r="C9309" s="46"/>
      <c r="D9309" s="46"/>
      <c r="E9309" s="46"/>
      <c r="F9309" s="28"/>
      <c r="G9309" s="47"/>
      <c r="H9309" s="47"/>
      <c r="I9309" s="47"/>
      <c r="J9309" s="32"/>
      <c r="K9309" s="47"/>
    </row>
    <row r="9310" spans="1:11" s="48" customFormat="1" x14ac:dyDescent="0.25">
      <c r="A9310" s="45"/>
      <c r="B9310" s="77"/>
      <c r="C9310" s="46"/>
      <c r="D9310" s="46"/>
      <c r="E9310" s="46"/>
      <c r="F9310" s="28"/>
      <c r="G9310" s="47"/>
      <c r="H9310" s="47"/>
      <c r="I9310" s="47"/>
      <c r="J9310" s="32"/>
      <c r="K9310" s="47"/>
    </row>
    <row r="9311" spans="1:11" s="48" customFormat="1" x14ac:dyDescent="0.25">
      <c r="A9311" s="45"/>
      <c r="B9311" s="77"/>
      <c r="C9311" s="46"/>
      <c r="D9311" s="46"/>
      <c r="E9311" s="46"/>
      <c r="F9311" s="28"/>
      <c r="G9311" s="47"/>
      <c r="H9311" s="47"/>
      <c r="I9311" s="47"/>
      <c r="J9311" s="32"/>
      <c r="K9311" s="47"/>
    </row>
    <row r="9312" spans="1:11" s="48" customFormat="1" x14ac:dyDescent="0.25">
      <c r="A9312" s="45"/>
      <c r="B9312" s="77"/>
      <c r="C9312" s="46"/>
      <c r="D9312" s="46"/>
      <c r="E9312" s="46"/>
      <c r="F9312" s="28"/>
      <c r="G9312" s="47"/>
      <c r="H9312" s="47"/>
      <c r="I9312" s="47"/>
      <c r="J9312" s="32"/>
      <c r="K9312" s="47"/>
    </row>
    <row r="9313" spans="1:11" s="48" customFormat="1" x14ac:dyDescent="0.25">
      <c r="A9313" s="45"/>
      <c r="B9313" s="77"/>
      <c r="C9313" s="46"/>
      <c r="D9313" s="46"/>
      <c r="E9313" s="46"/>
      <c r="F9313" s="28"/>
      <c r="G9313" s="47"/>
      <c r="H9313" s="47"/>
      <c r="I9313" s="47"/>
      <c r="J9313" s="32"/>
      <c r="K9313" s="47"/>
    </row>
    <row r="9314" spans="1:11" s="48" customFormat="1" x14ac:dyDescent="0.25">
      <c r="A9314" s="45"/>
      <c r="B9314" s="77"/>
      <c r="C9314" s="46"/>
      <c r="D9314" s="46"/>
      <c r="E9314" s="46"/>
      <c r="F9314" s="28"/>
      <c r="G9314" s="47"/>
      <c r="H9314" s="47"/>
      <c r="I9314" s="47"/>
      <c r="J9314" s="32"/>
      <c r="K9314" s="47"/>
    </row>
    <row r="9315" spans="1:11" s="48" customFormat="1" x14ac:dyDescent="0.25">
      <c r="A9315" s="45"/>
      <c r="B9315" s="77"/>
      <c r="C9315" s="46"/>
      <c r="D9315" s="46"/>
      <c r="E9315" s="46"/>
      <c r="F9315" s="28"/>
      <c r="G9315" s="47"/>
      <c r="H9315" s="47"/>
      <c r="I9315" s="47"/>
      <c r="J9315" s="32"/>
      <c r="K9315" s="47"/>
    </row>
    <row r="9316" spans="1:11" s="48" customFormat="1" x14ac:dyDescent="0.25">
      <c r="A9316" s="45"/>
      <c r="B9316" s="77"/>
      <c r="C9316" s="46"/>
      <c r="D9316" s="46"/>
      <c r="E9316" s="46"/>
      <c r="F9316" s="28"/>
      <c r="G9316" s="47"/>
      <c r="H9316" s="47"/>
      <c r="I9316" s="47"/>
      <c r="J9316" s="32"/>
      <c r="K9316" s="47"/>
    </row>
    <row r="9317" spans="1:11" s="48" customFormat="1" x14ac:dyDescent="0.25">
      <c r="A9317" s="45"/>
      <c r="B9317" s="77"/>
      <c r="C9317" s="46"/>
      <c r="D9317" s="46"/>
      <c r="E9317" s="46"/>
      <c r="F9317" s="28"/>
      <c r="G9317" s="47"/>
      <c r="H9317" s="47"/>
      <c r="I9317" s="47"/>
      <c r="J9317" s="32"/>
      <c r="K9317" s="47"/>
    </row>
    <row r="9318" spans="1:11" s="48" customFormat="1" x14ac:dyDescent="0.25">
      <c r="A9318" s="45"/>
      <c r="B9318" s="77"/>
      <c r="C9318" s="46"/>
      <c r="D9318" s="46"/>
      <c r="E9318" s="46"/>
      <c r="F9318" s="28"/>
      <c r="G9318" s="47"/>
      <c r="H9318" s="47"/>
      <c r="I9318" s="47"/>
      <c r="J9318" s="32"/>
      <c r="K9318" s="47"/>
    </row>
    <row r="9319" spans="1:11" s="48" customFormat="1" x14ac:dyDescent="0.25">
      <c r="A9319" s="45"/>
      <c r="B9319" s="77"/>
      <c r="C9319" s="46"/>
      <c r="D9319" s="46"/>
      <c r="E9319" s="46"/>
      <c r="F9319" s="28"/>
      <c r="G9319" s="47"/>
      <c r="H9319" s="47"/>
      <c r="I9319" s="47"/>
      <c r="J9319" s="32"/>
      <c r="K9319" s="47"/>
    </row>
    <row r="9320" spans="1:11" s="48" customFormat="1" x14ac:dyDescent="0.25">
      <c r="A9320" s="45"/>
      <c r="B9320" s="77"/>
      <c r="C9320" s="46"/>
      <c r="D9320" s="46"/>
      <c r="E9320" s="46"/>
      <c r="F9320" s="28"/>
      <c r="G9320" s="47"/>
      <c r="H9320" s="47"/>
      <c r="I9320" s="47"/>
      <c r="J9320" s="32"/>
      <c r="K9320" s="47"/>
    </row>
    <row r="9321" spans="1:11" s="48" customFormat="1" x14ac:dyDescent="0.25">
      <c r="A9321" s="45"/>
      <c r="B9321" s="77"/>
      <c r="C9321" s="46"/>
      <c r="D9321" s="46"/>
      <c r="E9321" s="46"/>
      <c r="F9321" s="28"/>
      <c r="G9321" s="47"/>
      <c r="H9321" s="47"/>
      <c r="I9321" s="47"/>
      <c r="J9321" s="32"/>
      <c r="K9321" s="47"/>
    </row>
    <row r="9322" spans="1:11" s="48" customFormat="1" x14ac:dyDescent="0.25">
      <c r="A9322" s="45"/>
      <c r="B9322" s="77"/>
      <c r="C9322" s="46"/>
      <c r="D9322" s="46"/>
      <c r="E9322" s="46"/>
      <c r="F9322" s="28"/>
      <c r="G9322" s="47"/>
      <c r="H9322" s="47"/>
      <c r="I9322" s="47"/>
      <c r="J9322" s="32"/>
      <c r="K9322" s="47"/>
    </row>
    <row r="9323" spans="1:11" s="48" customFormat="1" x14ac:dyDescent="0.25">
      <c r="A9323" s="45"/>
      <c r="B9323" s="77"/>
      <c r="C9323" s="46"/>
      <c r="D9323" s="46"/>
      <c r="E9323" s="46"/>
      <c r="F9323" s="28"/>
      <c r="G9323" s="47"/>
      <c r="H9323" s="47"/>
      <c r="I9323" s="47"/>
      <c r="J9323" s="32"/>
      <c r="K9323" s="47"/>
    </row>
    <row r="9324" spans="1:11" s="48" customFormat="1" x14ac:dyDescent="0.25">
      <c r="A9324" s="45"/>
      <c r="B9324" s="77"/>
      <c r="C9324" s="46"/>
      <c r="D9324" s="46"/>
      <c r="E9324" s="46"/>
      <c r="F9324" s="28"/>
      <c r="G9324" s="47"/>
      <c r="H9324" s="47"/>
      <c r="I9324" s="47"/>
      <c r="J9324" s="32"/>
      <c r="K9324" s="47"/>
    </row>
    <row r="9325" spans="1:11" s="48" customFormat="1" x14ac:dyDescent="0.25">
      <c r="A9325" s="45"/>
      <c r="B9325" s="77"/>
      <c r="C9325" s="46"/>
      <c r="D9325" s="46"/>
      <c r="E9325" s="46"/>
      <c r="F9325" s="28"/>
      <c r="G9325" s="47"/>
      <c r="H9325" s="47"/>
      <c r="I9325" s="47"/>
      <c r="J9325" s="32"/>
      <c r="K9325" s="47"/>
    </row>
    <row r="9326" spans="1:11" s="48" customFormat="1" x14ac:dyDescent="0.25">
      <c r="A9326" s="45"/>
      <c r="B9326" s="77"/>
      <c r="C9326" s="46"/>
      <c r="D9326" s="46"/>
      <c r="E9326" s="46"/>
      <c r="F9326" s="28"/>
      <c r="G9326" s="47"/>
      <c r="H9326" s="47"/>
      <c r="I9326" s="47"/>
      <c r="J9326" s="32"/>
      <c r="K9326" s="47"/>
    </row>
    <row r="9327" spans="1:11" s="48" customFormat="1" x14ac:dyDescent="0.25">
      <c r="A9327" s="45"/>
      <c r="B9327" s="77"/>
      <c r="C9327" s="46"/>
      <c r="D9327" s="46"/>
      <c r="E9327" s="46"/>
      <c r="F9327" s="28"/>
      <c r="G9327" s="47"/>
      <c r="H9327" s="47"/>
      <c r="I9327" s="47"/>
      <c r="J9327" s="32"/>
      <c r="K9327" s="47"/>
    </row>
    <row r="9328" spans="1:11" s="48" customFormat="1" x14ac:dyDescent="0.25">
      <c r="A9328" s="45"/>
      <c r="B9328" s="77"/>
      <c r="C9328" s="46"/>
      <c r="D9328" s="46"/>
      <c r="E9328" s="46"/>
      <c r="F9328" s="28"/>
      <c r="G9328" s="47"/>
      <c r="H9328" s="47"/>
      <c r="I9328" s="47"/>
      <c r="J9328" s="32"/>
      <c r="K9328" s="47"/>
    </row>
    <row r="9329" spans="1:11" s="48" customFormat="1" x14ac:dyDescent="0.25">
      <c r="A9329" s="45"/>
      <c r="B9329" s="77"/>
      <c r="C9329" s="46"/>
      <c r="D9329" s="46"/>
      <c r="E9329" s="46"/>
      <c r="F9329" s="28"/>
      <c r="G9329" s="47"/>
      <c r="H9329" s="47"/>
      <c r="I9329" s="47"/>
      <c r="J9329" s="32"/>
      <c r="K9329" s="47"/>
    </row>
    <row r="9330" spans="1:11" s="48" customFormat="1" x14ac:dyDescent="0.25">
      <c r="A9330" s="45"/>
      <c r="B9330" s="77"/>
      <c r="C9330" s="46"/>
      <c r="D9330" s="46"/>
      <c r="E9330" s="46"/>
      <c r="F9330" s="28"/>
      <c r="G9330" s="47"/>
      <c r="H9330" s="47"/>
      <c r="I9330" s="47"/>
      <c r="J9330" s="32"/>
      <c r="K9330" s="47"/>
    </row>
    <row r="9331" spans="1:11" s="48" customFormat="1" x14ac:dyDescent="0.25">
      <c r="A9331" s="45"/>
      <c r="B9331" s="77"/>
      <c r="C9331" s="46"/>
      <c r="D9331" s="46"/>
      <c r="E9331" s="46"/>
      <c r="F9331" s="28"/>
      <c r="G9331" s="47"/>
      <c r="H9331" s="47"/>
      <c r="I9331" s="47"/>
      <c r="J9331" s="32"/>
      <c r="K9331" s="47"/>
    </row>
    <row r="9332" spans="1:11" s="48" customFormat="1" x14ac:dyDescent="0.25">
      <c r="A9332" s="45"/>
      <c r="B9332" s="77"/>
      <c r="C9332" s="46"/>
      <c r="D9332" s="46"/>
      <c r="E9332" s="46"/>
      <c r="F9332" s="28"/>
      <c r="G9332" s="47"/>
      <c r="H9332" s="47"/>
      <c r="I9332" s="47"/>
      <c r="J9332" s="32"/>
      <c r="K9332" s="47"/>
    </row>
    <row r="9333" spans="1:11" s="48" customFormat="1" x14ac:dyDescent="0.25">
      <c r="A9333" s="45"/>
      <c r="B9333" s="77"/>
      <c r="C9333" s="46"/>
      <c r="D9333" s="46"/>
      <c r="E9333" s="46"/>
      <c r="F9333" s="28"/>
      <c r="G9333" s="47"/>
      <c r="H9333" s="47"/>
      <c r="I9333" s="47"/>
      <c r="J9333" s="32"/>
      <c r="K9333" s="47"/>
    </row>
    <row r="9334" spans="1:11" s="48" customFormat="1" x14ac:dyDescent="0.25">
      <c r="A9334" s="45"/>
      <c r="B9334" s="77"/>
      <c r="C9334" s="46"/>
      <c r="D9334" s="46"/>
      <c r="E9334" s="46"/>
      <c r="F9334" s="28"/>
      <c r="G9334" s="47"/>
      <c r="H9334" s="47"/>
      <c r="I9334" s="47"/>
      <c r="J9334" s="32"/>
      <c r="K9334" s="47"/>
    </row>
    <row r="9335" spans="1:11" s="48" customFormat="1" x14ac:dyDescent="0.25">
      <c r="A9335" s="45"/>
      <c r="B9335" s="77"/>
      <c r="C9335" s="46"/>
      <c r="D9335" s="46"/>
      <c r="E9335" s="46"/>
      <c r="F9335" s="28"/>
      <c r="G9335" s="47"/>
      <c r="H9335" s="47"/>
      <c r="I9335" s="47"/>
      <c r="J9335" s="32"/>
      <c r="K9335" s="47"/>
    </row>
    <row r="9336" spans="1:11" s="48" customFormat="1" x14ac:dyDescent="0.25">
      <c r="A9336" s="45"/>
      <c r="B9336" s="77"/>
      <c r="C9336" s="46"/>
      <c r="D9336" s="46"/>
      <c r="E9336" s="46"/>
      <c r="F9336" s="28"/>
      <c r="G9336" s="47"/>
      <c r="H9336" s="47"/>
      <c r="I9336" s="47"/>
      <c r="J9336" s="32"/>
      <c r="K9336" s="47"/>
    </row>
    <row r="9337" spans="1:11" s="48" customFormat="1" x14ac:dyDescent="0.25">
      <c r="A9337" s="45"/>
      <c r="B9337" s="77"/>
      <c r="C9337" s="46"/>
      <c r="D9337" s="46"/>
      <c r="E9337" s="46"/>
      <c r="F9337" s="28"/>
      <c r="G9337" s="47"/>
      <c r="H9337" s="47"/>
      <c r="I9337" s="47"/>
      <c r="J9337" s="32"/>
      <c r="K9337" s="47"/>
    </row>
    <row r="9338" spans="1:11" s="48" customFormat="1" x14ac:dyDescent="0.25">
      <c r="A9338" s="45"/>
      <c r="B9338" s="77"/>
      <c r="C9338" s="46"/>
      <c r="D9338" s="46"/>
      <c r="E9338" s="46"/>
      <c r="F9338" s="28"/>
      <c r="G9338" s="47"/>
      <c r="H9338" s="47"/>
      <c r="I9338" s="47"/>
      <c r="J9338" s="32"/>
      <c r="K9338" s="47"/>
    </row>
    <row r="9339" spans="1:11" s="48" customFormat="1" x14ac:dyDescent="0.25">
      <c r="A9339" s="45"/>
      <c r="B9339" s="77"/>
      <c r="C9339" s="46"/>
      <c r="D9339" s="46"/>
      <c r="E9339" s="46"/>
      <c r="F9339" s="28"/>
      <c r="G9339" s="47"/>
      <c r="H9339" s="47"/>
      <c r="I9339" s="47"/>
      <c r="J9339" s="32"/>
      <c r="K9339" s="47"/>
    </row>
    <row r="9340" spans="1:11" s="48" customFormat="1" x14ac:dyDescent="0.25">
      <c r="A9340" s="45"/>
      <c r="B9340" s="77"/>
      <c r="C9340" s="46"/>
      <c r="D9340" s="46"/>
      <c r="E9340" s="46"/>
      <c r="F9340" s="28"/>
      <c r="G9340" s="47"/>
      <c r="H9340" s="47"/>
      <c r="I9340" s="47"/>
      <c r="J9340" s="32"/>
      <c r="K9340" s="47"/>
    </row>
    <row r="9341" spans="1:11" s="48" customFormat="1" x14ac:dyDescent="0.25">
      <c r="A9341" s="45"/>
      <c r="B9341" s="77"/>
      <c r="C9341" s="46"/>
      <c r="D9341" s="46"/>
      <c r="E9341" s="46"/>
      <c r="F9341" s="28"/>
      <c r="G9341" s="47"/>
      <c r="H9341" s="47"/>
      <c r="I9341" s="47"/>
      <c r="J9341" s="32"/>
      <c r="K9341" s="47"/>
    </row>
    <row r="9342" spans="1:11" s="48" customFormat="1" x14ac:dyDescent="0.25">
      <c r="A9342" s="45"/>
      <c r="B9342" s="77"/>
      <c r="C9342" s="46"/>
      <c r="D9342" s="46"/>
      <c r="E9342" s="46"/>
      <c r="F9342" s="28"/>
      <c r="G9342" s="47"/>
      <c r="H9342" s="47"/>
      <c r="I9342" s="47"/>
      <c r="J9342" s="32"/>
      <c r="K9342" s="47"/>
    </row>
    <row r="9343" spans="1:11" s="48" customFormat="1" x14ac:dyDescent="0.25">
      <c r="A9343" s="45"/>
      <c r="B9343" s="77"/>
      <c r="C9343" s="46"/>
      <c r="D9343" s="46"/>
      <c r="E9343" s="46"/>
      <c r="F9343" s="28"/>
      <c r="G9343" s="47"/>
      <c r="H9343" s="47"/>
      <c r="I9343" s="47"/>
      <c r="J9343" s="32"/>
      <c r="K9343" s="47"/>
    </row>
    <row r="9344" spans="1:11" s="48" customFormat="1" x14ac:dyDescent="0.25">
      <c r="A9344" s="45"/>
      <c r="B9344" s="77"/>
      <c r="C9344" s="46"/>
      <c r="D9344" s="46"/>
      <c r="E9344" s="46"/>
      <c r="F9344" s="28"/>
      <c r="G9344" s="47"/>
      <c r="H9344" s="47"/>
      <c r="I9344" s="47"/>
      <c r="J9344" s="32"/>
      <c r="K9344" s="47"/>
    </row>
    <row r="9345" spans="1:11" s="48" customFormat="1" x14ac:dyDescent="0.25">
      <c r="A9345" s="45"/>
      <c r="B9345" s="77"/>
      <c r="C9345" s="46"/>
      <c r="D9345" s="46"/>
      <c r="E9345" s="46"/>
      <c r="F9345" s="28"/>
      <c r="G9345" s="47"/>
      <c r="H9345" s="47"/>
      <c r="I9345" s="47"/>
      <c r="J9345" s="32"/>
      <c r="K9345" s="47"/>
    </row>
    <row r="9346" spans="1:11" s="48" customFormat="1" x14ac:dyDescent="0.25">
      <c r="A9346" s="45"/>
      <c r="B9346" s="77"/>
      <c r="C9346" s="46"/>
      <c r="D9346" s="46"/>
      <c r="E9346" s="46"/>
      <c r="F9346" s="28"/>
      <c r="G9346" s="47"/>
      <c r="H9346" s="47"/>
      <c r="I9346" s="47"/>
      <c r="J9346" s="32"/>
      <c r="K9346" s="47"/>
    </row>
    <row r="9347" spans="1:11" s="48" customFormat="1" x14ac:dyDescent="0.25">
      <c r="A9347" s="45"/>
      <c r="B9347" s="77"/>
      <c r="C9347" s="46"/>
      <c r="D9347" s="46"/>
      <c r="E9347" s="46"/>
      <c r="F9347" s="28"/>
      <c r="G9347" s="47"/>
      <c r="H9347" s="47"/>
      <c r="I9347" s="47"/>
      <c r="J9347" s="32"/>
      <c r="K9347" s="47"/>
    </row>
    <row r="9348" spans="1:11" s="48" customFormat="1" x14ac:dyDescent="0.25">
      <c r="A9348" s="45"/>
      <c r="B9348" s="77"/>
      <c r="C9348" s="46"/>
      <c r="D9348" s="46"/>
      <c r="E9348" s="46"/>
      <c r="F9348" s="28"/>
      <c r="G9348" s="47"/>
      <c r="H9348" s="47"/>
      <c r="I9348" s="47"/>
      <c r="J9348" s="32"/>
      <c r="K9348" s="47"/>
    </row>
    <row r="9349" spans="1:11" s="48" customFormat="1" x14ac:dyDescent="0.25">
      <c r="A9349" s="45"/>
      <c r="B9349" s="77"/>
      <c r="C9349" s="46"/>
      <c r="D9349" s="46"/>
      <c r="E9349" s="46"/>
      <c r="F9349" s="28"/>
      <c r="G9349" s="47"/>
      <c r="H9349" s="47"/>
      <c r="I9349" s="47"/>
      <c r="J9349" s="32"/>
      <c r="K9349" s="47"/>
    </row>
    <row r="9350" spans="1:11" s="48" customFormat="1" x14ac:dyDescent="0.25">
      <c r="A9350" s="45"/>
      <c r="B9350" s="77"/>
      <c r="C9350" s="46"/>
      <c r="D9350" s="46"/>
      <c r="E9350" s="46"/>
      <c r="F9350" s="28"/>
      <c r="G9350" s="47"/>
      <c r="H9350" s="47"/>
      <c r="I9350" s="47"/>
      <c r="J9350" s="32"/>
      <c r="K9350" s="47"/>
    </row>
    <row r="9351" spans="1:11" s="48" customFormat="1" x14ac:dyDescent="0.25">
      <c r="A9351" s="45"/>
      <c r="B9351" s="77"/>
      <c r="C9351" s="46"/>
      <c r="D9351" s="46"/>
      <c r="E9351" s="46"/>
      <c r="F9351" s="28"/>
      <c r="G9351" s="47"/>
      <c r="H9351" s="47"/>
      <c r="I9351" s="47"/>
      <c r="J9351" s="32"/>
      <c r="K9351" s="47"/>
    </row>
    <row r="9352" spans="1:11" s="48" customFormat="1" x14ac:dyDescent="0.25">
      <c r="A9352" s="45"/>
      <c r="B9352" s="77"/>
      <c r="C9352" s="46"/>
      <c r="D9352" s="46"/>
      <c r="E9352" s="46"/>
      <c r="F9352" s="28"/>
      <c r="G9352" s="47"/>
      <c r="H9352" s="47"/>
      <c r="I9352" s="47"/>
      <c r="J9352" s="32"/>
      <c r="K9352" s="47"/>
    </row>
    <row r="9353" spans="1:11" s="48" customFormat="1" x14ac:dyDescent="0.25">
      <c r="A9353" s="45"/>
      <c r="B9353" s="77"/>
      <c r="C9353" s="46"/>
      <c r="D9353" s="46"/>
      <c r="E9353" s="46"/>
      <c r="F9353" s="28"/>
      <c r="G9353" s="47"/>
      <c r="H9353" s="47"/>
      <c r="I9353" s="47"/>
      <c r="J9353" s="32"/>
      <c r="K9353" s="47"/>
    </row>
    <row r="9354" spans="1:11" s="48" customFormat="1" x14ac:dyDescent="0.25">
      <c r="A9354" s="45"/>
      <c r="B9354" s="77"/>
      <c r="C9354" s="46"/>
      <c r="D9354" s="46"/>
      <c r="E9354" s="46"/>
      <c r="F9354" s="28"/>
      <c r="G9354" s="47"/>
      <c r="H9354" s="47"/>
      <c r="I9354" s="47"/>
      <c r="J9354" s="32"/>
      <c r="K9354" s="47"/>
    </row>
    <row r="9355" spans="1:11" s="48" customFormat="1" x14ac:dyDescent="0.25">
      <c r="A9355" s="45"/>
      <c r="B9355" s="77"/>
      <c r="C9355" s="46"/>
      <c r="D9355" s="46"/>
      <c r="E9355" s="46"/>
      <c r="F9355" s="28"/>
      <c r="G9355" s="47"/>
      <c r="H9355" s="47"/>
      <c r="I9355" s="47"/>
      <c r="J9355" s="32"/>
      <c r="K9355" s="47"/>
    </row>
    <row r="9356" spans="1:11" s="48" customFormat="1" x14ac:dyDescent="0.25">
      <c r="A9356" s="45"/>
      <c r="B9356" s="77"/>
      <c r="C9356" s="46"/>
      <c r="D9356" s="46"/>
      <c r="E9356" s="46"/>
      <c r="F9356" s="28"/>
      <c r="G9356" s="47"/>
      <c r="H9356" s="47"/>
      <c r="I9356" s="47"/>
      <c r="J9356" s="32"/>
      <c r="K9356" s="47"/>
    </row>
    <row r="9357" spans="1:11" s="48" customFormat="1" x14ac:dyDescent="0.25">
      <c r="A9357" s="45"/>
      <c r="B9357" s="77"/>
      <c r="C9357" s="46"/>
      <c r="D9357" s="46"/>
      <c r="E9357" s="46"/>
      <c r="F9357" s="28"/>
      <c r="G9357" s="47"/>
      <c r="H9357" s="47"/>
      <c r="I9357" s="47"/>
      <c r="J9357" s="32"/>
      <c r="K9357" s="47"/>
    </row>
    <row r="9358" spans="1:11" s="48" customFormat="1" x14ac:dyDescent="0.25">
      <c r="A9358" s="45"/>
      <c r="B9358" s="77"/>
      <c r="C9358" s="46"/>
      <c r="D9358" s="46"/>
      <c r="E9358" s="46"/>
      <c r="F9358" s="28"/>
      <c r="G9358" s="47"/>
      <c r="H9358" s="47"/>
      <c r="I9358" s="47"/>
      <c r="J9358" s="32"/>
      <c r="K9358" s="47"/>
    </row>
    <row r="9359" spans="1:11" s="48" customFormat="1" x14ac:dyDescent="0.25">
      <c r="A9359" s="45"/>
      <c r="B9359" s="77"/>
      <c r="C9359" s="46"/>
      <c r="D9359" s="46"/>
      <c r="E9359" s="46"/>
      <c r="F9359" s="28"/>
      <c r="G9359" s="47"/>
      <c r="H9359" s="47"/>
      <c r="I9359" s="47"/>
      <c r="J9359" s="32"/>
      <c r="K9359" s="47"/>
    </row>
    <row r="9360" spans="1:11" s="48" customFormat="1" x14ac:dyDescent="0.25">
      <c r="A9360" s="45"/>
      <c r="B9360" s="77"/>
      <c r="C9360" s="46"/>
      <c r="D9360" s="46"/>
      <c r="E9360" s="46"/>
      <c r="F9360" s="28"/>
      <c r="G9360" s="47"/>
      <c r="H9360" s="47"/>
      <c r="I9360" s="47"/>
      <c r="J9360" s="32"/>
      <c r="K9360" s="47"/>
    </row>
    <row r="9361" spans="1:11" s="48" customFormat="1" x14ac:dyDescent="0.25">
      <c r="A9361" s="45"/>
      <c r="B9361" s="77"/>
      <c r="C9361" s="46"/>
      <c r="D9361" s="46"/>
      <c r="E9361" s="46"/>
      <c r="F9361" s="28"/>
      <c r="G9361" s="47"/>
      <c r="H9361" s="47"/>
      <c r="I9361" s="47"/>
      <c r="J9361" s="32"/>
      <c r="K9361" s="47"/>
    </row>
    <row r="9362" spans="1:11" s="48" customFormat="1" x14ac:dyDescent="0.25">
      <c r="A9362" s="45"/>
      <c r="B9362" s="77"/>
      <c r="C9362" s="46"/>
      <c r="D9362" s="46"/>
      <c r="E9362" s="46"/>
      <c r="F9362" s="28"/>
      <c r="G9362" s="47"/>
      <c r="H9362" s="47"/>
      <c r="I9362" s="47"/>
      <c r="J9362" s="32"/>
      <c r="K9362" s="47"/>
    </row>
    <row r="9363" spans="1:11" s="48" customFormat="1" x14ac:dyDescent="0.25">
      <c r="A9363" s="45"/>
      <c r="B9363" s="77"/>
      <c r="C9363" s="46"/>
      <c r="D9363" s="46"/>
      <c r="E9363" s="46"/>
      <c r="F9363" s="28"/>
      <c r="G9363" s="47"/>
      <c r="H9363" s="47"/>
      <c r="I9363" s="47"/>
      <c r="J9363" s="32"/>
      <c r="K9363" s="47"/>
    </row>
    <row r="9364" spans="1:11" s="48" customFormat="1" x14ac:dyDescent="0.25">
      <c r="A9364" s="45"/>
      <c r="B9364" s="77"/>
      <c r="C9364" s="46"/>
      <c r="D9364" s="46"/>
      <c r="E9364" s="46"/>
      <c r="F9364" s="28"/>
      <c r="G9364" s="47"/>
      <c r="H9364" s="47"/>
      <c r="I9364" s="47"/>
      <c r="J9364" s="32"/>
      <c r="K9364" s="47"/>
    </row>
    <row r="9365" spans="1:11" s="48" customFormat="1" x14ac:dyDescent="0.25">
      <c r="A9365" s="45"/>
      <c r="B9365" s="77"/>
      <c r="C9365" s="46"/>
      <c r="D9365" s="46"/>
      <c r="E9365" s="46"/>
      <c r="F9365" s="28"/>
      <c r="G9365" s="47"/>
      <c r="H9365" s="47"/>
      <c r="I9365" s="47"/>
      <c r="J9365" s="32"/>
      <c r="K9365" s="47"/>
    </row>
    <row r="9366" spans="1:11" s="48" customFormat="1" x14ac:dyDescent="0.25">
      <c r="A9366" s="45"/>
      <c r="B9366" s="77"/>
      <c r="C9366" s="46"/>
      <c r="D9366" s="46"/>
      <c r="E9366" s="46"/>
      <c r="F9366" s="28"/>
      <c r="G9366" s="47"/>
      <c r="H9366" s="47"/>
      <c r="I9366" s="47"/>
      <c r="J9366" s="32"/>
      <c r="K9366" s="47"/>
    </row>
    <row r="9367" spans="1:11" s="48" customFormat="1" x14ac:dyDescent="0.25">
      <c r="A9367" s="45"/>
      <c r="B9367" s="77"/>
      <c r="C9367" s="46"/>
      <c r="D9367" s="46"/>
      <c r="E9367" s="46"/>
      <c r="F9367" s="28"/>
      <c r="G9367" s="47"/>
      <c r="H9367" s="47"/>
      <c r="I9367" s="47"/>
      <c r="J9367" s="32"/>
      <c r="K9367" s="47"/>
    </row>
    <row r="9368" spans="1:11" s="48" customFormat="1" x14ac:dyDescent="0.25">
      <c r="A9368" s="45"/>
      <c r="B9368" s="77"/>
      <c r="C9368" s="46"/>
      <c r="D9368" s="46"/>
      <c r="E9368" s="46"/>
      <c r="F9368" s="28"/>
      <c r="G9368" s="47"/>
      <c r="H9368" s="47"/>
      <c r="I9368" s="47"/>
      <c r="J9368" s="32"/>
      <c r="K9368" s="47"/>
    </row>
    <row r="9369" spans="1:11" s="48" customFormat="1" x14ac:dyDescent="0.25">
      <c r="A9369" s="45"/>
      <c r="B9369" s="77"/>
      <c r="C9369" s="46"/>
      <c r="D9369" s="46"/>
      <c r="E9369" s="46"/>
      <c r="F9369" s="28"/>
      <c r="G9369" s="47"/>
      <c r="H9369" s="47"/>
      <c r="I9369" s="47"/>
      <c r="J9369" s="32"/>
      <c r="K9369" s="47"/>
    </row>
    <row r="9370" spans="1:11" s="48" customFormat="1" x14ac:dyDescent="0.25">
      <c r="A9370" s="45"/>
      <c r="B9370" s="77"/>
      <c r="C9370" s="46"/>
      <c r="D9370" s="46"/>
      <c r="E9370" s="46"/>
      <c r="F9370" s="28"/>
      <c r="G9370" s="47"/>
      <c r="H9370" s="47"/>
      <c r="I9370" s="47"/>
      <c r="J9370" s="32"/>
      <c r="K9370" s="47"/>
    </row>
    <row r="9371" spans="1:11" s="48" customFormat="1" x14ac:dyDescent="0.25">
      <c r="A9371" s="45"/>
      <c r="B9371" s="77"/>
      <c r="C9371" s="46"/>
      <c r="D9371" s="46"/>
      <c r="E9371" s="46"/>
      <c r="F9371" s="28"/>
      <c r="G9371" s="47"/>
      <c r="H9371" s="47"/>
      <c r="I9371" s="47"/>
      <c r="J9371" s="32"/>
      <c r="K9371" s="47"/>
    </row>
    <row r="9372" spans="1:11" s="48" customFormat="1" x14ac:dyDescent="0.25">
      <c r="A9372" s="45"/>
      <c r="B9372" s="77"/>
      <c r="C9372" s="46"/>
      <c r="D9372" s="46"/>
      <c r="E9372" s="46"/>
      <c r="F9372" s="28"/>
      <c r="G9372" s="47"/>
      <c r="H9372" s="47"/>
      <c r="I9372" s="47"/>
      <c r="J9372" s="32"/>
      <c r="K9372" s="47"/>
    </row>
    <row r="9373" spans="1:11" s="48" customFormat="1" x14ac:dyDescent="0.25">
      <c r="A9373" s="45"/>
      <c r="B9373" s="77"/>
      <c r="C9373" s="46"/>
      <c r="D9373" s="46"/>
      <c r="E9373" s="46"/>
      <c r="F9373" s="28"/>
      <c r="G9373" s="47"/>
      <c r="H9373" s="47"/>
      <c r="I9373" s="47"/>
      <c r="J9373" s="32"/>
      <c r="K9373" s="47"/>
    </row>
    <row r="9374" spans="1:11" s="48" customFormat="1" x14ac:dyDescent="0.25">
      <c r="A9374" s="45"/>
      <c r="B9374" s="77"/>
      <c r="C9374" s="46"/>
      <c r="D9374" s="46"/>
      <c r="E9374" s="46"/>
      <c r="F9374" s="28"/>
      <c r="G9374" s="47"/>
      <c r="H9374" s="47"/>
      <c r="I9374" s="47"/>
      <c r="J9374" s="32"/>
      <c r="K9374" s="47"/>
    </row>
    <row r="9375" spans="1:11" s="48" customFormat="1" x14ac:dyDescent="0.25">
      <c r="A9375" s="45"/>
      <c r="B9375" s="77"/>
      <c r="C9375" s="46"/>
      <c r="D9375" s="46"/>
      <c r="E9375" s="46"/>
      <c r="F9375" s="28"/>
      <c r="G9375" s="47"/>
      <c r="H9375" s="47"/>
      <c r="I9375" s="47"/>
      <c r="J9375" s="32"/>
      <c r="K9375" s="47"/>
    </row>
    <row r="9376" spans="1:11" s="48" customFormat="1" x14ac:dyDescent="0.25">
      <c r="A9376" s="45"/>
      <c r="B9376" s="77"/>
      <c r="C9376" s="46"/>
      <c r="D9376" s="46"/>
      <c r="E9376" s="46"/>
      <c r="F9376" s="28"/>
      <c r="G9376" s="47"/>
      <c r="H9376" s="47"/>
      <c r="I9376" s="47"/>
      <c r="J9376" s="32"/>
      <c r="K9376" s="47"/>
    </row>
    <row r="9377" spans="1:11" s="48" customFormat="1" x14ac:dyDescent="0.25">
      <c r="A9377" s="45"/>
      <c r="B9377" s="77"/>
      <c r="C9377" s="46"/>
      <c r="D9377" s="46"/>
      <c r="E9377" s="46"/>
      <c r="F9377" s="28"/>
      <c r="G9377" s="47"/>
      <c r="H9377" s="47"/>
      <c r="I9377" s="47"/>
      <c r="J9377" s="32"/>
      <c r="K9377" s="47"/>
    </row>
    <row r="9378" spans="1:11" s="48" customFormat="1" x14ac:dyDescent="0.25">
      <c r="A9378" s="45"/>
      <c r="B9378" s="77"/>
      <c r="C9378" s="46"/>
      <c r="D9378" s="46"/>
      <c r="E9378" s="46"/>
      <c r="F9378" s="28"/>
      <c r="G9378" s="47"/>
      <c r="H9378" s="47"/>
      <c r="I9378" s="47"/>
      <c r="J9378" s="32"/>
      <c r="K9378" s="47"/>
    </row>
    <row r="9379" spans="1:11" s="48" customFormat="1" x14ac:dyDescent="0.25">
      <c r="A9379" s="45"/>
      <c r="B9379" s="77"/>
      <c r="C9379" s="46"/>
      <c r="D9379" s="46"/>
      <c r="E9379" s="46"/>
      <c r="F9379" s="28"/>
      <c r="G9379" s="47"/>
      <c r="H9379" s="47"/>
      <c r="I9379" s="47"/>
      <c r="J9379" s="32"/>
      <c r="K9379" s="47"/>
    </row>
    <row r="9380" spans="1:11" s="48" customFormat="1" x14ac:dyDescent="0.25">
      <c r="A9380" s="45"/>
      <c r="B9380" s="77"/>
      <c r="C9380" s="46"/>
      <c r="D9380" s="46"/>
      <c r="E9380" s="46"/>
      <c r="F9380" s="28"/>
      <c r="G9380" s="47"/>
      <c r="H9380" s="47"/>
      <c r="I9380" s="47"/>
      <c r="J9380" s="32"/>
      <c r="K9380" s="47"/>
    </row>
    <row r="9381" spans="1:11" s="48" customFormat="1" x14ac:dyDescent="0.25">
      <c r="A9381" s="45"/>
      <c r="B9381" s="77"/>
      <c r="C9381" s="46"/>
      <c r="D9381" s="46"/>
      <c r="E9381" s="46"/>
      <c r="F9381" s="28"/>
      <c r="G9381" s="47"/>
      <c r="H9381" s="47"/>
      <c r="I9381" s="47"/>
      <c r="J9381" s="32"/>
      <c r="K9381" s="47"/>
    </row>
    <row r="9382" spans="1:11" s="48" customFormat="1" x14ac:dyDescent="0.25">
      <c r="A9382" s="45"/>
      <c r="B9382" s="77"/>
      <c r="C9382" s="46"/>
      <c r="D9382" s="46"/>
      <c r="E9382" s="46"/>
      <c r="F9382" s="28"/>
      <c r="G9382" s="47"/>
      <c r="H9382" s="47"/>
      <c r="I9382" s="47"/>
      <c r="J9382" s="32"/>
      <c r="K9382" s="47"/>
    </row>
    <row r="9383" spans="1:11" s="48" customFormat="1" x14ac:dyDescent="0.25">
      <c r="A9383" s="45"/>
      <c r="B9383" s="77"/>
      <c r="C9383" s="46"/>
      <c r="D9383" s="46"/>
      <c r="E9383" s="46"/>
      <c r="F9383" s="28"/>
      <c r="G9383" s="47"/>
      <c r="H9383" s="47"/>
      <c r="I9383" s="47"/>
      <c r="J9383" s="32"/>
      <c r="K9383" s="47"/>
    </row>
    <row r="9384" spans="1:11" s="48" customFormat="1" x14ac:dyDescent="0.25">
      <c r="A9384" s="45"/>
      <c r="B9384" s="77"/>
      <c r="C9384" s="46"/>
      <c r="D9384" s="46"/>
      <c r="E9384" s="46"/>
      <c r="F9384" s="28"/>
      <c r="G9384" s="47"/>
      <c r="H9384" s="47"/>
      <c r="I9384" s="47"/>
      <c r="J9384" s="32"/>
      <c r="K9384" s="47"/>
    </row>
    <row r="9385" spans="1:11" s="48" customFormat="1" x14ac:dyDescent="0.25">
      <c r="A9385" s="45"/>
      <c r="B9385" s="77"/>
      <c r="C9385" s="46"/>
      <c r="D9385" s="46"/>
      <c r="E9385" s="46"/>
      <c r="F9385" s="28"/>
      <c r="G9385" s="47"/>
      <c r="H9385" s="47"/>
      <c r="I9385" s="47"/>
      <c r="J9385" s="32"/>
      <c r="K9385" s="47"/>
    </row>
    <row r="9386" spans="1:11" s="48" customFormat="1" x14ac:dyDescent="0.25">
      <c r="A9386" s="45"/>
      <c r="B9386" s="77"/>
      <c r="C9386" s="46"/>
      <c r="D9386" s="46"/>
      <c r="E9386" s="46"/>
      <c r="F9386" s="28"/>
      <c r="G9386" s="47"/>
      <c r="H9386" s="47"/>
      <c r="I9386" s="47"/>
      <c r="J9386" s="32"/>
      <c r="K9386" s="47"/>
    </row>
    <row r="9387" spans="1:11" s="48" customFormat="1" x14ac:dyDescent="0.25">
      <c r="A9387" s="45"/>
      <c r="B9387" s="77"/>
      <c r="C9387" s="46"/>
      <c r="D9387" s="46"/>
      <c r="E9387" s="46"/>
      <c r="F9387" s="28"/>
      <c r="G9387" s="47"/>
      <c r="H9387" s="47"/>
      <c r="I9387" s="47"/>
      <c r="J9387" s="32"/>
      <c r="K9387" s="47"/>
    </row>
    <row r="9388" spans="1:11" s="48" customFormat="1" x14ac:dyDescent="0.25">
      <c r="A9388" s="45"/>
      <c r="B9388" s="77"/>
      <c r="C9388" s="46"/>
      <c r="D9388" s="46"/>
      <c r="E9388" s="46"/>
      <c r="F9388" s="28"/>
      <c r="G9388" s="47"/>
      <c r="H9388" s="47"/>
      <c r="I9388" s="47"/>
      <c r="J9388" s="32"/>
      <c r="K9388" s="47"/>
    </row>
    <row r="9389" spans="1:11" s="48" customFormat="1" x14ac:dyDescent="0.25">
      <c r="A9389" s="45"/>
      <c r="B9389" s="77"/>
      <c r="C9389" s="46"/>
      <c r="D9389" s="46"/>
      <c r="E9389" s="46"/>
      <c r="F9389" s="28"/>
      <c r="G9389" s="47"/>
      <c r="H9389" s="47"/>
      <c r="I9389" s="47"/>
      <c r="J9389" s="32"/>
      <c r="K9389" s="47"/>
    </row>
    <row r="9390" spans="1:11" s="48" customFormat="1" x14ac:dyDescent="0.25">
      <c r="A9390" s="45"/>
      <c r="B9390" s="77"/>
      <c r="C9390" s="46"/>
      <c r="D9390" s="46"/>
      <c r="E9390" s="46"/>
      <c r="F9390" s="28"/>
      <c r="G9390" s="47"/>
      <c r="H9390" s="47"/>
      <c r="I9390" s="47"/>
      <c r="J9390" s="32"/>
      <c r="K9390" s="47"/>
    </row>
    <row r="9391" spans="1:11" s="48" customFormat="1" x14ac:dyDescent="0.25">
      <c r="A9391" s="45"/>
      <c r="B9391" s="77"/>
      <c r="C9391" s="46"/>
      <c r="D9391" s="46"/>
      <c r="E9391" s="46"/>
      <c r="F9391" s="28"/>
      <c r="G9391" s="47"/>
      <c r="H9391" s="47"/>
      <c r="I9391" s="47"/>
      <c r="J9391" s="32"/>
      <c r="K9391" s="47"/>
    </row>
    <row r="9392" spans="1:11" s="48" customFormat="1" x14ac:dyDescent="0.25">
      <c r="A9392" s="45"/>
      <c r="B9392" s="77"/>
      <c r="C9392" s="46"/>
      <c r="D9392" s="46"/>
      <c r="E9392" s="46"/>
      <c r="F9392" s="28"/>
      <c r="G9392" s="47"/>
      <c r="H9392" s="47"/>
      <c r="I9392" s="47"/>
      <c r="J9392" s="32"/>
      <c r="K9392" s="47"/>
    </row>
    <row r="9393" spans="1:11" s="48" customFormat="1" x14ac:dyDescent="0.25">
      <c r="A9393" s="45"/>
      <c r="B9393" s="77"/>
      <c r="C9393" s="46"/>
      <c r="D9393" s="46"/>
      <c r="E9393" s="46"/>
      <c r="F9393" s="28"/>
      <c r="G9393" s="47"/>
      <c r="H9393" s="47"/>
      <c r="I9393" s="47"/>
      <c r="J9393" s="32"/>
      <c r="K9393" s="47"/>
    </row>
    <row r="9394" spans="1:11" s="48" customFormat="1" x14ac:dyDescent="0.25">
      <c r="A9394" s="45"/>
      <c r="B9394" s="77"/>
      <c r="C9394" s="46"/>
      <c r="D9394" s="46"/>
      <c r="E9394" s="46"/>
      <c r="F9394" s="28"/>
      <c r="G9394" s="47"/>
      <c r="H9394" s="47"/>
      <c r="I9394" s="47"/>
      <c r="J9394" s="32"/>
      <c r="K9394" s="47"/>
    </row>
    <row r="9395" spans="1:11" s="48" customFormat="1" x14ac:dyDescent="0.25">
      <c r="A9395" s="45"/>
      <c r="B9395" s="77"/>
      <c r="C9395" s="46"/>
      <c r="D9395" s="46"/>
      <c r="E9395" s="46"/>
      <c r="F9395" s="28"/>
      <c r="G9395" s="47"/>
      <c r="H9395" s="47"/>
      <c r="I9395" s="47"/>
      <c r="J9395" s="32"/>
      <c r="K9395" s="47"/>
    </row>
    <row r="9396" spans="1:11" s="48" customFormat="1" x14ac:dyDescent="0.25">
      <c r="A9396" s="45"/>
      <c r="B9396" s="77"/>
      <c r="C9396" s="46"/>
      <c r="D9396" s="46"/>
      <c r="E9396" s="46"/>
      <c r="F9396" s="28"/>
      <c r="G9396" s="47"/>
      <c r="H9396" s="47"/>
      <c r="I9396" s="47"/>
      <c r="J9396" s="32"/>
      <c r="K9396" s="47"/>
    </row>
    <row r="9397" spans="1:11" s="48" customFormat="1" x14ac:dyDescent="0.25">
      <c r="A9397" s="45"/>
      <c r="B9397" s="77"/>
      <c r="C9397" s="46"/>
      <c r="D9397" s="46"/>
      <c r="E9397" s="46"/>
      <c r="F9397" s="28"/>
      <c r="G9397" s="47"/>
      <c r="H9397" s="47"/>
      <c r="I9397" s="47"/>
      <c r="J9397" s="32"/>
      <c r="K9397" s="47"/>
    </row>
    <row r="9398" spans="1:11" s="48" customFormat="1" x14ac:dyDescent="0.25">
      <c r="A9398" s="45"/>
      <c r="B9398" s="77"/>
      <c r="C9398" s="46"/>
      <c r="D9398" s="46"/>
      <c r="E9398" s="46"/>
      <c r="F9398" s="28"/>
      <c r="G9398" s="47"/>
      <c r="H9398" s="47"/>
      <c r="I9398" s="47"/>
      <c r="J9398" s="32"/>
      <c r="K9398" s="47"/>
    </row>
    <row r="9399" spans="1:11" s="48" customFormat="1" x14ac:dyDescent="0.25">
      <c r="A9399" s="45"/>
      <c r="B9399" s="77"/>
      <c r="C9399" s="46"/>
      <c r="D9399" s="46"/>
      <c r="E9399" s="46"/>
      <c r="F9399" s="28"/>
      <c r="G9399" s="47"/>
      <c r="H9399" s="47"/>
      <c r="I9399" s="47"/>
      <c r="J9399" s="32"/>
      <c r="K9399" s="47"/>
    </row>
    <row r="9400" spans="1:11" s="48" customFormat="1" x14ac:dyDescent="0.25">
      <c r="A9400" s="45"/>
      <c r="B9400" s="77"/>
      <c r="C9400" s="46"/>
      <c r="D9400" s="46"/>
      <c r="E9400" s="46"/>
      <c r="F9400" s="28"/>
      <c r="G9400" s="47"/>
      <c r="H9400" s="47"/>
      <c r="I9400" s="47"/>
      <c r="J9400" s="32"/>
      <c r="K9400" s="47"/>
    </row>
    <row r="9401" spans="1:11" s="48" customFormat="1" x14ac:dyDescent="0.25">
      <c r="A9401" s="45"/>
      <c r="B9401" s="77"/>
      <c r="C9401" s="46"/>
      <c r="D9401" s="46"/>
      <c r="E9401" s="46"/>
      <c r="F9401" s="28"/>
      <c r="G9401" s="47"/>
      <c r="H9401" s="47"/>
      <c r="I9401" s="47"/>
      <c r="J9401" s="32"/>
      <c r="K9401" s="47"/>
    </row>
    <row r="9402" spans="1:11" s="48" customFormat="1" x14ac:dyDescent="0.25">
      <c r="A9402" s="45"/>
      <c r="B9402" s="77"/>
      <c r="C9402" s="46"/>
      <c r="D9402" s="46"/>
      <c r="E9402" s="46"/>
      <c r="F9402" s="28"/>
      <c r="G9402" s="47"/>
      <c r="H9402" s="47"/>
      <c r="I9402" s="47"/>
      <c r="J9402" s="32"/>
      <c r="K9402" s="47"/>
    </row>
    <row r="9403" spans="1:11" s="48" customFormat="1" x14ac:dyDescent="0.25">
      <c r="A9403" s="45"/>
      <c r="B9403" s="77"/>
      <c r="C9403" s="46"/>
      <c r="D9403" s="46"/>
      <c r="E9403" s="46"/>
      <c r="F9403" s="28"/>
      <c r="G9403" s="47"/>
      <c r="H9403" s="47"/>
      <c r="I9403" s="47"/>
      <c r="J9403" s="32"/>
      <c r="K9403" s="47"/>
    </row>
    <row r="9404" spans="1:11" s="48" customFormat="1" x14ac:dyDescent="0.25">
      <c r="A9404" s="45"/>
      <c r="B9404" s="77"/>
      <c r="C9404" s="46"/>
      <c r="D9404" s="46"/>
      <c r="E9404" s="46"/>
      <c r="F9404" s="28"/>
      <c r="G9404" s="47"/>
      <c r="H9404" s="47"/>
      <c r="I9404" s="47"/>
      <c r="J9404" s="32"/>
      <c r="K9404" s="47"/>
    </row>
    <row r="9405" spans="1:11" s="48" customFormat="1" x14ac:dyDescent="0.25">
      <c r="A9405" s="45"/>
      <c r="B9405" s="77"/>
      <c r="C9405" s="46"/>
      <c r="D9405" s="46"/>
      <c r="E9405" s="46"/>
      <c r="F9405" s="28"/>
      <c r="G9405" s="47"/>
      <c r="H9405" s="47"/>
      <c r="I9405" s="47"/>
      <c r="J9405" s="32"/>
      <c r="K9405" s="47"/>
    </row>
    <row r="9406" spans="1:11" s="48" customFormat="1" x14ac:dyDescent="0.25">
      <c r="A9406" s="45"/>
      <c r="B9406" s="77"/>
      <c r="C9406" s="46"/>
      <c r="D9406" s="46"/>
      <c r="E9406" s="46"/>
      <c r="F9406" s="28"/>
      <c r="G9406" s="47"/>
      <c r="H9406" s="47"/>
      <c r="I9406" s="47"/>
      <c r="J9406" s="32"/>
      <c r="K9406" s="47"/>
    </row>
    <row r="9407" spans="1:11" s="48" customFormat="1" x14ac:dyDescent="0.25">
      <c r="A9407" s="45"/>
      <c r="B9407" s="77"/>
      <c r="C9407" s="46"/>
      <c r="D9407" s="46"/>
      <c r="E9407" s="46"/>
      <c r="F9407" s="28"/>
      <c r="G9407" s="47"/>
      <c r="H9407" s="47"/>
      <c r="I9407" s="47"/>
      <c r="J9407" s="32"/>
      <c r="K9407" s="47"/>
    </row>
    <row r="9408" spans="1:11" s="48" customFormat="1" x14ac:dyDescent="0.25">
      <c r="A9408" s="45"/>
      <c r="B9408" s="77"/>
      <c r="C9408" s="46"/>
      <c r="D9408" s="46"/>
      <c r="E9408" s="46"/>
      <c r="F9408" s="28"/>
      <c r="G9408" s="47"/>
      <c r="H9408" s="47"/>
      <c r="I9408" s="47"/>
      <c r="J9408" s="32"/>
      <c r="K9408" s="47"/>
    </row>
    <row r="9409" spans="1:11" s="48" customFormat="1" x14ac:dyDescent="0.25">
      <c r="A9409" s="45"/>
      <c r="B9409" s="77"/>
      <c r="C9409" s="46"/>
      <c r="D9409" s="46"/>
      <c r="E9409" s="46"/>
      <c r="F9409" s="28"/>
      <c r="G9409" s="47"/>
      <c r="H9409" s="47"/>
      <c r="I9409" s="47"/>
      <c r="J9409" s="32"/>
      <c r="K9409" s="47"/>
    </row>
    <row r="9410" spans="1:11" s="48" customFormat="1" x14ac:dyDescent="0.25">
      <c r="A9410" s="45"/>
      <c r="B9410" s="77"/>
      <c r="C9410" s="46"/>
      <c r="D9410" s="46"/>
      <c r="E9410" s="46"/>
      <c r="F9410" s="28"/>
      <c r="G9410" s="47"/>
      <c r="H9410" s="47"/>
      <c r="I9410" s="47"/>
      <c r="J9410" s="32"/>
      <c r="K9410" s="47"/>
    </row>
    <row r="9411" spans="1:11" s="48" customFormat="1" x14ac:dyDescent="0.25">
      <c r="A9411" s="45"/>
      <c r="B9411" s="77"/>
      <c r="C9411" s="46"/>
      <c r="D9411" s="46"/>
      <c r="E9411" s="46"/>
      <c r="F9411" s="28"/>
      <c r="G9411" s="47"/>
      <c r="H9411" s="47"/>
      <c r="I9411" s="47"/>
      <c r="J9411" s="32"/>
      <c r="K9411" s="47"/>
    </row>
    <row r="9412" spans="1:11" s="48" customFormat="1" x14ac:dyDescent="0.25">
      <c r="A9412" s="45"/>
      <c r="B9412" s="77"/>
      <c r="C9412" s="46"/>
      <c r="D9412" s="46"/>
      <c r="E9412" s="46"/>
      <c r="F9412" s="28"/>
      <c r="G9412" s="47"/>
      <c r="H9412" s="47"/>
      <c r="I9412" s="47"/>
      <c r="J9412" s="32"/>
      <c r="K9412" s="47"/>
    </row>
    <row r="9413" spans="1:11" s="48" customFormat="1" x14ac:dyDescent="0.25">
      <c r="A9413" s="45"/>
      <c r="B9413" s="77"/>
      <c r="C9413" s="46"/>
      <c r="D9413" s="46"/>
      <c r="E9413" s="46"/>
      <c r="F9413" s="28"/>
      <c r="G9413" s="47"/>
      <c r="H9413" s="47"/>
      <c r="I9413" s="47"/>
      <c r="J9413" s="32"/>
      <c r="K9413" s="47"/>
    </row>
    <row r="9414" spans="1:11" s="48" customFormat="1" x14ac:dyDescent="0.25">
      <c r="A9414" s="45"/>
      <c r="B9414" s="77"/>
      <c r="C9414" s="46"/>
      <c r="D9414" s="46"/>
      <c r="E9414" s="46"/>
      <c r="F9414" s="28"/>
      <c r="G9414" s="47"/>
      <c r="H9414" s="47"/>
      <c r="I9414" s="47"/>
      <c r="J9414" s="32"/>
      <c r="K9414" s="47"/>
    </row>
    <row r="9415" spans="1:11" s="48" customFormat="1" x14ac:dyDescent="0.25">
      <c r="A9415" s="45"/>
      <c r="B9415" s="77"/>
      <c r="C9415" s="46"/>
      <c r="D9415" s="46"/>
      <c r="E9415" s="46"/>
      <c r="F9415" s="28"/>
      <c r="G9415" s="47"/>
      <c r="H9415" s="47"/>
      <c r="I9415" s="47"/>
      <c r="J9415" s="32"/>
      <c r="K9415" s="47"/>
    </row>
    <row r="9416" spans="1:11" s="48" customFormat="1" x14ac:dyDescent="0.25">
      <c r="A9416" s="45"/>
      <c r="B9416" s="77"/>
      <c r="C9416" s="46"/>
      <c r="D9416" s="46"/>
      <c r="E9416" s="46"/>
      <c r="F9416" s="28"/>
      <c r="G9416" s="47"/>
      <c r="H9416" s="47"/>
      <c r="I9416" s="47"/>
      <c r="J9416" s="32"/>
      <c r="K9416" s="47"/>
    </row>
    <row r="9417" spans="1:11" s="48" customFormat="1" x14ac:dyDescent="0.25">
      <c r="A9417" s="45"/>
      <c r="B9417" s="77"/>
      <c r="C9417" s="46"/>
      <c r="D9417" s="46"/>
      <c r="E9417" s="46"/>
      <c r="F9417" s="28"/>
      <c r="G9417" s="47"/>
      <c r="H9417" s="47"/>
      <c r="I9417" s="47"/>
      <c r="J9417" s="32"/>
      <c r="K9417" s="47"/>
    </row>
    <row r="9418" spans="1:11" s="48" customFormat="1" x14ac:dyDescent="0.25">
      <c r="A9418" s="45"/>
      <c r="B9418" s="77"/>
      <c r="C9418" s="46"/>
      <c r="D9418" s="46"/>
      <c r="E9418" s="46"/>
      <c r="F9418" s="28"/>
      <c r="G9418" s="47"/>
      <c r="H9418" s="47"/>
      <c r="I9418" s="47"/>
      <c r="J9418" s="32"/>
      <c r="K9418" s="47"/>
    </row>
    <row r="9419" spans="1:11" s="48" customFormat="1" x14ac:dyDescent="0.25">
      <c r="A9419" s="45"/>
      <c r="B9419" s="77"/>
      <c r="C9419" s="46"/>
      <c r="D9419" s="46"/>
      <c r="E9419" s="46"/>
      <c r="F9419" s="28"/>
      <c r="G9419" s="47"/>
      <c r="H9419" s="47"/>
      <c r="I9419" s="47"/>
      <c r="J9419" s="32"/>
      <c r="K9419" s="47"/>
    </row>
    <row r="9420" spans="1:11" s="48" customFormat="1" x14ac:dyDescent="0.25">
      <c r="A9420" s="45"/>
      <c r="B9420" s="77"/>
      <c r="C9420" s="46"/>
      <c r="D9420" s="46"/>
      <c r="E9420" s="46"/>
      <c r="F9420" s="28"/>
      <c r="G9420" s="47"/>
      <c r="H9420" s="47"/>
      <c r="I9420" s="47"/>
      <c r="J9420" s="32"/>
      <c r="K9420" s="47"/>
    </row>
    <row r="9421" spans="1:11" s="48" customFormat="1" x14ac:dyDescent="0.25">
      <c r="A9421" s="45"/>
      <c r="B9421" s="77"/>
      <c r="C9421" s="46"/>
      <c r="D9421" s="46"/>
      <c r="E9421" s="46"/>
      <c r="F9421" s="28"/>
      <c r="G9421" s="47"/>
      <c r="H9421" s="47"/>
      <c r="I9421" s="47"/>
      <c r="J9421" s="32"/>
      <c r="K9421" s="47"/>
    </row>
    <row r="9422" spans="1:11" s="48" customFormat="1" x14ac:dyDescent="0.25">
      <c r="A9422" s="45"/>
      <c r="B9422" s="77"/>
      <c r="C9422" s="46"/>
      <c r="D9422" s="46"/>
      <c r="E9422" s="46"/>
      <c r="F9422" s="28"/>
      <c r="G9422" s="47"/>
      <c r="H9422" s="47"/>
      <c r="I9422" s="47"/>
      <c r="J9422" s="32"/>
      <c r="K9422" s="47"/>
    </row>
    <row r="9423" spans="1:11" s="48" customFormat="1" x14ac:dyDescent="0.25">
      <c r="A9423" s="45"/>
      <c r="B9423" s="77"/>
      <c r="C9423" s="46"/>
      <c r="D9423" s="46"/>
      <c r="E9423" s="46"/>
      <c r="F9423" s="28"/>
      <c r="G9423" s="47"/>
      <c r="H9423" s="47"/>
      <c r="I9423" s="47"/>
      <c r="J9423" s="32"/>
      <c r="K9423" s="47"/>
    </row>
    <row r="9424" spans="1:11" s="48" customFormat="1" x14ac:dyDescent="0.25">
      <c r="A9424" s="45"/>
      <c r="B9424" s="77"/>
      <c r="C9424" s="46"/>
      <c r="D9424" s="46"/>
      <c r="E9424" s="46"/>
      <c r="F9424" s="28"/>
      <c r="G9424" s="47"/>
      <c r="H9424" s="47"/>
      <c r="I9424" s="47"/>
      <c r="J9424" s="32"/>
      <c r="K9424" s="47"/>
    </row>
    <row r="9425" spans="1:11" s="48" customFormat="1" x14ac:dyDescent="0.25">
      <c r="A9425" s="45"/>
      <c r="B9425" s="77"/>
      <c r="C9425" s="46"/>
      <c r="D9425" s="46"/>
      <c r="E9425" s="46"/>
      <c r="F9425" s="28"/>
      <c r="G9425" s="47"/>
      <c r="H9425" s="47"/>
      <c r="I9425" s="47"/>
      <c r="J9425" s="32"/>
      <c r="K9425" s="47"/>
    </row>
    <row r="9426" spans="1:11" s="48" customFormat="1" x14ac:dyDescent="0.25">
      <c r="A9426" s="45"/>
      <c r="B9426" s="77"/>
      <c r="C9426" s="46"/>
      <c r="D9426" s="46"/>
      <c r="E9426" s="46"/>
      <c r="F9426" s="28"/>
      <c r="G9426" s="47"/>
      <c r="H9426" s="47"/>
      <c r="I9426" s="47"/>
      <c r="J9426" s="32"/>
      <c r="K9426" s="47"/>
    </row>
    <row r="9427" spans="1:11" s="48" customFormat="1" x14ac:dyDescent="0.25">
      <c r="A9427" s="45"/>
      <c r="B9427" s="77"/>
      <c r="C9427" s="46"/>
      <c r="D9427" s="46"/>
      <c r="E9427" s="46"/>
      <c r="F9427" s="28"/>
      <c r="G9427" s="47"/>
      <c r="H9427" s="47"/>
      <c r="I9427" s="47"/>
      <c r="J9427" s="32"/>
      <c r="K9427" s="47"/>
    </row>
    <row r="9428" spans="1:11" s="48" customFormat="1" x14ac:dyDescent="0.25">
      <c r="A9428" s="45"/>
      <c r="B9428" s="77"/>
      <c r="C9428" s="46"/>
      <c r="D9428" s="46"/>
      <c r="E9428" s="46"/>
      <c r="F9428" s="28"/>
      <c r="G9428" s="47"/>
      <c r="H9428" s="47"/>
      <c r="I9428" s="47"/>
      <c r="J9428" s="32"/>
      <c r="K9428" s="47"/>
    </row>
    <row r="9429" spans="1:11" s="48" customFormat="1" x14ac:dyDescent="0.25">
      <c r="A9429" s="45"/>
      <c r="B9429" s="77"/>
      <c r="C9429" s="46"/>
      <c r="D9429" s="46"/>
      <c r="E9429" s="46"/>
      <c r="F9429" s="28"/>
      <c r="G9429" s="47"/>
      <c r="H9429" s="47"/>
      <c r="I9429" s="47"/>
      <c r="J9429" s="32"/>
      <c r="K9429" s="47"/>
    </row>
    <row r="9430" spans="1:11" s="48" customFormat="1" x14ac:dyDescent="0.25">
      <c r="A9430" s="45"/>
      <c r="B9430" s="77"/>
      <c r="C9430" s="46"/>
      <c r="D9430" s="46"/>
      <c r="E9430" s="46"/>
      <c r="F9430" s="28"/>
      <c r="G9430" s="47"/>
      <c r="H9430" s="47"/>
      <c r="I9430" s="47"/>
      <c r="J9430" s="32"/>
      <c r="K9430" s="47"/>
    </row>
    <row r="9431" spans="1:11" s="48" customFormat="1" x14ac:dyDescent="0.25">
      <c r="A9431" s="45"/>
      <c r="B9431" s="77"/>
      <c r="C9431" s="46"/>
      <c r="D9431" s="46"/>
      <c r="E9431" s="46"/>
      <c r="F9431" s="28"/>
      <c r="G9431" s="47"/>
      <c r="H9431" s="47"/>
      <c r="I9431" s="47"/>
      <c r="J9431" s="32"/>
      <c r="K9431" s="47"/>
    </row>
    <row r="9432" spans="1:11" s="48" customFormat="1" x14ac:dyDescent="0.25">
      <c r="A9432" s="45"/>
      <c r="B9432" s="77"/>
      <c r="C9432" s="46"/>
      <c r="D9432" s="46"/>
      <c r="E9432" s="46"/>
      <c r="F9432" s="28"/>
      <c r="G9432" s="47"/>
      <c r="H9432" s="47"/>
      <c r="I9432" s="47"/>
      <c r="J9432" s="32"/>
      <c r="K9432" s="47"/>
    </row>
    <row r="9433" spans="1:11" s="48" customFormat="1" x14ac:dyDescent="0.25">
      <c r="A9433" s="45"/>
      <c r="B9433" s="77"/>
      <c r="C9433" s="46"/>
      <c r="D9433" s="46"/>
      <c r="E9433" s="46"/>
      <c r="F9433" s="28"/>
      <c r="G9433" s="47"/>
      <c r="H9433" s="47"/>
      <c r="I9433" s="47"/>
      <c r="J9433" s="32"/>
      <c r="K9433" s="47"/>
    </row>
    <row r="9434" spans="1:11" s="48" customFormat="1" x14ac:dyDescent="0.25">
      <c r="A9434" s="45"/>
      <c r="B9434" s="77"/>
      <c r="C9434" s="46"/>
      <c r="D9434" s="46"/>
      <c r="E9434" s="46"/>
      <c r="F9434" s="28"/>
      <c r="G9434" s="47"/>
      <c r="H9434" s="47"/>
      <c r="I9434" s="47"/>
      <c r="J9434" s="32"/>
      <c r="K9434" s="47"/>
    </row>
    <row r="9435" spans="1:11" s="48" customFormat="1" x14ac:dyDescent="0.25">
      <c r="A9435" s="45"/>
      <c r="B9435" s="77"/>
      <c r="C9435" s="46"/>
      <c r="D9435" s="46"/>
      <c r="E9435" s="46"/>
      <c r="F9435" s="28"/>
      <c r="G9435" s="47"/>
      <c r="H9435" s="47"/>
      <c r="I9435" s="47"/>
      <c r="J9435" s="32"/>
      <c r="K9435" s="47"/>
    </row>
    <row r="9436" spans="1:11" s="48" customFormat="1" x14ac:dyDescent="0.25">
      <c r="A9436" s="45"/>
      <c r="B9436" s="77"/>
      <c r="C9436" s="46"/>
      <c r="D9436" s="46"/>
      <c r="E9436" s="46"/>
      <c r="F9436" s="28"/>
      <c r="G9436" s="47"/>
      <c r="H9436" s="47"/>
      <c r="I9436" s="47"/>
      <c r="J9436" s="32"/>
      <c r="K9436" s="47"/>
    </row>
    <row r="9437" spans="1:11" s="48" customFormat="1" x14ac:dyDescent="0.25">
      <c r="A9437" s="45"/>
      <c r="B9437" s="77"/>
      <c r="C9437" s="46"/>
      <c r="D9437" s="46"/>
      <c r="E9437" s="46"/>
      <c r="F9437" s="28"/>
      <c r="G9437" s="47"/>
      <c r="H9437" s="47"/>
      <c r="I9437" s="47"/>
      <c r="J9437" s="32"/>
      <c r="K9437" s="47"/>
    </row>
    <row r="9438" spans="1:11" s="48" customFormat="1" x14ac:dyDescent="0.25">
      <c r="A9438" s="45"/>
      <c r="B9438" s="77"/>
      <c r="C9438" s="46"/>
      <c r="D9438" s="46"/>
      <c r="E9438" s="46"/>
      <c r="F9438" s="28"/>
      <c r="G9438" s="47"/>
      <c r="H9438" s="47"/>
      <c r="I9438" s="47"/>
      <c r="J9438" s="32"/>
      <c r="K9438" s="47"/>
    </row>
    <row r="9439" spans="1:11" s="48" customFormat="1" x14ac:dyDescent="0.25">
      <c r="A9439" s="45"/>
      <c r="B9439" s="77"/>
      <c r="C9439" s="46"/>
      <c r="D9439" s="46"/>
      <c r="E9439" s="46"/>
      <c r="F9439" s="28"/>
      <c r="G9439" s="47"/>
      <c r="H9439" s="47"/>
      <c r="I9439" s="47"/>
      <c r="J9439" s="32"/>
      <c r="K9439" s="47"/>
    </row>
    <row r="9440" spans="1:11" s="48" customFormat="1" x14ac:dyDescent="0.25">
      <c r="A9440" s="45"/>
      <c r="B9440" s="77"/>
      <c r="C9440" s="46"/>
      <c r="D9440" s="46"/>
      <c r="E9440" s="46"/>
      <c r="F9440" s="28"/>
      <c r="G9440" s="47"/>
      <c r="H9440" s="47"/>
      <c r="I9440" s="47"/>
      <c r="J9440" s="32"/>
      <c r="K9440" s="47"/>
    </row>
    <row r="9441" spans="1:11" s="48" customFormat="1" x14ac:dyDescent="0.25">
      <c r="A9441" s="45"/>
      <c r="B9441" s="77"/>
      <c r="C9441" s="46"/>
      <c r="D9441" s="46"/>
      <c r="E9441" s="46"/>
      <c r="F9441" s="28"/>
      <c r="G9441" s="47"/>
      <c r="H9441" s="47"/>
      <c r="I9441" s="47"/>
      <c r="J9441" s="32"/>
      <c r="K9441" s="47"/>
    </row>
    <row r="9442" spans="1:11" s="48" customFormat="1" x14ac:dyDescent="0.25">
      <c r="A9442" s="45"/>
      <c r="B9442" s="77"/>
      <c r="C9442" s="46"/>
      <c r="D9442" s="46"/>
      <c r="E9442" s="46"/>
      <c r="F9442" s="28"/>
      <c r="G9442" s="47"/>
      <c r="H9442" s="47"/>
      <c r="I9442" s="47"/>
      <c r="J9442" s="32"/>
      <c r="K9442" s="47"/>
    </row>
    <row r="9443" spans="1:11" s="48" customFormat="1" x14ac:dyDescent="0.25">
      <c r="A9443" s="45"/>
      <c r="B9443" s="77"/>
      <c r="C9443" s="46"/>
      <c r="D9443" s="46"/>
      <c r="E9443" s="46"/>
      <c r="F9443" s="28"/>
      <c r="G9443" s="47"/>
      <c r="H9443" s="47"/>
      <c r="I9443" s="47"/>
      <c r="J9443" s="32"/>
      <c r="K9443" s="47"/>
    </row>
    <row r="9444" spans="1:11" s="48" customFormat="1" x14ac:dyDescent="0.25">
      <c r="A9444" s="45"/>
      <c r="B9444" s="77"/>
      <c r="C9444" s="46"/>
      <c r="D9444" s="46"/>
      <c r="E9444" s="46"/>
      <c r="F9444" s="28"/>
      <c r="G9444" s="47"/>
      <c r="H9444" s="47"/>
      <c r="I9444" s="47"/>
      <c r="J9444" s="32"/>
      <c r="K9444" s="47"/>
    </row>
    <row r="9445" spans="1:11" s="48" customFormat="1" x14ac:dyDescent="0.25">
      <c r="A9445" s="45"/>
      <c r="B9445" s="77"/>
      <c r="C9445" s="46"/>
      <c r="D9445" s="46"/>
      <c r="E9445" s="46"/>
      <c r="F9445" s="28"/>
      <c r="G9445" s="47"/>
      <c r="H9445" s="47"/>
      <c r="I9445" s="47"/>
      <c r="J9445" s="32"/>
      <c r="K9445" s="47"/>
    </row>
    <row r="9446" spans="1:11" s="48" customFormat="1" x14ac:dyDescent="0.25">
      <c r="A9446" s="45"/>
      <c r="B9446" s="77"/>
      <c r="C9446" s="46"/>
      <c r="D9446" s="46"/>
      <c r="E9446" s="46"/>
      <c r="F9446" s="28"/>
      <c r="G9446" s="47"/>
      <c r="H9446" s="47"/>
      <c r="I9446" s="47"/>
      <c r="J9446" s="32"/>
      <c r="K9446" s="47"/>
    </row>
    <row r="9447" spans="1:11" s="48" customFormat="1" x14ac:dyDescent="0.25">
      <c r="A9447" s="45"/>
      <c r="B9447" s="77"/>
      <c r="C9447" s="46"/>
      <c r="D9447" s="46"/>
      <c r="E9447" s="46"/>
      <c r="F9447" s="28"/>
      <c r="G9447" s="47"/>
      <c r="H9447" s="47"/>
      <c r="I9447" s="47"/>
      <c r="J9447" s="32"/>
      <c r="K9447" s="47"/>
    </row>
    <row r="9448" spans="1:11" s="48" customFormat="1" x14ac:dyDescent="0.25">
      <c r="A9448" s="45"/>
      <c r="B9448" s="77"/>
      <c r="C9448" s="46"/>
      <c r="D9448" s="46"/>
      <c r="E9448" s="46"/>
      <c r="F9448" s="28"/>
      <c r="G9448" s="47"/>
      <c r="H9448" s="47"/>
      <c r="I9448" s="47"/>
      <c r="J9448" s="32"/>
      <c r="K9448" s="47"/>
    </row>
    <row r="9449" spans="1:11" s="48" customFormat="1" x14ac:dyDescent="0.25">
      <c r="A9449" s="45"/>
      <c r="B9449" s="77"/>
      <c r="C9449" s="46"/>
      <c r="D9449" s="46"/>
      <c r="E9449" s="46"/>
      <c r="F9449" s="28"/>
      <c r="G9449" s="47"/>
      <c r="H9449" s="47"/>
      <c r="I9449" s="47"/>
      <c r="J9449" s="32"/>
      <c r="K9449" s="47"/>
    </row>
    <row r="9450" spans="1:11" s="48" customFormat="1" x14ac:dyDescent="0.25">
      <c r="A9450" s="45"/>
      <c r="B9450" s="77"/>
      <c r="C9450" s="46"/>
      <c r="D9450" s="46"/>
      <c r="E9450" s="46"/>
      <c r="F9450" s="28"/>
      <c r="G9450" s="47"/>
      <c r="H9450" s="47"/>
      <c r="I9450" s="47"/>
      <c r="J9450" s="32"/>
      <c r="K9450" s="47"/>
    </row>
    <row r="9451" spans="1:11" s="48" customFormat="1" x14ac:dyDescent="0.25">
      <c r="A9451" s="45"/>
      <c r="B9451" s="77"/>
      <c r="C9451" s="46"/>
      <c r="D9451" s="46"/>
      <c r="E9451" s="46"/>
      <c r="F9451" s="28"/>
      <c r="G9451" s="47"/>
      <c r="H9451" s="47"/>
      <c r="I9451" s="47"/>
      <c r="J9451" s="32"/>
      <c r="K9451" s="47"/>
    </row>
    <row r="9452" spans="1:11" s="48" customFormat="1" x14ac:dyDescent="0.25">
      <c r="A9452" s="45"/>
      <c r="B9452" s="77"/>
      <c r="C9452" s="46"/>
      <c r="D9452" s="46"/>
      <c r="E9452" s="46"/>
      <c r="F9452" s="28"/>
      <c r="G9452" s="47"/>
      <c r="H9452" s="47"/>
      <c r="I9452" s="47"/>
      <c r="J9452" s="32"/>
      <c r="K9452" s="47"/>
    </row>
    <row r="9453" spans="1:11" s="48" customFormat="1" x14ac:dyDescent="0.25">
      <c r="A9453" s="45"/>
      <c r="B9453" s="77"/>
      <c r="C9453" s="46"/>
      <c r="D9453" s="46"/>
      <c r="E9453" s="46"/>
      <c r="F9453" s="28"/>
      <c r="G9453" s="47"/>
      <c r="H9453" s="47"/>
      <c r="I9453" s="47"/>
      <c r="J9453" s="32"/>
      <c r="K9453" s="47"/>
    </row>
    <row r="9454" spans="1:11" s="48" customFormat="1" x14ac:dyDescent="0.25">
      <c r="A9454" s="45"/>
      <c r="B9454" s="77"/>
      <c r="C9454" s="46"/>
      <c r="D9454" s="46"/>
      <c r="E9454" s="46"/>
      <c r="F9454" s="28"/>
      <c r="G9454" s="47"/>
      <c r="H9454" s="47"/>
      <c r="I9454" s="47"/>
      <c r="J9454" s="32"/>
      <c r="K9454" s="47"/>
    </row>
    <row r="9455" spans="1:11" s="48" customFormat="1" x14ac:dyDescent="0.25">
      <c r="A9455" s="45"/>
      <c r="B9455" s="77"/>
      <c r="C9455" s="46"/>
      <c r="D9455" s="46"/>
      <c r="E9455" s="46"/>
      <c r="F9455" s="28"/>
      <c r="G9455" s="47"/>
      <c r="H9455" s="47"/>
      <c r="I9455" s="47"/>
      <c r="J9455" s="32"/>
      <c r="K9455" s="47"/>
    </row>
    <row r="9456" spans="1:11" s="48" customFormat="1" x14ac:dyDescent="0.25">
      <c r="A9456" s="45"/>
      <c r="B9456" s="77"/>
      <c r="C9456" s="46"/>
      <c r="D9456" s="46"/>
      <c r="E9456" s="46"/>
      <c r="F9456" s="28"/>
      <c r="G9456" s="47"/>
      <c r="H9456" s="47"/>
      <c r="I9456" s="47"/>
      <c r="J9456" s="32"/>
      <c r="K9456" s="47"/>
    </row>
    <row r="9457" spans="1:11" s="48" customFormat="1" x14ac:dyDescent="0.25">
      <c r="A9457" s="45"/>
      <c r="B9457" s="77"/>
      <c r="C9457" s="46"/>
      <c r="D9457" s="46"/>
      <c r="E9457" s="46"/>
      <c r="F9457" s="28"/>
      <c r="G9457" s="47"/>
      <c r="H9457" s="47"/>
      <c r="I9457" s="47"/>
      <c r="J9457" s="32"/>
      <c r="K9457" s="47"/>
    </row>
    <row r="9458" spans="1:11" s="48" customFormat="1" x14ac:dyDescent="0.25">
      <c r="A9458" s="45"/>
      <c r="B9458" s="77"/>
      <c r="C9458" s="46"/>
      <c r="D9458" s="46"/>
      <c r="E9458" s="46"/>
      <c r="F9458" s="28"/>
      <c r="G9458" s="47"/>
      <c r="H9458" s="47"/>
      <c r="I9458" s="47"/>
      <c r="J9458" s="32"/>
      <c r="K9458" s="47"/>
    </row>
    <row r="9459" spans="1:11" s="48" customFormat="1" x14ac:dyDescent="0.25">
      <c r="A9459" s="45"/>
      <c r="B9459" s="77"/>
      <c r="C9459" s="46"/>
      <c r="D9459" s="46"/>
      <c r="E9459" s="46"/>
      <c r="F9459" s="28"/>
      <c r="G9459" s="47"/>
      <c r="H9459" s="47"/>
      <c r="I9459" s="47"/>
      <c r="J9459" s="32"/>
      <c r="K9459" s="47"/>
    </row>
    <row r="9460" spans="1:11" s="48" customFormat="1" x14ac:dyDescent="0.25">
      <c r="A9460" s="45"/>
      <c r="B9460" s="77"/>
      <c r="C9460" s="46"/>
      <c r="D9460" s="46"/>
      <c r="E9460" s="46"/>
      <c r="F9460" s="28"/>
      <c r="G9460" s="47"/>
      <c r="H9460" s="47"/>
      <c r="I9460" s="47"/>
      <c r="J9460" s="32"/>
      <c r="K9460" s="47"/>
    </row>
    <row r="9461" spans="1:11" s="48" customFormat="1" x14ac:dyDescent="0.25">
      <c r="A9461" s="45"/>
      <c r="B9461" s="77"/>
      <c r="C9461" s="46"/>
      <c r="D9461" s="46"/>
      <c r="E9461" s="46"/>
      <c r="F9461" s="28"/>
      <c r="G9461" s="47"/>
      <c r="H9461" s="47"/>
      <c r="I9461" s="47"/>
      <c r="J9461" s="32"/>
      <c r="K9461" s="47"/>
    </row>
    <row r="9462" spans="1:11" s="48" customFormat="1" x14ac:dyDescent="0.25">
      <c r="A9462" s="45"/>
      <c r="B9462" s="77"/>
      <c r="C9462" s="46"/>
      <c r="D9462" s="46"/>
      <c r="E9462" s="46"/>
      <c r="F9462" s="28"/>
      <c r="G9462" s="47"/>
      <c r="H9462" s="47"/>
      <c r="I9462" s="47"/>
      <c r="J9462" s="32"/>
      <c r="K9462" s="47"/>
    </row>
    <row r="9463" spans="1:11" s="48" customFormat="1" x14ac:dyDescent="0.25">
      <c r="A9463" s="45"/>
      <c r="B9463" s="77"/>
      <c r="C9463" s="46"/>
      <c r="D9463" s="46"/>
      <c r="E9463" s="46"/>
      <c r="F9463" s="28"/>
      <c r="G9463" s="47"/>
      <c r="H9463" s="47"/>
      <c r="I9463" s="47"/>
      <c r="J9463" s="32"/>
      <c r="K9463" s="47"/>
    </row>
    <row r="9464" spans="1:11" s="48" customFormat="1" x14ac:dyDescent="0.25">
      <c r="A9464" s="45"/>
      <c r="B9464" s="77"/>
      <c r="C9464" s="46"/>
      <c r="D9464" s="46"/>
      <c r="E9464" s="46"/>
      <c r="F9464" s="28"/>
      <c r="G9464" s="47"/>
      <c r="H9464" s="47"/>
      <c r="I9464" s="47"/>
      <c r="J9464" s="32"/>
      <c r="K9464" s="47"/>
    </row>
    <row r="9465" spans="1:11" s="48" customFormat="1" x14ac:dyDescent="0.25">
      <c r="A9465" s="45"/>
      <c r="B9465" s="77"/>
      <c r="C9465" s="46"/>
      <c r="D9465" s="46"/>
      <c r="E9465" s="46"/>
      <c r="F9465" s="28"/>
      <c r="G9465" s="47"/>
      <c r="H9465" s="47"/>
      <c r="I9465" s="47"/>
      <c r="J9465" s="32"/>
      <c r="K9465" s="47"/>
    </row>
    <row r="9466" spans="1:11" s="48" customFormat="1" x14ac:dyDescent="0.25">
      <c r="A9466" s="45"/>
      <c r="B9466" s="77"/>
      <c r="C9466" s="46"/>
      <c r="D9466" s="46"/>
      <c r="E9466" s="46"/>
      <c r="F9466" s="28"/>
      <c r="G9466" s="47"/>
      <c r="H9466" s="47"/>
      <c r="I9466" s="47"/>
      <c r="J9466" s="32"/>
      <c r="K9466" s="47"/>
    </row>
    <row r="9467" spans="1:11" s="48" customFormat="1" x14ac:dyDescent="0.25">
      <c r="A9467" s="45"/>
      <c r="B9467" s="77"/>
      <c r="C9467" s="46"/>
      <c r="D9467" s="46"/>
      <c r="E9467" s="46"/>
      <c r="F9467" s="28"/>
      <c r="G9467" s="47"/>
      <c r="H9467" s="47"/>
      <c r="I9467" s="47"/>
      <c r="J9467" s="32"/>
      <c r="K9467" s="47"/>
    </row>
    <row r="9468" spans="1:11" s="48" customFormat="1" x14ac:dyDescent="0.25">
      <c r="A9468" s="45"/>
      <c r="B9468" s="77"/>
      <c r="C9468" s="46"/>
      <c r="D9468" s="46"/>
      <c r="E9468" s="46"/>
      <c r="F9468" s="28"/>
      <c r="G9468" s="47"/>
      <c r="H9468" s="47"/>
      <c r="I9468" s="47"/>
      <c r="J9468" s="32"/>
      <c r="K9468" s="47"/>
    </row>
    <row r="9469" spans="1:11" s="48" customFormat="1" x14ac:dyDescent="0.25">
      <c r="A9469" s="45"/>
      <c r="B9469" s="77"/>
      <c r="C9469" s="46"/>
      <c r="D9469" s="46"/>
      <c r="E9469" s="46"/>
      <c r="F9469" s="28"/>
      <c r="G9469" s="47"/>
      <c r="H9469" s="47"/>
      <c r="I9469" s="47"/>
      <c r="J9469" s="32"/>
      <c r="K9469" s="47"/>
    </row>
    <row r="9470" spans="1:11" s="48" customFormat="1" x14ac:dyDescent="0.25">
      <c r="A9470" s="45"/>
      <c r="B9470" s="77"/>
      <c r="C9470" s="46"/>
      <c r="D9470" s="46"/>
      <c r="E9470" s="46"/>
      <c r="F9470" s="28"/>
      <c r="G9470" s="47"/>
      <c r="H9470" s="47"/>
      <c r="I9470" s="47"/>
      <c r="J9470" s="32"/>
      <c r="K9470" s="47"/>
    </row>
    <row r="9471" spans="1:11" s="48" customFormat="1" x14ac:dyDescent="0.25">
      <c r="A9471" s="45"/>
      <c r="B9471" s="77"/>
      <c r="C9471" s="46"/>
      <c r="D9471" s="46"/>
      <c r="E9471" s="46"/>
      <c r="F9471" s="28"/>
      <c r="G9471" s="47"/>
      <c r="H9471" s="47"/>
      <c r="I9471" s="47"/>
      <c r="J9471" s="32"/>
      <c r="K9471" s="47"/>
    </row>
    <row r="9472" spans="1:11" s="48" customFormat="1" x14ac:dyDescent="0.25">
      <c r="A9472" s="45"/>
      <c r="B9472" s="77"/>
      <c r="C9472" s="46"/>
      <c r="D9472" s="46"/>
      <c r="E9472" s="46"/>
      <c r="F9472" s="28"/>
      <c r="G9472" s="47"/>
      <c r="H9472" s="47"/>
      <c r="I9472" s="47"/>
      <c r="J9472" s="32"/>
      <c r="K9472" s="47"/>
    </row>
    <row r="9473" spans="1:11" s="48" customFormat="1" x14ac:dyDescent="0.25">
      <c r="A9473" s="45"/>
      <c r="B9473" s="77"/>
      <c r="C9473" s="46"/>
      <c r="D9473" s="46"/>
      <c r="E9473" s="46"/>
      <c r="F9473" s="28"/>
      <c r="G9473" s="47"/>
      <c r="H9473" s="47"/>
      <c r="I9473" s="47"/>
      <c r="J9473" s="32"/>
      <c r="K9473" s="47"/>
    </row>
    <row r="9474" spans="1:11" s="48" customFormat="1" x14ac:dyDescent="0.25">
      <c r="A9474" s="45"/>
      <c r="B9474" s="77"/>
      <c r="C9474" s="46"/>
      <c r="D9474" s="46"/>
      <c r="E9474" s="46"/>
      <c r="F9474" s="28"/>
      <c r="G9474" s="47"/>
      <c r="H9474" s="47"/>
      <c r="I9474" s="47"/>
      <c r="J9474" s="32"/>
      <c r="K9474" s="47"/>
    </row>
    <row r="9475" spans="1:11" s="48" customFormat="1" x14ac:dyDescent="0.25">
      <c r="A9475" s="45"/>
      <c r="B9475" s="77"/>
      <c r="C9475" s="46"/>
      <c r="D9475" s="46"/>
      <c r="E9475" s="46"/>
      <c r="F9475" s="28"/>
      <c r="G9475" s="47"/>
      <c r="H9475" s="47"/>
      <c r="I9475" s="47"/>
      <c r="J9475" s="32"/>
      <c r="K9475" s="47"/>
    </row>
    <row r="9476" spans="1:11" s="48" customFormat="1" x14ac:dyDescent="0.25">
      <c r="A9476" s="45"/>
      <c r="B9476" s="77"/>
      <c r="C9476" s="46"/>
      <c r="D9476" s="46"/>
      <c r="E9476" s="46"/>
      <c r="F9476" s="28"/>
      <c r="G9476" s="47"/>
      <c r="H9476" s="47"/>
      <c r="I9476" s="47"/>
      <c r="J9476" s="32"/>
      <c r="K9476" s="47"/>
    </row>
    <row r="9477" spans="1:11" s="48" customFormat="1" x14ac:dyDescent="0.25">
      <c r="A9477" s="45"/>
      <c r="B9477" s="77"/>
      <c r="C9477" s="46"/>
      <c r="D9477" s="46"/>
      <c r="E9477" s="46"/>
      <c r="F9477" s="28"/>
      <c r="G9477" s="47"/>
      <c r="H9477" s="47"/>
      <c r="I9477" s="47"/>
      <c r="J9477" s="32"/>
      <c r="K9477" s="47"/>
    </row>
    <row r="9478" spans="1:11" s="48" customFormat="1" x14ac:dyDescent="0.25">
      <c r="A9478" s="45"/>
      <c r="B9478" s="77"/>
      <c r="C9478" s="46"/>
      <c r="D9478" s="46"/>
      <c r="E9478" s="46"/>
      <c r="F9478" s="28"/>
      <c r="G9478" s="47"/>
      <c r="H9478" s="47"/>
      <c r="I9478" s="47"/>
      <c r="J9478" s="32"/>
      <c r="K9478" s="47"/>
    </row>
    <row r="9479" spans="1:11" s="48" customFormat="1" x14ac:dyDescent="0.25">
      <c r="A9479" s="45"/>
      <c r="B9479" s="77"/>
      <c r="C9479" s="46"/>
      <c r="D9479" s="46"/>
      <c r="E9479" s="46"/>
      <c r="F9479" s="28"/>
      <c r="G9479" s="47"/>
      <c r="H9479" s="47"/>
      <c r="I9479" s="47"/>
      <c r="J9479" s="32"/>
      <c r="K9479" s="47"/>
    </row>
    <row r="9480" spans="1:11" s="48" customFormat="1" x14ac:dyDescent="0.25">
      <c r="A9480" s="45"/>
      <c r="B9480" s="77"/>
      <c r="C9480" s="46"/>
      <c r="D9480" s="46"/>
      <c r="E9480" s="46"/>
      <c r="F9480" s="28"/>
      <c r="G9480" s="47"/>
      <c r="H9480" s="47"/>
      <c r="I9480" s="47"/>
      <c r="J9480" s="32"/>
      <c r="K9480" s="47"/>
    </row>
    <row r="9481" spans="1:11" s="48" customFormat="1" x14ac:dyDescent="0.25">
      <c r="A9481" s="45"/>
      <c r="B9481" s="77"/>
      <c r="C9481" s="46"/>
      <c r="D9481" s="46"/>
      <c r="E9481" s="46"/>
      <c r="F9481" s="28"/>
      <c r="G9481" s="47"/>
      <c r="H9481" s="47"/>
      <c r="I9481" s="47"/>
      <c r="J9481" s="32"/>
      <c r="K9481" s="47"/>
    </row>
    <row r="9482" spans="1:11" s="48" customFormat="1" x14ac:dyDescent="0.25">
      <c r="A9482" s="45"/>
      <c r="B9482" s="77"/>
      <c r="C9482" s="46"/>
      <c r="D9482" s="46"/>
      <c r="E9482" s="46"/>
      <c r="F9482" s="28"/>
      <c r="G9482" s="47"/>
      <c r="H9482" s="47"/>
      <c r="I9482" s="47"/>
      <c r="J9482" s="32"/>
      <c r="K9482" s="47"/>
    </row>
    <row r="9483" spans="1:11" s="48" customFormat="1" x14ac:dyDescent="0.25">
      <c r="A9483" s="45"/>
      <c r="B9483" s="77"/>
      <c r="C9483" s="46"/>
      <c r="D9483" s="46"/>
      <c r="E9483" s="46"/>
      <c r="F9483" s="28"/>
      <c r="G9483" s="47"/>
      <c r="H9483" s="47"/>
      <c r="I9483" s="47"/>
      <c r="J9483" s="32"/>
      <c r="K9483" s="47"/>
    </row>
    <row r="9484" spans="1:11" s="48" customFormat="1" x14ac:dyDescent="0.25">
      <c r="A9484" s="45"/>
      <c r="B9484" s="77"/>
      <c r="C9484" s="46"/>
      <c r="D9484" s="46"/>
      <c r="E9484" s="46"/>
      <c r="F9484" s="28"/>
      <c r="G9484" s="47"/>
      <c r="H9484" s="47"/>
      <c r="I9484" s="47"/>
      <c r="J9484" s="32"/>
      <c r="K9484" s="47"/>
    </row>
    <row r="9485" spans="1:11" s="48" customFormat="1" x14ac:dyDescent="0.25">
      <c r="A9485" s="45"/>
      <c r="B9485" s="77"/>
      <c r="C9485" s="46"/>
      <c r="D9485" s="46"/>
      <c r="E9485" s="46"/>
      <c r="F9485" s="28"/>
      <c r="G9485" s="47"/>
      <c r="H9485" s="47"/>
      <c r="I9485" s="47"/>
      <c r="J9485" s="32"/>
      <c r="K9485" s="47"/>
    </row>
    <row r="9486" spans="1:11" s="48" customFormat="1" x14ac:dyDescent="0.25">
      <c r="A9486" s="45"/>
      <c r="B9486" s="77"/>
      <c r="C9486" s="46"/>
      <c r="D9486" s="46"/>
      <c r="E9486" s="46"/>
      <c r="F9486" s="28"/>
      <c r="G9486" s="47"/>
      <c r="H9486" s="47"/>
      <c r="I9486" s="47"/>
      <c r="J9486" s="32"/>
      <c r="K9486" s="47"/>
    </row>
    <row r="9487" spans="1:11" s="48" customFormat="1" x14ac:dyDescent="0.25">
      <c r="A9487" s="45"/>
      <c r="B9487" s="77"/>
      <c r="C9487" s="46"/>
      <c r="D9487" s="46"/>
      <c r="E9487" s="46"/>
      <c r="F9487" s="28"/>
      <c r="G9487" s="47"/>
      <c r="H9487" s="47"/>
      <c r="I9487" s="47"/>
      <c r="J9487" s="32"/>
      <c r="K9487" s="47"/>
    </row>
    <row r="9488" spans="1:11" s="48" customFormat="1" x14ac:dyDescent="0.25">
      <c r="A9488" s="45"/>
      <c r="B9488" s="77"/>
      <c r="C9488" s="46"/>
      <c r="D9488" s="46"/>
      <c r="E9488" s="46"/>
      <c r="F9488" s="28"/>
      <c r="G9488" s="47"/>
      <c r="H9488" s="47"/>
      <c r="I9488" s="47"/>
      <c r="J9488" s="32"/>
      <c r="K9488" s="47"/>
    </row>
    <row r="9489" spans="1:11" s="48" customFormat="1" x14ac:dyDescent="0.25">
      <c r="A9489" s="45"/>
      <c r="B9489" s="77"/>
      <c r="C9489" s="46"/>
      <c r="D9489" s="46"/>
      <c r="E9489" s="46"/>
      <c r="F9489" s="28"/>
      <c r="G9489" s="47"/>
      <c r="H9489" s="47"/>
      <c r="I9489" s="47"/>
      <c r="J9489" s="32"/>
      <c r="K9489" s="47"/>
    </row>
    <row r="9490" spans="1:11" s="48" customFormat="1" x14ac:dyDescent="0.25">
      <c r="A9490" s="45"/>
      <c r="B9490" s="77"/>
      <c r="C9490" s="46"/>
      <c r="D9490" s="46"/>
      <c r="E9490" s="46"/>
      <c r="F9490" s="28"/>
      <c r="G9490" s="47"/>
      <c r="H9490" s="47"/>
      <c r="I9490" s="47"/>
      <c r="J9490" s="32"/>
      <c r="K9490" s="47"/>
    </row>
    <row r="9491" spans="1:11" s="48" customFormat="1" x14ac:dyDescent="0.25">
      <c r="A9491" s="45"/>
      <c r="B9491" s="77"/>
      <c r="C9491" s="46"/>
      <c r="D9491" s="46"/>
      <c r="E9491" s="46"/>
      <c r="F9491" s="28"/>
      <c r="G9491" s="47"/>
      <c r="H9491" s="47"/>
      <c r="I9491" s="47"/>
      <c r="J9491" s="32"/>
      <c r="K9491" s="47"/>
    </row>
    <row r="9492" spans="1:11" s="48" customFormat="1" x14ac:dyDescent="0.25">
      <c r="A9492" s="45"/>
      <c r="B9492" s="77"/>
      <c r="C9492" s="46"/>
      <c r="D9492" s="46"/>
      <c r="E9492" s="46"/>
      <c r="F9492" s="28"/>
      <c r="G9492" s="47"/>
      <c r="H9492" s="47"/>
      <c r="I9492" s="47"/>
      <c r="J9492" s="32"/>
      <c r="K9492" s="47"/>
    </row>
    <row r="9493" spans="1:11" s="48" customFormat="1" x14ac:dyDescent="0.25">
      <c r="A9493" s="45"/>
      <c r="B9493" s="77"/>
      <c r="C9493" s="46"/>
      <c r="D9493" s="46"/>
      <c r="E9493" s="46"/>
      <c r="F9493" s="28"/>
      <c r="G9493" s="47"/>
      <c r="H9493" s="47"/>
      <c r="I9493" s="47"/>
      <c r="J9493" s="32"/>
      <c r="K9493" s="47"/>
    </row>
    <row r="9494" spans="1:11" s="48" customFormat="1" x14ac:dyDescent="0.25">
      <c r="A9494" s="45"/>
      <c r="B9494" s="77"/>
      <c r="C9494" s="46"/>
      <c r="D9494" s="46"/>
      <c r="E9494" s="46"/>
      <c r="F9494" s="28"/>
      <c r="G9494" s="47"/>
      <c r="H9494" s="47"/>
      <c r="I9494" s="47"/>
      <c r="J9494" s="32"/>
      <c r="K9494" s="47"/>
    </row>
    <row r="9495" spans="1:11" s="48" customFormat="1" x14ac:dyDescent="0.25">
      <c r="A9495" s="45"/>
      <c r="B9495" s="77"/>
      <c r="C9495" s="46"/>
      <c r="D9495" s="46"/>
      <c r="E9495" s="46"/>
      <c r="F9495" s="28"/>
      <c r="G9495" s="47"/>
      <c r="H9495" s="47"/>
      <c r="I9495" s="47"/>
      <c r="J9495" s="32"/>
      <c r="K9495" s="47"/>
    </row>
    <row r="9496" spans="1:11" s="48" customFormat="1" x14ac:dyDescent="0.25">
      <c r="A9496" s="45"/>
      <c r="B9496" s="77"/>
      <c r="C9496" s="46"/>
      <c r="D9496" s="46"/>
      <c r="E9496" s="46"/>
      <c r="F9496" s="28"/>
      <c r="G9496" s="47"/>
      <c r="H9496" s="47"/>
      <c r="I9496" s="47"/>
      <c r="J9496" s="32"/>
      <c r="K9496" s="47"/>
    </row>
    <row r="9497" spans="1:11" s="48" customFormat="1" x14ac:dyDescent="0.25">
      <c r="A9497" s="45"/>
      <c r="B9497" s="77"/>
      <c r="C9497" s="46"/>
      <c r="D9497" s="46"/>
      <c r="E9497" s="46"/>
      <c r="F9497" s="28"/>
      <c r="G9497" s="47"/>
      <c r="H9497" s="47"/>
      <c r="I9497" s="47"/>
      <c r="J9497" s="32"/>
      <c r="K9497" s="47"/>
    </row>
    <row r="9498" spans="1:11" s="48" customFormat="1" x14ac:dyDescent="0.25">
      <c r="A9498" s="45"/>
      <c r="B9498" s="77"/>
      <c r="C9498" s="46"/>
      <c r="D9498" s="46"/>
      <c r="E9498" s="46"/>
      <c r="F9498" s="28"/>
      <c r="G9498" s="47"/>
      <c r="H9498" s="47"/>
      <c r="I9498" s="47"/>
      <c r="J9498" s="32"/>
      <c r="K9498" s="47"/>
    </row>
    <row r="9499" spans="1:11" s="48" customFormat="1" x14ac:dyDescent="0.25">
      <c r="A9499" s="45"/>
      <c r="B9499" s="77"/>
      <c r="C9499" s="46"/>
      <c r="D9499" s="46"/>
      <c r="E9499" s="46"/>
      <c r="F9499" s="28"/>
      <c r="G9499" s="47"/>
      <c r="H9499" s="47"/>
      <c r="I9499" s="47"/>
      <c r="J9499" s="32"/>
      <c r="K9499" s="47"/>
    </row>
    <row r="9500" spans="1:11" s="48" customFormat="1" x14ac:dyDescent="0.25">
      <c r="A9500" s="45"/>
      <c r="B9500" s="77"/>
      <c r="C9500" s="46"/>
      <c r="D9500" s="46"/>
      <c r="E9500" s="46"/>
      <c r="F9500" s="28"/>
      <c r="G9500" s="47"/>
      <c r="H9500" s="47"/>
      <c r="I9500" s="47"/>
      <c r="J9500" s="32"/>
      <c r="K9500" s="47"/>
    </row>
    <row r="9501" spans="1:11" s="48" customFormat="1" x14ac:dyDescent="0.25">
      <c r="A9501" s="45"/>
      <c r="B9501" s="77"/>
      <c r="C9501" s="46"/>
      <c r="D9501" s="46"/>
      <c r="E9501" s="46"/>
      <c r="F9501" s="28"/>
      <c r="G9501" s="47"/>
      <c r="H9501" s="47"/>
      <c r="I9501" s="47"/>
      <c r="J9501" s="32"/>
      <c r="K9501" s="47"/>
    </row>
    <row r="9502" spans="1:11" s="48" customFormat="1" x14ac:dyDescent="0.25">
      <c r="A9502" s="45"/>
      <c r="B9502" s="77"/>
      <c r="C9502" s="46"/>
      <c r="D9502" s="46"/>
      <c r="E9502" s="46"/>
      <c r="F9502" s="28"/>
      <c r="G9502" s="47"/>
      <c r="H9502" s="47"/>
      <c r="I9502" s="47"/>
      <c r="J9502" s="32"/>
      <c r="K9502" s="47"/>
    </row>
    <row r="9503" spans="1:11" s="48" customFormat="1" x14ac:dyDescent="0.25">
      <c r="A9503" s="45"/>
      <c r="B9503" s="77"/>
      <c r="C9503" s="46"/>
      <c r="D9503" s="46"/>
      <c r="E9503" s="46"/>
      <c r="F9503" s="28"/>
      <c r="G9503" s="47"/>
      <c r="H9503" s="47"/>
      <c r="I9503" s="47"/>
      <c r="J9503" s="32"/>
      <c r="K9503" s="47"/>
    </row>
    <row r="9504" spans="1:11" s="48" customFormat="1" x14ac:dyDescent="0.25">
      <c r="A9504" s="45"/>
      <c r="B9504" s="77"/>
      <c r="C9504" s="46"/>
      <c r="D9504" s="46"/>
      <c r="E9504" s="46"/>
      <c r="F9504" s="28"/>
      <c r="G9504" s="47"/>
      <c r="H9504" s="47"/>
      <c r="I9504" s="47"/>
      <c r="J9504" s="32"/>
      <c r="K9504" s="47"/>
    </row>
    <row r="9505" spans="1:11" s="48" customFormat="1" x14ac:dyDescent="0.25">
      <c r="A9505" s="45"/>
      <c r="B9505" s="77"/>
      <c r="C9505" s="46"/>
      <c r="D9505" s="46"/>
      <c r="E9505" s="46"/>
      <c r="F9505" s="28"/>
      <c r="G9505" s="47"/>
      <c r="H9505" s="47"/>
      <c r="I9505" s="47"/>
      <c r="J9505" s="32"/>
      <c r="K9505" s="47"/>
    </row>
    <row r="9506" spans="1:11" s="48" customFormat="1" x14ac:dyDescent="0.25">
      <c r="A9506" s="45"/>
      <c r="B9506" s="77"/>
      <c r="C9506" s="46"/>
      <c r="D9506" s="46"/>
      <c r="E9506" s="46"/>
      <c r="F9506" s="28"/>
      <c r="G9506" s="47"/>
      <c r="H9506" s="47"/>
      <c r="I9506" s="47"/>
      <c r="J9506" s="32"/>
      <c r="K9506" s="47"/>
    </row>
    <row r="9507" spans="1:11" s="48" customFormat="1" x14ac:dyDescent="0.25">
      <c r="A9507" s="45"/>
      <c r="B9507" s="77"/>
      <c r="C9507" s="46"/>
      <c r="D9507" s="46"/>
      <c r="E9507" s="46"/>
      <c r="F9507" s="28"/>
      <c r="G9507" s="47"/>
      <c r="H9507" s="47"/>
      <c r="I9507" s="47"/>
      <c r="J9507" s="32"/>
      <c r="K9507" s="47"/>
    </row>
    <row r="9508" spans="1:11" s="48" customFormat="1" x14ac:dyDescent="0.25">
      <c r="A9508" s="45"/>
      <c r="B9508" s="77"/>
      <c r="C9508" s="46"/>
      <c r="D9508" s="46"/>
      <c r="E9508" s="46"/>
      <c r="F9508" s="28"/>
      <c r="G9508" s="47"/>
      <c r="H9508" s="47"/>
      <c r="I9508" s="47"/>
      <c r="J9508" s="32"/>
      <c r="K9508" s="47"/>
    </row>
    <row r="9509" spans="1:11" s="48" customFormat="1" x14ac:dyDescent="0.25">
      <c r="A9509" s="45"/>
      <c r="B9509" s="77"/>
      <c r="C9509" s="46"/>
      <c r="D9509" s="46"/>
      <c r="E9509" s="46"/>
      <c r="F9509" s="28"/>
      <c r="G9509" s="47"/>
      <c r="H9509" s="47"/>
      <c r="I9509" s="47"/>
      <c r="J9509" s="32"/>
      <c r="K9509" s="47"/>
    </row>
    <row r="9510" spans="1:11" s="48" customFormat="1" x14ac:dyDescent="0.25">
      <c r="A9510" s="45"/>
      <c r="B9510" s="77"/>
      <c r="C9510" s="46"/>
      <c r="D9510" s="46"/>
      <c r="E9510" s="46"/>
      <c r="F9510" s="28"/>
      <c r="G9510" s="47"/>
      <c r="H9510" s="47"/>
      <c r="I9510" s="47"/>
      <c r="J9510" s="32"/>
      <c r="K9510" s="47"/>
    </row>
    <row r="9511" spans="1:11" s="48" customFormat="1" x14ac:dyDescent="0.25">
      <c r="A9511" s="45"/>
      <c r="B9511" s="77"/>
      <c r="C9511" s="46"/>
      <c r="D9511" s="46"/>
      <c r="E9511" s="46"/>
      <c r="F9511" s="28"/>
      <c r="G9511" s="47"/>
      <c r="H9511" s="47"/>
      <c r="I9511" s="47"/>
      <c r="J9511" s="32"/>
      <c r="K9511" s="47"/>
    </row>
    <row r="9512" spans="1:11" s="48" customFormat="1" x14ac:dyDescent="0.25">
      <c r="A9512" s="45"/>
      <c r="B9512" s="77"/>
      <c r="C9512" s="46"/>
      <c r="D9512" s="46"/>
      <c r="E9512" s="46"/>
      <c r="F9512" s="28"/>
      <c r="G9512" s="47"/>
      <c r="H9512" s="47"/>
      <c r="I9512" s="47"/>
      <c r="J9512" s="32"/>
      <c r="K9512" s="47"/>
    </row>
    <row r="9513" spans="1:11" s="48" customFormat="1" x14ac:dyDescent="0.25">
      <c r="A9513" s="45"/>
      <c r="B9513" s="77"/>
      <c r="C9513" s="46"/>
      <c r="D9513" s="46"/>
      <c r="E9513" s="46"/>
      <c r="F9513" s="28"/>
      <c r="G9513" s="47"/>
      <c r="H9513" s="47"/>
      <c r="I9513" s="47"/>
      <c r="J9513" s="32"/>
      <c r="K9513" s="47"/>
    </row>
    <row r="9514" spans="1:11" s="48" customFormat="1" x14ac:dyDescent="0.25">
      <c r="A9514" s="45"/>
      <c r="B9514" s="77"/>
      <c r="C9514" s="46"/>
      <c r="D9514" s="46"/>
      <c r="E9514" s="46"/>
      <c r="F9514" s="28"/>
      <c r="G9514" s="47"/>
      <c r="H9514" s="47"/>
      <c r="I9514" s="47"/>
      <c r="J9514" s="32"/>
      <c r="K9514" s="47"/>
    </row>
    <row r="9515" spans="1:11" s="48" customFormat="1" x14ac:dyDescent="0.25">
      <c r="A9515" s="45"/>
      <c r="B9515" s="77"/>
      <c r="C9515" s="46"/>
      <c r="D9515" s="46"/>
      <c r="E9515" s="46"/>
      <c r="F9515" s="28"/>
      <c r="G9515" s="47"/>
      <c r="H9515" s="47"/>
      <c r="I9515" s="47"/>
      <c r="J9515" s="32"/>
      <c r="K9515" s="47"/>
    </row>
    <row r="9516" spans="1:11" s="48" customFormat="1" x14ac:dyDescent="0.25">
      <c r="A9516" s="45"/>
      <c r="B9516" s="77"/>
      <c r="C9516" s="46"/>
      <c r="D9516" s="46"/>
      <c r="E9516" s="46"/>
      <c r="F9516" s="28"/>
      <c r="G9516" s="47"/>
      <c r="H9516" s="47"/>
      <c r="I9516" s="47"/>
      <c r="J9516" s="32"/>
      <c r="K9516" s="47"/>
    </row>
    <row r="9517" spans="1:11" s="48" customFormat="1" x14ac:dyDescent="0.25">
      <c r="A9517" s="45"/>
      <c r="B9517" s="77"/>
      <c r="C9517" s="46"/>
      <c r="D9517" s="46"/>
      <c r="E9517" s="46"/>
      <c r="F9517" s="28"/>
      <c r="G9517" s="47"/>
      <c r="H9517" s="47"/>
      <c r="I9517" s="47"/>
      <c r="J9517" s="32"/>
      <c r="K9517" s="47"/>
    </row>
    <row r="9518" spans="1:11" s="48" customFormat="1" x14ac:dyDescent="0.25">
      <c r="A9518" s="45"/>
      <c r="B9518" s="77"/>
      <c r="C9518" s="46"/>
      <c r="D9518" s="46"/>
      <c r="E9518" s="46"/>
      <c r="F9518" s="28"/>
      <c r="G9518" s="47"/>
      <c r="H9518" s="47"/>
      <c r="I9518" s="47"/>
      <c r="J9518" s="32"/>
      <c r="K9518" s="47"/>
    </row>
    <row r="9519" spans="1:11" s="48" customFormat="1" x14ac:dyDescent="0.25">
      <c r="A9519" s="45"/>
      <c r="B9519" s="77"/>
      <c r="C9519" s="46"/>
      <c r="D9519" s="46"/>
      <c r="E9519" s="46"/>
      <c r="F9519" s="28"/>
      <c r="G9519" s="47"/>
      <c r="H9519" s="47"/>
      <c r="I9519" s="47"/>
      <c r="J9519" s="32"/>
      <c r="K9519" s="47"/>
    </row>
    <row r="9520" spans="1:11" s="48" customFormat="1" x14ac:dyDescent="0.25">
      <c r="A9520" s="45"/>
      <c r="B9520" s="77"/>
      <c r="C9520" s="46"/>
      <c r="D9520" s="46"/>
      <c r="E9520" s="46"/>
      <c r="F9520" s="28"/>
      <c r="G9520" s="47"/>
      <c r="H9520" s="47"/>
      <c r="I9520" s="47"/>
      <c r="J9520" s="32"/>
      <c r="K9520" s="47"/>
    </row>
    <row r="9521" spans="1:11" s="48" customFormat="1" x14ac:dyDescent="0.25">
      <c r="A9521" s="45"/>
      <c r="B9521" s="77"/>
      <c r="C9521" s="46"/>
      <c r="D9521" s="46"/>
      <c r="E9521" s="46"/>
      <c r="F9521" s="28"/>
      <c r="G9521" s="47"/>
      <c r="H9521" s="47"/>
      <c r="I9521" s="47"/>
      <c r="J9521" s="32"/>
      <c r="K9521" s="47"/>
    </row>
    <row r="9522" spans="1:11" s="48" customFormat="1" x14ac:dyDescent="0.25">
      <c r="A9522" s="45"/>
      <c r="B9522" s="77"/>
      <c r="C9522" s="46"/>
      <c r="D9522" s="46"/>
      <c r="E9522" s="46"/>
      <c r="F9522" s="28"/>
      <c r="G9522" s="47"/>
      <c r="H9522" s="47"/>
      <c r="I9522" s="47"/>
      <c r="J9522" s="32"/>
      <c r="K9522" s="47"/>
    </row>
    <row r="9523" spans="1:11" s="48" customFormat="1" x14ac:dyDescent="0.25">
      <c r="A9523" s="45"/>
      <c r="B9523" s="77"/>
      <c r="C9523" s="46"/>
      <c r="D9523" s="46"/>
      <c r="E9523" s="46"/>
      <c r="F9523" s="28"/>
      <c r="G9523" s="47"/>
      <c r="H9523" s="47"/>
      <c r="I9523" s="47"/>
      <c r="J9523" s="32"/>
      <c r="K9523" s="47"/>
    </row>
    <row r="9524" spans="1:11" s="48" customFormat="1" x14ac:dyDescent="0.25">
      <c r="A9524" s="45"/>
      <c r="B9524" s="77"/>
      <c r="C9524" s="46"/>
      <c r="D9524" s="46"/>
      <c r="E9524" s="46"/>
      <c r="F9524" s="28"/>
      <c r="G9524" s="47"/>
      <c r="H9524" s="47"/>
      <c r="I9524" s="47"/>
      <c r="J9524" s="32"/>
      <c r="K9524" s="47"/>
    </row>
    <row r="9525" spans="1:11" s="48" customFormat="1" x14ac:dyDescent="0.25">
      <c r="A9525" s="45"/>
      <c r="B9525" s="77"/>
      <c r="C9525" s="46"/>
      <c r="D9525" s="46"/>
      <c r="E9525" s="46"/>
      <c r="F9525" s="28"/>
      <c r="G9525" s="47"/>
      <c r="H9525" s="47"/>
      <c r="I9525" s="47"/>
      <c r="J9525" s="32"/>
      <c r="K9525" s="47"/>
    </row>
    <row r="9526" spans="1:11" s="48" customFormat="1" x14ac:dyDescent="0.25">
      <c r="A9526" s="45"/>
      <c r="B9526" s="77"/>
      <c r="C9526" s="46"/>
      <c r="D9526" s="46"/>
      <c r="E9526" s="46"/>
      <c r="F9526" s="28"/>
      <c r="G9526" s="47"/>
      <c r="H9526" s="47"/>
      <c r="I9526" s="47"/>
      <c r="J9526" s="32"/>
      <c r="K9526" s="47"/>
    </row>
    <row r="9527" spans="1:11" s="48" customFormat="1" x14ac:dyDescent="0.25">
      <c r="A9527" s="45"/>
      <c r="B9527" s="77"/>
      <c r="C9527" s="46"/>
      <c r="D9527" s="46"/>
      <c r="E9527" s="46"/>
      <c r="F9527" s="28"/>
      <c r="G9527" s="47"/>
      <c r="H9527" s="47"/>
      <c r="I9527" s="47"/>
      <c r="J9527" s="32"/>
      <c r="K9527" s="47"/>
    </row>
    <row r="9528" spans="1:11" s="48" customFormat="1" x14ac:dyDescent="0.25">
      <c r="A9528" s="45"/>
      <c r="B9528" s="77"/>
      <c r="C9528" s="46"/>
      <c r="D9528" s="46"/>
      <c r="E9528" s="46"/>
      <c r="F9528" s="28"/>
      <c r="G9528" s="47"/>
      <c r="H9528" s="47"/>
      <c r="I9528" s="47"/>
      <c r="J9528" s="32"/>
      <c r="K9528" s="47"/>
    </row>
    <row r="9529" spans="1:11" s="48" customFormat="1" x14ac:dyDescent="0.25">
      <c r="A9529" s="45"/>
      <c r="B9529" s="77"/>
      <c r="C9529" s="46"/>
      <c r="D9529" s="46"/>
      <c r="E9529" s="46"/>
      <c r="F9529" s="28"/>
      <c r="G9529" s="47"/>
      <c r="H9529" s="47"/>
      <c r="I9529" s="47"/>
      <c r="J9529" s="32"/>
      <c r="K9529" s="47"/>
    </row>
    <row r="9530" spans="1:11" s="48" customFormat="1" x14ac:dyDescent="0.25">
      <c r="A9530" s="45"/>
      <c r="B9530" s="77"/>
      <c r="C9530" s="46"/>
      <c r="D9530" s="46"/>
      <c r="E9530" s="46"/>
      <c r="F9530" s="28"/>
      <c r="G9530" s="47"/>
      <c r="H9530" s="47"/>
      <c r="I9530" s="47"/>
      <c r="J9530" s="32"/>
      <c r="K9530" s="47"/>
    </row>
    <row r="9531" spans="1:11" s="48" customFormat="1" x14ac:dyDescent="0.25">
      <c r="A9531" s="45"/>
      <c r="B9531" s="77"/>
      <c r="C9531" s="46"/>
      <c r="D9531" s="46"/>
      <c r="E9531" s="46"/>
      <c r="F9531" s="28"/>
      <c r="G9531" s="47"/>
      <c r="H9531" s="47"/>
      <c r="I9531" s="47"/>
      <c r="J9531" s="32"/>
      <c r="K9531" s="47"/>
    </row>
    <row r="9532" spans="1:11" s="48" customFormat="1" x14ac:dyDescent="0.25">
      <c r="A9532" s="45"/>
      <c r="B9532" s="77"/>
      <c r="C9532" s="46"/>
      <c r="D9532" s="46"/>
      <c r="E9532" s="46"/>
      <c r="F9532" s="28"/>
      <c r="G9532" s="47"/>
      <c r="H9532" s="47"/>
      <c r="I9532" s="47"/>
      <c r="J9532" s="32"/>
      <c r="K9532" s="47"/>
    </row>
    <row r="9533" spans="1:11" s="48" customFormat="1" x14ac:dyDescent="0.25">
      <c r="A9533" s="45"/>
      <c r="B9533" s="77"/>
      <c r="C9533" s="46"/>
      <c r="D9533" s="46"/>
      <c r="E9533" s="46"/>
      <c r="F9533" s="28"/>
      <c r="G9533" s="47"/>
      <c r="H9533" s="47"/>
      <c r="I9533" s="47"/>
      <c r="J9533" s="32"/>
      <c r="K9533" s="47"/>
    </row>
    <row r="9534" spans="1:11" s="48" customFormat="1" x14ac:dyDescent="0.25">
      <c r="A9534" s="45"/>
      <c r="B9534" s="77"/>
      <c r="C9534" s="46"/>
      <c r="D9534" s="46"/>
      <c r="E9534" s="46"/>
      <c r="F9534" s="28"/>
      <c r="G9534" s="47"/>
      <c r="H9534" s="47"/>
      <c r="I9534" s="47"/>
      <c r="J9534" s="32"/>
      <c r="K9534" s="47"/>
    </row>
    <row r="9535" spans="1:11" s="48" customFormat="1" x14ac:dyDescent="0.25">
      <c r="A9535" s="45"/>
      <c r="B9535" s="77"/>
      <c r="C9535" s="46"/>
      <c r="D9535" s="46"/>
      <c r="E9535" s="46"/>
      <c r="F9535" s="28"/>
      <c r="G9535" s="47"/>
      <c r="H9535" s="47"/>
      <c r="I9535" s="47"/>
      <c r="J9535" s="32"/>
      <c r="K9535" s="47"/>
    </row>
    <row r="9536" spans="1:11" s="48" customFormat="1" x14ac:dyDescent="0.25">
      <c r="A9536" s="45"/>
      <c r="B9536" s="77"/>
      <c r="C9536" s="46"/>
      <c r="D9536" s="46"/>
      <c r="E9536" s="46"/>
      <c r="F9536" s="28"/>
      <c r="G9536" s="47"/>
      <c r="H9536" s="47"/>
      <c r="I9536" s="47"/>
      <c r="J9536" s="32"/>
      <c r="K9536" s="47"/>
    </row>
    <row r="9537" spans="1:11" s="48" customFormat="1" x14ac:dyDescent="0.25">
      <c r="A9537" s="45"/>
      <c r="B9537" s="77"/>
      <c r="C9537" s="46"/>
      <c r="D9537" s="46"/>
      <c r="E9537" s="46"/>
      <c r="F9537" s="28"/>
      <c r="G9537" s="47"/>
      <c r="H9537" s="47"/>
      <c r="I9537" s="47"/>
      <c r="J9537" s="32"/>
      <c r="K9537" s="47"/>
    </row>
    <row r="9538" spans="1:11" s="48" customFormat="1" x14ac:dyDescent="0.25">
      <c r="A9538" s="45"/>
      <c r="B9538" s="77"/>
      <c r="C9538" s="46"/>
      <c r="D9538" s="46"/>
      <c r="E9538" s="46"/>
      <c r="F9538" s="28"/>
      <c r="G9538" s="47"/>
      <c r="H9538" s="47"/>
      <c r="I9538" s="47"/>
      <c r="J9538" s="32"/>
      <c r="K9538" s="47"/>
    </row>
    <row r="9539" spans="1:11" s="48" customFormat="1" x14ac:dyDescent="0.25">
      <c r="A9539" s="45"/>
      <c r="B9539" s="77"/>
      <c r="C9539" s="46"/>
      <c r="D9539" s="46"/>
      <c r="E9539" s="46"/>
      <c r="F9539" s="28"/>
      <c r="G9539" s="47"/>
      <c r="H9539" s="47"/>
      <c r="I9539" s="47"/>
      <c r="J9539" s="32"/>
      <c r="K9539" s="47"/>
    </row>
    <row r="9540" spans="1:11" s="48" customFormat="1" x14ac:dyDescent="0.25">
      <c r="A9540" s="45"/>
      <c r="B9540" s="77"/>
      <c r="C9540" s="46"/>
      <c r="D9540" s="46"/>
      <c r="E9540" s="46"/>
      <c r="F9540" s="28"/>
      <c r="G9540" s="47"/>
      <c r="H9540" s="47"/>
      <c r="I9540" s="47"/>
      <c r="J9540" s="32"/>
      <c r="K9540" s="47"/>
    </row>
    <row r="9541" spans="1:11" s="48" customFormat="1" x14ac:dyDescent="0.25">
      <c r="A9541" s="45"/>
      <c r="B9541" s="77"/>
      <c r="C9541" s="46"/>
      <c r="D9541" s="46"/>
      <c r="E9541" s="46"/>
      <c r="F9541" s="28"/>
      <c r="G9541" s="47"/>
      <c r="H9541" s="47"/>
      <c r="I9541" s="47"/>
      <c r="J9541" s="32"/>
      <c r="K9541" s="47"/>
    </row>
    <row r="9542" spans="1:11" s="48" customFormat="1" x14ac:dyDescent="0.25">
      <c r="A9542" s="45"/>
      <c r="B9542" s="77"/>
      <c r="C9542" s="46"/>
      <c r="D9542" s="46"/>
      <c r="E9542" s="46"/>
      <c r="F9542" s="28"/>
      <c r="G9542" s="47"/>
      <c r="H9542" s="47"/>
      <c r="I9542" s="47"/>
      <c r="J9542" s="32"/>
      <c r="K9542" s="47"/>
    </row>
    <row r="9543" spans="1:11" s="48" customFormat="1" x14ac:dyDescent="0.25">
      <c r="A9543" s="45"/>
      <c r="B9543" s="77"/>
      <c r="C9543" s="46"/>
      <c r="D9543" s="46"/>
      <c r="E9543" s="46"/>
      <c r="F9543" s="28"/>
      <c r="G9543" s="47"/>
      <c r="H9543" s="47"/>
      <c r="I9543" s="47"/>
      <c r="J9543" s="32"/>
      <c r="K9543" s="47"/>
    </row>
    <row r="9544" spans="1:11" s="48" customFormat="1" x14ac:dyDescent="0.25">
      <c r="A9544" s="45"/>
      <c r="B9544" s="77"/>
      <c r="C9544" s="46"/>
      <c r="D9544" s="46"/>
      <c r="E9544" s="46"/>
      <c r="F9544" s="28"/>
      <c r="G9544" s="47"/>
      <c r="H9544" s="47"/>
      <c r="I9544" s="47"/>
      <c r="J9544" s="32"/>
      <c r="K9544" s="47"/>
    </row>
    <row r="9545" spans="1:11" s="48" customFormat="1" x14ac:dyDescent="0.25">
      <c r="A9545" s="45"/>
      <c r="B9545" s="77"/>
      <c r="C9545" s="46"/>
      <c r="D9545" s="46"/>
      <c r="E9545" s="46"/>
      <c r="F9545" s="28"/>
      <c r="G9545" s="47"/>
      <c r="H9545" s="47"/>
      <c r="I9545" s="47"/>
      <c r="J9545" s="32"/>
      <c r="K9545" s="47"/>
    </row>
    <row r="9546" spans="1:11" s="48" customFormat="1" x14ac:dyDescent="0.25">
      <c r="A9546" s="45"/>
      <c r="B9546" s="77"/>
      <c r="C9546" s="46"/>
      <c r="D9546" s="46"/>
      <c r="E9546" s="46"/>
      <c r="F9546" s="28"/>
      <c r="G9546" s="47"/>
      <c r="H9546" s="47"/>
      <c r="I9546" s="47"/>
      <c r="J9546" s="32"/>
      <c r="K9546" s="47"/>
    </row>
    <row r="9547" spans="1:11" s="48" customFormat="1" x14ac:dyDescent="0.25">
      <c r="A9547" s="45"/>
      <c r="B9547" s="77"/>
      <c r="C9547" s="46"/>
      <c r="D9547" s="46"/>
      <c r="E9547" s="46"/>
      <c r="F9547" s="28"/>
      <c r="G9547" s="47"/>
      <c r="H9547" s="47"/>
      <c r="I9547" s="47"/>
      <c r="J9547" s="32"/>
      <c r="K9547" s="47"/>
    </row>
    <row r="9548" spans="1:11" s="48" customFormat="1" x14ac:dyDescent="0.25">
      <c r="A9548" s="45"/>
      <c r="B9548" s="77"/>
      <c r="C9548" s="46"/>
      <c r="D9548" s="46"/>
      <c r="E9548" s="46"/>
      <c r="F9548" s="28"/>
      <c r="G9548" s="47"/>
      <c r="H9548" s="47"/>
      <c r="I9548" s="47"/>
      <c r="J9548" s="32"/>
      <c r="K9548" s="47"/>
    </row>
    <row r="9549" spans="1:11" s="48" customFormat="1" x14ac:dyDescent="0.25">
      <c r="A9549" s="45"/>
      <c r="B9549" s="77"/>
      <c r="C9549" s="46"/>
      <c r="D9549" s="46"/>
      <c r="E9549" s="46"/>
      <c r="F9549" s="28"/>
      <c r="G9549" s="47"/>
      <c r="H9549" s="47"/>
      <c r="I9549" s="47"/>
      <c r="J9549" s="32"/>
      <c r="K9549" s="47"/>
    </row>
    <row r="9550" spans="1:11" s="48" customFormat="1" x14ac:dyDescent="0.25">
      <c r="A9550" s="45"/>
      <c r="B9550" s="77"/>
      <c r="C9550" s="46"/>
      <c r="D9550" s="46"/>
      <c r="E9550" s="46"/>
      <c r="F9550" s="28"/>
      <c r="G9550" s="47"/>
      <c r="H9550" s="47"/>
      <c r="I9550" s="47"/>
      <c r="J9550" s="32"/>
      <c r="K9550" s="47"/>
    </row>
    <row r="9551" spans="1:11" s="48" customFormat="1" x14ac:dyDescent="0.25">
      <c r="A9551" s="45"/>
      <c r="B9551" s="77"/>
      <c r="C9551" s="46"/>
      <c r="D9551" s="46"/>
      <c r="E9551" s="46"/>
      <c r="F9551" s="28"/>
      <c r="G9551" s="47"/>
      <c r="H9551" s="47"/>
      <c r="I9551" s="47"/>
      <c r="J9551" s="32"/>
      <c r="K9551" s="47"/>
    </row>
    <row r="9552" spans="1:11" s="48" customFormat="1" x14ac:dyDescent="0.25">
      <c r="A9552" s="45"/>
      <c r="B9552" s="77"/>
      <c r="C9552" s="46"/>
      <c r="D9552" s="46"/>
      <c r="E9552" s="46"/>
      <c r="F9552" s="28"/>
      <c r="G9552" s="47"/>
      <c r="H9552" s="47"/>
      <c r="I9552" s="47"/>
      <c r="J9552" s="32"/>
      <c r="K9552" s="47"/>
    </row>
    <row r="9553" spans="1:11" s="48" customFormat="1" x14ac:dyDescent="0.25">
      <c r="A9553" s="45"/>
      <c r="B9553" s="77"/>
      <c r="C9553" s="46"/>
      <c r="D9553" s="46"/>
      <c r="E9553" s="46"/>
      <c r="F9553" s="28"/>
      <c r="G9553" s="47"/>
      <c r="H9553" s="47"/>
      <c r="I9553" s="47"/>
      <c r="J9553" s="32"/>
      <c r="K9553" s="47"/>
    </row>
    <row r="9554" spans="1:11" s="48" customFormat="1" x14ac:dyDescent="0.25">
      <c r="A9554" s="45"/>
      <c r="B9554" s="77"/>
      <c r="C9554" s="46"/>
      <c r="D9554" s="46"/>
      <c r="E9554" s="46"/>
      <c r="F9554" s="28"/>
      <c r="G9554" s="47"/>
      <c r="H9554" s="47"/>
      <c r="I9554" s="47"/>
      <c r="J9554" s="32"/>
      <c r="K9554" s="47"/>
    </row>
    <row r="9555" spans="1:11" s="48" customFormat="1" x14ac:dyDescent="0.25">
      <c r="A9555" s="45"/>
      <c r="B9555" s="77"/>
      <c r="C9555" s="46"/>
      <c r="D9555" s="46"/>
      <c r="E9555" s="46"/>
      <c r="F9555" s="28"/>
      <c r="G9555" s="47"/>
      <c r="H9555" s="47"/>
      <c r="I9555" s="47"/>
      <c r="J9555" s="32"/>
      <c r="K9555" s="47"/>
    </row>
    <row r="9556" spans="1:11" s="48" customFormat="1" x14ac:dyDescent="0.25">
      <c r="A9556" s="45"/>
      <c r="B9556" s="77"/>
      <c r="C9556" s="46"/>
      <c r="D9556" s="46"/>
      <c r="E9556" s="46"/>
      <c r="F9556" s="28"/>
      <c r="G9556" s="47"/>
      <c r="H9556" s="47"/>
      <c r="I9556" s="47"/>
      <c r="J9556" s="32"/>
      <c r="K9556" s="47"/>
    </row>
    <row r="9557" spans="1:11" s="48" customFormat="1" x14ac:dyDescent="0.25">
      <c r="A9557" s="45"/>
      <c r="B9557" s="77"/>
      <c r="C9557" s="46"/>
      <c r="D9557" s="46"/>
      <c r="E9557" s="46"/>
      <c r="F9557" s="28"/>
      <c r="G9557" s="47"/>
      <c r="H9557" s="47"/>
      <c r="I9557" s="47"/>
      <c r="J9557" s="32"/>
      <c r="K9557" s="47"/>
    </row>
    <row r="9558" spans="1:11" s="48" customFormat="1" x14ac:dyDescent="0.25">
      <c r="A9558" s="45"/>
      <c r="B9558" s="77"/>
      <c r="C9558" s="46"/>
      <c r="D9558" s="46"/>
      <c r="E9558" s="46"/>
      <c r="F9558" s="28"/>
      <c r="G9558" s="47"/>
      <c r="H9558" s="47"/>
      <c r="I9558" s="47"/>
      <c r="J9558" s="32"/>
      <c r="K9558" s="47"/>
    </row>
    <row r="9559" spans="1:11" s="48" customFormat="1" x14ac:dyDescent="0.25">
      <c r="A9559" s="45"/>
      <c r="B9559" s="77"/>
      <c r="C9559" s="46"/>
      <c r="D9559" s="46"/>
      <c r="E9559" s="46"/>
      <c r="F9559" s="28"/>
      <c r="G9559" s="47"/>
      <c r="H9559" s="47"/>
      <c r="I9559" s="47"/>
      <c r="J9559" s="32"/>
      <c r="K9559" s="47"/>
    </row>
    <row r="9560" spans="1:11" s="48" customFormat="1" x14ac:dyDescent="0.25">
      <c r="A9560" s="45"/>
      <c r="B9560" s="77"/>
      <c r="C9560" s="46"/>
      <c r="D9560" s="46"/>
      <c r="E9560" s="46"/>
      <c r="F9560" s="28"/>
      <c r="G9560" s="47"/>
      <c r="H9560" s="47"/>
      <c r="I9560" s="47"/>
      <c r="J9560" s="32"/>
      <c r="K9560" s="47"/>
    </row>
    <row r="9561" spans="1:11" s="48" customFormat="1" x14ac:dyDescent="0.25">
      <c r="A9561" s="45"/>
      <c r="B9561" s="77"/>
      <c r="C9561" s="46"/>
      <c r="D9561" s="46"/>
      <c r="E9561" s="46"/>
      <c r="F9561" s="28"/>
      <c r="G9561" s="47"/>
      <c r="H9561" s="47"/>
      <c r="I9561" s="47"/>
      <c r="J9561" s="32"/>
      <c r="K9561" s="47"/>
    </row>
    <row r="9562" spans="1:11" s="48" customFormat="1" x14ac:dyDescent="0.25">
      <c r="A9562" s="45"/>
      <c r="B9562" s="77"/>
      <c r="C9562" s="46"/>
      <c r="D9562" s="46"/>
      <c r="E9562" s="46"/>
      <c r="F9562" s="28"/>
      <c r="G9562" s="47"/>
      <c r="H9562" s="47"/>
      <c r="I9562" s="47"/>
      <c r="J9562" s="32"/>
      <c r="K9562" s="47"/>
    </row>
    <row r="9563" spans="1:11" s="48" customFormat="1" x14ac:dyDescent="0.25">
      <c r="A9563" s="45"/>
      <c r="B9563" s="77"/>
      <c r="C9563" s="46"/>
      <c r="D9563" s="46"/>
      <c r="E9563" s="46"/>
      <c r="F9563" s="28"/>
      <c r="G9563" s="47"/>
      <c r="H9563" s="47"/>
      <c r="I9563" s="47"/>
      <c r="J9563" s="32"/>
      <c r="K9563" s="47"/>
    </row>
    <row r="9564" spans="1:11" s="48" customFormat="1" x14ac:dyDescent="0.25">
      <c r="A9564" s="45"/>
      <c r="B9564" s="77"/>
      <c r="C9564" s="46"/>
      <c r="D9564" s="46"/>
      <c r="E9564" s="46"/>
      <c r="F9564" s="28"/>
      <c r="G9564" s="47"/>
      <c r="H9564" s="47"/>
      <c r="I9564" s="47"/>
      <c r="J9564" s="32"/>
      <c r="K9564" s="47"/>
    </row>
    <row r="9565" spans="1:11" s="48" customFormat="1" x14ac:dyDescent="0.25">
      <c r="A9565" s="45"/>
      <c r="B9565" s="77"/>
      <c r="C9565" s="46"/>
      <c r="D9565" s="46"/>
      <c r="E9565" s="46"/>
      <c r="F9565" s="28"/>
      <c r="G9565" s="47"/>
      <c r="H9565" s="47"/>
      <c r="I9565" s="47"/>
      <c r="J9565" s="32"/>
      <c r="K9565" s="47"/>
    </row>
    <row r="9566" spans="1:11" s="48" customFormat="1" x14ac:dyDescent="0.25">
      <c r="A9566" s="45"/>
      <c r="B9566" s="77"/>
      <c r="C9566" s="46"/>
      <c r="D9566" s="46"/>
      <c r="E9566" s="46"/>
      <c r="F9566" s="28"/>
      <c r="G9566" s="47"/>
      <c r="H9566" s="47"/>
      <c r="I9566" s="47"/>
      <c r="J9566" s="32"/>
      <c r="K9566" s="47"/>
    </row>
    <row r="9567" spans="1:11" s="48" customFormat="1" x14ac:dyDescent="0.25">
      <c r="A9567" s="45"/>
      <c r="B9567" s="77"/>
      <c r="C9567" s="46"/>
      <c r="D9567" s="46"/>
      <c r="E9567" s="46"/>
      <c r="F9567" s="28"/>
      <c r="G9567" s="47"/>
      <c r="H9567" s="47"/>
      <c r="I9567" s="47"/>
      <c r="J9567" s="32"/>
      <c r="K9567" s="47"/>
    </row>
    <row r="9568" spans="1:11" s="48" customFormat="1" x14ac:dyDescent="0.25">
      <c r="A9568" s="45"/>
      <c r="B9568" s="77"/>
      <c r="C9568" s="46"/>
      <c r="D9568" s="46"/>
      <c r="E9568" s="46"/>
      <c r="F9568" s="28"/>
      <c r="G9568" s="47"/>
      <c r="H9568" s="47"/>
      <c r="I9568" s="47"/>
      <c r="J9568" s="32"/>
      <c r="K9568" s="47"/>
    </row>
    <row r="9569" spans="1:11" s="48" customFormat="1" x14ac:dyDescent="0.25">
      <c r="A9569" s="45"/>
      <c r="B9569" s="77"/>
      <c r="C9569" s="46"/>
      <c r="D9569" s="46"/>
      <c r="E9569" s="46"/>
      <c r="F9569" s="28"/>
      <c r="G9569" s="47"/>
      <c r="H9569" s="47"/>
      <c r="I9569" s="47"/>
      <c r="J9569" s="32"/>
      <c r="K9569" s="47"/>
    </row>
    <row r="9570" spans="1:11" s="48" customFormat="1" x14ac:dyDescent="0.25">
      <c r="A9570" s="45"/>
      <c r="B9570" s="77"/>
      <c r="C9570" s="46"/>
      <c r="D9570" s="46"/>
      <c r="E9570" s="46"/>
      <c r="F9570" s="28"/>
      <c r="G9570" s="47"/>
      <c r="H9570" s="47"/>
      <c r="I9570" s="47"/>
      <c r="J9570" s="32"/>
      <c r="K9570" s="47"/>
    </row>
    <row r="9571" spans="1:11" s="48" customFormat="1" x14ac:dyDescent="0.25">
      <c r="A9571" s="45"/>
      <c r="B9571" s="77"/>
      <c r="C9571" s="46"/>
      <c r="D9571" s="46"/>
      <c r="E9571" s="46"/>
      <c r="F9571" s="28"/>
      <c r="G9571" s="47"/>
      <c r="H9571" s="47"/>
      <c r="I9571" s="47"/>
      <c r="J9571" s="32"/>
      <c r="K9571" s="47"/>
    </row>
    <row r="9572" spans="1:11" s="48" customFormat="1" x14ac:dyDescent="0.25">
      <c r="A9572" s="45"/>
      <c r="B9572" s="77"/>
      <c r="C9572" s="46"/>
      <c r="D9572" s="46"/>
      <c r="E9572" s="46"/>
      <c r="F9572" s="28"/>
      <c r="G9572" s="47"/>
      <c r="H9572" s="47"/>
      <c r="I9572" s="47"/>
      <c r="J9572" s="32"/>
      <c r="K9572" s="47"/>
    </row>
    <row r="9573" spans="1:11" s="48" customFormat="1" x14ac:dyDescent="0.25">
      <c r="A9573" s="45"/>
      <c r="B9573" s="77"/>
      <c r="C9573" s="46"/>
      <c r="D9573" s="46"/>
      <c r="E9573" s="46"/>
      <c r="F9573" s="28"/>
      <c r="G9573" s="47"/>
      <c r="H9573" s="47"/>
      <c r="I9573" s="47"/>
      <c r="J9573" s="32"/>
      <c r="K9573" s="47"/>
    </row>
    <row r="9574" spans="1:11" s="48" customFormat="1" x14ac:dyDescent="0.25">
      <c r="A9574" s="45"/>
      <c r="B9574" s="77"/>
      <c r="C9574" s="46"/>
      <c r="D9574" s="46"/>
      <c r="E9574" s="46"/>
      <c r="F9574" s="28"/>
      <c r="G9574" s="47"/>
      <c r="H9574" s="47"/>
      <c r="I9574" s="47"/>
      <c r="J9574" s="32"/>
      <c r="K9574" s="47"/>
    </row>
    <row r="9575" spans="1:11" s="48" customFormat="1" x14ac:dyDescent="0.25">
      <c r="A9575" s="45"/>
      <c r="B9575" s="77"/>
      <c r="C9575" s="46"/>
      <c r="D9575" s="46"/>
      <c r="E9575" s="46"/>
      <c r="F9575" s="28"/>
      <c r="G9575" s="47"/>
      <c r="H9575" s="47"/>
      <c r="I9575" s="47"/>
      <c r="J9575" s="32"/>
      <c r="K9575" s="47"/>
    </row>
    <row r="9576" spans="1:11" s="48" customFormat="1" x14ac:dyDescent="0.25">
      <c r="A9576" s="45"/>
      <c r="B9576" s="77"/>
      <c r="C9576" s="46"/>
      <c r="D9576" s="46"/>
      <c r="E9576" s="46"/>
      <c r="F9576" s="28"/>
      <c r="G9576" s="47"/>
      <c r="H9576" s="47"/>
      <c r="I9576" s="47"/>
      <c r="J9576" s="32"/>
      <c r="K9576" s="47"/>
    </row>
    <row r="9577" spans="1:11" s="48" customFormat="1" x14ac:dyDescent="0.25">
      <c r="A9577" s="45"/>
      <c r="B9577" s="77"/>
      <c r="C9577" s="46"/>
      <c r="D9577" s="46"/>
      <c r="E9577" s="46"/>
      <c r="F9577" s="28"/>
      <c r="G9577" s="47"/>
      <c r="H9577" s="47"/>
      <c r="I9577" s="47"/>
      <c r="J9577" s="32"/>
      <c r="K9577" s="47"/>
    </row>
    <row r="9578" spans="1:11" s="48" customFormat="1" x14ac:dyDescent="0.25">
      <c r="A9578" s="45"/>
      <c r="B9578" s="77"/>
      <c r="C9578" s="46"/>
      <c r="D9578" s="46"/>
      <c r="E9578" s="46"/>
      <c r="F9578" s="28"/>
      <c r="G9578" s="47"/>
      <c r="H9578" s="47"/>
      <c r="I9578" s="47"/>
      <c r="J9578" s="32"/>
      <c r="K9578" s="47"/>
    </row>
    <row r="9579" spans="1:11" s="48" customFormat="1" x14ac:dyDescent="0.25">
      <c r="A9579" s="45"/>
      <c r="B9579" s="77"/>
      <c r="C9579" s="46"/>
      <c r="D9579" s="46"/>
      <c r="E9579" s="46"/>
      <c r="F9579" s="28"/>
      <c r="G9579" s="47"/>
      <c r="H9579" s="47"/>
      <c r="I9579" s="47"/>
      <c r="J9579" s="32"/>
      <c r="K9579" s="47"/>
    </row>
    <row r="9580" spans="1:11" s="48" customFormat="1" x14ac:dyDescent="0.25">
      <c r="A9580" s="45"/>
      <c r="B9580" s="77"/>
      <c r="C9580" s="46"/>
      <c r="D9580" s="46"/>
      <c r="E9580" s="46"/>
      <c r="F9580" s="28"/>
      <c r="G9580" s="47"/>
      <c r="H9580" s="47"/>
      <c r="I9580" s="47"/>
      <c r="J9580" s="32"/>
      <c r="K9580" s="47"/>
    </row>
    <row r="9581" spans="1:11" s="48" customFormat="1" x14ac:dyDescent="0.25">
      <c r="A9581" s="45"/>
      <c r="B9581" s="77"/>
      <c r="C9581" s="46"/>
      <c r="D9581" s="46"/>
      <c r="E9581" s="46"/>
      <c r="F9581" s="28"/>
      <c r="G9581" s="47"/>
      <c r="H9581" s="47"/>
      <c r="I9581" s="47"/>
      <c r="J9581" s="32"/>
      <c r="K9581" s="47"/>
    </row>
    <row r="9582" spans="1:11" s="48" customFormat="1" x14ac:dyDescent="0.25">
      <c r="A9582" s="45"/>
      <c r="B9582" s="77"/>
      <c r="C9582" s="46"/>
      <c r="D9582" s="46"/>
      <c r="E9582" s="46"/>
      <c r="F9582" s="28"/>
      <c r="G9582" s="47"/>
      <c r="H9582" s="47"/>
      <c r="I9582" s="47"/>
      <c r="J9582" s="32"/>
      <c r="K9582" s="47"/>
    </row>
    <row r="9583" spans="1:11" s="48" customFormat="1" x14ac:dyDescent="0.25">
      <c r="A9583" s="45"/>
      <c r="B9583" s="77"/>
      <c r="C9583" s="46"/>
      <c r="D9583" s="46"/>
      <c r="E9583" s="46"/>
      <c r="F9583" s="28"/>
      <c r="G9583" s="47"/>
      <c r="H9583" s="47"/>
      <c r="I9583" s="47"/>
      <c r="J9583" s="32"/>
      <c r="K9583" s="47"/>
    </row>
    <row r="9584" spans="1:11" s="48" customFormat="1" x14ac:dyDescent="0.25">
      <c r="A9584" s="45"/>
      <c r="B9584" s="77"/>
      <c r="C9584" s="46"/>
      <c r="D9584" s="46"/>
      <c r="E9584" s="46"/>
      <c r="F9584" s="28"/>
      <c r="G9584" s="47"/>
      <c r="H9584" s="47"/>
      <c r="I9584" s="47"/>
      <c r="J9584" s="32"/>
      <c r="K9584" s="47"/>
    </row>
    <row r="9585" spans="1:11" s="48" customFormat="1" x14ac:dyDescent="0.25">
      <c r="A9585" s="45"/>
      <c r="B9585" s="77"/>
      <c r="C9585" s="46"/>
      <c r="D9585" s="46"/>
      <c r="E9585" s="46"/>
      <c r="F9585" s="28"/>
      <c r="G9585" s="47"/>
      <c r="H9585" s="47"/>
      <c r="I9585" s="47"/>
      <c r="J9585" s="32"/>
      <c r="K9585" s="47"/>
    </row>
    <row r="9586" spans="1:11" s="48" customFormat="1" x14ac:dyDescent="0.25">
      <c r="A9586" s="45"/>
      <c r="B9586" s="77"/>
      <c r="C9586" s="46"/>
      <c r="D9586" s="46"/>
      <c r="E9586" s="46"/>
      <c r="F9586" s="28"/>
      <c r="G9586" s="47"/>
      <c r="H9586" s="47"/>
      <c r="I9586" s="47"/>
      <c r="J9586" s="32"/>
      <c r="K9586" s="47"/>
    </row>
    <row r="9587" spans="1:11" s="48" customFormat="1" x14ac:dyDescent="0.25">
      <c r="A9587" s="45"/>
      <c r="B9587" s="77"/>
      <c r="C9587" s="46"/>
      <c r="D9587" s="46"/>
      <c r="E9587" s="46"/>
      <c r="F9587" s="28"/>
      <c r="G9587" s="47"/>
      <c r="H9587" s="47"/>
      <c r="I9587" s="47"/>
      <c r="J9587" s="32"/>
      <c r="K9587" s="47"/>
    </row>
    <row r="9588" spans="1:11" s="48" customFormat="1" x14ac:dyDescent="0.25">
      <c r="A9588" s="45"/>
      <c r="B9588" s="77"/>
      <c r="C9588" s="46"/>
      <c r="D9588" s="46"/>
      <c r="E9588" s="46"/>
      <c r="F9588" s="28"/>
      <c r="G9588" s="47"/>
      <c r="H9588" s="47"/>
      <c r="I9588" s="47"/>
      <c r="J9588" s="32"/>
      <c r="K9588" s="47"/>
    </row>
    <row r="9589" spans="1:11" s="48" customFormat="1" x14ac:dyDescent="0.25">
      <c r="A9589" s="45"/>
      <c r="B9589" s="77"/>
      <c r="C9589" s="46"/>
      <c r="D9589" s="46"/>
      <c r="E9589" s="46"/>
      <c r="F9589" s="28"/>
      <c r="G9589" s="47"/>
      <c r="H9589" s="47"/>
      <c r="I9589" s="47"/>
      <c r="J9589" s="32"/>
      <c r="K9589" s="47"/>
    </row>
    <row r="9590" spans="1:11" s="48" customFormat="1" x14ac:dyDescent="0.25">
      <c r="A9590" s="45"/>
      <c r="B9590" s="77"/>
      <c r="C9590" s="46"/>
      <c r="D9590" s="46"/>
      <c r="E9590" s="46"/>
      <c r="F9590" s="28"/>
      <c r="G9590" s="47"/>
      <c r="H9590" s="47"/>
      <c r="I9590" s="47"/>
      <c r="J9590" s="32"/>
      <c r="K9590" s="47"/>
    </row>
    <row r="9591" spans="1:11" s="48" customFormat="1" x14ac:dyDescent="0.25">
      <c r="A9591" s="45"/>
      <c r="B9591" s="77"/>
      <c r="C9591" s="46"/>
      <c r="D9591" s="46"/>
      <c r="E9591" s="46"/>
      <c r="F9591" s="28"/>
      <c r="G9591" s="47"/>
      <c r="H9591" s="47"/>
      <c r="I9591" s="47"/>
      <c r="J9591" s="32"/>
      <c r="K9591" s="47"/>
    </row>
    <row r="9592" spans="1:11" s="48" customFormat="1" x14ac:dyDescent="0.25">
      <c r="A9592" s="45"/>
      <c r="B9592" s="77"/>
      <c r="C9592" s="46"/>
      <c r="D9592" s="46"/>
      <c r="E9592" s="46"/>
      <c r="F9592" s="28"/>
      <c r="G9592" s="47"/>
      <c r="H9592" s="47"/>
      <c r="I9592" s="47"/>
      <c r="J9592" s="32"/>
      <c r="K9592" s="47"/>
    </row>
    <row r="9593" spans="1:11" s="48" customFormat="1" x14ac:dyDescent="0.25">
      <c r="A9593" s="45"/>
      <c r="B9593" s="77"/>
      <c r="C9593" s="46"/>
      <c r="D9593" s="46"/>
      <c r="E9593" s="46"/>
      <c r="F9593" s="28"/>
      <c r="G9593" s="47"/>
      <c r="H9593" s="47"/>
      <c r="I9593" s="47"/>
      <c r="J9593" s="32"/>
      <c r="K9593" s="47"/>
    </row>
    <row r="9594" spans="1:11" s="48" customFormat="1" x14ac:dyDescent="0.25">
      <c r="A9594" s="45"/>
      <c r="B9594" s="77"/>
      <c r="C9594" s="46"/>
      <c r="D9594" s="46"/>
      <c r="E9594" s="46"/>
      <c r="F9594" s="28"/>
      <c r="G9594" s="47"/>
      <c r="H9594" s="47"/>
      <c r="I9594" s="47"/>
      <c r="J9594" s="32"/>
      <c r="K9594" s="47"/>
    </row>
    <row r="9595" spans="1:11" s="48" customFormat="1" x14ac:dyDescent="0.25">
      <c r="A9595" s="45"/>
      <c r="B9595" s="77"/>
      <c r="C9595" s="46"/>
      <c r="D9595" s="46"/>
      <c r="E9595" s="46"/>
      <c r="F9595" s="28"/>
      <c r="G9595" s="47"/>
      <c r="H9595" s="47"/>
      <c r="I9595" s="47"/>
      <c r="J9595" s="32"/>
      <c r="K9595" s="47"/>
    </row>
    <row r="9596" spans="1:11" s="48" customFormat="1" x14ac:dyDescent="0.25">
      <c r="A9596" s="45"/>
      <c r="B9596" s="77"/>
      <c r="C9596" s="46"/>
      <c r="D9596" s="46"/>
      <c r="E9596" s="46"/>
      <c r="F9596" s="28"/>
      <c r="G9596" s="47"/>
      <c r="H9596" s="47"/>
      <c r="I9596" s="47"/>
      <c r="J9596" s="32"/>
      <c r="K9596" s="47"/>
    </row>
    <row r="9597" spans="1:11" s="48" customFormat="1" x14ac:dyDescent="0.25">
      <c r="A9597" s="45"/>
      <c r="B9597" s="77"/>
      <c r="C9597" s="46"/>
      <c r="D9597" s="46"/>
      <c r="E9597" s="46"/>
      <c r="F9597" s="28"/>
      <c r="G9597" s="47"/>
      <c r="H9597" s="47"/>
      <c r="I9597" s="47"/>
      <c r="J9597" s="32"/>
      <c r="K9597" s="47"/>
    </row>
    <row r="9598" spans="1:11" s="48" customFormat="1" x14ac:dyDescent="0.25">
      <c r="A9598" s="45"/>
      <c r="B9598" s="77"/>
      <c r="C9598" s="46"/>
      <c r="D9598" s="46"/>
      <c r="E9598" s="46"/>
      <c r="F9598" s="28"/>
      <c r="G9598" s="47"/>
      <c r="H9598" s="47"/>
      <c r="I9598" s="47"/>
      <c r="J9598" s="32"/>
      <c r="K9598" s="47"/>
    </row>
    <row r="9599" spans="1:11" s="48" customFormat="1" x14ac:dyDescent="0.25">
      <c r="A9599" s="45"/>
      <c r="B9599" s="77"/>
      <c r="C9599" s="46"/>
      <c r="D9599" s="46"/>
      <c r="E9599" s="46"/>
      <c r="F9599" s="28"/>
      <c r="G9599" s="47"/>
      <c r="H9599" s="47"/>
      <c r="I9599" s="47"/>
      <c r="J9599" s="32"/>
      <c r="K9599" s="47"/>
    </row>
    <row r="9600" spans="1:11" s="48" customFormat="1" x14ac:dyDescent="0.25">
      <c r="A9600" s="45"/>
      <c r="B9600" s="77"/>
      <c r="C9600" s="46"/>
      <c r="D9600" s="46"/>
      <c r="E9600" s="46"/>
      <c r="F9600" s="28"/>
      <c r="G9600" s="47"/>
      <c r="H9600" s="47"/>
      <c r="I9600" s="47"/>
      <c r="J9600" s="32"/>
      <c r="K9600" s="47"/>
    </row>
    <row r="9601" spans="1:11" s="48" customFormat="1" x14ac:dyDescent="0.25">
      <c r="A9601" s="45"/>
      <c r="B9601" s="77"/>
      <c r="C9601" s="46"/>
      <c r="D9601" s="46"/>
      <c r="E9601" s="46"/>
      <c r="F9601" s="28"/>
      <c r="G9601" s="47"/>
      <c r="H9601" s="47"/>
      <c r="I9601" s="47"/>
      <c r="J9601" s="32"/>
      <c r="K9601" s="47"/>
    </row>
    <row r="9602" spans="1:11" s="48" customFormat="1" x14ac:dyDescent="0.25">
      <c r="A9602" s="45"/>
      <c r="B9602" s="77"/>
      <c r="C9602" s="46"/>
      <c r="D9602" s="46"/>
      <c r="E9602" s="46"/>
      <c r="F9602" s="28"/>
      <c r="G9602" s="47"/>
      <c r="H9602" s="47"/>
      <c r="I9602" s="47"/>
      <c r="J9602" s="32"/>
      <c r="K9602" s="47"/>
    </row>
    <row r="9603" spans="1:11" s="48" customFormat="1" x14ac:dyDescent="0.25">
      <c r="A9603" s="45"/>
      <c r="B9603" s="77"/>
      <c r="C9603" s="46"/>
      <c r="D9603" s="46"/>
      <c r="E9603" s="46"/>
      <c r="F9603" s="28"/>
      <c r="G9603" s="47"/>
      <c r="H9603" s="47"/>
      <c r="I9603" s="47"/>
      <c r="J9603" s="32"/>
      <c r="K9603" s="47"/>
    </row>
    <row r="9604" spans="1:11" s="48" customFormat="1" x14ac:dyDescent="0.25">
      <c r="A9604" s="45"/>
      <c r="B9604" s="77"/>
      <c r="C9604" s="46"/>
      <c r="D9604" s="46"/>
      <c r="E9604" s="46"/>
      <c r="F9604" s="28"/>
      <c r="G9604" s="47"/>
      <c r="H9604" s="47"/>
      <c r="I9604" s="47"/>
      <c r="J9604" s="32"/>
      <c r="K9604" s="47"/>
    </row>
    <row r="9605" spans="1:11" s="48" customFormat="1" x14ac:dyDescent="0.25">
      <c r="A9605" s="45"/>
      <c r="B9605" s="77"/>
      <c r="C9605" s="46"/>
      <c r="D9605" s="46"/>
      <c r="E9605" s="46"/>
      <c r="F9605" s="28"/>
      <c r="G9605" s="47"/>
      <c r="H9605" s="47"/>
      <c r="I9605" s="47"/>
      <c r="J9605" s="32"/>
      <c r="K9605" s="47"/>
    </row>
    <row r="9606" spans="1:11" s="48" customFormat="1" x14ac:dyDescent="0.25">
      <c r="A9606" s="45"/>
      <c r="B9606" s="77"/>
      <c r="C9606" s="46"/>
      <c r="D9606" s="46"/>
      <c r="E9606" s="46"/>
      <c r="F9606" s="28"/>
      <c r="G9606" s="47"/>
      <c r="H9606" s="47"/>
      <c r="I9606" s="47"/>
      <c r="J9606" s="32"/>
      <c r="K9606" s="47"/>
    </row>
    <row r="9607" spans="1:11" s="48" customFormat="1" x14ac:dyDescent="0.25">
      <c r="A9607" s="45"/>
      <c r="B9607" s="77"/>
      <c r="C9607" s="46"/>
      <c r="D9607" s="46"/>
      <c r="E9607" s="46"/>
      <c r="F9607" s="28"/>
      <c r="G9607" s="47"/>
      <c r="H9607" s="47"/>
      <c r="I9607" s="47"/>
      <c r="J9607" s="32"/>
      <c r="K9607" s="47"/>
    </row>
    <row r="9608" spans="1:11" s="48" customFormat="1" x14ac:dyDescent="0.25">
      <c r="A9608" s="45"/>
      <c r="B9608" s="77"/>
      <c r="C9608" s="46"/>
      <c r="D9608" s="46"/>
      <c r="E9608" s="46"/>
      <c r="F9608" s="28"/>
      <c r="G9608" s="47"/>
      <c r="H9608" s="47"/>
      <c r="I9608" s="47"/>
      <c r="J9608" s="32"/>
      <c r="K9608" s="47"/>
    </row>
    <row r="9609" spans="1:11" s="48" customFormat="1" x14ac:dyDescent="0.25">
      <c r="A9609" s="45"/>
      <c r="B9609" s="77"/>
      <c r="C9609" s="46"/>
      <c r="D9609" s="46"/>
      <c r="E9609" s="46"/>
      <c r="F9609" s="28"/>
      <c r="G9609" s="47"/>
      <c r="H9609" s="47"/>
      <c r="I9609" s="47"/>
      <c r="J9609" s="32"/>
      <c r="K9609" s="47"/>
    </row>
    <row r="9610" spans="1:11" s="48" customFormat="1" x14ac:dyDescent="0.25">
      <c r="A9610" s="45"/>
      <c r="B9610" s="77"/>
      <c r="C9610" s="46"/>
      <c r="D9610" s="46"/>
      <c r="E9610" s="46"/>
      <c r="F9610" s="28"/>
      <c r="G9610" s="47"/>
      <c r="H9610" s="47"/>
      <c r="I9610" s="47"/>
      <c r="J9610" s="32"/>
      <c r="K9610" s="47"/>
    </row>
    <row r="9611" spans="1:11" s="48" customFormat="1" x14ac:dyDescent="0.25">
      <c r="A9611" s="45"/>
      <c r="B9611" s="77"/>
      <c r="C9611" s="46"/>
      <c r="D9611" s="46"/>
      <c r="E9611" s="46"/>
      <c r="F9611" s="28"/>
      <c r="G9611" s="47"/>
      <c r="H9611" s="47"/>
      <c r="I9611" s="47"/>
      <c r="J9611" s="32"/>
      <c r="K9611" s="47"/>
    </row>
    <row r="9612" spans="1:11" s="48" customFormat="1" x14ac:dyDescent="0.25">
      <c r="A9612" s="45"/>
      <c r="B9612" s="77"/>
      <c r="C9612" s="46"/>
      <c r="D9612" s="46"/>
      <c r="E9612" s="46"/>
      <c r="F9612" s="28"/>
      <c r="G9612" s="47"/>
      <c r="H9612" s="47"/>
      <c r="I9612" s="47"/>
      <c r="J9612" s="32"/>
      <c r="K9612" s="47"/>
    </row>
    <row r="9613" spans="1:11" s="48" customFormat="1" x14ac:dyDescent="0.25">
      <c r="A9613" s="45"/>
      <c r="B9613" s="77"/>
      <c r="C9613" s="46"/>
      <c r="D9613" s="46"/>
      <c r="E9613" s="46"/>
      <c r="F9613" s="28"/>
      <c r="G9613" s="47"/>
      <c r="H9613" s="47"/>
      <c r="I9613" s="47"/>
      <c r="J9613" s="32"/>
      <c r="K9613" s="47"/>
    </row>
    <row r="9614" spans="1:11" s="48" customFormat="1" x14ac:dyDescent="0.25">
      <c r="A9614" s="45"/>
      <c r="B9614" s="77"/>
      <c r="C9614" s="46"/>
      <c r="D9614" s="46"/>
      <c r="E9614" s="46"/>
      <c r="F9614" s="28"/>
      <c r="G9614" s="47"/>
      <c r="H9614" s="47"/>
      <c r="I9614" s="47"/>
      <c r="J9614" s="32"/>
      <c r="K9614" s="47"/>
    </row>
    <row r="9615" spans="1:11" s="48" customFormat="1" x14ac:dyDescent="0.25">
      <c r="A9615" s="45"/>
      <c r="B9615" s="77"/>
      <c r="C9615" s="46"/>
      <c r="D9615" s="46"/>
      <c r="E9615" s="46"/>
      <c r="F9615" s="28"/>
      <c r="G9615" s="47"/>
      <c r="H9615" s="47"/>
      <c r="I9615" s="47"/>
      <c r="J9615" s="32"/>
      <c r="K9615" s="47"/>
    </row>
    <row r="9616" spans="1:11" s="48" customFormat="1" x14ac:dyDescent="0.25">
      <c r="A9616" s="45"/>
      <c r="B9616" s="77"/>
      <c r="C9616" s="46"/>
      <c r="D9616" s="46"/>
      <c r="E9616" s="46"/>
      <c r="F9616" s="28"/>
      <c r="G9616" s="47"/>
      <c r="H9616" s="47"/>
      <c r="I9616" s="47"/>
      <c r="J9616" s="32"/>
      <c r="K9616" s="47"/>
    </row>
    <row r="9617" spans="1:11" s="48" customFormat="1" x14ac:dyDescent="0.25">
      <c r="A9617" s="45"/>
      <c r="B9617" s="77"/>
      <c r="C9617" s="46"/>
      <c r="D9617" s="46"/>
      <c r="E9617" s="46"/>
      <c r="F9617" s="28"/>
      <c r="G9617" s="47"/>
      <c r="H9617" s="47"/>
      <c r="I9617" s="47"/>
      <c r="J9617" s="32"/>
      <c r="K9617" s="47"/>
    </row>
    <row r="9618" spans="1:11" s="48" customFormat="1" x14ac:dyDescent="0.25">
      <c r="A9618" s="45"/>
      <c r="B9618" s="77"/>
      <c r="C9618" s="46"/>
      <c r="D9618" s="46"/>
      <c r="E9618" s="46"/>
      <c r="F9618" s="28"/>
      <c r="G9618" s="47"/>
      <c r="H9618" s="47"/>
      <c r="I9618" s="47"/>
      <c r="J9618" s="32"/>
      <c r="K9618" s="47"/>
    </row>
    <row r="9619" spans="1:11" s="48" customFormat="1" x14ac:dyDescent="0.25">
      <c r="A9619" s="45"/>
      <c r="B9619" s="77"/>
      <c r="C9619" s="46"/>
      <c r="D9619" s="46"/>
      <c r="E9619" s="46"/>
      <c r="F9619" s="28"/>
      <c r="G9619" s="47"/>
      <c r="H9619" s="47"/>
      <c r="I9619" s="47"/>
      <c r="J9619" s="32"/>
      <c r="K9619" s="47"/>
    </row>
    <row r="9620" spans="1:11" s="48" customFormat="1" x14ac:dyDescent="0.25">
      <c r="A9620" s="45"/>
      <c r="B9620" s="77"/>
      <c r="C9620" s="46"/>
      <c r="D9620" s="46"/>
      <c r="E9620" s="46"/>
      <c r="F9620" s="28"/>
      <c r="G9620" s="47"/>
      <c r="H9620" s="47"/>
      <c r="I9620" s="47"/>
      <c r="J9620" s="32"/>
      <c r="K9620" s="47"/>
    </row>
    <row r="9621" spans="1:11" s="48" customFormat="1" x14ac:dyDescent="0.25">
      <c r="A9621" s="45"/>
      <c r="B9621" s="77"/>
      <c r="C9621" s="46"/>
      <c r="D9621" s="46"/>
      <c r="E9621" s="46"/>
      <c r="F9621" s="28"/>
      <c r="G9621" s="47"/>
      <c r="H9621" s="47"/>
      <c r="I9621" s="47"/>
      <c r="J9621" s="32"/>
      <c r="K9621" s="47"/>
    </row>
    <row r="9622" spans="1:11" s="48" customFormat="1" x14ac:dyDescent="0.25">
      <c r="A9622" s="45"/>
      <c r="B9622" s="77"/>
      <c r="C9622" s="46"/>
      <c r="D9622" s="46"/>
      <c r="E9622" s="46"/>
      <c r="F9622" s="28"/>
      <c r="G9622" s="47"/>
      <c r="H9622" s="47"/>
      <c r="I9622" s="47"/>
      <c r="J9622" s="32"/>
      <c r="K9622" s="47"/>
    </row>
    <row r="9623" spans="1:11" s="48" customFormat="1" x14ac:dyDescent="0.25">
      <c r="A9623" s="45"/>
      <c r="B9623" s="77"/>
      <c r="C9623" s="46"/>
      <c r="D9623" s="46"/>
      <c r="E9623" s="46"/>
      <c r="F9623" s="28"/>
      <c r="G9623" s="47"/>
      <c r="H9623" s="47"/>
      <c r="I9623" s="47"/>
      <c r="J9623" s="32"/>
      <c r="K9623" s="47"/>
    </row>
    <row r="9624" spans="1:11" s="48" customFormat="1" x14ac:dyDescent="0.25">
      <c r="A9624" s="45"/>
      <c r="B9624" s="77"/>
      <c r="C9624" s="46"/>
      <c r="D9624" s="46"/>
      <c r="E9624" s="46"/>
      <c r="F9624" s="28"/>
      <c r="G9624" s="47"/>
      <c r="H9624" s="47"/>
      <c r="I9624" s="47"/>
      <c r="J9624" s="32"/>
      <c r="K9624" s="47"/>
    </row>
    <row r="9625" spans="1:11" s="48" customFormat="1" x14ac:dyDescent="0.25">
      <c r="A9625" s="45"/>
      <c r="B9625" s="77"/>
      <c r="C9625" s="46"/>
      <c r="D9625" s="46"/>
      <c r="E9625" s="46"/>
      <c r="F9625" s="28"/>
      <c r="G9625" s="47"/>
      <c r="H9625" s="47"/>
      <c r="I9625" s="47"/>
      <c r="J9625" s="32"/>
      <c r="K9625" s="47"/>
    </row>
    <row r="9626" spans="1:11" s="48" customFormat="1" x14ac:dyDescent="0.25">
      <c r="A9626" s="45"/>
      <c r="B9626" s="77"/>
      <c r="C9626" s="46"/>
      <c r="D9626" s="46"/>
      <c r="E9626" s="46"/>
      <c r="F9626" s="28"/>
      <c r="G9626" s="47"/>
      <c r="H9626" s="47"/>
      <c r="I9626" s="47"/>
      <c r="J9626" s="32"/>
      <c r="K9626" s="47"/>
    </row>
    <row r="9627" spans="1:11" s="48" customFormat="1" x14ac:dyDescent="0.25">
      <c r="A9627" s="45"/>
      <c r="B9627" s="77"/>
      <c r="C9627" s="46"/>
      <c r="D9627" s="46"/>
      <c r="E9627" s="46"/>
      <c r="F9627" s="28"/>
      <c r="G9627" s="47"/>
      <c r="H9627" s="47"/>
      <c r="I9627" s="47"/>
      <c r="J9627" s="32"/>
      <c r="K9627" s="47"/>
    </row>
    <row r="9628" spans="1:11" s="48" customFormat="1" x14ac:dyDescent="0.25">
      <c r="A9628" s="45"/>
      <c r="B9628" s="77"/>
      <c r="C9628" s="46"/>
      <c r="D9628" s="46"/>
      <c r="E9628" s="46"/>
      <c r="F9628" s="28"/>
      <c r="G9628" s="47"/>
      <c r="H9628" s="47"/>
      <c r="I9628" s="47"/>
      <c r="J9628" s="32"/>
      <c r="K9628" s="47"/>
    </row>
    <row r="9629" spans="1:11" s="48" customFormat="1" x14ac:dyDescent="0.25">
      <c r="A9629" s="45"/>
      <c r="B9629" s="77"/>
      <c r="C9629" s="46"/>
      <c r="D9629" s="46"/>
      <c r="E9629" s="46"/>
      <c r="F9629" s="28"/>
      <c r="G9629" s="47"/>
      <c r="H9629" s="47"/>
      <c r="I9629" s="47"/>
      <c r="J9629" s="32"/>
      <c r="K9629" s="47"/>
    </row>
    <row r="9630" spans="1:11" s="48" customFormat="1" x14ac:dyDescent="0.25">
      <c r="A9630" s="45"/>
      <c r="B9630" s="77"/>
      <c r="C9630" s="46"/>
      <c r="D9630" s="46"/>
      <c r="E9630" s="46"/>
      <c r="F9630" s="28"/>
      <c r="G9630" s="47"/>
      <c r="H9630" s="47"/>
      <c r="I9630" s="47"/>
      <c r="J9630" s="32"/>
      <c r="K9630" s="47"/>
    </row>
    <row r="9631" spans="1:11" s="48" customFormat="1" x14ac:dyDescent="0.25">
      <c r="A9631" s="45"/>
      <c r="B9631" s="77"/>
      <c r="C9631" s="46"/>
      <c r="D9631" s="46"/>
      <c r="E9631" s="46"/>
      <c r="F9631" s="28"/>
      <c r="G9631" s="47"/>
      <c r="H9631" s="47"/>
      <c r="I9631" s="47"/>
      <c r="J9631" s="32"/>
      <c r="K9631" s="47"/>
    </row>
    <row r="9632" spans="1:11" s="48" customFormat="1" x14ac:dyDescent="0.25">
      <c r="A9632" s="45"/>
      <c r="B9632" s="77"/>
      <c r="C9632" s="46"/>
      <c r="D9632" s="46"/>
      <c r="E9632" s="46"/>
      <c r="F9632" s="28"/>
      <c r="G9632" s="47"/>
      <c r="H9632" s="47"/>
      <c r="I9632" s="47"/>
      <c r="J9632" s="32"/>
      <c r="K9632" s="47"/>
    </row>
    <row r="9633" spans="1:11" s="48" customFormat="1" x14ac:dyDescent="0.25">
      <c r="A9633" s="45"/>
      <c r="B9633" s="77"/>
      <c r="C9633" s="46"/>
      <c r="D9633" s="46"/>
      <c r="E9633" s="46"/>
      <c r="F9633" s="28"/>
      <c r="G9633" s="47"/>
      <c r="H9633" s="47"/>
      <c r="I9633" s="47"/>
      <c r="J9633" s="32"/>
      <c r="K9633" s="47"/>
    </row>
    <row r="9634" spans="1:11" s="48" customFormat="1" x14ac:dyDescent="0.25">
      <c r="A9634" s="45"/>
      <c r="B9634" s="77"/>
      <c r="C9634" s="46"/>
      <c r="D9634" s="46"/>
      <c r="E9634" s="46"/>
      <c r="F9634" s="28"/>
      <c r="G9634" s="47"/>
      <c r="H9634" s="47"/>
      <c r="I9634" s="47"/>
      <c r="J9634" s="32"/>
      <c r="K9634" s="47"/>
    </row>
    <row r="9635" spans="1:11" s="48" customFormat="1" x14ac:dyDescent="0.25">
      <c r="A9635" s="45"/>
      <c r="B9635" s="77"/>
      <c r="C9635" s="46"/>
      <c r="D9635" s="46"/>
      <c r="E9635" s="46"/>
      <c r="F9635" s="28"/>
      <c r="G9635" s="47"/>
      <c r="H9635" s="47"/>
      <c r="I9635" s="47"/>
      <c r="J9635" s="32"/>
      <c r="K9635" s="47"/>
    </row>
    <row r="9636" spans="1:11" s="48" customFormat="1" x14ac:dyDescent="0.25">
      <c r="A9636" s="45"/>
      <c r="B9636" s="77"/>
      <c r="C9636" s="46"/>
      <c r="D9636" s="46"/>
      <c r="E9636" s="46"/>
      <c r="F9636" s="28"/>
      <c r="G9636" s="47"/>
      <c r="H9636" s="47"/>
      <c r="I9636" s="47"/>
      <c r="J9636" s="32"/>
      <c r="K9636" s="47"/>
    </row>
    <row r="9637" spans="1:11" s="48" customFormat="1" x14ac:dyDescent="0.25">
      <c r="A9637" s="45"/>
      <c r="B9637" s="77"/>
      <c r="C9637" s="46"/>
      <c r="D9637" s="46"/>
      <c r="E9637" s="46"/>
      <c r="F9637" s="28"/>
      <c r="G9637" s="47"/>
      <c r="H9637" s="47"/>
      <c r="I9637" s="47"/>
      <c r="J9637" s="32"/>
      <c r="K9637" s="47"/>
    </row>
    <row r="9638" spans="1:11" s="48" customFormat="1" x14ac:dyDescent="0.25">
      <c r="A9638" s="45"/>
      <c r="B9638" s="77"/>
      <c r="C9638" s="46"/>
      <c r="D9638" s="46"/>
      <c r="E9638" s="46"/>
      <c r="F9638" s="28"/>
      <c r="G9638" s="47"/>
      <c r="H9638" s="47"/>
      <c r="I9638" s="47"/>
      <c r="J9638" s="32"/>
      <c r="K9638" s="47"/>
    </row>
    <row r="9639" spans="1:11" s="48" customFormat="1" x14ac:dyDescent="0.25">
      <c r="A9639" s="45"/>
      <c r="B9639" s="77"/>
      <c r="C9639" s="46"/>
      <c r="D9639" s="46"/>
      <c r="E9639" s="46"/>
      <c r="F9639" s="28"/>
      <c r="G9639" s="47"/>
      <c r="H9639" s="47"/>
      <c r="I9639" s="47"/>
      <c r="J9639" s="32"/>
      <c r="K9639" s="47"/>
    </row>
    <row r="9640" spans="1:11" s="48" customFormat="1" x14ac:dyDescent="0.25">
      <c r="A9640" s="45"/>
      <c r="B9640" s="77"/>
      <c r="C9640" s="46"/>
      <c r="D9640" s="46"/>
      <c r="E9640" s="46"/>
      <c r="F9640" s="28"/>
      <c r="G9640" s="47"/>
      <c r="H9640" s="47"/>
      <c r="I9640" s="47"/>
      <c r="J9640" s="32"/>
      <c r="K9640" s="47"/>
    </row>
    <row r="9641" spans="1:11" s="48" customFormat="1" x14ac:dyDescent="0.25">
      <c r="A9641" s="45"/>
      <c r="B9641" s="77"/>
      <c r="C9641" s="46"/>
      <c r="D9641" s="46"/>
      <c r="E9641" s="46"/>
      <c r="F9641" s="28"/>
      <c r="G9641" s="47"/>
      <c r="H9641" s="47"/>
      <c r="I9641" s="47"/>
      <c r="J9641" s="32"/>
      <c r="K9641" s="47"/>
    </row>
    <row r="9642" spans="1:11" s="48" customFormat="1" x14ac:dyDescent="0.25">
      <c r="A9642" s="45"/>
      <c r="B9642" s="77"/>
      <c r="C9642" s="46"/>
      <c r="D9642" s="46"/>
      <c r="E9642" s="46"/>
      <c r="F9642" s="28"/>
      <c r="G9642" s="47"/>
      <c r="H9642" s="47"/>
      <c r="I9642" s="47"/>
      <c r="J9642" s="32"/>
      <c r="K9642" s="47"/>
    </row>
    <row r="9643" spans="1:11" s="48" customFormat="1" x14ac:dyDescent="0.25">
      <c r="A9643" s="45"/>
      <c r="B9643" s="77"/>
      <c r="C9643" s="46"/>
      <c r="D9643" s="46"/>
      <c r="E9643" s="46"/>
      <c r="F9643" s="28"/>
      <c r="G9643" s="47"/>
      <c r="H9643" s="47"/>
      <c r="I9643" s="47"/>
      <c r="J9643" s="32"/>
      <c r="K9643" s="47"/>
    </row>
    <row r="9644" spans="1:11" s="48" customFormat="1" x14ac:dyDescent="0.25">
      <c r="A9644" s="45"/>
      <c r="B9644" s="77"/>
      <c r="C9644" s="46"/>
      <c r="D9644" s="46"/>
      <c r="E9644" s="46"/>
      <c r="F9644" s="28"/>
      <c r="G9644" s="47"/>
      <c r="H9644" s="47"/>
      <c r="I9644" s="47"/>
      <c r="J9644" s="32"/>
      <c r="K9644" s="47"/>
    </row>
    <row r="9645" spans="1:11" s="48" customFormat="1" x14ac:dyDescent="0.25">
      <c r="A9645" s="45"/>
      <c r="B9645" s="77"/>
      <c r="C9645" s="46"/>
      <c r="D9645" s="46"/>
      <c r="E9645" s="46"/>
      <c r="F9645" s="28"/>
      <c r="G9645" s="47"/>
      <c r="H9645" s="47"/>
      <c r="I9645" s="47"/>
      <c r="J9645" s="32"/>
      <c r="K9645" s="47"/>
    </row>
    <row r="9646" spans="1:11" s="48" customFormat="1" x14ac:dyDescent="0.25">
      <c r="A9646" s="45"/>
      <c r="B9646" s="77"/>
      <c r="C9646" s="46"/>
      <c r="D9646" s="46"/>
      <c r="E9646" s="46"/>
      <c r="F9646" s="28"/>
      <c r="G9646" s="47"/>
      <c r="H9646" s="47"/>
      <c r="I9646" s="47"/>
      <c r="J9646" s="32"/>
      <c r="K9646" s="47"/>
    </row>
    <row r="9647" spans="1:11" s="48" customFormat="1" x14ac:dyDescent="0.25">
      <c r="A9647" s="45"/>
      <c r="B9647" s="77"/>
      <c r="C9647" s="46"/>
      <c r="D9647" s="46"/>
      <c r="E9647" s="46"/>
      <c r="F9647" s="28"/>
      <c r="G9647" s="47"/>
      <c r="H9647" s="47"/>
      <c r="I9647" s="47"/>
      <c r="J9647" s="32"/>
      <c r="K9647" s="47"/>
    </row>
    <row r="9648" spans="1:11" s="48" customFormat="1" x14ac:dyDescent="0.25">
      <c r="A9648" s="45"/>
      <c r="B9648" s="77"/>
      <c r="C9648" s="46"/>
      <c r="D9648" s="46"/>
      <c r="E9648" s="46"/>
      <c r="F9648" s="28"/>
      <c r="G9648" s="47"/>
      <c r="H9648" s="47"/>
      <c r="I9648" s="47"/>
      <c r="J9648" s="32"/>
      <c r="K9648" s="47"/>
    </row>
    <row r="9649" spans="1:11" s="48" customFormat="1" x14ac:dyDescent="0.25">
      <c r="A9649" s="45"/>
      <c r="B9649" s="77"/>
      <c r="C9649" s="46"/>
      <c r="D9649" s="46"/>
      <c r="E9649" s="46"/>
      <c r="F9649" s="28"/>
      <c r="G9649" s="47"/>
      <c r="H9649" s="47"/>
      <c r="I9649" s="47"/>
      <c r="J9649" s="32"/>
      <c r="K9649" s="47"/>
    </row>
    <row r="9650" spans="1:11" s="48" customFormat="1" x14ac:dyDescent="0.25">
      <c r="A9650" s="45"/>
      <c r="B9650" s="77"/>
      <c r="C9650" s="46"/>
      <c r="D9650" s="46"/>
      <c r="E9650" s="46"/>
      <c r="F9650" s="28"/>
      <c r="G9650" s="47"/>
      <c r="H9650" s="47"/>
      <c r="I9650" s="47"/>
      <c r="J9650" s="32"/>
      <c r="K9650" s="47"/>
    </row>
    <row r="9651" spans="1:11" s="48" customFormat="1" x14ac:dyDescent="0.25">
      <c r="A9651" s="45"/>
      <c r="B9651" s="77"/>
      <c r="C9651" s="46"/>
      <c r="D9651" s="46"/>
      <c r="E9651" s="46"/>
      <c r="F9651" s="28"/>
      <c r="G9651" s="47"/>
      <c r="H9651" s="47"/>
      <c r="I9651" s="47"/>
      <c r="J9651" s="32"/>
      <c r="K9651" s="47"/>
    </row>
    <row r="9652" spans="1:11" s="48" customFormat="1" x14ac:dyDescent="0.25">
      <c r="A9652" s="45"/>
      <c r="B9652" s="77"/>
      <c r="C9652" s="46"/>
      <c r="D9652" s="46"/>
      <c r="E9652" s="46"/>
      <c r="F9652" s="28"/>
      <c r="G9652" s="47"/>
      <c r="H9652" s="47"/>
      <c r="I9652" s="47"/>
      <c r="J9652" s="32"/>
      <c r="K9652" s="47"/>
    </row>
    <row r="9653" spans="1:11" s="48" customFormat="1" x14ac:dyDescent="0.25">
      <c r="A9653" s="45"/>
      <c r="B9653" s="77"/>
      <c r="C9653" s="46"/>
      <c r="D9653" s="46"/>
      <c r="E9653" s="46"/>
      <c r="F9653" s="28"/>
      <c r="G9653" s="47"/>
      <c r="H9653" s="47"/>
      <c r="I9653" s="47"/>
      <c r="J9653" s="32"/>
      <c r="K9653" s="47"/>
    </row>
    <row r="9654" spans="1:11" s="48" customFormat="1" x14ac:dyDescent="0.25">
      <c r="A9654" s="45"/>
      <c r="B9654" s="77"/>
      <c r="C9654" s="46"/>
      <c r="D9654" s="46"/>
      <c r="E9654" s="46"/>
      <c r="F9654" s="28"/>
      <c r="G9654" s="47"/>
      <c r="H9654" s="47"/>
      <c r="I9654" s="47"/>
      <c r="J9654" s="32"/>
      <c r="K9654" s="47"/>
    </row>
    <row r="9655" spans="1:11" s="48" customFormat="1" x14ac:dyDescent="0.25">
      <c r="A9655" s="45"/>
      <c r="B9655" s="77"/>
      <c r="C9655" s="46"/>
      <c r="D9655" s="46"/>
      <c r="E9655" s="46"/>
      <c r="F9655" s="28"/>
      <c r="G9655" s="47"/>
      <c r="H9655" s="47"/>
      <c r="I9655" s="47"/>
      <c r="J9655" s="32"/>
      <c r="K9655" s="47"/>
    </row>
    <row r="9656" spans="1:11" s="48" customFormat="1" x14ac:dyDescent="0.25">
      <c r="A9656" s="45"/>
      <c r="B9656" s="77"/>
      <c r="C9656" s="46"/>
      <c r="D9656" s="46"/>
      <c r="E9656" s="46"/>
      <c r="F9656" s="28"/>
      <c r="G9656" s="47"/>
      <c r="H9656" s="47"/>
      <c r="I9656" s="47"/>
      <c r="J9656" s="32"/>
      <c r="K9656" s="47"/>
    </row>
    <row r="9657" spans="1:11" s="48" customFormat="1" x14ac:dyDescent="0.25">
      <c r="A9657" s="45"/>
      <c r="B9657" s="77"/>
      <c r="C9657" s="46"/>
      <c r="D9657" s="46"/>
      <c r="E9657" s="46"/>
      <c r="F9657" s="28"/>
      <c r="G9657" s="47"/>
      <c r="H9657" s="47"/>
      <c r="I9657" s="47"/>
      <c r="J9657" s="32"/>
      <c r="K9657" s="47"/>
    </row>
    <row r="9658" spans="1:11" s="48" customFormat="1" x14ac:dyDescent="0.25">
      <c r="A9658" s="45"/>
      <c r="B9658" s="77"/>
      <c r="C9658" s="46"/>
      <c r="D9658" s="46"/>
      <c r="E9658" s="46"/>
      <c r="F9658" s="28"/>
      <c r="G9658" s="47"/>
      <c r="H9658" s="47"/>
      <c r="I9658" s="47"/>
      <c r="J9658" s="32"/>
      <c r="K9658" s="47"/>
    </row>
    <row r="9659" spans="1:11" s="48" customFormat="1" x14ac:dyDescent="0.25">
      <c r="A9659" s="45"/>
      <c r="B9659" s="77"/>
      <c r="C9659" s="46"/>
      <c r="D9659" s="46"/>
      <c r="E9659" s="46"/>
      <c r="F9659" s="28"/>
      <c r="G9659" s="47"/>
      <c r="H9659" s="47"/>
      <c r="I9659" s="47"/>
      <c r="J9659" s="32"/>
      <c r="K9659" s="47"/>
    </row>
    <row r="9660" spans="1:11" s="48" customFormat="1" x14ac:dyDescent="0.25">
      <c r="A9660" s="45"/>
      <c r="B9660" s="77"/>
      <c r="C9660" s="46"/>
      <c r="D9660" s="46"/>
      <c r="E9660" s="46"/>
      <c r="F9660" s="28"/>
      <c r="G9660" s="47"/>
      <c r="H9660" s="47"/>
      <c r="I9660" s="47"/>
      <c r="J9660" s="32"/>
      <c r="K9660" s="47"/>
    </row>
    <row r="9661" spans="1:11" s="48" customFormat="1" x14ac:dyDescent="0.25">
      <c r="A9661" s="45"/>
      <c r="B9661" s="77"/>
      <c r="C9661" s="46"/>
      <c r="D9661" s="46"/>
      <c r="E9661" s="46"/>
      <c r="F9661" s="28"/>
      <c r="G9661" s="47"/>
      <c r="H9661" s="47"/>
      <c r="I9661" s="47"/>
      <c r="J9661" s="32"/>
      <c r="K9661" s="47"/>
    </row>
    <row r="9662" spans="1:11" s="48" customFormat="1" x14ac:dyDescent="0.25">
      <c r="A9662" s="45"/>
      <c r="B9662" s="77"/>
      <c r="C9662" s="46"/>
      <c r="D9662" s="46"/>
      <c r="E9662" s="46"/>
      <c r="F9662" s="28"/>
      <c r="G9662" s="47"/>
      <c r="H9662" s="47"/>
      <c r="I9662" s="47"/>
      <c r="J9662" s="32"/>
      <c r="K9662" s="47"/>
    </row>
    <row r="9663" spans="1:11" s="48" customFormat="1" x14ac:dyDescent="0.25">
      <c r="A9663" s="45"/>
      <c r="B9663" s="77"/>
      <c r="C9663" s="46"/>
      <c r="D9663" s="46"/>
      <c r="E9663" s="46"/>
      <c r="F9663" s="28"/>
      <c r="G9663" s="47"/>
      <c r="H9663" s="47"/>
      <c r="I9663" s="47"/>
      <c r="J9663" s="32"/>
      <c r="K9663" s="47"/>
    </row>
    <row r="9664" spans="1:11" s="48" customFormat="1" x14ac:dyDescent="0.25">
      <c r="A9664" s="45"/>
      <c r="B9664" s="77"/>
      <c r="C9664" s="46"/>
      <c r="D9664" s="46"/>
      <c r="E9664" s="46"/>
      <c r="F9664" s="28"/>
      <c r="G9664" s="47"/>
      <c r="H9664" s="47"/>
      <c r="I9664" s="47"/>
      <c r="J9664" s="32"/>
      <c r="K9664" s="47"/>
    </row>
    <row r="9665" spans="1:11" s="48" customFormat="1" x14ac:dyDescent="0.25">
      <c r="A9665" s="45"/>
      <c r="B9665" s="77"/>
      <c r="C9665" s="46"/>
      <c r="D9665" s="46"/>
      <c r="E9665" s="46"/>
      <c r="F9665" s="28"/>
      <c r="G9665" s="47"/>
      <c r="H9665" s="47"/>
      <c r="I9665" s="47"/>
      <c r="J9665" s="32"/>
      <c r="K9665" s="47"/>
    </row>
    <row r="9666" spans="1:11" s="48" customFormat="1" x14ac:dyDescent="0.25">
      <c r="A9666" s="45"/>
      <c r="B9666" s="77"/>
      <c r="C9666" s="46"/>
      <c r="D9666" s="46"/>
      <c r="E9666" s="46"/>
      <c r="F9666" s="28"/>
      <c r="G9666" s="47"/>
      <c r="H9666" s="47"/>
      <c r="I9666" s="47"/>
      <c r="J9666" s="32"/>
      <c r="K9666" s="47"/>
    </row>
    <row r="9667" spans="1:11" s="48" customFormat="1" x14ac:dyDescent="0.25">
      <c r="A9667" s="45"/>
      <c r="B9667" s="77"/>
      <c r="C9667" s="46"/>
      <c r="D9667" s="46"/>
      <c r="E9667" s="46"/>
      <c r="F9667" s="28"/>
      <c r="G9667" s="47"/>
      <c r="H9667" s="47"/>
      <c r="I9667" s="47"/>
      <c r="J9667" s="32"/>
      <c r="K9667" s="47"/>
    </row>
    <row r="9668" spans="1:11" s="48" customFormat="1" x14ac:dyDescent="0.25">
      <c r="A9668" s="45"/>
      <c r="B9668" s="77"/>
      <c r="C9668" s="46"/>
      <c r="D9668" s="46"/>
      <c r="E9668" s="46"/>
      <c r="F9668" s="28"/>
      <c r="G9668" s="47"/>
      <c r="H9668" s="47"/>
      <c r="I9668" s="47"/>
      <c r="J9668" s="32"/>
      <c r="K9668" s="47"/>
    </row>
    <row r="9669" spans="1:11" s="48" customFormat="1" x14ac:dyDescent="0.25">
      <c r="A9669" s="45"/>
      <c r="B9669" s="77"/>
      <c r="C9669" s="46"/>
      <c r="D9669" s="46"/>
      <c r="E9669" s="46"/>
      <c r="F9669" s="28"/>
      <c r="G9669" s="47"/>
      <c r="H9669" s="47"/>
      <c r="I9669" s="47"/>
      <c r="J9669" s="32"/>
      <c r="K9669" s="47"/>
    </row>
    <row r="9670" spans="1:11" s="48" customFormat="1" x14ac:dyDescent="0.25">
      <c r="A9670" s="45"/>
      <c r="B9670" s="77"/>
      <c r="C9670" s="46"/>
      <c r="D9670" s="46"/>
      <c r="E9670" s="46"/>
      <c r="F9670" s="28"/>
      <c r="G9670" s="47"/>
      <c r="H9670" s="47"/>
      <c r="I9670" s="47"/>
      <c r="J9670" s="32"/>
      <c r="K9670" s="47"/>
    </row>
    <row r="9671" spans="1:11" s="48" customFormat="1" x14ac:dyDescent="0.25">
      <c r="A9671" s="45"/>
      <c r="B9671" s="77"/>
      <c r="C9671" s="46"/>
      <c r="D9671" s="46"/>
      <c r="E9671" s="46"/>
      <c r="F9671" s="28"/>
      <c r="G9671" s="47"/>
      <c r="H9671" s="47"/>
      <c r="I9671" s="47"/>
      <c r="J9671" s="32"/>
      <c r="K9671" s="47"/>
    </row>
    <row r="9672" spans="1:11" s="48" customFormat="1" x14ac:dyDescent="0.25">
      <c r="A9672" s="45"/>
      <c r="B9672" s="77"/>
      <c r="C9672" s="46"/>
      <c r="D9672" s="46"/>
      <c r="E9672" s="46"/>
      <c r="F9672" s="28"/>
      <c r="G9672" s="47"/>
      <c r="H9672" s="47"/>
      <c r="I9672" s="47"/>
      <c r="J9672" s="32"/>
      <c r="K9672" s="47"/>
    </row>
    <row r="9673" spans="1:11" s="48" customFormat="1" x14ac:dyDescent="0.25">
      <c r="A9673" s="45"/>
      <c r="B9673" s="77"/>
      <c r="C9673" s="46"/>
      <c r="D9673" s="46"/>
      <c r="E9673" s="46"/>
      <c r="F9673" s="28"/>
      <c r="G9673" s="47"/>
      <c r="H9673" s="47"/>
      <c r="I9673" s="47"/>
      <c r="J9673" s="32"/>
      <c r="K9673" s="47"/>
    </row>
    <row r="9674" spans="1:11" s="48" customFormat="1" x14ac:dyDescent="0.25">
      <c r="A9674" s="45"/>
      <c r="B9674" s="77"/>
      <c r="C9674" s="46"/>
      <c r="D9674" s="46"/>
      <c r="E9674" s="46"/>
      <c r="F9674" s="28"/>
      <c r="G9674" s="47"/>
      <c r="H9674" s="47"/>
      <c r="I9674" s="47"/>
      <c r="J9674" s="32"/>
      <c r="K9674" s="47"/>
    </row>
    <row r="9675" spans="1:11" s="48" customFormat="1" x14ac:dyDescent="0.25">
      <c r="A9675" s="45"/>
      <c r="B9675" s="77"/>
      <c r="C9675" s="46"/>
      <c r="D9675" s="46"/>
      <c r="E9675" s="46"/>
      <c r="F9675" s="28"/>
      <c r="G9675" s="47"/>
      <c r="H9675" s="47"/>
      <c r="I9675" s="47"/>
      <c r="J9675" s="32"/>
      <c r="K9675" s="47"/>
    </row>
    <row r="9676" spans="1:11" s="48" customFormat="1" x14ac:dyDescent="0.25">
      <c r="A9676" s="45"/>
      <c r="B9676" s="77"/>
      <c r="C9676" s="46"/>
      <c r="D9676" s="46"/>
      <c r="E9676" s="46"/>
      <c r="F9676" s="28"/>
      <c r="G9676" s="47"/>
      <c r="H9676" s="47"/>
      <c r="I9676" s="47"/>
      <c r="J9676" s="32"/>
      <c r="K9676" s="47"/>
    </row>
    <row r="9677" spans="1:11" s="48" customFormat="1" x14ac:dyDescent="0.25">
      <c r="A9677" s="45"/>
      <c r="B9677" s="77"/>
      <c r="C9677" s="46"/>
      <c r="D9677" s="46"/>
      <c r="E9677" s="46"/>
      <c r="F9677" s="28"/>
      <c r="G9677" s="47"/>
      <c r="H9677" s="47"/>
      <c r="I9677" s="47"/>
      <c r="J9677" s="32"/>
      <c r="K9677" s="47"/>
    </row>
    <row r="9678" spans="1:11" s="48" customFormat="1" x14ac:dyDescent="0.25">
      <c r="A9678" s="45"/>
      <c r="B9678" s="77"/>
      <c r="C9678" s="46"/>
      <c r="D9678" s="46"/>
      <c r="E9678" s="46"/>
      <c r="F9678" s="28"/>
      <c r="G9678" s="47"/>
      <c r="H9678" s="47"/>
      <c r="I9678" s="47"/>
      <c r="J9678" s="32"/>
      <c r="K9678" s="47"/>
    </row>
    <row r="9679" spans="1:11" s="48" customFormat="1" x14ac:dyDescent="0.25">
      <c r="A9679" s="45"/>
      <c r="B9679" s="77"/>
      <c r="C9679" s="46"/>
      <c r="D9679" s="46"/>
      <c r="E9679" s="46"/>
      <c r="F9679" s="28"/>
      <c r="G9679" s="47"/>
      <c r="H9679" s="47"/>
      <c r="I9679" s="47"/>
      <c r="J9679" s="32"/>
      <c r="K9679" s="47"/>
    </row>
    <row r="9680" spans="1:11" s="48" customFormat="1" x14ac:dyDescent="0.25">
      <c r="A9680" s="45"/>
      <c r="B9680" s="77"/>
      <c r="C9680" s="46"/>
      <c r="D9680" s="46"/>
      <c r="E9680" s="46"/>
      <c r="F9680" s="28"/>
      <c r="G9680" s="47"/>
      <c r="H9680" s="47"/>
      <c r="I9680" s="47"/>
      <c r="J9680" s="32"/>
      <c r="K9680" s="47"/>
    </row>
    <row r="9681" spans="1:11" s="48" customFormat="1" x14ac:dyDescent="0.25">
      <c r="A9681" s="45"/>
      <c r="B9681" s="77"/>
      <c r="C9681" s="46"/>
      <c r="D9681" s="46"/>
      <c r="E9681" s="46"/>
      <c r="F9681" s="28"/>
      <c r="G9681" s="47"/>
      <c r="H9681" s="47"/>
      <c r="I9681" s="47"/>
      <c r="J9681" s="32"/>
      <c r="K9681" s="47"/>
    </row>
    <row r="9682" spans="1:11" s="48" customFormat="1" x14ac:dyDescent="0.25">
      <c r="A9682" s="45"/>
      <c r="B9682" s="77"/>
      <c r="C9682" s="46"/>
      <c r="D9682" s="46"/>
      <c r="E9682" s="46"/>
      <c r="F9682" s="28"/>
      <c r="G9682" s="47"/>
      <c r="H9682" s="47"/>
      <c r="I9682" s="47"/>
      <c r="J9682" s="32"/>
      <c r="K9682" s="47"/>
    </row>
    <row r="9683" spans="1:11" s="48" customFormat="1" x14ac:dyDescent="0.25">
      <c r="A9683" s="45"/>
      <c r="B9683" s="77"/>
      <c r="C9683" s="46"/>
      <c r="D9683" s="46"/>
      <c r="E9683" s="46"/>
      <c r="F9683" s="28"/>
      <c r="G9683" s="47"/>
      <c r="H9683" s="47"/>
      <c r="I9683" s="47"/>
      <c r="J9683" s="32"/>
      <c r="K9683" s="47"/>
    </row>
    <row r="9684" spans="1:11" s="48" customFormat="1" x14ac:dyDescent="0.25">
      <c r="A9684" s="45"/>
      <c r="B9684" s="77"/>
      <c r="C9684" s="46"/>
      <c r="D9684" s="46"/>
      <c r="E9684" s="46"/>
      <c r="F9684" s="28"/>
      <c r="G9684" s="47"/>
      <c r="H9684" s="47"/>
      <c r="I9684" s="47"/>
      <c r="J9684" s="32"/>
      <c r="K9684" s="47"/>
    </row>
    <row r="9685" spans="1:11" s="48" customFormat="1" x14ac:dyDescent="0.25">
      <c r="A9685" s="45"/>
      <c r="B9685" s="77"/>
      <c r="C9685" s="46"/>
      <c r="D9685" s="46"/>
      <c r="E9685" s="46"/>
      <c r="F9685" s="28"/>
      <c r="G9685" s="47"/>
      <c r="H9685" s="47"/>
      <c r="I9685" s="47"/>
      <c r="J9685" s="32"/>
      <c r="K9685" s="47"/>
    </row>
    <row r="9686" spans="1:11" s="48" customFormat="1" x14ac:dyDescent="0.25">
      <c r="A9686" s="45"/>
      <c r="B9686" s="77"/>
      <c r="C9686" s="46"/>
      <c r="D9686" s="46"/>
      <c r="E9686" s="46"/>
      <c r="F9686" s="28"/>
      <c r="G9686" s="47"/>
      <c r="H9686" s="47"/>
      <c r="I9686" s="47"/>
      <c r="J9686" s="32"/>
      <c r="K9686" s="47"/>
    </row>
    <row r="9687" spans="1:11" s="48" customFormat="1" x14ac:dyDescent="0.25">
      <c r="A9687" s="45"/>
      <c r="B9687" s="77"/>
      <c r="C9687" s="46"/>
      <c r="D9687" s="46"/>
      <c r="E9687" s="46"/>
      <c r="F9687" s="28"/>
      <c r="G9687" s="47"/>
      <c r="H9687" s="47"/>
      <c r="I9687" s="47"/>
      <c r="J9687" s="32"/>
      <c r="K9687" s="47"/>
    </row>
    <row r="9688" spans="1:11" s="48" customFormat="1" x14ac:dyDescent="0.25">
      <c r="A9688" s="45"/>
      <c r="B9688" s="77"/>
      <c r="C9688" s="46"/>
      <c r="D9688" s="46"/>
      <c r="E9688" s="46"/>
      <c r="F9688" s="28"/>
      <c r="G9688" s="47"/>
      <c r="H9688" s="47"/>
      <c r="I9688" s="47"/>
      <c r="J9688" s="32"/>
      <c r="K9688" s="47"/>
    </row>
    <row r="9689" spans="1:11" s="48" customFormat="1" x14ac:dyDescent="0.25">
      <c r="A9689" s="45"/>
      <c r="B9689" s="77"/>
      <c r="C9689" s="46"/>
      <c r="D9689" s="46"/>
      <c r="E9689" s="46"/>
      <c r="F9689" s="28"/>
      <c r="G9689" s="47"/>
      <c r="H9689" s="47"/>
      <c r="I9689" s="47"/>
      <c r="J9689" s="32"/>
      <c r="K9689" s="47"/>
    </row>
    <row r="9690" spans="1:11" s="48" customFormat="1" x14ac:dyDescent="0.25">
      <c r="A9690" s="45"/>
      <c r="B9690" s="77"/>
      <c r="C9690" s="46"/>
      <c r="D9690" s="46"/>
      <c r="E9690" s="46"/>
      <c r="F9690" s="28"/>
      <c r="G9690" s="47"/>
      <c r="H9690" s="47"/>
      <c r="I9690" s="47"/>
      <c r="J9690" s="32"/>
      <c r="K9690" s="47"/>
    </row>
    <row r="9691" spans="1:11" s="48" customFormat="1" x14ac:dyDescent="0.25">
      <c r="A9691" s="45"/>
      <c r="B9691" s="77"/>
      <c r="C9691" s="46"/>
      <c r="D9691" s="46"/>
      <c r="E9691" s="46"/>
      <c r="F9691" s="28"/>
      <c r="G9691" s="47"/>
      <c r="H9691" s="47"/>
      <c r="I9691" s="47"/>
      <c r="J9691" s="32"/>
      <c r="K9691" s="47"/>
    </row>
    <row r="9692" spans="1:11" s="48" customFormat="1" x14ac:dyDescent="0.25">
      <c r="A9692" s="45"/>
      <c r="B9692" s="77"/>
      <c r="C9692" s="46"/>
      <c r="D9692" s="46"/>
      <c r="E9692" s="46"/>
      <c r="F9692" s="28"/>
      <c r="G9692" s="47"/>
      <c r="H9692" s="47"/>
      <c r="I9692" s="47"/>
      <c r="J9692" s="32"/>
      <c r="K9692" s="47"/>
    </row>
    <row r="9693" spans="1:11" s="48" customFormat="1" x14ac:dyDescent="0.25">
      <c r="A9693" s="45"/>
      <c r="B9693" s="77"/>
      <c r="C9693" s="46"/>
      <c r="D9693" s="46"/>
      <c r="E9693" s="46"/>
      <c r="F9693" s="28"/>
      <c r="G9693" s="47"/>
      <c r="H9693" s="47"/>
      <c r="I9693" s="47"/>
      <c r="J9693" s="32"/>
      <c r="K9693" s="47"/>
    </row>
    <row r="9694" spans="1:11" s="48" customFormat="1" x14ac:dyDescent="0.25">
      <c r="A9694" s="45"/>
      <c r="B9694" s="77"/>
      <c r="C9694" s="46"/>
      <c r="D9694" s="46"/>
      <c r="E9694" s="46"/>
      <c r="F9694" s="28"/>
      <c r="G9694" s="47"/>
      <c r="H9694" s="47"/>
      <c r="I9694" s="47"/>
      <c r="J9694" s="32"/>
      <c r="K9694" s="47"/>
    </row>
    <row r="9695" spans="1:11" s="48" customFormat="1" x14ac:dyDescent="0.25">
      <c r="A9695" s="45"/>
      <c r="B9695" s="77"/>
      <c r="C9695" s="46"/>
      <c r="D9695" s="46"/>
      <c r="E9695" s="46"/>
      <c r="F9695" s="28"/>
      <c r="G9695" s="47"/>
      <c r="H9695" s="47"/>
      <c r="I9695" s="47"/>
      <c r="J9695" s="32"/>
      <c r="K9695" s="47"/>
    </row>
    <row r="9696" spans="1:11" s="48" customFormat="1" x14ac:dyDescent="0.25">
      <c r="A9696" s="45"/>
      <c r="B9696" s="77"/>
      <c r="C9696" s="46"/>
      <c r="D9696" s="46"/>
      <c r="E9696" s="46"/>
      <c r="F9696" s="28"/>
      <c r="G9696" s="47"/>
      <c r="H9696" s="47"/>
      <c r="I9696" s="47"/>
      <c r="J9696" s="32"/>
      <c r="K9696" s="47"/>
    </row>
    <row r="9697" spans="1:11" s="48" customFormat="1" x14ac:dyDescent="0.25">
      <c r="A9697" s="45"/>
      <c r="B9697" s="77"/>
      <c r="C9697" s="46"/>
      <c r="D9697" s="46"/>
      <c r="E9697" s="46"/>
      <c r="F9697" s="28"/>
      <c r="G9697" s="47"/>
      <c r="H9697" s="47"/>
      <c r="I9697" s="47"/>
      <c r="J9697" s="32"/>
      <c r="K9697" s="47"/>
    </row>
    <row r="9698" spans="1:11" s="48" customFormat="1" x14ac:dyDescent="0.25">
      <c r="A9698" s="45"/>
      <c r="B9698" s="77"/>
      <c r="C9698" s="46"/>
      <c r="D9698" s="46"/>
      <c r="E9698" s="46"/>
      <c r="F9698" s="28"/>
      <c r="G9698" s="47"/>
      <c r="H9698" s="47"/>
      <c r="I9698" s="47"/>
      <c r="J9698" s="32"/>
      <c r="K9698" s="47"/>
    </row>
    <row r="9699" spans="1:11" s="48" customFormat="1" x14ac:dyDescent="0.25">
      <c r="A9699" s="45"/>
      <c r="B9699" s="77"/>
      <c r="C9699" s="46"/>
      <c r="D9699" s="46"/>
      <c r="E9699" s="46"/>
      <c r="F9699" s="28"/>
      <c r="G9699" s="47"/>
      <c r="H9699" s="47"/>
      <c r="I9699" s="47"/>
      <c r="J9699" s="32"/>
      <c r="K9699" s="47"/>
    </row>
    <row r="9700" spans="1:11" s="48" customFormat="1" x14ac:dyDescent="0.25">
      <c r="A9700" s="45"/>
      <c r="B9700" s="77"/>
      <c r="C9700" s="46"/>
      <c r="D9700" s="46"/>
      <c r="E9700" s="46"/>
      <c r="F9700" s="28"/>
      <c r="G9700" s="47"/>
      <c r="H9700" s="47"/>
      <c r="I9700" s="47"/>
      <c r="J9700" s="32"/>
      <c r="K9700" s="47"/>
    </row>
    <row r="9701" spans="1:11" s="48" customFormat="1" x14ac:dyDescent="0.25">
      <c r="A9701" s="45"/>
      <c r="B9701" s="77"/>
      <c r="C9701" s="46"/>
      <c r="D9701" s="46"/>
      <c r="E9701" s="46"/>
      <c r="F9701" s="28"/>
      <c r="G9701" s="47"/>
      <c r="H9701" s="47"/>
      <c r="I9701" s="47"/>
      <c r="J9701" s="32"/>
      <c r="K9701" s="47"/>
    </row>
    <row r="9702" spans="1:11" s="48" customFormat="1" x14ac:dyDescent="0.25">
      <c r="A9702" s="45"/>
      <c r="B9702" s="77"/>
      <c r="C9702" s="46"/>
      <c r="D9702" s="46"/>
      <c r="E9702" s="46"/>
      <c r="F9702" s="28"/>
      <c r="G9702" s="47"/>
      <c r="H9702" s="47"/>
      <c r="I9702" s="47"/>
      <c r="J9702" s="32"/>
      <c r="K9702" s="47"/>
    </row>
    <row r="9703" spans="1:11" s="48" customFormat="1" x14ac:dyDescent="0.25">
      <c r="A9703" s="45"/>
      <c r="B9703" s="77"/>
      <c r="C9703" s="46"/>
      <c r="D9703" s="46"/>
      <c r="E9703" s="46"/>
      <c r="F9703" s="28"/>
      <c r="G9703" s="47"/>
      <c r="H9703" s="47"/>
      <c r="I9703" s="47"/>
      <c r="J9703" s="32"/>
      <c r="K9703" s="47"/>
    </row>
    <row r="9704" spans="1:11" s="48" customFormat="1" x14ac:dyDescent="0.25">
      <c r="A9704" s="45"/>
      <c r="B9704" s="77"/>
      <c r="C9704" s="46"/>
      <c r="D9704" s="46"/>
      <c r="E9704" s="46"/>
      <c r="F9704" s="28"/>
      <c r="G9704" s="47"/>
      <c r="H9704" s="47"/>
      <c r="I9704" s="47"/>
      <c r="J9704" s="32"/>
      <c r="K9704" s="47"/>
    </row>
    <row r="9705" spans="1:11" s="48" customFormat="1" x14ac:dyDescent="0.25">
      <c r="A9705" s="45"/>
      <c r="B9705" s="77"/>
      <c r="C9705" s="46"/>
      <c r="D9705" s="46"/>
      <c r="E9705" s="46"/>
      <c r="F9705" s="28"/>
      <c r="G9705" s="47"/>
      <c r="H9705" s="47"/>
      <c r="I9705" s="47"/>
      <c r="J9705" s="32"/>
      <c r="K9705" s="47"/>
    </row>
    <row r="9706" spans="1:11" s="48" customFormat="1" x14ac:dyDescent="0.25">
      <c r="A9706" s="45"/>
      <c r="B9706" s="77"/>
      <c r="C9706" s="46"/>
      <c r="D9706" s="46"/>
      <c r="E9706" s="46"/>
      <c r="F9706" s="28"/>
      <c r="G9706" s="47"/>
      <c r="H9706" s="47"/>
      <c r="I9706" s="47"/>
      <c r="J9706" s="32"/>
      <c r="K9706" s="47"/>
    </row>
    <row r="9707" spans="1:11" s="48" customFormat="1" x14ac:dyDescent="0.25">
      <c r="A9707" s="45"/>
      <c r="B9707" s="77"/>
      <c r="C9707" s="46"/>
      <c r="D9707" s="46"/>
      <c r="E9707" s="46"/>
      <c r="F9707" s="28"/>
      <c r="G9707" s="47"/>
      <c r="H9707" s="47"/>
      <c r="I9707" s="47"/>
      <c r="J9707" s="32"/>
      <c r="K9707" s="47"/>
    </row>
    <row r="9708" spans="1:11" s="48" customFormat="1" x14ac:dyDescent="0.25">
      <c r="A9708" s="45"/>
      <c r="B9708" s="77"/>
      <c r="C9708" s="46"/>
      <c r="D9708" s="46"/>
      <c r="E9708" s="46"/>
      <c r="F9708" s="28"/>
      <c r="G9708" s="47"/>
      <c r="H9708" s="47"/>
      <c r="I9708" s="47"/>
      <c r="J9708" s="32"/>
      <c r="K9708" s="47"/>
    </row>
    <row r="9709" spans="1:11" s="48" customFormat="1" x14ac:dyDescent="0.25">
      <c r="A9709" s="45"/>
      <c r="B9709" s="77"/>
      <c r="C9709" s="46"/>
      <c r="D9709" s="46"/>
      <c r="E9709" s="46"/>
      <c r="F9709" s="28"/>
      <c r="G9709" s="47"/>
      <c r="H9709" s="47"/>
      <c r="I9709" s="47"/>
      <c r="J9709" s="32"/>
      <c r="K9709" s="47"/>
    </row>
    <row r="9710" spans="1:11" s="48" customFormat="1" x14ac:dyDescent="0.25">
      <c r="A9710" s="45"/>
      <c r="B9710" s="77"/>
      <c r="C9710" s="46"/>
      <c r="D9710" s="46"/>
      <c r="E9710" s="46"/>
      <c r="F9710" s="28"/>
      <c r="G9710" s="47"/>
      <c r="H9710" s="47"/>
      <c r="I9710" s="47"/>
      <c r="J9710" s="32"/>
      <c r="K9710" s="47"/>
    </row>
    <row r="9711" spans="1:11" s="48" customFormat="1" x14ac:dyDescent="0.25">
      <c r="A9711" s="45"/>
      <c r="B9711" s="77"/>
      <c r="C9711" s="46"/>
      <c r="D9711" s="46"/>
      <c r="E9711" s="46"/>
      <c r="F9711" s="28"/>
      <c r="G9711" s="47"/>
      <c r="H9711" s="47"/>
      <c r="I9711" s="47"/>
      <c r="J9711" s="32"/>
      <c r="K9711" s="47"/>
    </row>
    <row r="9712" spans="1:11" s="48" customFormat="1" x14ac:dyDescent="0.25">
      <c r="A9712" s="45"/>
      <c r="B9712" s="77"/>
      <c r="C9712" s="46"/>
      <c r="D9712" s="46"/>
      <c r="E9712" s="46"/>
      <c r="F9712" s="28"/>
      <c r="G9712" s="47"/>
      <c r="H9712" s="47"/>
      <c r="I9712" s="47"/>
      <c r="J9712" s="32"/>
      <c r="K9712" s="47"/>
    </row>
    <row r="9713" spans="1:11" s="48" customFormat="1" x14ac:dyDescent="0.25">
      <c r="A9713" s="45"/>
      <c r="B9713" s="77"/>
      <c r="C9713" s="46"/>
      <c r="D9713" s="46"/>
      <c r="E9713" s="46"/>
      <c r="F9713" s="28"/>
      <c r="G9713" s="47"/>
      <c r="H9713" s="47"/>
      <c r="I9713" s="47"/>
      <c r="J9713" s="32"/>
      <c r="K9713" s="47"/>
    </row>
    <row r="9714" spans="1:11" s="48" customFormat="1" x14ac:dyDescent="0.25">
      <c r="A9714" s="45"/>
      <c r="B9714" s="77"/>
      <c r="C9714" s="46"/>
      <c r="D9714" s="46"/>
      <c r="E9714" s="46"/>
      <c r="F9714" s="28"/>
      <c r="G9714" s="47"/>
      <c r="H9714" s="47"/>
      <c r="I9714" s="47"/>
      <c r="J9714" s="32"/>
      <c r="K9714" s="47"/>
    </row>
    <row r="9715" spans="1:11" s="48" customFormat="1" x14ac:dyDescent="0.25">
      <c r="A9715" s="45"/>
      <c r="B9715" s="77"/>
      <c r="C9715" s="46"/>
      <c r="D9715" s="46"/>
      <c r="E9715" s="46"/>
      <c r="F9715" s="28"/>
      <c r="G9715" s="47"/>
      <c r="H9715" s="47"/>
      <c r="I9715" s="47"/>
      <c r="J9715" s="32"/>
      <c r="K9715" s="47"/>
    </row>
    <row r="9716" spans="1:11" s="48" customFormat="1" x14ac:dyDescent="0.25">
      <c r="A9716" s="45"/>
      <c r="B9716" s="77"/>
      <c r="C9716" s="46"/>
      <c r="D9716" s="46"/>
      <c r="E9716" s="46"/>
      <c r="F9716" s="28"/>
      <c r="G9716" s="47"/>
      <c r="H9716" s="47"/>
      <c r="I9716" s="47"/>
      <c r="J9716" s="32"/>
      <c r="K9716" s="47"/>
    </row>
    <row r="9717" spans="1:11" s="48" customFormat="1" x14ac:dyDescent="0.25">
      <c r="A9717" s="45"/>
      <c r="B9717" s="77"/>
      <c r="C9717" s="46"/>
      <c r="D9717" s="46"/>
      <c r="E9717" s="46"/>
      <c r="F9717" s="28"/>
      <c r="G9717" s="47"/>
      <c r="H9717" s="47"/>
      <c r="I9717" s="47"/>
      <c r="J9717" s="32"/>
      <c r="K9717" s="47"/>
    </row>
    <row r="9718" spans="1:11" s="48" customFormat="1" x14ac:dyDescent="0.25">
      <c r="A9718" s="45"/>
      <c r="B9718" s="77"/>
      <c r="C9718" s="46"/>
      <c r="D9718" s="46"/>
      <c r="E9718" s="46"/>
      <c r="F9718" s="28"/>
      <c r="G9718" s="47"/>
      <c r="H9718" s="47"/>
      <c r="I9718" s="47"/>
      <c r="J9718" s="32"/>
      <c r="K9718" s="47"/>
    </row>
    <row r="9719" spans="1:11" s="48" customFormat="1" x14ac:dyDescent="0.25">
      <c r="A9719" s="45"/>
      <c r="B9719" s="77"/>
      <c r="C9719" s="46"/>
      <c r="D9719" s="46"/>
      <c r="E9719" s="46"/>
      <c r="F9719" s="28"/>
      <c r="G9719" s="47"/>
      <c r="H9719" s="47"/>
      <c r="I9719" s="47"/>
      <c r="J9719" s="32"/>
      <c r="K9719" s="47"/>
    </row>
    <row r="9720" spans="1:11" s="48" customFormat="1" x14ac:dyDescent="0.25">
      <c r="A9720" s="45"/>
      <c r="B9720" s="77"/>
      <c r="C9720" s="46"/>
      <c r="D9720" s="46"/>
      <c r="E9720" s="46"/>
      <c r="F9720" s="28"/>
      <c r="G9720" s="47"/>
      <c r="H9720" s="47"/>
      <c r="I9720" s="47"/>
      <c r="J9720" s="32"/>
      <c r="K9720" s="47"/>
    </row>
    <row r="9721" spans="1:11" s="48" customFormat="1" x14ac:dyDescent="0.25">
      <c r="A9721" s="45"/>
      <c r="B9721" s="77"/>
      <c r="C9721" s="46"/>
      <c r="D9721" s="46"/>
      <c r="E9721" s="46"/>
      <c r="F9721" s="28"/>
      <c r="G9721" s="47"/>
      <c r="H9721" s="47"/>
      <c r="I9721" s="47"/>
      <c r="J9721" s="32"/>
      <c r="K9721" s="47"/>
    </row>
    <row r="9722" spans="1:11" s="48" customFormat="1" x14ac:dyDescent="0.25">
      <c r="A9722" s="45"/>
      <c r="B9722" s="77"/>
      <c r="C9722" s="46"/>
      <c r="D9722" s="46"/>
      <c r="E9722" s="46"/>
      <c r="F9722" s="28"/>
      <c r="G9722" s="47"/>
      <c r="H9722" s="47"/>
      <c r="I9722" s="47"/>
      <c r="J9722" s="32"/>
      <c r="K9722" s="47"/>
    </row>
    <row r="9723" spans="1:11" s="48" customFormat="1" x14ac:dyDescent="0.25">
      <c r="A9723" s="45"/>
      <c r="B9723" s="77"/>
      <c r="C9723" s="46"/>
      <c r="D9723" s="46"/>
      <c r="E9723" s="46"/>
      <c r="F9723" s="28"/>
      <c r="G9723" s="47"/>
      <c r="H9723" s="47"/>
      <c r="I9723" s="47"/>
      <c r="J9723" s="32"/>
      <c r="K9723" s="47"/>
    </row>
    <row r="9724" spans="1:11" s="48" customFormat="1" x14ac:dyDescent="0.25">
      <c r="A9724" s="45"/>
      <c r="B9724" s="77"/>
      <c r="C9724" s="46"/>
      <c r="D9724" s="46"/>
      <c r="E9724" s="46"/>
      <c r="F9724" s="28"/>
      <c r="G9724" s="47"/>
      <c r="H9724" s="47"/>
      <c r="I9724" s="47"/>
      <c r="J9724" s="32"/>
      <c r="K9724" s="47"/>
    </row>
    <row r="9725" spans="1:11" s="48" customFormat="1" x14ac:dyDescent="0.25">
      <c r="A9725" s="45"/>
      <c r="B9725" s="77"/>
      <c r="C9725" s="46"/>
      <c r="D9725" s="46"/>
      <c r="E9725" s="46"/>
      <c r="F9725" s="28"/>
      <c r="G9725" s="47"/>
      <c r="H9725" s="47"/>
      <c r="I9725" s="47"/>
      <c r="J9725" s="32"/>
      <c r="K9725" s="47"/>
    </row>
    <row r="9726" spans="1:11" s="48" customFormat="1" x14ac:dyDescent="0.25">
      <c r="A9726" s="45"/>
      <c r="B9726" s="77"/>
      <c r="C9726" s="46"/>
      <c r="D9726" s="46"/>
      <c r="E9726" s="46"/>
      <c r="F9726" s="28"/>
      <c r="G9726" s="47"/>
      <c r="H9726" s="47"/>
      <c r="I9726" s="47"/>
      <c r="J9726" s="32"/>
      <c r="K9726" s="47"/>
    </row>
    <row r="9727" spans="1:11" s="48" customFormat="1" x14ac:dyDescent="0.25">
      <c r="A9727" s="45"/>
      <c r="B9727" s="77"/>
      <c r="C9727" s="46"/>
      <c r="D9727" s="46"/>
      <c r="E9727" s="46"/>
      <c r="F9727" s="28"/>
      <c r="G9727" s="47"/>
      <c r="H9727" s="47"/>
      <c r="I9727" s="47"/>
      <c r="J9727" s="32"/>
      <c r="K9727" s="47"/>
    </row>
    <row r="9728" spans="1:11" s="48" customFormat="1" x14ac:dyDescent="0.25">
      <c r="A9728" s="45"/>
      <c r="B9728" s="77"/>
      <c r="C9728" s="46"/>
      <c r="D9728" s="46"/>
      <c r="E9728" s="46"/>
      <c r="F9728" s="28"/>
      <c r="G9728" s="47"/>
      <c r="H9728" s="47"/>
      <c r="I9728" s="47"/>
      <c r="J9728" s="32"/>
      <c r="K9728" s="47"/>
    </row>
    <row r="9729" spans="1:11" s="48" customFormat="1" x14ac:dyDescent="0.25">
      <c r="A9729" s="45"/>
      <c r="B9729" s="77"/>
      <c r="C9729" s="46"/>
      <c r="D9729" s="46"/>
      <c r="E9729" s="46"/>
      <c r="F9729" s="28"/>
      <c r="G9729" s="47"/>
      <c r="H9729" s="47"/>
      <c r="I9729" s="47"/>
      <c r="J9729" s="32"/>
      <c r="K9729" s="47"/>
    </row>
    <row r="9730" spans="1:11" s="48" customFormat="1" x14ac:dyDescent="0.25">
      <c r="A9730" s="45"/>
      <c r="B9730" s="77"/>
      <c r="C9730" s="46"/>
      <c r="D9730" s="46"/>
      <c r="E9730" s="46"/>
      <c r="F9730" s="28"/>
      <c r="G9730" s="47"/>
      <c r="H9730" s="47"/>
      <c r="I9730" s="47"/>
      <c r="J9730" s="32"/>
      <c r="K9730" s="47"/>
    </row>
    <row r="9731" spans="1:11" s="48" customFormat="1" x14ac:dyDescent="0.25">
      <c r="A9731" s="45"/>
      <c r="B9731" s="77"/>
      <c r="C9731" s="46"/>
      <c r="D9731" s="46"/>
      <c r="E9731" s="46"/>
      <c r="F9731" s="28"/>
      <c r="G9731" s="47"/>
      <c r="H9731" s="47"/>
      <c r="I9731" s="47"/>
      <c r="J9731" s="32"/>
      <c r="K9731" s="47"/>
    </row>
    <row r="9732" spans="1:11" s="48" customFormat="1" x14ac:dyDescent="0.25">
      <c r="A9732" s="45"/>
      <c r="B9732" s="77"/>
      <c r="C9732" s="46"/>
      <c r="D9732" s="46"/>
      <c r="E9732" s="46"/>
      <c r="F9732" s="28"/>
      <c r="G9732" s="47"/>
      <c r="H9732" s="47"/>
      <c r="I9732" s="47"/>
      <c r="J9732" s="32"/>
      <c r="K9732" s="47"/>
    </row>
    <row r="9733" spans="1:11" s="48" customFormat="1" x14ac:dyDescent="0.25">
      <c r="A9733" s="45"/>
      <c r="B9733" s="77"/>
      <c r="C9733" s="46"/>
      <c r="D9733" s="46"/>
      <c r="E9733" s="46"/>
      <c r="F9733" s="28"/>
      <c r="G9733" s="47"/>
      <c r="H9733" s="47"/>
      <c r="I9733" s="47"/>
      <c r="J9733" s="32"/>
      <c r="K9733" s="47"/>
    </row>
    <row r="9734" spans="1:11" s="48" customFormat="1" x14ac:dyDescent="0.25">
      <c r="A9734" s="45"/>
      <c r="B9734" s="77"/>
      <c r="C9734" s="46"/>
      <c r="D9734" s="46"/>
      <c r="E9734" s="46"/>
      <c r="F9734" s="28"/>
      <c r="G9734" s="47"/>
      <c r="H9734" s="47"/>
      <c r="I9734" s="47"/>
      <c r="J9734" s="32"/>
      <c r="K9734" s="47"/>
    </row>
    <row r="9735" spans="1:11" s="48" customFormat="1" x14ac:dyDescent="0.25">
      <c r="A9735" s="45"/>
      <c r="B9735" s="77"/>
      <c r="C9735" s="46"/>
      <c r="D9735" s="46"/>
      <c r="E9735" s="46"/>
      <c r="F9735" s="28"/>
      <c r="G9735" s="47"/>
      <c r="H9735" s="47"/>
      <c r="I9735" s="47"/>
      <c r="J9735" s="32"/>
      <c r="K9735" s="47"/>
    </row>
    <row r="9736" spans="1:11" s="48" customFormat="1" x14ac:dyDescent="0.25">
      <c r="A9736" s="45"/>
      <c r="B9736" s="77"/>
      <c r="C9736" s="46"/>
      <c r="D9736" s="46"/>
      <c r="E9736" s="46"/>
      <c r="F9736" s="28"/>
      <c r="G9736" s="47"/>
      <c r="H9736" s="47"/>
      <c r="I9736" s="47"/>
      <c r="J9736" s="32"/>
      <c r="K9736" s="47"/>
    </row>
    <row r="9737" spans="1:11" s="48" customFormat="1" x14ac:dyDescent="0.25">
      <c r="A9737" s="45"/>
      <c r="B9737" s="77"/>
      <c r="C9737" s="46"/>
      <c r="D9737" s="46"/>
      <c r="E9737" s="46"/>
      <c r="F9737" s="28"/>
      <c r="G9737" s="47"/>
      <c r="H9737" s="47"/>
      <c r="I9737" s="47"/>
      <c r="J9737" s="32"/>
      <c r="K9737" s="47"/>
    </row>
    <row r="9738" spans="1:11" s="48" customFormat="1" x14ac:dyDescent="0.25">
      <c r="A9738" s="45"/>
      <c r="B9738" s="77"/>
      <c r="C9738" s="46"/>
      <c r="D9738" s="46"/>
      <c r="E9738" s="46"/>
      <c r="F9738" s="28"/>
      <c r="G9738" s="47"/>
      <c r="H9738" s="47"/>
      <c r="I9738" s="47"/>
      <c r="J9738" s="32"/>
      <c r="K9738" s="47"/>
    </row>
    <row r="9739" spans="1:11" s="48" customFormat="1" x14ac:dyDescent="0.25">
      <c r="A9739" s="45"/>
      <c r="B9739" s="77"/>
      <c r="C9739" s="46"/>
      <c r="D9739" s="46"/>
      <c r="E9739" s="46"/>
      <c r="F9739" s="28"/>
      <c r="G9739" s="47"/>
      <c r="H9739" s="47"/>
      <c r="I9739" s="47"/>
      <c r="J9739" s="32"/>
      <c r="K9739" s="47"/>
    </row>
    <row r="9740" spans="1:11" s="48" customFormat="1" x14ac:dyDescent="0.25">
      <c r="A9740" s="45"/>
      <c r="B9740" s="77"/>
      <c r="C9740" s="46"/>
      <c r="D9740" s="46"/>
      <c r="E9740" s="46"/>
      <c r="F9740" s="28"/>
      <c r="G9740" s="47"/>
      <c r="H9740" s="47"/>
      <c r="I9740" s="47"/>
      <c r="J9740" s="32"/>
      <c r="K9740" s="47"/>
    </row>
    <row r="9741" spans="1:11" s="48" customFormat="1" x14ac:dyDescent="0.25">
      <c r="A9741" s="45"/>
      <c r="B9741" s="77"/>
      <c r="C9741" s="46"/>
      <c r="D9741" s="46"/>
      <c r="E9741" s="46"/>
      <c r="F9741" s="28"/>
      <c r="G9741" s="47"/>
      <c r="H9741" s="47"/>
      <c r="I9741" s="47"/>
      <c r="J9741" s="32"/>
      <c r="K9741" s="47"/>
    </row>
    <row r="9742" spans="1:11" s="48" customFormat="1" x14ac:dyDescent="0.25">
      <c r="A9742" s="45"/>
      <c r="B9742" s="77"/>
      <c r="C9742" s="46"/>
      <c r="D9742" s="46"/>
      <c r="E9742" s="46"/>
      <c r="F9742" s="28"/>
      <c r="G9742" s="47"/>
      <c r="H9742" s="47"/>
      <c r="I9742" s="47"/>
      <c r="J9742" s="32"/>
      <c r="K9742" s="47"/>
    </row>
    <row r="9743" spans="1:11" s="48" customFormat="1" x14ac:dyDescent="0.25">
      <c r="A9743" s="45"/>
      <c r="B9743" s="77"/>
      <c r="C9743" s="46"/>
      <c r="D9743" s="46"/>
      <c r="E9743" s="46"/>
      <c r="F9743" s="28"/>
      <c r="G9743" s="47"/>
      <c r="H9743" s="47"/>
      <c r="I9743" s="47"/>
      <c r="J9743" s="32"/>
      <c r="K9743" s="47"/>
    </row>
    <row r="9744" spans="1:11" s="48" customFormat="1" x14ac:dyDescent="0.25">
      <c r="A9744" s="45"/>
      <c r="B9744" s="77"/>
      <c r="C9744" s="46"/>
      <c r="D9744" s="46"/>
      <c r="E9744" s="46"/>
      <c r="F9744" s="28"/>
      <c r="G9744" s="47"/>
      <c r="H9744" s="47"/>
      <c r="I9744" s="47"/>
      <c r="J9744" s="32"/>
      <c r="K9744" s="47"/>
    </row>
    <row r="9745" spans="1:11" s="48" customFormat="1" x14ac:dyDescent="0.25">
      <c r="A9745" s="45"/>
      <c r="B9745" s="77"/>
      <c r="C9745" s="46"/>
      <c r="D9745" s="46"/>
      <c r="E9745" s="46"/>
      <c r="F9745" s="28"/>
      <c r="G9745" s="47"/>
      <c r="H9745" s="47"/>
      <c r="I9745" s="47"/>
      <c r="J9745" s="32"/>
      <c r="K9745" s="47"/>
    </row>
    <row r="9746" spans="1:11" s="48" customFormat="1" x14ac:dyDescent="0.25">
      <c r="A9746" s="45"/>
      <c r="B9746" s="77"/>
      <c r="C9746" s="46"/>
      <c r="D9746" s="46"/>
      <c r="E9746" s="46"/>
      <c r="F9746" s="28"/>
      <c r="G9746" s="47"/>
      <c r="H9746" s="47"/>
      <c r="I9746" s="47"/>
      <c r="J9746" s="32"/>
      <c r="K9746" s="47"/>
    </row>
    <row r="9747" spans="1:11" s="48" customFormat="1" x14ac:dyDescent="0.25">
      <c r="A9747" s="45"/>
      <c r="B9747" s="77"/>
      <c r="C9747" s="46"/>
      <c r="D9747" s="46"/>
      <c r="E9747" s="46"/>
      <c r="F9747" s="28"/>
      <c r="G9747" s="47"/>
      <c r="H9747" s="47"/>
      <c r="I9747" s="47"/>
      <c r="J9747" s="32"/>
      <c r="K9747" s="47"/>
    </row>
    <row r="9748" spans="1:11" s="48" customFormat="1" x14ac:dyDescent="0.25">
      <c r="A9748" s="45"/>
      <c r="B9748" s="77"/>
      <c r="C9748" s="46"/>
      <c r="D9748" s="46"/>
      <c r="E9748" s="46"/>
      <c r="F9748" s="28"/>
      <c r="G9748" s="47"/>
      <c r="H9748" s="47"/>
      <c r="I9748" s="47"/>
      <c r="J9748" s="32"/>
      <c r="K9748" s="47"/>
    </row>
    <row r="9749" spans="1:11" s="48" customFormat="1" x14ac:dyDescent="0.25">
      <c r="A9749" s="45"/>
      <c r="B9749" s="77"/>
      <c r="C9749" s="46"/>
      <c r="D9749" s="46"/>
      <c r="E9749" s="46"/>
      <c r="F9749" s="28"/>
      <c r="G9749" s="47"/>
      <c r="H9749" s="47"/>
      <c r="I9749" s="47"/>
      <c r="J9749" s="32"/>
      <c r="K9749" s="47"/>
    </row>
    <row r="9750" spans="1:11" s="48" customFormat="1" x14ac:dyDescent="0.25">
      <c r="A9750" s="45"/>
      <c r="B9750" s="77"/>
      <c r="C9750" s="46"/>
      <c r="D9750" s="46"/>
      <c r="E9750" s="46"/>
      <c r="F9750" s="28"/>
      <c r="G9750" s="47"/>
      <c r="H9750" s="47"/>
      <c r="I9750" s="47"/>
      <c r="J9750" s="32"/>
      <c r="K9750" s="47"/>
    </row>
    <row r="9751" spans="1:11" s="48" customFormat="1" x14ac:dyDescent="0.25">
      <c r="A9751" s="45"/>
      <c r="B9751" s="77"/>
      <c r="C9751" s="46"/>
      <c r="D9751" s="46"/>
      <c r="E9751" s="46"/>
      <c r="F9751" s="28"/>
      <c r="G9751" s="47"/>
      <c r="H9751" s="47"/>
      <c r="I9751" s="47"/>
      <c r="J9751" s="32"/>
      <c r="K9751" s="47"/>
    </row>
    <row r="9752" spans="1:11" s="48" customFormat="1" x14ac:dyDescent="0.25">
      <c r="A9752" s="45"/>
      <c r="B9752" s="77"/>
      <c r="C9752" s="46"/>
      <c r="D9752" s="46"/>
      <c r="E9752" s="46"/>
      <c r="F9752" s="28"/>
      <c r="G9752" s="47"/>
      <c r="H9752" s="47"/>
      <c r="I9752" s="47"/>
      <c r="J9752" s="32"/>
      <c r="K9752" s="47"/>
    </row>
    <row r="9753" spans="1:11" s="48" customFormat="1" x14ac:dyDescent="0.25">
      <c r="A9753" s="45"/>
      <c r="B9753" s="77"/>
      <c r="C9753" s="46"/>
      <c r="D9753" s="46"/>
      <c r="E9753" s="46"/>
      <c r="F9753" s="28"/>
      <c r="G9753" s="47"/>
      <c r="H9753" s="47"/>
      <c r="I9753" s="47"/>
      <c r="J9753" s="32"/>
      <c r="K9753" s="47"/>
    </row>
    <row r="9754" spans="1:11" s="48" customFormat="1" x14ac:dyDescent="0.25">
      <c r="A9754" s="45"/>
      <c r="B9754" s="77"/>
      <c r="C9754" s="46"/>
      <c r="D9754" s="46"/>
      <c r="E9754" s="46"/>
      <c r="F9754" s="28"/>
      <c r="G9754" s="47"/>
      <c r="H9754" s="47"/>
      <c r="I9754" s="47"/>
      <c r="J9754" s="32"/>
      <c r="K9754" s="47"/>
    </row>
    <row r="9755" spans="1:11" s="48" customFormat="1" x14ac:dyDescent="0.25">
      <c r="A9755" s="45"/>
      <c r="B9755" s="77"/>
      <c r="C9755" s="46"/>
      <c r="D9755" s="46"/>
      <c r="E9755" s="46"/>
      <c r="F9755" s="28"/>
      <c r="G9755" s="47"/>
      <c r="H9755" s="47"/>
      <c r="I9755" s="47"/>
      <c r="J9755" s="32"/>
      <c r="K9755" s="47"/>
    </row>
    <row r="9756" spans="1:11" s="48" customFormat="1" x14ac:dyDescent="0.25">
      <c r="A9756" s="45"/>
      <c r="B9756" s="77"/>
      <c r="C9756" s="46"/>
      <c r="D9756" s="46"/>
      <c r="E9756" s="46"/>
      <c r="F9756" s="28"/>
      <c r="G9756" s="47"/>
      <c r="H9756" s="47"/>
      <c r="I9756" s="47"/>
      <c r="J9756" s="32"/>
      <c r="K9756" s="47"/>
    </row>
    <row r="9757" spans="1:11" s="48" customFormat="1" x14ac:dyDescent="0.25">
      <c r="A9757" s="45"/>
      <c r="B9757" s="77"/>
      <c r="C9757" s="46"/>
      <c r="D9757" s="46"/>
      <c r="E9757" s="46"/>
      <c r="F9757" s="28"/>
      <c r="G9757" s="47"/>
      <c r="H9757" s="47"/>
      <c r="I9757" s="47"/>
      <c r="J9757" s="32"/>
      <c r="K9757" s="47"/>
    </row>
    <row r="9758" spans="1:11" s="48" customFormat="1" x14ac:dyDescent="0.25">
      <c r="A9758" s="45"/>
      <c r="B9758" s="77"/>
      <c r="C9758" s="46"/>
      <c r="D9758" s="46"/>
      <c r="E9758" s="46"/>
      <c r="F9758" s="28"/>
      <c r="G9758" s="47"/>
      <c r="H9758" s="47"/>
      <c r="I9758" s="47"/>
      <c r="J9758" s="32"/>
      <c r="K9758" s="47"/>
    </row>
    <row r="9759" spans="1:11" s="48" customFormat="1" x14ac:dyDescent="0.25">
      <c r="A9759" s="45"/>
      <c r="B9759" s="77"/>
      <c r="C9759" s="46"/>
      <c r="D9759" s="46"/>
      <c r="E9759" s="46"/>
      <c r="F9759" s="28"/>
      <c r="G9759" s="47"/>
      <c r="H9759" s="47"/>
      <c r="I9759" s="47"/>
      <c r="J9759" s="32"/>
      <c r="K9759" s="47"/>
    </row>
    <row r="9760" spans="1:11" s="48" customFormat="1" x14ac:dyDescent="0.25">
      <c r="A9760" s="45"/>
      <c r="B9760" s="77"/>
      <c r="C9760" s="46"/>
      <c r="D9760" s="46"/>
      <c r="E9760" s="46"/>
      <c r="F9760" s="28"/>
      <c r="G9760" s="47"/>
      <c r="H9760" s="47"/>
      <c r="I9760" s="47"/>
      <c r="J9760" s="32"/>
      <c r="K9760" s="47"/>
    </row>
    <row r="9761" spans="1:11" s="48" customFormat="1" x14ac:dyDescent="0.25">
      <c r="A9761" s="45"/>
      <c r="B9761" s="77"/>
      <c r="C9761" s="46"/>
      <c r="D9761" s="46"/>
      <c r="E9761" s="46"/>
      <c r="F9761" s="28"/>
      <c r="G9761" s="47"/>
      <c r="H9761" s="47"/>
      <c r="I9761" s="47"/>
      <c r="J9761" s="32"/>
      <c r="K9761" s="47"/>
    </row>
    <row r="9762" spans="1:11" s="48" customFormat="1" x14ac:dyDescent="0.25">
      <c r="A9762" s="45"/>
      <c r="B9762" s="77"/>
      <c r="C9762" s="46"/>
      <c r="D9762" s="46"/>
      <c r="E9762" s="46"/>
      <c r="F9762" s="28"/>
      <c r="G9762" s="47"/>
      <c r="H9762" s="47"/>
      <c r="I9762" s="47"/>
      <c r="J9762" s="32"/>
      <c r="K9762" s="47"/>
    </row>
    <row r="9763" spans="1:11" s="48" customFormat="1" x14ac:dyDescent="0.25">
      <c r="A9763" s="45"/>
      <c r="B9763" s="77"/>
      <c r="C9763" s="46"/>
      <c r="D9763" s="46"/>
      <c r="E9763" s="46"/>
      <c r="F9763" s="28"/>
      <c r="G9763" s="47"/>
      <c r="H9763" s="47"/>
      <c r="I9763" s="47"/>
      <c r="J9763" s="32"/>
      <c r="K9763" s="47"/>
    </row>
    <row r="9764" spans="1:11" s="48" customFormat="1" x14ac:dyDescent="0.25">
      <c r="A9764" s="45"/>
      <c r="B9764" s="77"/>
      <c r="C9764" s="46"/>
      <c r="D9764" s="46"/>
      <c r="E9764" s="46"/>
      <c r="F9764" s="28"/>
      <c r="G9764" s="47"/>
      <c r="H9764" s="47"/>
      <c r="I9764" s="47"/>
      <c r="J9764" s="32"/>
      <c r="K9764" s="47"/>
    </row>
    <row r="9765" spans="1:11" s="48" customFormat="1" x14ac:dyDescent="0.25">
      <c r="A9765" s="45"/>
      <c r="B9765" s="77"/>
      <c r="C9765" s="46"/>
      <c r="D9765" s="46"/>
      <c r="E9765" s="46"/>
      <c r="F9765" s="28"/>
      <c r="G9765" s="47"/>
      <c r="H9765" s="47"/>
      <c r="I9765" s="47"/>
      <c r="J9765" s="32"/>
      <c r="K9765" s="47"/>
    </row>
    <row r="9766" spans="1:11" s="48" customFormat="1" x14ac:dyDescent="0.25">
      <c r="A9766" s="45"/>
      <c r="B9766" s="77"/>
      <c r="C9766" s="46"/>
      <c r="D9766" s="46"/>
      <c r="E9766" s="46"/>
      <c r="F9766" s="28"/>
      <c r="G9766" s="47"/>
      <c r="H9766" s="47"/>
      <c r="I9766" s="47"/>
      <c r="J9766" s="32"/>
      <c r="K9766" s="47"/>
    </row>
    <row r="9767" spans="1:11" s="48" customFormat="1" x14ac:dyDescent="0.25">
      <c r="A9767" s="45"/>
      <c r="B9767" s="77"/>
      <c r="C9767" s="46"/>
      <c r="D9767" s="46"/>
      <c r="E9767" s="46"/>
      <c r="F9767" s="28"/>
      <c r="G9767" s="47"/>
      <c r="H9767" s="47"/>
      <c r="I9767" s="47"/>
      <c r="J9767" s="32"/>
      <c r="K9767" s="47"/>
    </row>
    <row r="9768" spans="1:11" s="48" customFormat="1" x14ac:dyDescent="0.25">
      <c r="A9768" s="45"/>
      <c r="B9768" s="77"/>
      <c r="C9768" s="46"/>
      <c r="D9768" s="46"/>
      <c r="E9768" s="46"/>
      <c r="F9768" s="28"/>
      <c r="G9768" s="47"/>
      <c r="H9768" s="47"/>
      <c r="I9768" s="47"/>
      <c r="J9768" s="32"/>
      <c r="K9768" s="47"/>
    </row>
    <row r="9769" spans="1:11" s="48" customFormat="1" x14ac:dyDescent="0.25">
      <c r="A9769" s="45"/>
      <c r="B9769" s="77"/>
      <c r="C9769" s="46"/>
      <c r="D9769" s="46"/>
      <c r="E9769" s="46"/>
      <c r="F9769" s="28"/>
      <c r="G9769" s="47"/>
      <c r="H9769" s="47"/>
      <c r="I9769" s="47"/>
      <c r="J9769" s="32"/>
      <c r="K9769" s="47"/>
    </row>
    <row r="9770" spans="1:11" s="48" customFormat="1" x14ac:dyDescent="0.25">
      <c r="A9770" s="45"/>
      <c r="B9770" s="77"/>
      <c r="C9770" s="46"/>
      <c r="D9770" s="46"/>
      <c r="E9770" s="46"/>
      <c r="F9770" s="28"/>
      <c r="G9770" s="47"/>
      <c r="H9770" s="47"/>
      <c r="I9770" s="47"/>
      <c r="J9770" s="32"/>
      <c r="K9770" s="47"/>
    </row>
    <row r="9771" spans="1:11" s="48" customFormat="1" x14ac:dyDescent="0.25">
      <c r="A9771" s="45"/>
      <c r="B9771" s="77"/>
      <c r="C9771" s="46"/>
      <c r="D9771" s="46"/>
      <c r="E9771" s="46"/>
      <c r="F9771" s="28"/>
      <c r="G9771" s="47"/>
      <c r="H9771" s="47"/>
      <c r="I9771" s="47"/>
      <c r="J9771" s="32"/>
      <c r="K9771" s="47"/>
    </row>
    <row r="9772" spans="1:11" s="48" customFormat="1" x14ac:dyDescent="0.25">
      <c r="A9772" s="45"/>
      <c r="B9772" s="77"/>
      <c r="C9772" s="46"/>
      <c r="D9772" s="46"/>
      <c r="E9772" s="46"/>
      <c r="F9772" s="28"/>
      <c r="G9772" s="47"/>
      <c r="H9772" s="47"/>
      <c r="I9772" s="47"/>
      <c r="J9772" s="32"/>
      <c r="K9772" s="47"/>
    </row>
    <row r="9773" spans="1:11" s="48" customFormat="1" x14ac:dyDescent="0.25">
      <c r="A9773" s="45"/>
      <c r="B9773" s="77"/>
      <c r="C9773" s="46"/>
      <c r="D9773" s="46"/>
      <c r="E9773" s="46"/>
      <c r="F9773" s="28"/>
      <c r="G9773" s="47"/>
      <c r="H9773" s="47"/>
      <c r="I9773" s="47"/>
      <c r="J9773" s="32"/>
      <c r="K9773" s="47"/>
    </row>
    <row r="9774" spans="1:11" s="48" customFormat="1" x14ac:dyDescent="0.25">
      <c r="A9774" s="45"/>
      <c r="B9774" s="77"/>
      <c r="C9774" s="46"/>
      <c r="D9774" s="46"/>
      <c r="E9774" s="46"/>
      <c r="F9774" s="28"/>
      <c r="G9774" s="47"/>
      <c r="H9774" s="47"/>
      <c r="I9774" s="47"/>
      <c r="J9774" s="32"/>
      <c r="K9774" s="47"/>
    </row>
    <row r="9775" spans="1:11" s="48" customFormat="1" x14ac:dyDescent="0.25">
      <c r="A9775" s="45"/>
      <c r="B9775" s="77"/>
      <c r="C9775" s="46"/>
      <c r="D9775" s="46"/>
      <c r="E9775" s="46"/>
      <c r="F9775" s="28"/>
      <c r="G9775" s="47"/>
      <c r="H9775" s="47"/>
      <c r="I9775" s="47"/>
      <c r="J9775" s="32"/>
      <c r="K9775" s="47"/>
    </row>
    <row r="9776" spans="1:11" s="48" customFormat="1" x14ac:dyDescent="0.25">
      <c r="A9776" s="45"/>
      <c r="B9776" s="77"/>
      <c r="C9776" s="46"/>
      <c r="D9776" s="46"/>
      <c r="E9776" s="46"/>
      <c r="F9776" s="28"/>
      <c r="G9776" s="47"/>
      <c r="H9776" s="47"/>
      <c r="I9776" s="47"/>
      <c r="J9776" s="32"/>
      <c r="K9776" s="47"/>
    </row>
    <row r="9777" spans="1:11" s="48" customFormat="1" x14ac:dyDescent="0.25">
      <c r="A9777" s="45"/>
      <c r="B9777" s="77"/>
      <c r="C9777" s="46"/>
      <c r="D9777" s="46"/>
      <c r="E9777" s="46"/>
      <c r="F9777" s="28"/>
      <c r="G9777" s="47"/>
      <c r="H9777" s="47"/>
      <c r="I9777" s="47"/>
      <c r="J9777" s="32"/>
      <c r="K9777" s="47"/>
    </row>
    <row r="9778" spans="1:11" s="48" customFormat="1" x14ac:dyDescent="0.25">
      <c r="A9778" s="45"/>
      <c r="B9778" s="77"/>
      <c r="C9778" s="46"/>
      <c r="D9778" s="46"/>
      <c r="E9778" s="46"/>
      <c r="F9778" s="28"/>
      <c r="G9778" s="47"/>
      <c r="H9778" s="47"/>
      <c r="I9778" s="47"/>
      <c r="J9778" s="32"/>
      <c r="K9778" s="47"/>
    </row>
    <row r="9779" spans="1:11" s="48" customFormat="1" x14ac:dyDescent="0.25">
      <c r="A9779" s="45"/>
      <c r="B9779" s="77"/>
      <c r="C9779" s="46"/>
      <c r="D9779" s="46"/>
      <c r="E9779" s="46"/>
      <c r="F9779" s="28"/>
      <c r="G9779" s="47"/>
      <c r="H9779" s="47"/>
      <c r="I9779" s="47"/>
      <c r="J9779" s="32"/>
      <c r="K9779" s="47"/>
    </row>
    <row r="9780" spans="1:11" s="48" customFormat="1" x14ac:dyDescent="0.25">
      <c r="A9780" s="45"/>
      <c r="B9780" s="77"/>
      <c r="C9780" s="46"/>
      <c r="D9780" s="46"/>
      <c r="E9780" s="46"/>
      <c r="F9780" s="28"/>
      <c r="G9780" s="47"/>
      <c r="H9780" s="47"/>
      <c r="I9780" s="47"/>
      <c r="J9780" s="32"/>
      <c r="K9780" s="47"/>
    </row>
    <row r="9781" spans="1:11" s="48" customFormat="1" x14ac:dyDescent="0.25">
      <c r="A9781" s="45"/>
      <c r="B9781" s="77"/>
      <c r="C9781" s="46"/>
      <c r="D9781" s="46"/>
      <c r="E9781" s="46"/>
      <c r="F9781" s="28"/>
      <c r="G9781" s="47"/>
      <c r="H9781" s="47"/>
      <c r="I9781" s="47"/>
      <c r="J9781" s="32"/>
      <c r="K9781" s="47"/>
    </row>
    <row r="9782" spans="1:11" s="48" customFormat="1" x14ac:dyDescent="0.25">
      <c r="A9782" s="45"/>
      <c r="B9782" s="77"/>
      <c r="C9782" s="46"/>
      <c r="D9782" s="46"/>
      <c r="E9782" s="46"/>
      <c r="F9782" s="28"/>
      <c r="G9782" s="47"/>
      <c r="H9782" s="47"/>
      <c r="I9782" s="47"/>
      <c r="J9782" s="32"/>
      <c r="K9782" s="47"/>
    </row>
    <row r="9783" spans="1:11" s="48" customFormat="1" x14ac:dyDescent="0.25">
      <c r="A9783" s="45"/>
      <c r="B9783" s="77"/>
      <c r="C9783" s="46"/>
      <c r="D9783" s="46"/>
      <c r="E9783" s="46"/>
      <c r="F9783" s="28"/>
      <c r="G9783" s="47"/>
      <c r="H9783" s="47"/>
      <c r="I9783" s="47"/>
      <c r="J9783" s="32"/>
      <c r="K9783" s="47"/>
    </row>
    <row r="9784" spans="1:11" s="48" customFormat="1" x14ac:dyDescent="0.25">
      <c r="A9784" s="45"/>
      <c r="B9784" s="77"/>
      <c r="C9784" s="46"/>
      <c r="D9784" s="46"/>
      <c r="E9784" s="46"/>
      <c r="F9784" s="28"/>
      <c r="G9784" s="47"/>
      <c r="H9784" s="47"/>
      <c r="I9784" s="47"/>
      <c r="J9784" s="32"/>
      <c r="K9784" s="47"/>
    </row>
    <row r="9785" spans="1:11" s="48" customFormat="1" x14ac:dyDescent="0.25">
      <c r="A9785" s="45"/>
      <c r="B9785" s="77"/>
      <c r="C9785" s="46"/>
      <c r="D9785" s="46"/>
      <c r="E9785" s="46"/>
      <c r="F9785" s="28"/>
      <c r="G9785" s="47"/>
      <c r="H9785" s="47"/>
      <c r="I9785" s="47"/>
      <c r="J9785" s="32"/>
      <c r="K9785" s="47"/>
    </row>
    <row r="9786" spans="1:11" s="48" customFormat="1" x14ac:dyDescent="0.25">
      <c r="A9786" s="45"/>
      <c r="B9786" s="77"/>
      <c r="C9786" s="46"/>
      <c r="D9786" s="46"/>
      <c r="E9786" s="46"/>
      <c r="F9786" s="28"/>
      <c r="G9786" s="47"/>
      <c r="H9786" s="47"/>
      <c r="I9786" s="47"/>
      <c r="J9786" s="32"/>
      <c r="K9786" s="47"/>
    </row>
    <row r="9787" spans="1:11" s="48" customFormat="1" x14ac:dyDescent="0.25">
      <c r="A9787" s="45"/>
      <c r="B9787" s="77"/>
      <c r="C9787" s="46"/>
      <c r="D9787" s="46"/>
      <c r="E9787" s="46"/>
      <c r="F9787" s="28"/>
      <c r="G9787" s="47"/>
      <c r="H9787" s="47"/>
      <c r="I9787" s="47"/>
      <c r="J9787" s="32"/>
      <c r="K9787" s="47"/>
    </row>
    <row r="9788" spans="1:11" s="48" customFormat="1" x14ac:dyDescent="0.25">
      <c r="A9788" s="45"/>
      <c r="B9788" s="77"/>
      <c r="C9788" s="46"/>
      <c r="D9788" s="46"/>
      <c r="E9788" s="46"/>
      <c r="F9788" s="28"/>
      <c r="G9788" s="47"/>
      <c r="H9788" s="47"/>
      <c r="I9788" s="47"/>
      <c r="J9788" s="32"/>
      <c r="K9788" s="47"/>
    </row>
    <row r="9789" spans="1:11" s="48" customFormat="1" x14ac:dyDescent="0.25">
      <c r="A9789" s="45"/>
      <c r="B9789" s="77"/>
      <c r="C9789" s="46"/>
      <c r="D9789" s="46"/>
      <c r="E9789" s="46"/>
      <c r="F9789" s="28"/>
      <c r="G9789" s="47"/>
      <c r="H9789" s="47"/>
      <c r="I9789" s="47"/>
      <c r="J9789" s="32"/>
      <c r="K9789" s="47"/>
    </row>
    <row r="9790" spans="1:11" s="48" customFormat="1" x14ac:dyDescent="0.25">
      <c r="A9790" s="45"/>
      <c r="B9790" s="77"/>
      <c r="C9790" s="46"/>
      <c r="D9790" s="46"/>
      <c r="E9790" s="46"/>
      <c r="F9790" s="28"/>
      <c r="G9790" s="47"/>
      <c r="H9790" s="47"/>
      <c r="I9790" s="47"/>
      <c r="J9790" s="32"/>
      <c r="K9790" s="47"/>
    </row>
    <row r="9791" spans="1:11" s="48" customFormat="1" x14ac:dyDescent="0.25">
      <c r="A9791" s="45"/>
      <c r="B9791" s="77"/>
      <c r="C9791" s="46"/>
      <c r="D9791" s="46"/>
      <c r="E9791" s="46"/>
      <c r="F9791" s="28"/>
      <c r="G9791" s="47"/>
      <c r="H9791" s="47"/>
      <c r="I9791" s="47"/>
      <c r="J9791" s="32"/>
      <c r="K9791" s="47"/>
    </row>
    <row r="9792" spans="1:11" s="48" customFormat="1" x14ac:dyDescent="0.25">
      <c r="A9792" s="45"/>
      <c r="B9792" s="77"/>
      <c r="C9792" s="46"/>
      <c r="D9792" s="46"/>
      <c r="E9792" s="46"/>
      <c r="F9792" s="28"/>
      <c r="G9792" s="47"/>
      <c r="H9792" s="47"/>
      <c r="I9792" s="47"/>
      <c r="J9792" s="32"/>
      <c r="K9792" s="47"/>
    </row>
    <row r="9793" spans="1:11" s="48" customFormat="1" x14ac:dyDescent="0.25">
      <c r="A9793" s="45"/>
      <c r="B9793" s="77"/>
      <c r="C9793" s="46"/>
      <c r="D9793" s="46"/>
      <c r="E9793" s="46"/>
      <c r="F9793" s="28"/>
      <c r="G9793" s="47"/>
      <c r="H9793" s="47"/>
      <c r="I9793" s="47"/>
      <c r="J9793" s="32"/>
      <c r="K9793" s="47"/>
    </row>
    <row r="9794" spans="1:11" s="48" customFormat="1" x14ac:dyDescent="0.25">
      <c r="A9794" s="45"/>
      <c r="B9794" s="77"/>
      <c r="C9794" s="46"/>
      <c r="D9794" s="46"/>
      <c r="E9794" s="46"/>
      <c r="F9794" s="28"/>
      <c r="G9794" s="47"/>
      <c r="H9794" s="47"/>
      <c r="I9794" s="47"/>
      <c r="J9794" s="32"/>
      <c r="K9794" s="47"/>
    </row>
    <row r="9795" spans="1:11" s="48" customFormat="1" x14ac:dyDescent="0.25">
      <c r="A9795" s="45"/>
      <c r="B9795" s="77"/>
      <c r="C9795" s="46"/>
      <c r="D9795" s="46"/>
      <c r="E9795" s="46"/>
      <c r="F9795" s="28"/>
      <c r="G9795" s="47"/>
      <c r="H9795" s="47"/>
      <c r="I9795" s="47"/>
      <c r="J9795" s="32"/>
      <c r="K9795" s="47"/>
    </row>
    <row r="9796" spans="1:11" s="48" customFormat="1" x14ac:dyDescent="0.25">
      <c r="A9796" s="45"/>
      <c r="B9796" s="77"/>
      <c r="C9796" s="46"/>
      <c r="D9796" s="46"/>
      <c r="E9796" s="46"/>
      <c r="F9796" s="28"/>
      <c r="G9796" s="47"/>
      <c r="H9796" s="47"/>
      <c r="I9796" s="47"/>
      <c r="J9796" s="32"/>
      <c r="K9796" s="47"/>
    </row>
    <row r="9797" spans="1:11" s="48" customFormat="1" x14ac:dyDescent="0.25">
      <c r="A9797" s="45"/>
      <c r="B9797" s="77"/>
      <c r="C9797" s="46"/>
      <c r="D9797" s="46"/>
      <c r="E9797" s="46"/>
      <c r="F9797" s="28"/>
      <c r="G9797" s="47"/>
      <c r="H9797" s="47"/>
      <c r="I9797" s="47"/>
      <c r="J9797" s="32"/>
      <c r="K9797" s="47"/>
    </row>
    <row r="9798" spans="1:11" s="48" customFormat="1" x14ac:dyDescent="0.25">
      <c r="A9798" s="45"/>
      <c r="B9798" s="77"/>
      <c r="C9798" s="46"/>
      <c r="D9798" s="46"/>
      <c r="E9798" s="46"/>
      <c r="F9798" s="28"/>
      <c r="G9798" s="47"/>
      <c r="H9798" s="47"/>
      <c r="I9798" s="47"/>
      <c r="J9798" s="32"/>
      <c r="K9798" s="47"/>
    </row>
    <row r="9799" spans="1:11" s="48" customFormat="1" x14ac:dyDescent="0.25">
      <c r="A9799" s="45"/>
      <c r="B9799" s="77"/>
      <c r="C9799" s="46"/>
      <c r="D9799" s="46"/>
      <c r="E9799" s="46"/>
      <c r="F9799" s="28"/>
      <c r="G9799" s="47"/>
      <c r="H9799" s="47"/>
      <c r="I9799" s="47"/>
      <c r="J9799" s="32"/>
      <c r="K9799" s="47"/>
    </row>
    <row r="9800" spans="1:11" s="48" customFormat="1" x14ac:dyDescent="0.25">
      <c r="A9800" s="45"/>
      <c r="B9800" s="77"/>
      <c r="C9800" s="46"/>
      <c r="D9800" s="46"/>
      <c r="E9800" s="46"/>
      <c r="F9800" s="28"/>
      <c r="G9800" s="47"/>
      <c r="H9800" s="47"/>
      <c r="I9800" s="47"/>
      <c r="J9800" s="32"/>
      <c r="K9800" s="47"/>
    </row>
    <row r="9801" spans="1:11" s="48" customFormat="1" x14ac:dyDescent="0.25">
      <c r="A9801" s="45"/>
      <c r="B9801" s="77"/>
      <c r="C9801" s="46"/>
      <c r="D9801" s="46"/>
      <c r="E9801" s="46"/>
      <c r="F9801" s="28"/>
      <c r="G9801" s="47"/>
      <c r="H9801" s="47"/>
      <c r="I9801" s="47"/>
      <c r="J9801" s="32"/>
      <c r="K9801" s="47"/>
    </row>
    <row r="9802" spans="1:11" s="48" customFormat="1" x14ac:dyDescent="0.25">
      <c r="A9802" s="45"/>
      <c r="B9802" s="77"/>
      <c r="C9802" s="46"/>
      <c r="D9802" s="46"/>
      <c r="E9802" s="46"/>
      <c r="F9802" s="28"/>
      <c r="G9802" s="47"/>
      <c r="H9802" s="47"/>
      <c r="I9802" s="47"/>
      <c r="J9802" s="32"/>
      <c r="K9802" s="47"/>
    </row>
    <row r="9803" spans="1:11" s="48" customFormat="1" x14ac:dyDescent="0.25">
      <c r="A9803" s="45"/>
      <c r="B9803" s="77"/>
      <c r="C9803" s="46"/>
      <c r="D9803" s="46"/>
      <c r="E9803" s="46"/>
      <c r="F9803" s="28"/>
      <c r="G9803" s="47"/>
      <c r="H9803" s="47"/>
      <c r="I9803" s="47"/>
      <c r="J9803" s="32"/>
      <c r="K9803" s="47"/>
    </row>
    <row r="9804" spans="1:11" s="48" customFormat="1" x14ac:dyDescent="0.25">
      <c r="A9804" s="45"/>
      <c r="B9804" s="77"/>
      <c r="C9804" s="46"/>
      <c r="D9804" s="46"/>
      <c r="E9804" s="46"/>
      <c r="F9804" s="28"/>
      <c r="G9804" s="47"/>
      <c r="H9804" s="47"/>
      <c r="I9804" s="47"/>
      <c r="J9804" s="32"/>
      <c r="K9804" s="47"/>
    </row>
    <row r="9805" spans="1:11" s="48" customFormat="1" x14ac:dyDescent="0.25">
      <c r="A9805" s="45"/>
      <c r="B9805" s="77"/>
      <c r="C9805" s="46"/>
      <c r="D9805" s="46"/>
      <c r="E9805" s="46"/>
      <c r="F9805" s="28"/>
      <c r="G9805" s="47"/>
      <c r="H9805" s="47"/>
      <c r="I9805" s="47"/>
      <c r="J9805" s="32"/>
      <c r="K9805" s="47"/>
    </row>
    <row r="9806" spans="1:11" s="48" customFormat="1" x14ac:dyDescent="0.25">
      <c r="A9806" s="45"/>
      <c r="B9806" s="77"/>
      <c r="C9806" s="46"/>
      <c r="D9806" s="46"/>
      <c r="E9806" s="46"/>
      <c r="F9806" s="28"/>
      <c r="G9806" s="47"/>
      <c r="H9806" s="47"/>
      <c r="I9806" s="47"/>
      <c r="J9806" s="32"/>
      <c r="K9806" s="47"/>
    </row>
    <row r="9807" spans="1:11" s="48" customFormat="1" x14ac:dyDescent="0.25">
      <c r="A9807" s="45"/>
      <c r="B9807" s="77"/>
      <c r="C9807" s="46"/>
      <c r="D9807" s="46"/>
      <c r="E9807" s="46"/>
      <c r="F9807" s="28"/>
      <c r="G9807" s="47"/>
      <c r="H9807" s="47"/>
      <c r="I9807" s="47"/>
      <c r="J9807" s="32"/>
      <c r="K9807" s="47"/>
    </row>
    <row r="9808" spans="1:11" s="48" customFormat="1" x14ac:dyDescent="0.25">
      <c r="A9808" s="45"/>
      <c r="B9808" s="77"/>
      <c r="C9808" s="46"/>
      <c r="D9808" s="46"/>
      <c r="E9808" s="46"/>
      <c r="F9808" s="28"/>
      <c r="G9808" s="47"/>
      <c r="H9808" s="47"/>
      <c r="I9808" s="47"/>
      <c r="J9808" s="32"/>
      <c r="K9808" s="47"/>
    </row>
    <row r="9809" spans="1:11" s="48" customFormat="1" x14ac:dyDescent="0.25">
      <c r="A9809" s="45"/>
      <c r="B9809" s="77"/>
      <c r="C9809" s="46"/>
      <c r="D9809" s="46"/>
      <c r="E9809" s="46"/>
      <c r="F9809" s="28"/>
      <c r="G9809" s="47"/>
      <c r="H9809" s="47"/>
      <c r="I9809" s="47"/>
      <c r="J9809" s="32"/>
      <c r="K9809" s="47"/>
    </row>
    <row r="9810" spans="1:11" s="48" customFormat="1" x14ac:dyDescent="0.25">
      <c r="A9810" s="45"/>
      <c r="B9810" s="77"/>
      <c r="C9810" s="46"/>
      <c r="D9810" s="46"/>
      <c r="E9810" s="46"/>
      <c r="F9810" s="28"/>
      <c r="G9810" s="47"/>
      <c r="H9810" s="47"/>
      <c r="I9810" s="47"/>
      <c r="J9810" s="32"/>
      <c r="K9810" s="47"/>
    </row>
    <row r="9811" spans="1:11" s="48" customFormat="1" x14ac:dyDescent="0.25">
      <c r="A9811" s="45"/>
      <c r="B9811" s="77"/>
      <c r="C9811" s="46"/>
      <c r="D9811" s="46"/>
      <c r="E9811" s="46"/>
      <c r="F9811" s="28"/>
      <c r="G9811" s="47"/>
      <c r="H9811" s="47"/>
      <c r="I9811" s="47"/>
      <c r="J9811" s="32"/>
      <c r="K9811" s="47"/>
    </row>
    <row r="9812" spans="1:11" s="48" customFormat="1" x14ac:dyDescent="0.25">
      <c r="A9812" s="45"/>
      <c r="B9812" s="77"/>
      <c r="C9812" s="46"/>
      <c r="D9812" s="46"/>
      <c r="E9812" s="46"/>
      <c r="F9812" s="28"/>
      <c r="G9812" s="47"/>
      <c r="H9812" s="47"/>
      <c r="I9812" s="47"/>
      <c r="J9812" s="32"/>
      <c r="K9812" s="47"/>
    </row>
    <row r="9813" spans="1:11" s="48" customFormat="1" x14ac:dyDescent="0.25">
      <c r="A9813" s="45"/>
      <c r="B9813" s="77"/>
      <c r="C9813" s="46"/>
      <c r="D9813" s="46"/>
      <c r="E9813" s="46"/>
      <c r="F9813" s="28"/>
      <c r="G9813" s="47"/>
      <c r="H9813" s="47"/>
      <c r="I9813" s="47"/>
      <c r="J9813" s="32"/>
      <c r="K9813" s="47"/>
    </row>
    <row r="9814" spans="1:11" s="48" customFormat="1" x14ac:dyDescent="0.25">
      <c r="A9814" s="45"/>
      <c r="B9814" s="77"/>
      <c r="C9814" s="46"/>
      <c r="D9814" s="46"/>
      <c r="E9814" s="46"/>
      <c r="F9814" s="28"/>
      <c r="G9814" s="47"/>
      <c r="H9814" s="47"/>
      <c r="I9814" s="47"/>
      <c r="J9814" s="32"/>
      <c r="K9814" s="47"/>
    </row>
    <row r="9815" spans="1:11" s="48" customFormat="1" x14ac:dyDescent="0.25">
      <c r="A9815" s="45"/>
      <c r="B9815" s="77"/>
      <c r="C9815" s="46"/>
      <c r="D9815" s="46"/>
      <c r="E9815" s="46"/>
      <c r="F9815" s="28"/>
      <c r="G9815" s="47"/>
      <c r="H9815" s="47"/>
      <c r="I9815" s="47"/>
      <c r="J9815" s="32"/>
      <c r="K9815" s="47"/>
    </row>
    <row r="9816" spans="1:11" s="48" customFormat="1" x14ac:dyDescent="0.25">
      <c r="A9816" s="45"/>
      <c r="B9816" s="77"/>
      <c r="C9816" s="46"/>
      <c r="D9816" s="46"/>
      <c r="E9816" s="46"/>
      <c r="F9816" s="28"/>
      <c r="G9816" s="47"/>
      <c r="H9816" s="47"/>
      <c r="I9816" s="47"/>
      <c r="J9816" s="32"/>
      <c r="K9816" s="47"/>
    </row>
    <row r="9817" spans="1:11" s="48" customFormat="1" x14ac:dyDescent="0.25">
      <c r="A9817" s="45"/>
      <c r="B9817" s="77"/>
      <c r="C9817" s="46"/>
      <c r="D9817" s="46"/>
      <c r="E9817" s="46"/>
      <c r="F9817" s="28"/>
      <c r="G9817" s="47"/>
      <c r="H9817" s="47"/>
      <c r="I9817" s="47"/>
      <c r="J9817" s="32"/>
      <c r="K9817" s="47"/>
    </row>
    <row r="9818" spans="1:11" s="48" customFormat="1" x14ac:dyDescent="0.25">
      <c r="A9818" s="45"/>
      <c r="B9818" s="77"/>
      <c r="C9818" s="46"/>
      <c r="D9818" s="46"/>
      <c r="E9818" s="46"/>
      <c r="F9818" s="28"/>
      <c r="G9818" s="47"/>
      <c r="H9818" s="47"/>
      <c r="I9818" s="47"/>
      <c r="J9818" s="32"/>
      <c r="K9818" s="47"/>
    </row>
    <row r="9819" spans="1:11" s="48" customFormat="1" x14ac:dyDescent="0.25">
      <c r="A9819" s="45"/>
      <c r="B9819" s="77"/>
      <c r="C9819" s="46"/>
      <c r="D9819" s="46"/>
      <c r="E9819" s="46"/>
      <c r="F9819" s="28"/>
      <c r="G9819" s="47"/>
      <c r="H9819" s="47"/>
      <c r="I9819" s="47"/>
      <c r="J9819" s="32"/>
      <c r="K9819" s="47"/>
    </row>
    <row r="9820" spans="1:11" s="48" customFormat="1" x14ac:dyDescent="0.25">
      <c r="A9820" s="45"/>
      <c r="B9820" s="77"/>
      <c r="C9820" s="46"/>
      <c r="D9820" s="46"/>
      <c r="E9820" s="46"/>
      <c r="F9820" s="28"/>
      <c r="G9820" s="47"/>
      <c r="H9820" s="47"/>
      <c r="I9820" s="47"/>
      <c r="J9820" s="32"/>
      <c r="K9820" s="47"/>
    </row>
    <row r="9821" spans="1:11" s="48" customFormat="1" x14ac:dyDescent="0.25">
      <c r="A9821" s="45"/>
      <c r="B9821" s="77"/>
      <c r="C9821" s="46"/>
      <c r="D9821" s="46"/>
      <c r="E9821" s="46"/>
      <c r="F9821" s="28"/>
      <c r="G9821" s="47"/>
      <c r="H9821" s="47"/>
      <c r="I9821" s="47"/>
      <c r="J9821" s="32"/>
      <c r="K9821" s="47"/>
    </row>
    <row r="9822" spans="1:11" s="48" customFormat="1" x14ac:dyDescent="0.25">
      <c r="A9822" s="45"/>
      <c r="B9822" s="77"/>
      <c r="C9822" s="46"/>
      <c r="D9822" s="46"/>
      <c r="E9822" s="46"/>
      <c r="F9822" s="28"/>
      <c r="G9822" s="47"/>
      <c r="H9822" s="47"/>
      <c r="I9822" s="47"/>
      <c r="J9822" s="32"/>
      <c r="K9822" s="47"/>
    </row>
    <row r="9823" spans="1:11" s="48" customFormat="1" x14ac:dyDescent="0.25">
      <c r="A9823" s="45"/>
      <c r="B9823" s="77"/>
      <c r="C9823" s="46"/>
      <c r="D9823" s="46"/>
      <c r="E9823" s="46"/>
      <c r="F9823" s="28"/>
      <c r="G9823" s="47"/>
      <c r="H9823" s="47"/>
      <c r="I9823" s="47"/>
      <c r="J9823" s="32"/>
      <c r="K9823" s="47"/>
    </row>
    <row r="9824" spans="1:11" s="48" customFormat="1" x14ac:dyDescent="0.25">
      <c r="A9824" s="45"/>
      <c r="B9824" s="77"/>
      <c r="C9824" s="46"/>
      <c r="D9824" s="46"/>
      <c r="E9824" s="46"/>
      <c r="F9824" s="28"/>
      <c r="G9824" s="47"/>
      <c r="H9824" s="47"/>
      <c r="I9824" s="47"/>
      <c r="J9824" s="32"/>
      <c r="K9824" s="47"/>
    </row>
    <row r="9825" spans="1:11" s="48" customFormat="1" x14ac:dyDescent="0.25">
      <c r="A9825" s="45"/>
      <c r="B9825" s="77"/>
      <c r="C9825" s="46"/>
      <c r="D9825" s="46"/>
      <c r="E9825" s="46"/>
      <c r="F9825" s="28"/>
      <c r="G9825" s="47"/>
      <c r="H9825" s="47"/>
      <c r="I9825" s="47"/>
      <c r="J9825" s="32"/>
      <c r="K9825" s="47"/>
    </row>
    <row r="9826" spans="1:11" s="48" customFormat="1" x14ac:dyDescent="0.25">
      <c r="A9826" s="45"/>
      <c r="B9826" s="77"/>
      <c r="C9826" s="46"/>
      <c r="D9826" s="46"/>
      <c r="E9826" s="46"/>
      <c r="F9826" s="28"/>
      <c r="G9826" s="47"/>
      <c r="H9826" s="47"/>
      <c r="I9826" s="47"/>
      <c r="J9826" s="32"/>
      <c r="K9826" s="47"/>
    </row>
    <row r="9827" spans="1:11" s="48" customFormat="1" x14ac:dyDescent="0.25">
      <c r="A9827" s="45"/>
      <c r="B9827" s="77"/>
      <c r="C9827" s="46"/>
      <c r="D9827" s="46"/>
      <c r="E9827" s="46"/>
      <c r="F9827" s="28"/>
      <c r="G9827" s="47"/>
      <c r="H9827" s="47"/>
      <c r="I9827" s="47"/>
      <c r="J9827" s="32"/>
      <c r="K9827" s="47"/>
    </row>
    <row r="9828" spans="1:11" s="48" customFormat="1" x14ac:dyDescent="0.25">
      <c r="A9828" s="45"/>
      <c r="B9828" s="77"/>
      <c r="C9828" s="46"/>
      <c r="D9828" s="46"/>
      <c r="E9828" s="46"/>
      <c r="F9828" s="28"/>
      <c r="G9828" s="47"/>
      <c r="H9828" s="47"/>
      <c r="I9828" s="47"/>
      <c r="J9828" s="32"/>
      <c r="K9828" s="47"/>
    </row>
    <row r="9829" spans="1:11" s="48" customFormat="1" x14ac:dyDescent="0.25">
      <c r="A9829" s="45"/>
      <c r="B9829" s="77"/>
      <c r="C9829" s="46"/>
      <c r="D9829" s="46"/>
      <c r="E9829" s="46"/>
      <c r="F9829" s="28"/>
      <c r="G9829" s="47"/>
      <c r="H9829" s="47"/>
      <c r="I9829" s="47"/>
      <c r="J9829" s="32"/>
      <c r="K9829" s="47"/>
    </row>
    <row r="9830" spans="1:11" s="48" customFormat="1" x14ac:dyDescent="0.25">
      <c r="A9830" s="45"/>
      <c r="B9830" s="77"/>
      <c r="C9830" s="46"/>
      <c r="D9830" s="46"/>
      <c r="E9830" s="46"/>
      <c r="F9830" s="28"/>
      <c r="G9830" s="47"/>
      <c r="H9830" s="47"/>
      <c r="I9830" s="47"/>
      <c r="J9830" s="32"/>
      <c r="K9830" s="47"/>
    </row>
    <row r="9831" spans="1:11" s="48" customFormat="1" x14ac:dyDescent="0.25">
      <c r="A9831" s="45"/>
      <c r="B9831" s="77"/>
      <c r="C9831" s="46"/>
      <c r="D9831" s="46"/>
      <c r="E9831" s="46"/>
      <c r="F9831" s="28"/>
      <c r="G9831" s="47"/>
      <c r="H9831" s="47"/>
      <c r="I9831" s="47"/>
      <c r="J9831" s="32"/>
      <c r="K9831" s="47"/>
    </row>
    <row r="9832" spans="1:11" s="48" customFormat="1" x14ac:dyDescent="0.25">
      <c r="A9832" s="45"/>
      <c r="B9832" s="77"/>
      <c r="C9832" s="46"/>
      <c r="D9832" s="46"/>
      <c r="E9832" s="46"/>
      <c r="F9832" s="28"/>
      <c r="G9832" s="47"/>
      <c r="H9832" s="47"/>
      <c r="I9832" s="47"/>
      <c r="J9832" s="32"/>
      <c r="K9832" s="47"/>
    </row>
    <row r="9833" spans="1:11" s="48" customFormat="1" x14ac:dyDescent="0.25">
      <c r="A9833" s="45"/>
      <c r="B9833" s="77"/>
      <c r="C9833" s="46"/>
      <c r="D9833" s="46"/>
      <c r="E9833" s="46"/>
      <c r="F9833" s="28"/>
      <c r="G9833" s="47"/>
      <c r="H9833" s="47"/>
      <c r="I9833" s="47"/>
      <c r="J9833" s="32"/>
      <c r="K9833" s="47"/>
    </row>
    <row r="9834" spans="1:11" s="48" customFormat="1" x14ac:dyDescent="0.25">
      <c r="A9834" s="45"/>
      <c r="B9834" s="77"/>
      <c r="C9834" s="46"/>
      <c r="D9834" s="46"/>
      <c r="E9834" s="46"/>
      <c r="F9834" s="28"/>
      <c r="G9834" s="47"/>
      <c r="H9834" s="47"/>
      <c r="I9834" s="47"/>
      <c r="J9834" s="32"/>
      <c r="K9834" s="47"/>
    </row>
    <row r="9835" spans="1:11" s="48" customFormat="1" x14ac:dyDescent="0.25">
      <c r="A9835" s="45"/>
      <c r="B9835" s="77"/>
      <c r="C9835" s="46"/>
      <c r="D9835" s="46"/>
      <c r="E9835" s="46"/>
      <c r="F9835" s="28"/>
      <c r="G9835" s="47"/>
      <c r="H9835" s="47"/>
      <c r="I9835" s="47"/>
      <c r="J9835" s="32"/>
      <c r="K9835" s="47"/>
    </row>
    <row r="9836" spans="1:11" s="48" customFormat="1" x14ac:dyDescent="0.25">
      <c r="A9836" s="45"/>
      <c r="B9836" s="77"/>
      <c r="C9836" s="46"/>
      <c r="D9836" s="46"/>
      <c r="E9836" s="46"/>
      <c r="F9836" s="28"/>
      <c r="G9836" s="47"/>
      <c r="H9836" s="47"/>
      <c r="I9836" s="47"/>
      <c r="J9836" s="32"/>
      <c r="K9836" s="47"/>
    </row>
    <row r="9837" spans="1:11" s="48" customFormat="1" x14ac:dyDescent="0.25">
      <c r="A9837" s="45"/>
      <c r="B9837" s="77"/>
      <c r="C9837" s="46"/>
      <c r="D9837" s="46"/>
      <c r="E9837" s="46"/>
      <c r="F9837" s="28"/>
      <c r="G9837" s="47"/>
      <c r="H9837" s="47"/>
      <c r="I9837" s="47"/>
      <c r="J9837" s="32"/>
      <c r="K9837" s="47"/>
    </row>
    <row r="9838" spans="1:11" s="48" customFormat="1" x14ac:dyDescent="0.25">
      <c r="A9838" s="45"/>
      <c r="B9838" s="77"/>
      <c r="C9838" s="46"/>
      <c r="D9838" s="46"/>
      <c r="E9838" s="46"/>
      <c r="F9838" s="28"/>
      <c r="G9838" s="47"/>
      <c r="H9838" s="47"/>
      <c r="I9838" s="47"/>
      <c r="J9838" s="32"/>
      <c r="K9838" s="47"/>
    </row>
    <row r="9839" spans="1:11" s="48" customFormat="1" x14ac:dyDescent="0.25">
      <c r="A9839" s="45"/>
      <c r="B9839" s="77"/>
      <c r="C9839" s="46"/>
      <c r="D9839" s="46"/>
      <c r="E9839" s="46"/>
      <c r="F9839" s="28"/>
      <c r="G9839" s="47"/>
      <c r="H9839" s="47"/>
      <c r="I9839" s="47"/>
      <c r="J9839" s="32"/>
      <c r="K9839" s="47"/>
    </row>
    <row r="9840" spans="1:11" s="48" customFormat="1" x14ac:dyDescent="0.25">
      <c r="A9840" s="45"/>
      <c r="B9840" s="77"/>
      <c r="C9840" s="46"/>
      <c r="D9840" s="46"/>
      <c r="E9840" s="46"/>
      <c r="F9840" s="28"/>
      <c r="G9840" s="47"/>
      <c r="H9840" s="47"/>
      <c r="I9840" s="47"/>
      <c r="J9840" s="32"/>
      <c r="K9840" s="47"/>
    </row>
    <row r="9841" spans="1:11" s="48" customFormat="1" x14ac:dyDescent="0.25">
      <c r="A9841" s="45"/>
      <c r="B9841" s="77"/>
      <c r="C9841" s="46"/>
      <c r="D9841" s="46"/>
      <c r="E9841" s="46"/>
      <c r="F9841" s="28"/>
      <c r="G9841" s="47"/>
      <c r="H9841" s="47"/>
      <c r="I9841" s="47"/>
      <c r="J9841" s="32"/>
      <c r="K9841" s="47"/>
    </row>
    <row r="9842" spans="1:11" s="48" customFormat="1" x14ac:dyDescent="0.25">
      <c r="A9842" s="45"/>
      <c r="B9842" s="77"/>
      <c r="C9842" s="46"/>
      <c r="D9842" s="46"/>
      <c r="E9842" s="46"/>
      <c r="F9842" s="28"/>
      <c r="G9842" s="47"/>
      <c r="H9842" s="47"/>
      <c r="I9842" s="47"/>
      <c r="J9842" s="32"/>
      <c r="K9842" s="47"/>
    </row>
    <row r="9843" spans="1:11" s="48" customFormat="1" x14ac:dyDescent="0.25">
      <c r="A9843" s="45"/>
      <c r="B9843" s="77"/>
      <c r="C9843" s="46"/>
      <c r="D9843" s="46"/>
      <c r="E9843" s="46"/>
      <c r="F9843" s="28"/>
      <c r="G9843" s="47"/>
      <c r="H9843" s="47"/>
      <c r="I9843" s="47"/>
      <c r="J9843" s="32"/>
      <c r="K9843" s="47"/>
    </row>
    <row r="9844" spans="1:11" s="48" customFormat="1" x14ac:dyDescent="0.25">
      <c r="A9844" s="45"/>
      <c r="B9844" s="77"/>
      <c r="C9844" s="46"/>
      <c r="D9844" s="46"/>
      <c r="E9844" s="46"/>
      <c r="F9844" s="28"/>
      <c r="G9844" s="47"/>
      <c r="H9844" s="47"/>
      <c r="I9844" s="47"/>
      <c r="J9844" s="32"/>
      <c r="K9844" s="47"/>
    </row>
    <row r="9845" spans="1:11" s="48" customFormat="1" x14ac:dyDescent="0.25">
      <c r="A9845" s="45"/>
      <c r="B9845" s="77"/>
      <c r="C9845" s="46"/>
      <c r="D9845" s="46"/>
      <c r="E9845" s="46"/>
      <c r="F9845" s="28"/>
      <c r="G9845" s="47"/>
      <c r="H9845" s="47"/>
      <c r="I9845" s="47"/>
      <c r="J9845" s="32"/>
      <c r="K9845" s="47"/>
    </row>
    <row r="9846" spans="1:11" s="48" customFormat="1" x14ac:dyDescent="0.25">
      <c r="A9846" s="45"/>
      <c r="B9846" s="77"/>
      <c r="C9846" s="46"/>
      <c r="D9846" s="46"/>
      <c r="E9846" s="46"/>
      <c r="F9846" s="28"/>
      <c r="G9846" s="47"/>
      <c r="H9846" s="47"/>
      <c r="I9846" s="47"/>
      <c r="J9846" s="32"/>
      <c r="K9846" s="47"/>
    </row>
    <row r="9847" spans="1:11" s="48" customFormat="1" x14ac:dyDescent="0.25">
      <c r="A9847" s="45"/>
      <c r="B9847" s="77"/>
      <c r="C9847" s="46"/>
      <c r="D9847" s="46"/>
      <c r="E9847" s="46"/>
      <c r="F9847" s="28"/>
      <c r="G9847" s="47"/>
      <c r="H9847" s="47"/>
      <c r="I9847" s="47"/>
      <c r="J9847" s="32"/>
      <c r="K9847" s="47"/>
    </row>
    <row r="9848" spans="1:11" s="48" customFormat="1" x14ac:dyDescent="0.25">
      <c r="A9848" s="45"/>
      <c r="B9848" s="77"/>
      <c r="C9848" s="46"/>
      <c r="D9848" s="46"/>
      <c r="E9848" s="46"/>
      <c r="F9848" s="28"/>
      <c r="G9848" s="47"/>
      <c r="H9848" s="47"/>
      <c r="I9848" s="47"/>
      <c r="J9848" s="32"/>
      <c r="K9848" s="47"/>
    </row>
    <row r="9849" spans="1:11" s="48" customFormat="1" x14ac:dyDescent="0.25">
      <c r="A9849" s="45"/>
      <c r="B9849" s="77"/>
      <c r="C9849" s="46"/>
      <c r="D9849" s="46"/>
      <c r="E9849" s="46"/>
      <c r="F9849" s="28"/>
      <c r="G9849" s="47"/>
      <c r="H9849" s="47"/>
      <c r="I9849" s="47"/>
      <c r="J9849" s="32"/>
      <c r="K9849" s="47"/>
    </row>
    <row r="9850" spans="1:11" s="48" customFormat="1" x14ac:dyDescent="0.25">
      <c r="A9850" s="45"/>
      <c r="B9850" s="77"/>
      <c r="C9850" s="46"/>
      <c r="D9850" s="46"/>
      <c r="E9850" s="46"/>
      <c r="F9850" s="28"/>
      <c r="G9850" s="47"/>
      <c r="H9850" s="47"/>
      <c r="I9850" s="47"/>
      <c r="J9850" s="32"/>
      <c r="K9850" s="47"/>
    </row>
    <row r="9851" spans="1:11" s="48" customFormat="1" x14ac:dyDescent="0.25">
      <c r="A9851" s="45"/>
      <c r="B9851" s="77"/>
      <c r="C9851" s="46"/>
      <c r="D9851" s="46"/>
      <c r="E9851" s="46"/>
      <c r="F9851" s="28"/>
      <c r="G9851" s="47"/>
      <c r="H9851" s="47"/>
      <c r="I9851" s="47"/>
      <c r="J9851" s="32"/>
      <c r="K9851" s="47"/>
    </row>
    <row r="9852" spans="1:11" s="48" customFormat="1" x14ac:dyDescent="0.25">
      <c r="A9852" s="45"/>
      <c r="B9852" s="77"/>
      <c r="C9852" s="46"/>
      <c r="D9852" s="46"/>
      <c r="E9852" s="46"/>
      <c r="F9852" s="28"/>
      <c r="G9852" s="47"/>
      <c r="H9852" s="47"/>
      <c r="I9852" s="47"/>
      <c r="J9852" s="32"/>
      <c r="K9852" s="47"/>
    </row>
    <row r="9853" spans="1:11" s="48" customFormat="1" x14ac:dyDescent="0.25">
      <c r="A9853" s="45"/>
      <c r="B9853" s="77"/>
      <c r="C9853" s="46"/>
      <c r="D9853" s="46"/>
      <c r="E9853" s="46"/>
      <c r="F9853" s="28"/>
      <c r="G9853" s="47"/>
      <c r="H9853" s="47"/>
      <c r="I9853" s="47"/>
      <c r="J9853" s="32"/>
      <c r="K9853" s="47"/>
    </row>
    <row r="9854" spans="1:11" s="48" customFormat="1" x14ac:dyDescent="0.25">
      <c r="A9854" s="45"/>
      <c r="B9854" s="77"/>
      <c r="C9854" s="46"/>
      <c r="D9854" s="46"/>
      <c r="E9854" s="46"/>
      <c r="F9854" s="28"/>
      <c r="G9854" s="47"/>
      <c r="H9854" s="47"/>
      <c r="I9854" s="47"/>
      <c r="J9854" s="32"/>
      <c r="K9854" s="47"/>
    </row>
    <row r="9855" spans="1:11" s="48" customFormat="1" x14ac:dyDescent="0.25">
      <c r="A9855" s="45"/>
      <c r="B9855" s="77"/>
      <c r="C9855" s="46"/>
      <c r="D9855" s="46"/>
      <c r="E9855" s="46"/>
      <c r="F9855" s="28"/>
      <c r="G9855" s="47"/>
      <c r="H9855" s="47"/>
      <c r="I9855" s="47"/>
      <c r="J9855" s="32"/>
      <c r="K9855" s="47"/>
    </row>
    <row r="9856" spans="1:11" s="48" customFormat="1" x14ac:dyDescent="0.25">
      <c r="A9856" s="45"/>
      <c r="B9856" s="77"/>
      <c r="C9856" s="46"/>
      <c r="D9856" s="46"/>
      <c r="E9856" s="46"/>
      <c r="F9856" s="28"/>
      <c r="G9856" s="47"/>
      <c r="H9856" s="47"/>
      <c r="I9856" s="47"/>
      <c r="J9856" s="32"/>
      <c r="K9856" s="47"/>
    </row>
    <row r="9857" spans="1:11" s="48" customFormat="1" x14ac:dyDescent="0.25">
      <c r="A9857" s="45"/>
      <c r="B9857" s="77"/>
      <c r="C9857" s="46"/>
      <c r="D9857" s="46"/>
      <c r="E9857" s="46"/>
      <c r="F9857" s="28"/>
      <c r="G9857" s="47"/>
      <c r="H9857" s="47"/>
      <c r="I9857" s="47"/>
      <c r="J9857" s="32"/>
      <c r="K9857" s="47"/>
    </row>
    <row r="9858" spans="1:11" s="48" customFormat="1" x14ac:dyDescent="0.25">
      <c r="A9858" s="45"/>
      <c r="B9858" s="77"/>
      <c r="C9858" s="46"/>
      <c r="D9858" s="46"/>
      <c r="E9858" s="46"/>
      <c r="F9858" s="28"/>
      <c r="G9858" s="47"/>
      <c r="H9858" s="47"/>
      <c r="I9858" s="47"/>
      <c r="J9858" s="32"/>
      <c r="K9858" s="47"/>
    </row>
    <row r="9859" spans="1:11" s="48" customFormat="1" x14ac:dyDescent="0.25">
      <c r="A9859" s="45"/>
      <c r="B9859" s="77"/>
      <c r="C9859" s="46"/>
      <c r="D9859" s="46"/>
      <c r="E9859" s="46"/>
      <c r="F9859" s="28"/>
      <c r="G9859" s="47"/>
      <c r="H9859" s="47"/>
      <c r="I9859" s="47"/>
      <c r="J9859" s="32"/>
      <c r="K9859" s="47"/>
    </row>
    <row r="9860" spans="1:11" s="48" customFormat="1" x14ac:dyDescent="0.25">
      <c r="A9860" s="45"/>
      <c r="B9860" s="77"/>
      <c r="C9860" s="46"/>
      <c r="D9860" s="46"/>
      <c r="E9860" s="46"/>
      <c r="F9860" s="28"/>
      <c r="G9860" s="47"/>
      <c r="H9860" s="47"/>
      <c r="I9860" s="47"/>
      <c r="J9860" s="32"/>
      <c r="K9860" s="47"/>
    </row>
    <row r="9861" spans="1:11" s="48" customFormat="1" x14ac:dyDescent="0.25">
      <c r="A9861" s="45"/>
      <c r="B9861" s="77"/>
      <c r="C9861" s="46"/>
      <c r="D9861" s="46"/>
      <c r="E9861" s="46"/>
      <c r="F9861" s="28"/>
      <c r="G9861" s="47"/>
      <c r="H9861" s="47"/>
      <c r="I9861" s="47"/>
      <c r="J9861" s="32"/>
      <c r="K9861" s="47"/>
    </row>
    <row r="9862" spans="1:11" s="48" customFormat="1" x14ac:dyDescent="0.25">
      <c r="A9862" s="45"/>
      <c r="B9862" s="77"/>
      <c r="C9862" s="46"/>
      <c r="D9862" s="46"/>
      <c r="E9862" s="46"/>
      <c r="F9862" s="28"/>
      <c r="G9862" s="47"/>
      <c r="H9862" s="47"/>
      <c r="I9862" s="47"/>
      <c r="J9862" s="32"/>
      <c r="K9862" s="47"/>
    </row>
    <row r="9863" spans="1:11" s="48" customFormat="1" x14ac:dyDescent="0.25">
      <c r="A9863" s="45"/>
      <c r="B9863" s="77"/>
      <c r="C9863" s="46"/>
      <c r="D9863" s="46"/>
      <c r="E9863" s="46"/>
      <c r="F9863" s="28"/>
      <c r="G9863" s="47"/>
      <c r="H9863" s="47"/>
      <c r="I9863" s="47"/>
      <c r="J9863" s="32"/>
      <c r="K9863" s="47"/>
    </row>
    <row r="9864" spans="1:11" s="48" customFormat="1" x14ac:dyDescent="0.25">
      <c r="A9864" s="45"/>
      <c r="B9864" s="77"/>
      <c r="C9864" s="46"/>
      <c r="D9864" s="46"/>
      <c r="E9864" s="46"/>
      <c r="F9864" s="28"/>
      <c r="G9864" s="47"/>
      <c r="H9864" s="47"/>
      <c r="I9864" s="47"/>
      <c r="J9864" s="32"/>
      <c r="K9864" s="47"/>
    </row>
    <row r="9865" spans="1:11" s="48" customFormat="1" x14ac:dyDescent="0.25">
      <c r="A9865" s="45"/>
      <c r="B9865" s="77"/>
      <c r="C9865" s="46"/>
      <c r="D9865" s="46"/>
      <c r="E9865" s="46"/>
      <c r="F9865" s="28"/>
      <c r="G9865" s="47"/>
      <c r="H9865" s="47"/>
      <c r="I9865" s="47"/>
      <c r="J9865" s="32"/>
      <c r="K9865" s="47"/>
    </row>
    <row r="9866" spans="1:11" s="48" customFormat="1" x14ac:dyDescent="0.25">
      <c r="A9866" s="45"/>
      <c r="B9866" s="77"/>
      <c r="C9866" s="46"/>
      <c r="D9866" s="46"/>
      <c r="E9866" s="46"/>
      <c r="F9866" s="28"/>
      <c r="G9866" s="47"/>
      <c r="H9866" s="47"/>
      <c r="I9866" s="47"/>
      <c r="J9866" s="32"/>
      <c r="K9866" s="47"/>
    </row>
    <row r="9867" spans="1:11" s="48" customFormat="1" x14ac:dyDescent="0.25">
      <c r="A9867" s="45"/>
      <c r="B9867" s="77"/>
      <c r="C9867" s="46"/>
      <c r="D9867" s="46"/>
      <c r="E9867" s="46"/>
      <c r="F9867" s="28"/>
      <c r="G9867" s="47"/>
      <c r="H9867" s="47"/>
      <c r="I9867" s="47"/>
      <c r="J9867" s="32"/>
      <c r="K9867" s="47"/>
    </row>
    <row r="9868" spans="1:11" s="48" customFormat="1" x14ac:dyDescent="0.25">
      <c r="A9868" s="45"/>
      <c r="B9868" s="77"/>
      <c r="C9868" s="46"/>
      <c r="D9868" s="46"/>
      <c r="E9868" s="46"/>
      <c r="F9868" s="28"/>
      <c r="G9868" s="47"/>
      <c r="H9868" s="47"/>
      <c r="I9868" s="47"/>
      <c r="J9868" s="32"/>
      <c r="K9868" s="47"/>
    </row>
    <row r="9869" spans="1:11" s="48" customFormat="1" x14ac:dyDescent="0.25">
      <c r="A9869" s="45"/>
      <c r="B9869" s="77"/>
      <c r="C9869" s="46"/>
      <c r="D9869" s="46"/>
      <c r="E9869" s="46"/>
      <c r="F9869" s="28"/>
      <c r="G9869" s="47"/>
      <c r="H9869" s="47"/>
      <c r="I9869" s="47"/>
      <c r="J9869" s="32"/>
      <c r="K9869" s="47"/>
    </row>
    <row r="9870" spans="1:11" s="48" customFormat="1" x14ac:dyDescent="0.25">
      <c r="A9870" s="45"/>
      <c r="B9870" s="77"/>
      <c r="C9870" s="46"/>
      <c r="D9870" s="46"/>
      <c r="E9870" s="46"/>
      <c r="F9870" s="28"/>
      <c r="G9870" s="47"/>
      <c r="H9870" s="47"/>
      <c r="I9870" s="47"/>
      <c r="J9870" s="32"/>
      <c r="K9870" s="47"/>
    </row>
    <row r="9871" spans="1:11" s="48" customFormat="1" x14ac:dyDescent="0.25">
      <c r="A9871" s="45"/>
      <c r="B9871" s="77"/>
      <c r="C9871" s="46"/>
      <c r="D9871" s="46"/>
      <c r="E9871" s="46"/>
      <c r="F9871" s="28"/>
      <c r="G9871" s="47"/>
      <c r="H9871" s="47"/>
      <c r="I9871" s="47"/>
      <c r="J9871" s="32"/>
      <c r="K9871" s="47"/>
    </row>
    <row r="9872" spans="1:11" s="48" customFormat="1" x14ac:dyDescent="0.25">
      <c r="A9872" s="45"/>
      <c r="B9872" s="77"/>
      <c r="C9872" s="46"/>
      <c r="D9872" s="46"/>
      <c r="E9872" s="46"/>
      <c r="F9872" s="28"/>
      <c r="G9872" s="47"/>
      <c r="H9872" s="47"/>
      <c r="I9872" s="47"/>
      <c r="J9872" s="32"/>
      <c r="K9872" s="47"/>
    </row>
    <row r="9873" spans="1:11" s="48" customFormat="1" x14ac:dyDescent="0.25">
      <c r="A9873" s="45"/>
      <c r="B9873" s="77"/>
      <c r="C9873" s="46"/>
      <c r="D9873" s="46"/>
      <c r="E9873" s="46"/>
      <c r="F9873" s="28"/>
      <c r="G9873" s="47"/>
      <c r="H9873" s="47"/>
      <c r="I9873" s="47"/>
      <c r="J9873" s="32"/>
      <c r="K9873" s="47"/>
    </row>
    <row r="9874" spans="1:11" s="48" customFormat="1" x14ac:dyDescent="0.25">
      <c r="A9874" s="45"/>
      <c r="B9874" s="77"/>
      <c r="C9874" s="46"/>
      <c r="D9874" s="46"/>
      <c r="E9874" s="46"/>
      <c r="F9874" s="28"/>
      <c r="G9874" s="47"/>
      <c r="H9874" s="47"/>
      <c r="I9874" s="47"/>
      <c r="J9874" s="32"/>
      <c r="K9874" s="47"/>
    </row>
    <row r="9875" spans="1:11" s="48" customFormat="1" x14ac:dyDescent="0.25">
      <c r="A9875" s="45"/>
      <c r="B9875" s="77"/>
      <c r="C9875" s="46"/>
      <c r="D9875" s="46"/>
      <c r="E9875" s="46"/>
      <c r="F9875" s="28"/>
      <c r="G9875" s="47"/>
      <c r="H9875" s="47"/>
      <c r="I9875" s="47"/>
      <c r="J9875" s="32"/>
      <c r="K9875" s="47"/>
    </row>
    <row r="9876" spans="1:11" s="48" customFormat="1" x14ac:dyDescent="0.25">
      <c r="A9876" s="45"/>
      <c r="B9876" s="77"/>
      <c r="C9876" s="46"/>
      <c r="D9876" s="46"/>
      <c r="E9876" s="46"/>
      <c r="F9876" s="28"/>
      <c r="G9876" s="47"/>
      <c r="H9876" s="47"/>
      <c r="I9876" s="47"/>
      <c r="J9876" s="32"/>
      <c r="K9876" s="47"/>
    </row>
    <row r="9877" spans="1:11" s="48" customFormat="1" x14ac:dyDescent="0.25">
      <c r="A9877" s="45"/>
      <c r="B9877" s="77"/>
      <c r="C9877" s="46"/>
      <c r="D9877" s="46"/>
      <c r="E9877" s="46"/>
      <c r="F9877" s="28"/>
      <c r="G9877" s="47"/>
      <c r="H9877" s="47"/>
      <c r="I9877" s="47"/>
      <c r="J9877" s="32"/>
      <c r="K9877" s="47"/>
    </row>
    <row r="9878" spans="1:11" s="48" customFormat="1" x14ac:dyDescent="0.25">
      <c r="A9878" s="45"/>
      <c r="B9878" s="77"/>
      <c r="C9878" s="46"/>
      <c r="D9878" s="46"/>
      <c r="E9878" s="46"/>
      <c r="F9878" s="28"/>
      <c r="G9878" s="47"/>
      <c r="H9878" s="47"/>
      <c r="I9878" s="47"/>
      <c r="J9878" s="32"/>
      <c r="K9878" s="47"/>
    </row>
    <row r="9879" spans="1:11" s="48" customFormat="1" x14ac:dyDescent="0.25">
      <c r="A9879" s="45"/>
      <c r="B9879" s="77"/>
      <c r="C9879" s="46"/>
      <c r="D9879" s="46"/>
      <c r="E9879" s="46"/>
      <c r="F9879" s="28"/>
      <c r="G9879" s="47"/>
      <c r="H9879" s="47"/>
      <c r="I9879" s="47"/>
      <c r="J9879" s="32"/>
      <c r="K9879" s="47"/>
    </row>
    <row r="9880" spans="1:11" s="48" customFormat="1" x14ac:dyDescent="0.25">
      <c r="A9880" s="45"/>
      <c r="B9880" s="77"/>
      <c r="C9880" s="46"/>
      <c r="D9880" s="46"/>
      <c r="E9880" s="46"/>
      <c r="F9880" s="28"/>
      <c r="G9880" s="47"/>
      <c r="H9880" s="47"/>
      <c r="I9880" s="47"/>
      <c r="J9880" s="32"/>
      <c r="K9880" s="47"/>
    </row>
    <row r="9881" spans="1:11" s="48" customFormat="1" x14ac:dyDescent="0.25">
      <c r="A9881" s="45"/>
      <c r="B9881" s="77"/>
      <c r="C9881" s="46"/>
      <c r="D9881" s="46"/>
      <c r="E9881" s="46"/>
      <c r="F9881" s="28"/>
      <c r="G9881" s="47"/>
      <c r="H9881" s="47"/>
      <c r="I9881" s="47"/>
      <c r="J9881" s="32"/>
      <c r="K9881" s="47"/>
    </row>
    <row r="9882" spans="1:11" s="48" customFormat="1" x14ac:dyDescent="0.25">
      <c r="A9882" s="45"/>
      <c r="B9882" s="77"/>
      <c r="C9882" s="46"/>
      <c r="D9882" s="46"/>
      <c r="E9882" s="46"/>
      <c r="F9882" s="28"/>
      <c r="G9882" s="47"/>
      <c r="H9882" s="47"/>
      <c r="I9882" s="47"/>
      <c r="J9882" s="32"/>
      <c r="K9882" s="47"/>
    </row>
    <row r="9883" spans="1:11" s="48" customFormat="1" x14ac:dyDescent="0.25">
      <c r="A9883" s="45"/>
      <c r="B9883" s="77"/>
      <c r="C9883" s="46"/>
      <c r="D9883" s="46"/>
      <c r="E9883" s="46"/>
      <c r="F9883" s="28"/>
      <c r="G9883" s="47"/>
      <c r="H9883" s="47"/>
      <c r="I9883" s="47"/>
      <c r="J9883" s="32"/>
      <c r="K9883" s="47"/>
    </row>
    <row r="9884" spans="1:11" s="48" customFormat="1" x14ac:dyDescent="0.25">
      <c r="A9884" s="45"/>
      <c r="B9884" s="77"/>
      <c r="C9884" s="46"/>
      <c r="D9884" s="46"/>
      <c r="E9884" s="46"/>
      <c r="F9884" s="28"/>
      <c r="G9884" s="47"/>
      <c r="H9884" s="47"/>
      <c r="I9884" s="47"/>
      <c r="J9884" s="32"/>
      <c r="K9884" s="47"/>
    </row>
    <row r="9885" spans="1:11" s="48" customFormat="1" x14ac:dyDescent="0.25">
      <c r="A9885" s="45"/>
      <c r="B9885" s="77"/>
      <c r="C9885" s="46"/>
      <c r="D9885" s="46"/>
      <c r="E9885" s="46"/>
      <c r="F9885" s="28"/>
      <c r="G9885" s="47"/>
      <c r="H9885" s="47"/>
      <c r="I9885" s="47"/>
      <c r="J9885" s="32"/>
      <c r="K9885" s="47"/>
    </row>
    <row r="9886" spans="1:11" s="48" customFormat="1" x14ac:dyDescent="0.25">
      <c r="A9886" s="45"/>
      <c r="B9886" s="77"/>
      <c r="C9886" s="46"/>
      <c r="D9886" s="46"/>
      <c r="E9886" s="46"/>
      <c r="F9886" s="28"/>
      <c r="G9886" s="47"/>
      <c r="H9886" s="47"/>
      <c r="I9886" s="47"/>
      <c r="J9886" s="32"/>
      <c r="K9886" s="47"/>
    </row>
    <row r="9887" spans="1:11" s="48" customFormat="1" x14ac:dyDescent="0.25">
      <c r="A9887" s="45"/>
      <c r="B9887" s="77"/>
      <c r="C9887" s="46"/>
      <c r="D9887" s="46"/>
      <c r="E9887" s="46"/>
      <c r="F9887" s="28"/>
      <c r="G9887" s="47"/>
      <c r="H9887" s="47"/>
      <c r="I9887" s="47"/>
      <c r="J9887" s="32"/>
      <c r="K9887" s="47"/>
    </row>
    <row r="9888" spans="1:11" s="48" customFormat="1" x14ac:dyDescent="0.25">
      <c r="A9888" s="45"/>
      <c r="B9888" s="77"/>
      <c r="C9888" s="46"/>
      <c r="D9888" s="46"/>
      <c r="E9888" s="46"/>
      <c r="F9888" s="28"/>
      <c r="G9888" s="47"/>
      <c r="H9888" s="47"/>
      <c r="I9888" s="47"/>
      <c r="J9888" s="32"/>
      <c r="K9888" s="47"/>
    </row>
    <row r="9889" spans="1:11" s="48" customFormat="1" x14ac:dyDescent="0.25">
      <c r="A9889" s="45"/>
      <c r="B9889" s="77"/>
      <c r="C9889" s="46"/>
      <c r="D9889" s="46"/>
      <c r="E9889" s="46"/>
      <c r="F9889" s="28"/>
      <c r="G9889" s="47"/>
      <c r="H9889" s="47"/>
      <c r="I9889" s="47"/>
      <c r="J9889" s="32"/>
      <c r="K9889" s="47"/>
    </row>
    <row r="9890" spans="1:11" s="48" customFormat="1" x14ac:dyDescent="0.25">
      <c r="A9890" s="45"/>
      <c r="B9890" s="77"/>
      <c r="C9890" s="46"/>
      <c r="D9890" s="46"/>
      <c r="E9890" s="46"/>
      <c r="F9890" s="28"/>
      <c r="G9890" s="47"/>
      <c r="H9890" s="47"/>
      <c r="I9890" s="47"/>
      <c r="J9890" s="32"/>
      <c r="K9890" s="47"/>
    </row>
    <row r="9891" spans="1:11" s="48" customFormat="1" x14ac:dyDescent="0.25">
      <c r="A9891" s="45"/>
      <c r="B9891" s="77"/>
      <c r="C9891" s="46"/>
      <c r="D9891" s="46"/>
      <c r="E9891" s="46"/>
      <c r="F9891" s="28"/>
      <c r="G9891" s="47"/>
      <c r="H9891" s="47"/>
      <c r="I9891" s="47"/>
      <c r="J9891" s="32"/>
      <c r="K9891" s="47"/>
    </row>
    <row r="9892" spans="1:11" s="48" customFormat="1" x14ac:dyDescent="0.25">
      <c r="A9892" s="45"/>
      <c r="B9892" s="77"/>
      <c r="C9892" s="46"/>
      <c r="D9892" s="46"/>
      <c r="E9892" s="46"/>
      <c r="F9892" s="28"/>
      <c r="G9892" s="47"/>
      <c r="H9892" s="47"/>
      <c r="I9892" s="47"/>
      <c r="J9892" s="32"/>
      <c r="K9892" s="47"/>
    </row>
    <row r="9893" spans="1:11" s="48" customFormat="1" x14ac:dyDescent="0.25">
      <c r="A9893" s="45"/>
      <c r="B9893" s="77"/>
      <c r="C9893" s="46"/>
      <c r="D9893" s="46"/>
      <c r="E9893" s="46"/>
      <c r="F9893" s="28"/>
      <c r="G9893" s="47"/>
      <c r="H9893" s="47"/>
      <c r="I9893" s="47"/>
      <c r="J9893" s="32"/>
      <c r="K9893" s="47"/>
    </row>
    <row r="9894" spans="1:11" s="48" customFormat="1" x14ac:dyDescent="0.25">
      <c r="A9894" s="45"/>
      <c r="B9894" s="77"/>
      <c r="C9894" s="46"/>
      <c r="D9894" s="46"/>
      <c r="E9894" s="46"/>
      <c r="F9894" s="28"/>
      <c r="G9894" s="47"/>
      <c r="H9894" s="47"/>
      <c r="I9894" s="47"/>
      <c r="J9894" s="32"/>
      <c r="K9894" s="47"/>
    </row>
    <row r="9895" spans="1:11" s="48" customFormat="1" x14ac:dyDescent="0.25">
      <c r="A9895" s="45"/>
      <c r="B9895" s="77"/>
      <c r="C9895" s="46"/>
      <c r="D9895" s="46"/>
      <c r="E9895" s="46"/>
      <c r="F9895" s="28"/>
      <c r="G9895" s="47"/>
      <c r="H9895" s="47"/>
      <c r="I9895" s="47"/>
      <c r="J9895" s="32"/>
      <c r="K9895" s="47"/>
    </row>
    <row r="9896" spans="1:11" s="48" customFormat="1" x14ac:dyDescent="0.25">
      <c r="A9896" s="45"/>
      <c r="B9896" s="77"/>
      <c r="C9896" s="46"/>
      <c r="D9896" s="46"/>
      <c r="E9896" s="46"/>
      <c r="F9896" s="28"/>
      <c r="G9896" s="47"/>
      <c r="H9896" s="47"/>
      <c r="I9896" s="47"/>
      <c r="J9896" s="32"/>
      <c r="K9896" s="47"/>
    </row>
    <row r="9897" spans="1:11" s="48" customFormat="1" x14ac:dyDescent="0.25">
      <c r="A9897" s="45"/>
      <c r="B9897" s="77"/>
      <c r="C9897" s="46"/>
      <c r="D9897" s="46"/>
      <c r="E9897" s="46"/>
      <c r="F9897" s="28"/>
      <c r="G9897" s="47"/>
      <c r="H9897" s="47"/>
      <c r="I9897" s="47"/>
      <c r="J9897" s="32"/>
      <c r="K9897" s="47"/>
    </row>
    <row r="9898" spans="1:11" s="48" customFormat="1" x14ac:dyDescent="0.25">
      <c r="A9898" s="45"/>
      <c r="B9898" s="77"/>
      <c r="C9898" s="46"/>
      <c r="D9898" s="46"/>
      <c r="E9898" s="46"/>
      <c r="F9898" s="28"/>
      <c r="G9898" s="47"/>
      <c r="H9898" s="47"/>
      <c r="I9898" s="47"/>
      <c r="J9898" s="32"/>
      <c r="K9898" s="47"/>
    </row>
    <row r="9899" spans="1:11" s="48" customFormat="1" x14ac:dyDescent="0.25">
      <c r="A9899" s="45"/>
      <c r="B9899" s="77"/>
      <c r="C9899" s="46"/>
      <c r="D9899" s="46"/>
      <c r="E9899" s="46"/>
      <c r="F9899" s="28"/>
      <c r="G9899" s="47"/>
      <c r="H9899" s="47"/>
      <c r="I9899" s="47"/>
      <c r="J9899" s="32"/>
      <c r="K9899" s="47"/>
    </row>
    <row r="9900" spans="1:11" s="48" customFormat="1" x14ac:dyDescent="0.25">
      <c r="A9900" s="45"/>
      <c r="B9900" s="77"/>
      <c r="C9900" s="46"/>
      <c r="D9900" s="46"/>
      <c r="E9900" s="46"/>
      <c r="F9900" s="28"/>
      <c r="G9900" s="47"/>
      <c r="H9900" s="47"/>
      <c r="I9900" s="47"/>
      <c r="J9900" s="32"/>
      <c r="K9900" s="47"/>
    </row>
    <row r="9901" spans="1:11" s="48" customFormat="1" x14ac:dyDescent="0.25">
      <c r="A9901" s="45"/>
      <c r="B9901" s="77"/>
      <c r="C9901" s="46"/>
      <c r="D9901" s="46"/>
      <c r="E9901" s="46"/>
      <c r="F9901" s="28"/>
      <c r="G9901" s="47"/>
      <c r="H9901" s="47"/>
      <c r="I9901" s="47"/>
      <c r="J9901" s="32"/>
      <c r="K9901" s="47"/>
    </row>
    <row r="9902" spans="1:11" s="48" customFormat="1" x14ac:dyDescent="0.25">
      <c r="A9902" s="45"/>
      <c r="B9902" s="77"/>
      <c r="C9902" s="46"/>
      <c r="D9902" s="46"/>
      <c r="E9902" s="46"/>
      <c r="F9902" s="28"/>
      <c r="G9902" s="47"/>
      <c r="H9902" s="47"/>
      <c r="I9902" s="47"/>
      <c r="J9902" s="32"/>
      <c r="K9902" s="47"/>
    </row>
    <row r="9903" spans="1:11" s="48" customFormat="1" x14ac:dyDescent="0.25">
      <c r="A9903" s="45"/>
      <c r="B9903" s="77"/>
      <c r="C9903" s="46"/>
      <c r="D9903" s="46"/>
      <c r="E9903" s="46"/>
      <c r="F9903" s="28"/>
      <c r="G9903" s="47"/>
      <c r="H9903" s="47"/>
      <c r="I9903" s="47"/>
      <c r="J9903" s="32"/>
      <c r="K9903" s="47"/>
    </row>
    <row r="9904" spans="1:11" s="48" customFormat="1" x14ac:dyDescent="0.25">
      <c r="A9904" s="45"/>
      <c r="B9904" s="77"/>
      <c r="C9904" s="46"/>
      <c r="D9904" s="46"/>
      <c r="E9904" s="46"/>
      <c r="F9904" s="28"/>
      <c r="G9904" s="47"/>
      <c r="H9904" s="47"/>
      <c r="I9904" s="47"/>
      <c r="J9904" s="32"/>
      <c r="K9904" s="47"/>
    </row>
    <row r="9905" spans="1:11" s="48" customFormat="1" x14ac:dyDescent="0.25">
      <c r="A9905" s="45"/>
      <c r="B9905" s="77"/>
      <c r="C9905" s="46"/>
      <c r="D9905" s="46"/>
      <c r="E9905" s="46"/>
      <c r="F9905" s="28"/>
      <c r="G9905" s="47"/>
      <c r="H9905" s="47"/>
      <c r="I9905" s="47"/>
      <c r="J9905" s="32"/>
      <c r="K9905" s="47"/>
    </row>
    <row r="9906" spans="1:11" s="48" customFormat="1" x14ac:dyDescent="0.25">
      <c r="A9906" s="45"/>
      <c r="B9906" s="77"/>
      <c r="C9906" s="46"/>
      <c r="D9906" s="46"/>
      <c r="E9906" s="46"/>
      <c r="F9906" s="28"/>
      <c r="G9906" s="47"/>
      <c r="H9906" s="47"/>
      <c r="I9906" s="47"/>
      <c r="J9906" s="32"/>
      <c r="K9906" s="47"/>
    </row>
    <row r="9907" spans="1:11" s="48" customFormat="1" x14ac:dyDescent="0.25">
      <c r="A9907" s="45"/>
      <c r="B9907" s="77"/>
      <c r="C9907" s="46"/>
      <c r="D9907" s="46"/>
      <c r="E9907" s="46"/>
      <c r="F9907" s="28"/>
      <c r="G9907" s="47"/>
      <c r="H9907" s="47"/>
      <c r="I9907" s="47"/>
      <c r="J9907" s="32"/>
      <c r="K9907" s="47"/>
    </row>
    <row r="9908" spans="1:11" s="48" customFormat="1" x14ac:dyDescent="0.25">
      <c r="A9908" s="45"/>
      <c r="B9908" s="77"/>
      <c r="C9908" s="46"/>
      <c r="D9908" s="46"/>
      <c r="E9908" s="46"/>
      <c r="F9908" s="28"/>
      <c r="G9908" s="47"/>
      <c r="H9908" s="47"/>
      <c r="I9908" s="47"/>
      <c r="J9908" s="32"/>
      <c r="K9908" s="47"/>
    </row>
    <row r="9909" spans="1:11" s="48" customFormat="1" x14ac:dyDescent="0.25">
      <c r="A9909" s="45"/>
      <c r="B9909" s="77"/>
      <c r="C9909" s="46"/>
      <c r="D9909" s="46"/>
      <c r="E9909" s="46"/>
      <c r="F9909" s="28"/>
      <c r="G9909" s="47"/>
      <c r="H9909" s="47"/>
      <c r="I9909" s="47"/>
      <c r="J9909" s="32"/>
      <c r="K9909" s="47"/>
    </row>
    <row r="9910" spans="1:11" s="48" customFormat="1" x14ac:dyDescent="0.25">
      <c r="A9910" s="45"/>
      <c r="B9910" s="77"/>
      <c r="C9910" s="46"/>
      <c r="D9910" s="46"/>
      <c r="E9910" s="46"/>
      <c r="F9910" s="28"/>
      <c r="G9910" s="47"/>
      <c r="H9910" s="47"/>
      <c r="I9910" s="47"/>
      <c r="J9910" s="32"/>
      <c r="K9910" s="47"/>
    </row>
    <row r="9911" spans="1:11" s="48" customFormat="1" x14ac:dyDescent="0.25">
      <c r="A9911" s="45"/>
      <c r="B9911" s="77"/>
      <c r="C9911" s="46"/>
      <c r="D9911" s="46"/>
      <c r="E9911" s="46"/>
      <c r="F9911" s="28"/>
      <c r="G9911" s="47"/>
      <c r="H9911" s="47"/>
      <c r="I9911" s="47"/>
      <c r="J9911" s="32"/>
      <c r="K9911" s="47"/>
    </row>
    <row r="9912" spans="1:11" s="48" customFormat="1" x14ac:dyDescent="0.25">
      <c r="A9912" s="45"/>
      <c r="B9912" s="77"/>
      <c r="C9912" s="46"/>
      <c r="D9912" s="46"/>
      <c r="E9912" s="46"/>
      <c r="F9912" s="28"/>
      <c r="G9912" s="47"/>
      <c r="H9912" s="47"/>
      <c r="I9912" s="47"/>
      <c r="J9912" s="32"/>
      <c r="K9912" s="47"/>
    </row>
    <row r="9913" spans="1:11" s="48" customFormat="1" x14ac:dyDescent="0.25">
      <c r="A9913" s="45"/>
      <c r="B9913" s="77"/>
      <c r="C9913" s="46"/>
      <c r="D9913" s="46"/>
      <c r="E9913" s="46"/>
      <c r="F9913" s="28"/>
      <c r="G9913" s="47"/>
      <c r="H9913" s="47"/>
      <c r="I9913" s="47"/>
      <c r="J9913" s="32"/>
      <c r="K9913" s="47"/>
    </row>
    <row r="9914" spans="1:11" s="48" customFormat="1" x14ac:dyDescent="0.25">
      <c r="A9914" s="45"/>
      <c r="B9914" s="77"/>
      <c r="C9914" s="46"/>
      <c r="D9914" s="46"/>
      <c r="E9914" s="46"/>
      <c r="F9914" s="28"/>
      <c r="G9914" s="47"/>
      <c r="H9914" s="47"/>
      <c r="I9914" s="47"/>
      <c r="J9914" s="32"/>
      <c r="K9914" s="47"/>
    </row>
    <row r="9915" spans="1:11" s="48" customFormat="1" x14ac:dyDescent="0.25">
      <c r="A9915" s="45"/>
      <c r="B9915" s="77"/>
      <c r="C9915" s="46"/>
      <c r="D9915" s="46"/>
      <c r="E9915" s="46"/>
      <c r="F9915" s="28"/>
      <c r="G9915" s="47"/>
      <c r="H9915" s="47"/>
      <c r="I9915" s="47"/>
      <c r="J9915" s="32"/>
      <c r="K9915" s="47"/>
    </row>
    <row r="9916" spans="1:11" s="48" customFormat="1" x14ac:dyDescent="0.25">
      <c r="A9916" s="45"/>
      <c r="B9916" s="77"/>
      <c r="C9916" s="46"/>
      <c r="D9916" s="46"/>
      <c r="E9916" s="46"/>
      <c r="F9916" s="28"/>
      <c r="G9916" s="47"/>
      <c r="H9916" s="47"/>
      <c r="I9916" s="47"/>
      <c r="J9916" s="32"/>
      <c r="K9916" s="47"/>
    </row>
    <row r="9917" spans="1:11" s="48" customFormat="1" x14ac:dyDescent="0.25">
      <c r="A9917" s="45"/>
      <c r="B9917" s="77"/>
      <c r="C9917" s="46"/>
      <c r="D9917" s="46"/>
      <c r="E9917" s="46"/>
      <c r="F9917" s="28"/>
      <c r="G9917" s="47"/>
      <c r="H9917" s="47"/>
      <c r="I9917" s="47"/>
      <c r="J9917" s="32"/>
      <c r="K9917" s="47"/>
    </row>
    <row r="9918" spans="1:11" s="48" customFormat="1" x14ac:dyDescent="0.25">
      <c r="A9918" s="45"/>
      <c r="B9918" s="77"/>
      <c r="C9918" s="46"/>
      <c r="D9918" s="46"/>
      <c r="E9918" s="46"/>
      <c r="F9918" s="28"/>
      <c r="G9918" s="47"/>
      <c r="H9918" s="47"/>
      <c r="I9918" s="47"/>
      <c r="J9918" s="32"/>
      <c r="K9918" s="47"/>
    </row>
    <row r="9919" spans="1:11" s="48" customFormat="1" x14ac:dyDescent="0.25">
      <c r="A9919" s="45"/>
      <c r="B9919" s="77"/>
      <c r="C9919" s="46"/>
      <c r="D9919" s="46"/>
      <c r="E9919" s="46"/>
      <c r="F9919" s="28"/>
      <c r="G9919" s="47"/>
      <c r="H9919" s="47"/>
      <c r="I9919" s="47"/>
      <c r="J9919" s="32"/>
      <c r="K9919" s="47"/>
    </row>
    <row r="9920" spans="1:11" x14ac:dyDescent="0.25">
      <c r="A9920" s="45"/>
      <c r="B9920" s="77"/>
      <c r="C9920" s="46"/>
      <c r="J9920" s="32"/>
    </row>
    <row r="9921" spans="1:10" x14ac:dyDescent="0.25">
      <c r="A9921" s="45"/>
      <c r="B9921" s="77"/>
      <c r="C9921" s="46"/>
      <c r="J9921" s="32"/>
    </row>
    <row r="9922" spans="1:10" x14ac:dyDescent="0.25">
      <c r="A9922" s="45"/>
      <c r="B9922" s="77"/>
      <c r="C9922" s="46"/>
      <c r="J9922" s="32"/>
    </row>
    <row r="9923" spans="1:10" x14ac:dyDescent="0.25">
      <c r="A9923" s="45"/>
      <c r="B9923" s="77"/>
      <c r="C9923" s="46"/>
      <c r="J9923" s="32"/>
    </row>
    <row r="9924" spans="1:10" x14ac:dyDescent="0.25">
      <c r="A9924" s="45"/>
      <c r="B9924" s="77"/>
      <c r="C9924" s="46"/>
      <c r="J9924" s="32"/>
    </row>
    <row r="9925" spans="1:10" x14ac:dyDescent="0.25">
      <c r="A9925" s="45"/>
      <c r="B9925" s="77"/>
      <c r="C9925" s="46"/>
      <c r="J9925" s="32"/>
    </row>
  </sheetData>
  <autoFilter ref="A1:A9925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55" manualBreakCount="55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200" max="16383" man="1"/>
    <brk id="1254" max="16383" man="1"/>
    <brk id="1344" max="16383" man="1"/>
    <brk id="1422" max="16383" man="1"/>
    <brk id="1489" max="16383" man="1"/>
    <brk id="1561" max="16383" man="1"/>
    <brk id="1682" max="16383" man="1"/>
    <brk id="1759" max="16383" man="1"/>
    <brk id="1830" max="16383" man="1"/>
    <brk id="1897" max="16383" man="1"/>
    <brk id="1975" max="16383" man="1"/>
    <brk id="2045" max="16383" man="1"/>
    <brk id="2114" max="16383" man="1"/>
    <brk id="2190" max="16383" man="1"/>
    <brk id="2278" max="16383" man="1"/>
    <brk id="2359" max="16383" man="1"/>
    <brk id="2443" max="16383" man="1"/>
    <brk id="2525" max="16383" man="1"/>
    <brk id="2617" max="16383" man="1"/>
    <brk id="2704" max="16383" man="1"/>
    <brk id="2785" max="16383" man="1"/>
    <brk id="2946" max="16383" man="1"/>
    <brk id="3010" max="16383" man="1"/>
    <brk id="3723" max="16383" man="1"/>
    <brk id="3748" max="16383" man="1"/>
    <brk id="3784" max="16383" man="1"/>
    <brk id="3847" max="16383" man="1"/>
    <brk id="3910" max="16383" man="1"/>
    <brk id="3973" max="16383" man="1"/>
    <brk id="4023" max="16383" man="1"/>
    <brk id="4066" max="16383" man="1"/>
    <brk id="4110" max="16383" man="1"/>
    <brk id="4153" max="16383" man="1"/>
    <brk id="4205" max="16383" man="1"/>
    <brk id="4246" max="16383" man="1"/>
    <brk id="4283" max="16383" man="1"/>
    <brk id="4325" max="16383" man="1"/>
    <brk id="4366" max="16383" man="1"/>
    <brk id="4412" max="16383" man="1"/>
    <brk id="4451" max="16383" man="1"/>
    <brk id="4495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7"/>
  <sheetViews>
    <sheetView workbookViewId="0">
      <selection activeCell="A475" sqref="A475"/>
    </sheetView>
  </sheetViews>
  <sheetFormatPr defaultRowHeight="15" x14ac:dyDescent="0.25"/>
  <cols>
    <col min="1" max="1" width="50.140625" style="55" customWidth="1"/>
    <col min="2" max="2" width="30.7109375" style="55" customWidth="1"/>
    <col min="3" max="3" width="20.5703125" style="55" customWidth="1"/>
    <col min="4" max="4" width="15.140625" style="55" customWidth="1"/>
    <col min="5" max="5" width="16.140625" style="55" customWidth="1"/>
    <col min="6" max="16384" width="9.140625" style="55"/>
  </cols>
  <sheetData>
    <row r="1" spans="1:16" ht="15" customHeight="1" x14ac:dyDescent="0.25">
      <c r="A1" s="201" t="s">
        <v>4742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81"/>
    </row>
    <row r="2" spans="1:16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42"/>
    </row>
    <row r="3" spans="1:16" x14ac:dyDescent="0.25">
      <c r="A3" s="203" t="s">
        <v>53</v>
      </c>
      <c r="B3" s="203" t="s">
        <v>14</v>
      </c>
      <c r="C3" s="204" t="s">
        <v>56</v>
      </c>
      <c r="D3" s="199" t="s">
        <v>15</v>
      </c>
      <c r="E3" s="199"/>
      <c r="F3" s="199"/>
      <c r="G3" s="199"/>
      <c r="H3" s="199"/>
      <c r="I3" s="199"/>
      <c r="J3" s="199"/>
      <c r="K3" s="199"/>
      <c r="L3" s="200" t="s">
        <v>16</v>
      </c>
      <c r="M3" s="200" t="s">
        <v>17</v>
      </c>
      <c r="N3" s="200"/>
      <c r="O3" s="200"/>
    </row>
    <row r="4" spans="1:16" ht="74.25" x14ac:dyDescent="0.25">
      <c r="A4" s="203"/>
      <c r="B4" s="203"/>
      <c r="C4" s="204"/>
      <c r="D4" s="54" t="s">
        <v>57</v>
      </c>
      <c r="E4" s="51" t="s">
        <v>58</v>
      </c>
      <c r="F4" s="50" t="s">
        <v>18</v>
      </c>
      <c r="G4" s="50" t="s">
        <v>19</v>
      </c>
      <c r="H4" s="50" t="s">
        <v>20</v>
      </c>
      <c r="I4" s="50" t="s">
        <v>21</v>
      </c>
      <c r="J4" s="50" t="s">
        <v>22</v>
      </c>
      <c r="K4" s="50" t="s">
        <v>23</v>
      </c>
      <c r="L4" s="200"/>
      <c r="M4" s="56" t="s">
        <v>24</v>
      </c>
      <c r="N4" s="57" t="s">
        <v>59</v>
      </c>
      <c r="O4" s="57" t="s">
        <v>60</v>
      </c>
    </row>
    <row r="5" spans="1:16" ht="14.25" customHeight="1" x14ac:dyDescent="0.2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</row>
    <row r="6" spans="1:16" ht="27" customHeight="1" x14ac:dyDescent="0.25">
      <c r="A6" s="59" t="s">
        <v>4638</v>
      </c>
      <c r="B6" s="60" t="s">
        <v>152</v>
      </c>
      <c r="C6" s="83">
        <v>322553.03000000003</v>
      </c>
      <c r="D6" s="84">
        <f>C6</f>
        <v>322553.03000000003</v>
      </c>
      <c r="E6" s="84">
        <f>C6</f>
        <v>322553.03000000003</v>
      </c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6" ht="27" customHeight="1" x14ac:dyDescent="0.25">
      <c r="A7" s="62" t="s">
        <v>140</v>
      </c>
      <c r="B7" s="63" t="s">
        <v>151</v>
      </c>
      <c r="C7" s="85">
        <v>1333525</v>
      </c>
      <c r="D7" s="84">
        <f>C7</f>
        <v>1333525</v>
      </c>
      <c r="E7" s="84">
        <f>C7</f>
        <v>1333525</v>
      </c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6" ht="27" customHeight="1" x14ac:dyDescent="0.25">
      <c r="A8" s="62" t="s">
        <v>141</v>
      </c>
      <c r="B8" s="63" t="s">
        <v>151</v>
      </c>
      <c r="C8" s="85">
        <v>2515844.96</v>
      </c>
      <c r="D8" s="84">
        <f t="shared" ref="D8:D71" si="0">C8</f>
        <v>2515844.96</v>
      </c>
      <c r="E8" s="84">
        <f t="shared" ref="E8:E15" si="1">C8</f>
        <v>2515844.96</v>
      </c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6" ht="27" customHeight="1" x14ac:dyDescent="0.25">
      <c r="A9" s="62" t="s">
        <v>160</v>
      </c>
      <c r="B9" s="63" t="s">
        <v>63</v>
      </c>
      <c r="C9" s="85">
        <v>713130.11</v>
      </c>
      <c r="D9" s="84">
        <f t="shared" si="0"/>
        <v>713130.11</v>
      </c>
      <c r="E9" s="84">
        <f t="shared" si="1"/>
        <v>713130.11</v>
      </c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6" ht="27" customHeight="1" x14ac:dyDescent="0.25">
      <c r="A10" s="62" t="s">
        <v>142</v>
      </c>
      <c r="B10" s="63" t="s">
        <v>151</v>
      </c>
      <c r="C10" s="85">
        <v>698030.18</v>
      </c>
      <c r="D10" s="84">
        <f t="shared" si="0"/>
        <v>698030.18</v>
      </c>
      <c r="E10" s="84">
        <f t="shared" si="1"/>
        <v>698030.18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6" ht="27" customHeight="1" x14ac:dyDescent="0.25">
      <c r="A11" s="62" t="s">
        <v>142</v>
      </c>
      <c r="B11" s="63" t="s">
        <v>64</v>
      </c>
      <c r="C11" s="85">
        <v>938749.79</v>
      </c>
      <c r="D11" s="84">
        <f t="shared" si="0"/>
        <v>938749.79</v>
      </c>
      <c r="E11" s="84">
        <f t="shared" si="1"/>
        <v>938749.79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6" ht="27" customHeight="1" x14ac:dyDescent="0.25">
      <c r="A12" s="62" t="s">
        <v>161</v>
      </c>
      <c r="B12" s="63" t="s">
        <v>64</v>
      </c>
      <c r="C12" s="85">
        <v>401354</v>
      </c>
      <c r="D12" s="84">
        <f t="shared" si="0"/>
        <v>401354</v>
      </c>
      <c r="E12" s="84">
        <f t="shared" si="1"/>
        <v>401354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6" ht="27" customHeight="1" x14ac:dyDescent="0.25">
      <c r="A13" s="62" t="s">
        <v>143</v>
      </c>
      <c r="B13" s="63" t="s">
        <v>64</v>
      </c>
      <c r="C13" s="85">
        <v>1188268</v>
      </c>
      <c r="D13" s="84">
        <f t="shared" si="0"/>
        <v>1188268</v>
      </c>
      <c r="E13" s="84">
        <f t="shared" si="1"/>
        <v>1188268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6" ht="27" customHeight="1" x14ac:dyDescent="0.25">
      <c r="A14" s="62" t="s">
        <v>82</v>
      </c>
      <c r="B14" s="63" t="s">
        <v>151</v>
      </c>
      <c r="C14" s="85">
        <v>1417391</v>
      </c>
      <c r="D14" s="84">
        <f t="shared" si="0"/>
        <v>1417391</v>
      </c>
      <c r="E14" s="84">
        <f t="shared" si="1"/>
        <v>1417391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6" ht="27" customHeight="1" x14ac:dyDescent="0.25">
      <c r="A15" s="62" t="s">
        <v>162</v>
      </c>
      <c r="B15" s="64" t="s">
        <v>163</v>
      </c>
      <c r="C15" s="85">
        <v>1371676</v>
      </c>
      <c r="D15" s="84">
        <f t="shared" si="0"/>
        <v>1371676</v>
      </c>
      <c r="E15" s="84">
        <f t="shared" si="1"/>
        <v>1371676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6" ht="27" customHeight="1" x14ac:dyDescent="0.25">
      <c r="A16" s="62" t="s">
        <v>78</v>
      </c>
      <c r="B16" s="63" t="s">
        <v>62</v>
      </c>
      <c r="C16" s="85">
        <v>1399707</v>
      </c>
      <c r="D16" s="84">
        <f t="shared" si="0"/>
        <v>1399707</v>
      </c>
      <c r="E16" s="84">
        <f t="shared" ref="E16:E79" si="2">C16</f>
        <v>1399707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27" customHeight="1" x14ac:dyDescent="0.25">
      <c r="A17" s="65" t="s">
        <v>78</v>
      </c>
      <c r="B17" s="63" t="s">
        <v>154</v>
      </c>
      <c r="C17" s="85">
        <v>1140987</v>
      </c>
      <c r="D17" s="84">
        <f t="shared" si="0"/>
        <v>1140987</v>
      </c>
      <c r="E17" s="84">
        <f t="shared" si="2"/>
        <v>1140987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27" customHeight="1" x14ac:dyDescent="0.25">
      <c r="A18" s="62" t="s">
        <v>4639</v>
      </c>
      <c r="B18" s="63" t="s">
        <v>152</v>
      </c>
      <c r="C18" s="86">
        <v>576135.84</v>
      </c>
      <c r="D18" s="84">
        <f t="shared" si="0"/>
        <v>576135.84</v>
      </c>
      <c r="E18" s="84">
        <f t="shared" si="2"/>
        <v>576135.84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27" customHeight="1" x14ac:dyDescent="0.25">
      <c r="A19" s="62" t="s">
        <v>79</v>
      </c>
      <c r="B19" s="64" t="s">
        <v>163</v>
      </c>
      <c r="C19" s="85">
        <v>564520.26</v>
      </c>
      <c r="D19" s="84">
        <f t="shared" si="0"/>
        <v>564520.26</v>
      </c>
      <c r="E19" s="84">
        <f t="shared" si="2"/>
        <v>564520.26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27" customHeight="1" x14ac:dyDescent="0.25">
      <c r="A20" s="62" t="s">
        <v>127</v>
      </c>
      <c r="B20" s="64" t="s">
        <v>163</v>
      </c>
      <c r="C20" s="85">
        <v>2118812.7200000002</v>
      </c>
      <c r="D20" s="84">
        <f t="shared" si="0"/>
        <v>2118812.7200000002</v>
      </c>
      <c r="E20" s="84">
        <f t="shared" si="2"/>
        <v>2118812.7200000002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t="27" customHeight="1" x14ac:dyDescent="0.25">
      <c r="A21" s="62" t="s">
        <v>164</v>
      </c>
      <c r="B21" s="63" t="s">
        <v>64</v>
      </c>
      <c r="C21" s="85">
        <v>771223</v>
      </c>
      <c r="D21" s="84">
        <f t="shared" si="0"/>
        <v>771223</v>
      </c>
      <c r="E21" s="84">
        <f t="shared" si="2"/>
        <v>771223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27" customHeight="1" x14ac:dyDescent="0.25">
      <c r="A22" s="62" t="s">
        <v>4640</v>
      </c>
      <c r="B22" s="63" t="s">
        <v>151</v>
      </c>
      <c r="C22" s="85">
        <v>454581.56</v>
      </c>
      <c r="D22" s="84">
        <f t="shared" si="0"/>
        <v>454581.56</v>
      </c>
      <c r="E22" s="84">
        <f t="shared" si="2"/>
        <v>454581.56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ht="27" customHeight="1" x14ac:dyDescent="0.25">
      <c r="A23" s="62" t="s">
        <v>165</v>
      </c>
      <c r="B23" s="63" t="s">
        <v>151</v>
      </c>
      <c r="C23" s="85">
        <v>485112.9</v>
      </c>
      <c r="D23" s="84">
        <f t="shared" si="0"/>
        <v>485112.9</v>
      </c>
      <c r="E23" s="84">
        <f t="shared" si="2"/>
        <v>485112.9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15" ht="27" customHeight="1" x14ac:dyDescent="0.25">
      <c r="A24" s="62" t="s">
        <v>4641</v>
      </c>
      <c r="B24" s="63" t="s">
        <v>152</v>
      </c>
      <c r="C24" s="85">
        <v>575409.23</v>
      </c>
      <c r="D24" s="84">
        <f t="shared" si="0"/>
        <v>575409.23</v>
      </c>
      <c r="E24" s="84">
        <f t="shared" si="2"/>
        <v>575409.23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</row>
    <row r="25" spans="1:15" ht="27" customHeight="1" x14ac:dyDescent="0.25">
      <c r="A25" s="66" t="s">
        <v>128</v>
      </c>
      <c r="B25" s="67" t="s">
        <v>4737</v>
      </c>
      <c r="C25" s="85">
        <v>380478</v>
      </c>
      <c r="D25" s="84">
        <f t="shared" si="0"/>
        <v>380478</v>
      </c>
      <c r="E25" s="84">
        <f t="shared" si="2"/>
        <v>380478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ht="27" customHeight="1" x14ac:dyDescent="0.25">
      <c r="A26" s="66" t="s">
        <v>129</v>
      </c>
      <c r="B26" s="64" t="s">
        <v>163</v>
      </c>
      <c r="C26" s="85">
        <v>928605.72</v>
      </c>
      <c r="D26" s="84">
        <f t="shared" si="0"/>
        <v>928605.72</v>
      </c>
      <c r="E26" s="84">
        <f t="shared" si="2"/>
        <v>928605.72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 ht="27" customHeight="1" x14ac:dyDescent="0.25">
      <c r="A27" s="66" t="s">
        <v>129</v>
      </c>
      <c r="B27" s="52" t="s">
        <v>4737</v>
      </c>
      <c r="C27" s="85">
        <v>357594.28</v>
      </c>
      <c r="D27" s="84">
        <f t="shared" si="0"/>
        <v>357594.28</v>
      </c>
      <c r="E27" s="84">
        <f t="shared" si="2"/>
        <v>357594.28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27" customHeight="1" x14ac:dyDescent="0.25">
      <c r="A28" s="62" t="s">
        <v>166</v>
      </c>
      <c r="B28" s="64" t="s">
        <v>163</v>
      </c>
      <c r="C28" s="85">
        <v>1411206</v>
      </c>
      <c r="D28" s="84">
        <f t="shared" si="0"/>
        <v>1411206</v>
      </c>
      <c r="E28" s="84">
        <f t="shared" si="2"/>
        <v>1411206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27" customHeight="1" x14ac:dyDescent="0.25">
      <c r="A29" s="62" t="s">
        <v>167</v>
      </c>
      <c r="B29" s="64" t="s">
        <v>163</v>
      </c>
      <c r="C29" s="85">
        <v>1445515.34</v>
      </c>
      <c r="D29" s="84">
        <f t="shared" si="0"/>
        <v>1445515.34</v>
      </c>
      <c r="E29" s="84">
        <f t="shared" si="2"/>
        <v>1445515.34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15" ht="27" customHeight="1" x14ac:dyDescent="0.25">
      <c r="A30" s="62" t="s">
        <v>80</v>
      </c>
      <c r="B30" s="64" t="s">
        <v>163</v>
      </c>
      <c r="C30" s="85">
        <v>2280337</v>
      </c>
      <c r="D30" s="84">
        <f t="shared" si="0"/>
        <v>2280337</v>
      </c>
      <c r="E30" s="84">
        <f t="shared" si="2"/>
        <v>2280337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27" customHeight="1" x14ac:dyDescent="0.25">
      <c r="A31" s="62" t="s">
        <v>131</v>
      </c>
      <c r="B31" s="64" t="s">
        <v>163</v>
      </c>
      <c r="C31" s="85">
        <v>1041055</v>
      </c>
      <c r="D31" s="84">
        <f t="shared" si="0"/>
        <v>1041055</v>
      </c>
      <c r="E31" s="84">
        <f t="shared" si="2"/>
        <v>1041055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27" customHeight="1" x14ac:dyDescent="0.25">
      <c r="A32" s="62" t="s">
        <v>81</v>
      </c>
      <c r="B32" s="64" t="s">
        <v>163</v>
      </c>
      <c r="C32" s="85">
        <v>1117862</v>
      </c>
      <c r="D32" s="84">
        <f t="shared" si="0"/>
        <v>1117862</v>
      </c>
      <c r="E32" s="84">
        <f t="shared" si="2"/>
        <v>1117862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27" customHeight="1" x14ac:dyDescent="0.25">
      <c r="A33" s="65" t="s">
        <v>4642</v>
      </c>
      <c r="B33" s="64" t="s">
        <v>163</v>
      </c>
      <c r="C33" s="85">
        <v>3281315.69</v>
      </c>
      <c r="D33" s="84">
        <f t="shared" si="0"/>
        <v>3281315.69</v>
      </c>
      <c r="E33" s="84">
        <f t="shared" si="2"/>
        <v>3281315.69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27" customHeight="1" x14ac:dyDescent="0.25">
      <c r="A34" s="62" t="s">
        <v>4643</v>
      </c>
      <c r="B34" s="64" t="s">
        <v>163</v>
      </c>
      <c r="C34" s="85">
        <v>1991451.78</v>
      </c>
      <c r="D34" s="84">
        <f t="shared" si="0"/>
        <v>1991451.78</v>
      </c>
      <c r="E34" s="84">
        <f t="shared" si="2"/>
        <v>1991451.78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ht="27" customHeight="1" x14ac:dyDescent="0.25">
      <c r="A35" s="62" t="s">
        <v>130</v>
      </c>
      <c r="B35" s="64" t="s">
        <v>163</v>
      </c>
      <c r="C35" s="85">
        <v>660120</v>
      </c>
      <c r="D35" s="84">
        <f t="shared" si="0"/>
        <v>660120</v>
      </c>
      <c r="E35" s="84">
        <f t="shared" si="2"/>
        <v>660120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27" customHeight="1" x14ac:dyDescent="0.25">
      <c r="A36" s="62" t="s">
        <v>168</v>
      </c>
      <c r="B36" s="63" t="s">
        <v>63</v>
      </c>
      <c r="C36" s="85">
        <v>962144.16</v>
      </c>
      <c r="D36" s="84">
        <f t="shared" si="0"/>
        <v>962144.16</v>
      </c>
      <c r="E36" s="84">
        <f t="shared" si="2"/>
        <v>962144.16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27" customHeight="1" x14ac:dyDescent="0.25">
      <c r="A37" s="62" t="s">
        <v>4644</v>
      </c>
      <c r="B37" s="63" t="s">
        <v>152</v>
      </c>
      <c r="C37" s="86">
        <v>315240.18</v>
      </c>
      <c r="D37" s="84">
        <f t="shared" si="0"/>
        <v>315240.18</v>
      </c>
      <c r="E37" s="84">
        <f t="shared" si="2"/>
        <v>315240.18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t="27" customHeight="1" x14ac:dyDescent="0.25">
      <c r="A38" s="62" t="s">
        <v>4645</v>
      </c>
      <c r="B38" s="63" t="s">
        <v>151</v>
      </c>
      <c r="C38" s="85">
        <v>168457.98</v>
      </c>
      <c r="D38" s="84">
        <f t="shared" si="0"/>
        <v>168457.98</v>
      </c>
      <c r="E38" s="84">
        <f t="shared" si="2"/>
        <v>168457.98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27" customHeight="1" x14ac:dyDescent="0.25">
      <c r="A39" s="62" t="s">
        <v>132</v>
      </c>
      <c r="B39" s="63" t="s">
        <v>151</v>
      </c>
      <c r="C39" s="85">
        <v>702553</v>
      </c>
      <c r="D39" s="84">
        <f t="shared" si="0"/>
        <v>702553</v>
      </c>
      <c r="E39" s="84">
        <f t="shared" si="2"/>
        <v>702553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 ht="27" customHeight="1" x14ac:dyDescent="0.25">
      <c r="A40" s="62" t="s">
        <v>169</v>
      </c>
      <c r="B40" s="63" t="s">
        <v>63</v>
      </c>
      <c r="C40" s="85">
        <v>962144.16</v>
      </c>
      <c r="D40" s="84">
        <f t="shared" si="0"/>
        <v>962144.16</v>
      </c>
      <c r="E40" s="84">
        <f t="shared" si="2"/>
        <v>962144.16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5" ht="27" customHeight="1" x14ac:dyDescent="0.25">
      <c r="A41" s="62" t="s">
        <v>170</v>
      </c>
      <c r="B41" s="63" t="s">
        <v>64</v>
      </c>
      <c r="C41" s="85">
        <v>535934</v>
      </c>
      <c r="D41" s="84">
        <f t="shared" si="0"/>
        <v>535934</v>
      </c>
      <c r="E41" s="84">
        <f t="shared" si="2"/>
        <v>535934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5" ht="27" customHeight="1" x14ac:dyDescent="0.25">
      <c r="A42" s="62" t="s">
        <v>171</v>
      </c>
      <c r="B42" s="63" t="s">
        <v>63</v>
      </c>
      <c r="C42" s="85">
        <v>962144.16</v>
      </c>
      <c r="D42" s="84">
        <f t="shared" si="0"/>
        <v>962144.16</v>
      </c>
      <c r="E42" s="84">
        <f t="shared" si="2"/>
        <v>962144.16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ht="27" customHeight="1" x14ac:dyDescent="0.25">
      <c r="A43" s="62" t="s">
        <v>4646</v>
      </c>
      <c r="B43" s="63" t="s">
        <v>152</v>
      </c>
      <c r="C43" s="86">
        <v>164781.57999999999</v>
      </c>
      <c r="D43" s="84">
        <f t="shared" si="0"/>
        <v>164781.57999999999</v>
      </c>
      <c r="E43" s="84">
        <f t="shared" si="2"/>
        <v>164781.57999999999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27" customHeight="1" x14ac:dyDescent="0.25">
      <c r="A44" s="62" t="s">
        <v>133</v>
      </c>
      <c r="B44" s="63" t="s">
        <v>151</v>
      </c>
      <c r="C44" s="85">
        <v>698030.18</v>
      </c>
      <c r="D44" s="84">
        <f t="shared" si="0"/>
        <v>698030.18</v>
      </c>
      <c r="E44" s="84">
        <f t="shared" si="2"/>
        <v>698030.18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27" customHeight="1" x14ac:dyDescent="0.25">
      <c r="A45" s="62" t="s">
        <v>133</v>
      </c>
      <c r="B45" s="63" t="s">
        <v>64</v>
      </c>
      <c r="C45" s="85">
        <v>1272619.3799999999</v>
      </c>
      <c r="D45" s="84">
        <f t="shared" si="0"/>
        <v>1272619.3799999999</v>
      </c>
      <c r="E45" s="84">
        <f t="shared" si="2"/>
        <v>1272619.3799999999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27" customHeight="1" x14ac:dyDescent="0.25">
      <c r="A46" s="62" t="s">
        <v>134</v>
      </c>
      <c r="B46" s="64" t="s">
        <v>163</v>
      </c>
      <c r="C46" s="85">
        <v>1078957</v>
      </c>
      <c r="D46" s="84">
        <f t="shared" si="0"/>
        <v>1078957</v>
      </c>
      <c r="E46" s="84">
        <f t="shared" si="2"/>
        <v>1078957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27" customHeight="1" x14ac:dyDescent="0.25">
      <c r="A47" s="62" t="s">
        <v>172</v>
      </c>
      <c r="B47" s="64" t="s">
        <v>163</v>
      </c>
      <c r="C47" s="85">
        <v>1799838</v>
      </c>
      <c r="D47" s="84">
        <f t="shared" si="0"/>
        <v>1799838</v>
      </c>
      <c r="E47" s="84">
        <f t="shared" si="2"/>
        <v>1799838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27" customHeight="1" x14ac:dyDescent="0.25">
      <c r="A48" s="62" t="s">
        <v>4647</v>
      </c>
      <c r="B48" s="64" t="s">
        <v>163</v>
      </c>
      <c r="C48" s="85">
        <v>1061880</v>
      </c>
      <c r="D48" s="84">
        <f t="shared" si="0"/>
        <v>1061880</v>
      </c>
      <c r="E48" s="84">
        <f t="shared" si="2"/>
        <v>1061880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27" customHeight="1" x14ac:dyDescent="0.25">
      <c r="A49" s="62" t="s">
        <v>4648</v>
      </c>
      <c r="B49" s="63" t="s">
        <v>152</v>
      </c>
      <c r="C49" s="86">
        <v>188735.41</v>
      </c>
      <c r="D49" s="84">
        <f t="shared" si="0"/>
        <v>188735.41</v>
      </c>
      <c r="E49" s="84">
        <f t="shared" si="2"/>
        <v>188735.41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27" customHeight="1" x14ac:dyDescent="0.25">
      <c r="A50" s="62" t="s">
        <v>173</v>
      </c>
      <c r="B50" s="64" t="s">
        <v>163</v>
      </c>
      <c r="C50" s="85">
        <v>727359</v>
      </c>
      <c r="D50" s="84">
        <f t="shared" si="0"/>
        <v>727359</v>
      </c>
      <c r="E50" s="84">
        <f t="shared" si="2"/>
        <v>727359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27" customHeight="1" x14ac:dyDescent="0.25">
      <c r="A51" s="68" t="s">
        <v>174</v>
      </c>
      <c r="B51" s="69" t="s">
        <v>163</v>
      </c>
      <c r="C51" s="85">
        <v>1472911.2</v>
      </c>
      <c r="D51" s="84">
        <f t="shared" si="0"/>
        <v>1472911.2</v>
      </c>
      <c r="E51" s="84">
        <f t="shared" si="2"/>
        <v>1472911.2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27" customHeight="1" x14ac:dyDescent="0.25">
      <c r="A52" s="62" t="s">
        <v>175</v>
      </c>
      <c r="B52" s="63" t="s">
        <v>64</v>
      </c>
      <c r="C52" s="85">
        <v>1041342</v>
      </c>
      <c r="D52" s="84">
        <f t="shared" si="0"/>
        <v>1041342</v>
      </c>
      <c r="E52" s="84">
        <f t="shared" si="2"/>
        <v>1041342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27" customHeight="1" x14ac:dyDescent="0.25">
      <c r="A53" s="62" t="s">
        <v>176</v>
      </c>
      <c r="B53" s="63" t="s">
        <v>64</v>
      </c>
      <c r="C53" s="85">
        <v>1033022</v>
      </c>
      <c r="D53" s="84">
        <f t="shared" si="0"/>
        <v>1033022</v>
      </c>
      <c r="E53" s="84">
        <f t="shared" si="2"/>
        <v>1033022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27" customHeight="1" x14ac:dyDescent="0.25">
      <c r="A54" s="62" t="s">
        <v>4649</v>
      </c>
      <c r="B54" s="63" t="s">
        <v>152</v>
      </c>
      <c r="C54" s="86">
        <v>315240.18</v>
      </c>
      <c r="D54" s="84">
        <f t="shared" si="0"/>
        <v>315240.18</v>
      </c>
      <c r="E54" s="84">
        <f t="shared" si="2"/>
        <v>315240.18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ht="27" customHeight="1" x14ac:dyDescent="0.25">
      <c r="A55" s="70" t="s">
        <v>4650</v>
      </c>
      <c r="B55" s="63" t="s">
        <v>63</v>
      </c>
      <c r="C55" s="85">
        <v>997101.59</v>
      </c>
      <c r="D55" s="84">
        <f t="shared" si="0"/>
        <v>997101.59</v>
      </c>
      <c r="E55" s="84">
        <f t="shared" si="2"/>
        <v>997101.59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27" customHeight="1" x14ac:dyDescent="0.25">
      <c r="A56" s="62" t="s">
        <v>4651</v>
      </c>
      <c r="B56" s="63" t="s">
        <v>152</v>
      </c>
      <c r="C56" s="86">
        <v>278971.57</v>
      </c>
      <c r="D56" s="84">
        <f t="shared" si="0"/>
        <v>278971.57</v>
      </c>
      <c r="E56" s="84">
        <f t="shared" si="2"/>
        <v>278971.57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27" customHeight="1" x14ac:dyDescent="0.25">
      <c r="A57" s="62" t="s">
        <v>4652</v>
      </c>
      <c r="B57" s="63" t="s">
        <v>152</v>
      </c>
      <c r="C57" s="86">
        <v>243886.12</v>
      </c>
      <c r="D57" s="84">
        <f t="shared" si="0"/>
        <v>243886.12</v>
      </c>
      <c r="E57" s="84">
        <f t="shared" si="2"/>
        <v>243886.12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27" customHeight="1" x14ac:dyDescent="0.25">
      <c r="A58" s="62" t="s">
        <v>136</v>
      </c>
      <c r="B58" s="64" t="s">
        <v>163</v>
      </c>
      <c r="C58" s="85">
        <v>1266148</v>
      </c>
      <c r="D58" s="84">
        <f t="shared" si="0"/>
        <v>1266148</v>
      </c>
      <c r="E58" s="84">
        <f t="shared" si="2"/>
        <v>1266148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27" customHeight="1" x14ac:dyDescent="0.25">
      <c r="A59" s="62" t="s">
        <v>137</v>
      </c>
      <c r="B59" s="64" t="s">
        <v>163</v>
      </c>
      <c r="C59" s="85">
        <v>1145760</v>
      </c>
      <c r="D59" s="84">
        <f t="shared" si="0"/>
        <v>1145760</v>
      </c>
      <c r="E59" s="84">
        <f t="shared" si="2"/>
        <v>1145760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27" customHeight="1" x14ac:dyDescent="0.25">
      <c r="A60" s="62" t="s">
        <v>138</v>
      </c>
      <c r="B60" s="64" t="s">
        <v>163</v>
      </c>
      <c r="C60" s="85">
        <v>822219.28</v>
      </c>
      <c r="D60" s="84">
        <f t="shared" si="0"/>
        <v>822219.28</v>
      </c>
      <c r="E60" s="84">
        <f t="shared" si="2"/>
        <v>822219.28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27" customHeight="1" x14ac:dyDescent="0.25">
      <c r="A61" s="62" t="s">
        <v>177</v>
      </c>
      <c r="B61" s="64" t="s">
        <v>163</v>
      </c>
      <c r="C61" s="85">
        <v>1250894.3999999999</v>
      </c>
      <c r="D61" s="84">
        <f t="shared" si="0"/>
        <v>1250894.3999999999</v>
      </c>
      <c r="E61" s="84">
        <f t="shared" si="2"/>
        <v>1250894.3999999999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27" customHeight="1" x14ac:dyDescent="0.25">
      <c r="A62" s="62" t="s">
        <v>135</v>
      </c>
      <c r="B62" s="64" t="s">
        <v>163</v>
      </c>
      <c r="C62" s="85">
        <v>585288.26</v>
      </c>
      <c r="D62" s="84">
        <f t="shared" si="0"/>
        <v>585288.26</v>
      </c>
      <c r="E62" s="84">
        <f t="shared" si="2"/>
        <v>585288.26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27" customHeight="1" x14ac:dyDescent="0.25">
      <c r="A63" s="62" t="s">
        <v>178</v>
      </c>
      <c r="B63" s="64" t="s">
        <v>163</v>
      </c>
      <c r="C63" s="85">
        <v>1349200</v>
      </c>
      <c r="D63" s="84">
        <f t="shared" si="0"/>
        <v>1349200</v>
      </c>
      <c r="E63" s="84">
        <f t="shared" si="2"/>
        <v>1349200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27" customHeight="1" x14ac:dyDescent="0.25">
      <c r="A64" s="62" t="s">
        <v>139</v>
      </c>
      <c r="B64" s="64" t="s">
        <v>163</v>
      </c>
      <c r="C64" s="85">
        <v>938765</v>
      </c>
      <c r="D64" s="84">
        <f t="shared" si="0"/>
        <v>938765</v>
      </c>
      <c r="E64" s="84">
        <f t="shared" si="2"/>
        <v>938765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27" customHeight="1" x14ac:dyDescent="0.25">
      <c r="A65" s="64" t="s">
        <v>179</v>
      </c>
      <c r="B65" s="64" t="s">
        <v>64</v>
      </c>
      <c r="C65" s="85">
        <v>827166</v>
      </c>
      <c r="D65" s="84">
        <f t="shared" si="0"/>
        <v>827166</v>
      </c>
      <c r="E65" s="84">
        <f t="shared" si="2"/>
        <v>827166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27" customHeight="1" x14ac:dyDescent="0.25">
      <c r="A66" s="62" t="s">
        <v>180</v>
      </c>
      <c r="B66" s="63" t="s">
        <v>151</v>
      </c>
      <c r="C66" s="85">
        <v>319277.7</v>
      </c>
      <c r="D66" s="84">
        <f t="shared" si="0"/>
        <v>319277.7</v>
      </c>
      <c r="E66" s="84">
        <f t="shared" si="2"/>
        <v>319277.7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27" customHeight="1" x14ac:dyDescent="0.25">
      <c r="A67" s="64" t="s">
        <v>83</v>
      </c>
      <c r="B67" s="63" t="s">
        <v>65</v>
      </c>
      <c r="C67" s="85">
        <v>235972.86</v>
      </c>
      <c r="D67" s="84">
        <f t="shared" si="0"/>
        <v>235972.86</v>
      </c>
      <c r="E67" s="84">
        <f t="shared" si="2"/>
        <v>235972.86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27" customHeight="1" x14ac:dyDescent="0.25">
      <c r="A68" s="64" t="s">
        <v>84</v>
      </c>
      <c r="B68" s="63" t="s">
        <v>152</v>
      </c>
      <c r="C68" s="85">
        <v>347236.24</v>
      </c>
      <c r="D68" s="84">
        <f t="shared" si="0"/>
        <v>347236.24</v>
      </c>
      <c r="E68" s="84">
        <f t="shared" si="2"/>
        <v>347236.24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27" customHeight="1" x14ac:dyDescent="0.25">
      <c r="A69" s="64" t="s">
        <v>181</v>
      </c>
      <c r="B69" s="64" t="s">
        <v>152</v>
      </c>
      <c r="C69" s="85">
        <v>252242.7</v>
      </c>
      <c r="D69" s="84">
        <f t="shared" si="0"/>
        <v>252242.7</v>
      </c>
      <c r="E69" s="84">
        <f t="shared" si="2"/>
        <v>252242.7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27" customHeight="1" x14ac:dyDescent="0.25">
      <c r="A70" s="64" t="s">
        <v>182</v>
      </c>
      <c r="B70" s="64" t="s">
        <v>163</v>
      </c>
      <c r="C70" s="85">
        <v>1084403.48</v>
      </c>
      <c r="D70" s="84">
        <f t="shared" si="0"/>
        <v>1084403.48</v>
      </c>
      <c r="E70" s="84">
        <f t="shared" si="2"/>
        <v>1084403.48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27" customHeight="1" x14ac:dyDescent="0.25">
      <c r="A71" s="64" t="s">
        <v>183</v>
      </c>
      <c r="B71" s="63" t="s">
        <v>62</v>
      </c>
      <c r="C71" s="85">
        <v>2947479.52</v>
      </c>
      <c r="D71" s="84">
        <f t="shared" si="0"/>
        <v>2947479.52</v>
      </c>
      <c r="E71" s="84">
        <f t="shared" si="2"/>
        <v>2947479.52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27" customHeight="1" x14ac:dyDescent="0.25">
      <c r="A72" s="64" t="s">
        <v>145</v>
      </c>
      <c r="B72" s="64" t="s">
        <v>163</v>
      </c>
      <c r="C72" s="85">
        <v>1410250</v>
      </c>
      <c r="D72" s="84">
        <f t="shared" ref="D72:D135" si="3">C72</f>
        <v>1410250</v>
      </c>
      <c r="E72" s="84">
        <f t="shared" si="2"/>
        <v>1410250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27" customHeight="1" x14ac:dyDescent="0.25">
      <c r="A73" s="64" t="s">
        <v>88</v>
      </c>
      <c r="B73" s="63" t="s">
        <v>62</v>
      </c>
      <c r="C73" s="85">
        <v>1564270.54</v>
      </c>
      <c r="D73" s="84">
        <f t="shared" si="3"/>
        <v>1564270.54</v>
      </c>
      <c r="E73" s="84">
        <f t="shared" si="2"/>
        <v>1564270.54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27" customHeight="1" x14ac:dyDescent="0.25">
      <c r="A74" s="71" t="s">
        <v>184</v>
      </c>
      <c r="B74" s="64" t="s">
        <v>163</v>
      </c>
      <c r="C74" s="85">
        <v>4901817.9400000004</v>
      </c>
      <c r="D74" s="84">
        <f t="shared" si="3"/>
        <v>4901817.9400000004</v>
      </c>
      <c r="E74" s="84">
        <f t="shared" si="2"/>
        <v>4901817.9400000004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27" customHeight="1" x14ac:dyDescent="0.25">
      <c r="A75" s="71" t="s">
        <v>4653</v>
      </c>
      <c r="B75" s="64" t="s">
        <v>163</v>
      </c>
      <c r="C75" s="85">
        <v>3632390</v>
      </c>
      <c r="D75" s="84">
        <f t="shared" si="3"/>
        <v>3632390</v>
      </c>
      <c r="E75" s="84">
        <f t="shared" si="2"/>
        <v>3632390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27" customHeight="1" x14ac:dyDescent="0.25">
      <c r="A76" s="64" t="s">
        <v>89</v>
      </c>
      <c r="B76" s="63" t="s">
        <v>62</v>
      </c>
      <c r="C76" s="85">
        <v>1505405.1</v>
      </c>
      <c r="D76" s="84">
        <f t="shared" si="3"/>
        <v>1505405.1</v>
      </c>
      <c r="E76" s="84">
        <f t="shared" si="2"/>
        <v>1505405.1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27" customHeight="1" x14ac:dyDescent="0.25">
      <c r="A77" s="64" t="s">
        <v>185</v>
      </c>
      <c r="B77" s="63" t="s">
        <v>62</v>
      </c>
      <c r="C77" s="85">
        <v>1134623.1000000001</v>
      </c>
      <c r="D77" s="84">
        <f t="shared" si="3"/>
        <v>1134623.1000000001</v>
      </c>
      <c r="E77" s="84">
        <f t="shared" si="2"/>
        <v>1134623.1000000001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27" customHeight="1" x14ac:dyDescent="0.25">
      <c r="A78" s="64" t="s">
        <v>4654</v>
      </c>
      <c r="B78" s="64" t="s">
        <v>163</v>
      </c>
      <c r="C78" s="85">
        <v>1433982.92</v>
      </c>
      <c r="D78" s="84">
        <f t="shared" si="3"/>
        <v>1433982.92</v>
      </c>
      <c r="E78" s="84">
        <f t="shared" si="2"/>
        <v>1433982.92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ht="27" customHeight="1" x14ac:dyDescent="0.25">
      <c r="A79" s="64" t="s">
        <v>4655</v>
      </c>
      <c r="B79" s="63" t="s">
        <v>4738</v>
      </c>
      <c r="C79" s="85">
        <v>3219074.47</v>
      </c>
      <c r="D79" s="84">
        <f t="shared" si="3"/>
        <v>3219074.47</v>
      </c>
      <c r="E79" s="84">
        <f t="shared" si="2"/>
        <v>3219074.47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27" customHeight="1" x14ac:dyDescent="0.25">
      <c r="A80" s="64" t="s">
        <v>4656</v>
      </c>
      <c r="B80" s="63" t="s">
        <v>63</v>
      </c>
      <c r="C80" s="85">
        <f>3139257.84+247119.16</f>
        <v>3386377</v>
      </c>
      <c r="D80" s="84">
        <f t="shared" si="3"/>
        <v>3386377</v>
      </c>
      <c r="E80" s="84">
        <f t="shared" ref="E80:E143" si="4">C80</f>
        <v>3386377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ht="27" customHeight="1" x14ac:dyDescent="0.25">
      <c r="A81" s="64" t="s">
        <v>186</v>
      </c>
      <c r="B81" s="63" t="s">
        <v>151</v>
      </c>
      <c r="C81" s="85">
        <v>1710542.16</v>
      </c>
      <c r="D81" s="84">
        <f t="shared" si="3"/>
        <v>1710542.16</v>
      </c>
      <c r="E81" s="84">
        <f t="shared" si="4"/>
        <v>1710542.16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ht="27" customHeight="1" x14ac:dyDescent="0.25">
      <c r="A82" s="71" t="s">
        <v>187</v>
      </c>
      <c r="B82" s="63" t="s">
        <v>62</v>
      </c>
      <c r="C82" s="85">
        <v>1769136.24</v>
      </c>
      <c r="D82" s="84">
        <f t="shared" si="3"/>
        <v>1769136.24</v>
      </c>
      <c r="E82" s="84">
        <f t="shared" si="4"/>
        <v>1769136.24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ht="27" customHeight="1" x14ac:dyDescent="0.25">
      <c r="A83" s="71" t="s">
        <v>4657</v>
      </c>
      <c r="B83" s="63" t="s">
        <v>151</v>
      </c>
      <c r="C83" s="85">
        <v>700325.35</v>
      </c>
      <c r="D83" s="84">
        <f t="shared" si="3"/>
        <v>700325.35</v>
      </c>
      <c r="E83" s="84">
        <f t="shared" si="4"/>
        <v>700325.35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ht="27" customHeight="1" x14ac:dyDescent="0.25">
      <c r="A84" s="71" t="s">
        <v>188</v>
      </c>
      <c r="B84" s="63" t="s">
        <v>64</v>
      </c>
      <c r="C84" s="85">
        <v>592258.52</v>
      </c>
      <c r="D84" s="84">
        <f t="shared" si="3"/>
        <v>592258.52</v>
      </c>
      <c r="E84" s="84">
        <f t="shared" si="4"/>
        <v>592258.52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27" customHeight="1" x14ac:dyDescent="0.25">
      <c r="A85" s="71" t="s">
        <v>67</v>
      </c>
      <c r="B85" s="63" t="s">
        <v>62</v>
      </c>
      <c r="C85" s="85">
        <v>1145109.0900000001</v>
      </c>
      <c r="D85" s="84">
        <f t="shared" si="3"/>
        <v>1145109.0900000001</v>
      </c>
      <c r="E85" s="84">
        <f t="shared" si="4"/>
        <v>1145109.0900000001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ht="27" customHeight="1" x14ac:dyDescent="0.25">
      <c r="A86" s="71" t="s">
        <v>189</v>
      </c>
      <c r="B86" s="64" t="s">
        <v>163</v>
      </c>
      <c r="C86" s="85">
        <f>7037154.2+345926.44</f>
        <v>7383080.6400000006</v>
      </c>
      <c r="D86" s="84">
        <f t="shared" si="3"/>
        <v>7383080.6400000006</v>
      </c>
      <c r="E86" s="84">
        <f t="shared" si="4"/>
        <v>7383080.6400000006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27" customHeight="1" x14ac:dyDescent="0.25">
      <c r="A87" s="71" t="s">
        <v>190</v>
      </c>
      <c r="B87" s="64" t="s">
        <v>163</v>
      </c>
      <c r="C87" s="85">
        <v>4564276.58</v>
      </c>
      <c r="D87" s="84">
        <f t="shared" si="3"/>
        <v>4564276.58</v>
      </c>
      <c r="E87" s="84">
        <f t="shared" si="4"/>
        <v>4564276.58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ht="27" customHeight="1" x14ac:dyDescent="0.25">
      <c r="A88" s="71" t="s">
        <v>100</v>
      </c>
      <c r="B88" s="63" t="s">
        <v>62</v>
      </c>
      <c r="C88" s="85">
        <v>1040226.64</v>
      </c>
      <c r="D88" s="84">
        <f t="shared" si="3"/>
        <v>1040226.64</v>
      </c>
      <c r="E88" s="84">
        <f t="shared" si="4"/>
        <v>1040226.64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ht="27" customHeight="1" x14ac:dyDescent="0.25">
      <c r="A89" s="71" t="s">
        <v>191</v>
      </c>
      <c r="B89" s="63" t="s">
        <v>64</v>
      </c>
      <c r="C89" s="85">
        <v>210798</v>
      </c>
      <c r="D89" s="84">
        <f t="shared" si="3"/>
        <v>210798</v>
      </c>
      <c r="E89" s="84">
        <f t="shared" si="4"/>
        <v>210798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ht="27" customHeight="1" x14ac:dyDescent="0.25">
      <c r="A90" s="71" t="s">
        <v>191</v>
      </c>
      <c r="B90" s="63" t="s">
        <v>61</v>
      </c>
      <c r="C90" s="85">
        <v>1296200.5</v>
      </c>
      <c r="D90" s="84">
        <f t="shared" si="3"/>
        <v>1296200.5</v>
      </c>
      <c r="E90" s="84">
        <f t="shared" si="4"/>
        <v>1296200.5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ht="27" customHeight="1" x14ac:dyDescent="0.25">
      <c r="A91" s="72" t="s">
        <v>192</v>
      </c>
      <c r="B91" s="63" t="s">
        <v>61</v>
      </c>
      <c r="C91" s="85">
        <v>3364635.98</v>
      </c>
      <c r="D91" s="84">
        <f t="shared" si="3"/>
        <v>3364635.98</v>
      </c>
      <c r="E91" s="84">
        <f t="shared" si="4"/>
        <v>3364635.98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ht="27" customHeight="1" x14ac:dyDescent="0.25">
      <c r="A92" s="72" t="s">
        <v>94</v>
      </c>
      <c r="B92" s="63" t="s">
        <v>62</v>
      </c>
      <c r="C92" s="85">
        <v>1912538.25</v>
      </c>
      <c r="D92" s="84">
        <f t="shared" si="3"/>
        <v>1912538.25</v>
      </c>
      <c r="E92" s="84">
        <f t="shared" si="4"/>
        <v>1912538.25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27" customHeight="1" x14ac:dyDescent="0.25">
      <c r="A93" s="72" t="s">
        <v>95</v>
      </c>
      <c r="B93" s="63" t="s">
        <v>62</v>
      </c>
      <c r="C93" s="85">
        <v>1840374.02</v>
      </c>
      <c r="D93" s="84">
        <f t="shared" si="3"/>
        <v>1840374.02</v>
      </c>
      <c r="E93" s="84">
        <f t="shared" si="4"/>
        <v>1840374.02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ht="27" customHeight="1" x14ac:dyDescent="0.25">
      <c r="A94" s="71" t="s">
        <v>4658</v>
      </c>
      <c r="B94" s="63" t="s">
        <v>61</v>
      </c>
      <c r="C94" s="85">
        <v>1146774.74</v>
      </c>
      <c r="D94" s="84">
        <f t="shared" si="3"/>
        <v>1146774.74</v>
      </c>
      <c r="E94" s="84">
        <f t="shared" si="4"/>
        <v>1146774.74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ht="27" customHeight="1" x14ac:dyDescent="0.25">
      <c r="A95" s="64" t="s">
        <v>90</v>
      </c>
      <c r="B95" s="63" t="s">
        <v>61</v>
      </c>
      <c r="C95" s="85">
        <v>145978</v>
      </c>
      <c r="D95" s="84">
        <f t="shared" si="3"/>
        <v>145978</v>
      </c>
      <c r="E95" s="84">
        <f t="shared" si="4"/>
        <v>145978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27" customHeight="1" x14ac:dyDescent="0.25">
      <c r="A96" s="64" t="s">
        <v>4659</v>
      </c>
      <c r="B96" s="64" t="s">
        <v>163</v>
      </c>
      <c r="C96" s="85">
        <f>1660762.68+140713.82</f>
        <v>1801476.5</v>
      </c>
      <c r="D96" s="84">
        <f t="shared" si="3"/>
        <v>1801476.5</v>
      </c>
      <c r="E96" s="84">
        <f t="shared" si="4"/>
        <v>1801476.5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27" customHeight="1" x14ac:dyDescent="0.25">
      <c r="A97" s="64" t="s">
        <v>91</v>
      </c>
      <c r="B97" s="63" t="s">
        <v>62</v>
      </c>
      <c r="C97" s="85">
        <v>943000.24</v>
      </c>
      <c r="D97" s="84">
        <f t="shared" si="3"/>
        <v>943000.24</v>
      </c>
      <c r="E97" s="84">
        <f t="shared" si="4"/>
        <v>943000.24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27" customHeight="1" x14ac:dyDescent="0.25">
      <c r="A98" s="64" t="s">
        <v>193</v>
      </c>
      <c r="B98" s="63" t="s">
        <v>62</v>
      </c>
      <c r="C98" s="85">
        <v>1129273</v>
      </c>
      <c r="D98" s="84">
        <f t="shared" si="3"/>
        <v>1129273</v>
      </c>
      <c r="E98" s="84">
        <f t="shared" si="4"/>
        <v>1129273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27" customHeight="1" x14ac:dyDescent="0.25">
      <c r="A99" s="64" t="s">
        <v>194</v>
      </c>
      <c r="B99" s="63" t="s">
        <v>62</v>
      </c>
      <c r="C99" s="85">
        <f>973760.78+140526.2</f>
        <v>1114286.98</v>
      </c>
      <c r="D99" s="84">
        <f t="shared" si="3"/>
        <v>1114286.98</v>
      </c>
      <c r="E99" s="84">
        <f t="shared" si="4"/>
        <v>1114286.98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27" customHeight="1" x14ac:dyDescent="0.25">
      <c r="A100" s="64" t="s">
        <v>195</v>
      </c>
      <c r="B100" s="64" t="s">
        <v>163</v>
      </c>
      <c r="C100" s="85">
        <f>1262583.48+123335.96</f>
        <v>1385919.44</v>
      </c>
      <c r="D100" s="84">
        <f t="shared" si="3"/>
        <v>1385919.44</v>
      </c>
      <c r="E100" s="84">
        <f t="shared" si="4"/>
        <v>1385919.44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27" customHeight="1" x14ac:dyDescent="0.25">
      <c r="A101" s="64" t="s">
        <v>196</v>
      </c>
      <c r="B101" s="63" t="s">
        <v>62</v>
      </c>
      <c r="C101" s="85">
        <v>1387136.02</v>
      </c>
      <c r="D101" s="84">
        <f t="shared" si="3"/>
        <v>1387136.02</v>
      </c>
      <c r="E101" s="84">
        <f t="shared" si="4"/>
        <v>1387136.02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ht="27" customHeight="1" x14ac:dyDescent="0.25">
      <c r="A102" s="71" t="s">
        <v>101</v>
      </c>
      <c r="B102" s="63" t="s">
        <v>63</v>
      </c>
      <c r="C102" s="85">
        <v>752011.64</v>
      </c>
      <c r="D102" s="84">
        <f t="shared" si="3"/>
        <v>752011.64</v>
      </c>
      <c r="E102" s="84">
        <f t="shared" si="4"/>
        <v>752011.64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27" customHeight="1" x14ac:dyDescent="0.25">
      <c r="A103" s="71" t="s">
        <v>101</v>
      </c>
      <c r="B103" s="63" t="s">
        <v>64</v>
      </c>
      <c r="C103" s="85">
        <v>448239.52</v>
      </c>
      <c r="D103" s="84">
        <f t="shared" si="3"/>
        <v>448239.52</v>
      </c>
      <c r="E103" s="84">
        <f t="shared" si="4"/>
        <v>448239.52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ht="27" customHeight="1" x14ac:dyDescent="0.25">
      <c r="A104" s="72" t="s">
        <v>197</v>
      </c>
      <c r="B104" s="64" t="s">
        <v>163</v>
      </c>
      <c r="C104" s="85">
        <v>1787678.69</v>
      </c>
      <c r="D104" s="84">
        <f t="shared" si="3"/>
        <v>1787678.69</v>
      </c>
      <c r="E104" s="84">
        <f t="shared" si="4"/>
        <v>1787678.69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ht="27" customHeight="1" x14ac:dyDescent="0.25">
      <c r="A105" s="71" t="s">
        <v>198</v>
      </c>
      <c r="B105" s="63" t="s">
        <v>61</v>
      </c>
      <c r="C105" s="85">
        <v>3051905.5</v>
      </c>
      <c r="D105" s="84">
        <f t="shared" si="3"/>
        <v>3051905.5</v>
      </c>
      <c r="E105" s="84">
        <f t="shared" si="4"/>
        <v>3051905.5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ht="27" customHeight="1" x14ac:dyDescent="0.25">
      <c r="A106" s="71" t="s">
        <v>199</v>
      </c>
      <c r="B106" s="63" t="s">
        <v>64</v>
      </c>
      <c r="C106" s="85">
        <v>419165.5</v>
      </c>
      <c r="D106" s="84">
        <f t="shared" si="3"/>
        <v>419165.5</v>
      </c>
      <c r="E106" s="84">
        <f t="shared" si="4"/>
        <v>419165.5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ht="27" customHeight="1" x14ac:dyDescent="0.25">
      <c r="A107" s="64" t="s">
        <v>4660</v>
      </c>
      <c r="B107" s="63" t="s">
        <v>61</v>
      </c>
      <c r="C107" s="85">
        <v>3494744.68</v>
      </c>
      <c r="D107" s="84">
        <f t="shared" si="3"/>
        <v>3494744.68</v>
      </c>
      <c r="E107" s="84">
        <f t="shared" si="4"/>
        <v>3494744.68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27" customHeight="1" x14ac:dyDescent="0.25">
      <c r="A108" s="72" t="s">
        <v>200</v>
      </c>
      <c r="B108" s="64" t="s">
        <v>163</v>
      </c>
      <c r="C108" s="85">
        <v>1172920</v>
      </c>
      <c r="D108" s="84">
        <f t="shared" si="3"/>
        <v>1172920</v>
      </c>
      <c r="E108" s="84">
        <f t="shared" si="4"/>
        <v>1172920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ht="27" customHeight="1" x14ac:dyDescent="0.25">
      <c r="A109" s="72" t="s">
        <v>201</v>
      </c>
      <c r="B109" s="63" t="s">
        <v>62</v>
      </c>
      <c r="C109" s="85">
        <f>1380407.66+141705</f>
        <v>1522112.66</v>
      </c>
      <c r="D109" s="84">
        <f t="shared" si="3"/>
        <v>1522112.66</v>
      </c>
      <c r="E109" s="84">
        <f t="shared" si="4"/>
        <v>1522112.66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ht="27" customHeight="1" x14ac:dyDescent="0.25">
      <c r="A110" s="72" t="s">
        <v>202</v>
      </c>
      <c r="B110" s="63" t="s">
        <v>62</v>
      </c>
      <c r="C110" s="85">
        <v>1309577</v>
      </c>
      <c r="D110" s="84">
        <f t="shared" si="3"/>
        <v>1309577</v>
      </c>
      <c r="E110" s="84">
        <f t="shared" si="4"/>
        <v>1309577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ht="27" customHeight="1" x14ac:dyDescent="0.25">
      <c r="A111" s="72" t="s">
        <v>203</v>
      </c>
      <c r="B111" s="63" t="s">
        <v>63</v>
      </c>
      <c r="C111" s="85">
        <v>928964.44</v>
      </c>
      <c r="D111" s="84">
        <f t="shared" si="3"/>
        <v>928964.44</v>
      </c>
      <c r="E111" s="84">
        <f t="shared" si="4"/>
        <v>928964.44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ht="27" customHeight="1" x14ac:dyDescent="0.25">
      <c r="A112" s="72" t="s">
        <v>204</v>
      </c>
      <c r="B112" s="63" t="s">
        <v>62</v>
      </c>
      <c r="C112" s="85">
        <v>1243025.1000000001</v>
      </c>
      <c r="D112" s="84">
        <f t="shared" si="3"/>
        <v>1243025.1000000001</v>
      </c>
      <c r="E112" s="84">
        <f t="shared" si="4"/>
        <v>1243025.1000000001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ht="27" customHeight="1" x14ac:dyDescent="0.25">
      <c r="A113" s="72" t="s">
        <v>205</v>
      </c>
      <c r="B113" s="63" t="s">
        <v>62</v>
      </c>
      <c r="C113" s="85">
        <v>1248222.8800000001</v>
      </c>
      <c r="D113" s="84">
        <f t="shared" si="3"/>
        <v>1248222.8800000001</v>
      </c>
      <c r="E113" s="84">
        <f t="shared" si="4"/>
        <v>1248222.8800000001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ht="27" customHeight="1" x14ac:dyDescent="0.25">
      <c r="A114" s="72" t="s">
        <v>206</v>
      </c>
      <c r="B114" s="63" t="s">
        <v>62</v>
      </c>
      <c r="C114" s="85">
        <v>1555084.72</v>
      </c>
      <c r="D114" s="84">
        <f t="shared" si="3"/>
        <v>1555084.72</v>
      </c>
      <c r="E114" s="84">
        <f t="shared" si="4"/>
        <v>1555084.72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ht="27" customHeight="1" x14ac:dyDescent="0.25">
      <c r="A115" s="72" t="s">
        <v>207</v>
      </c>
      <c r="B115" s="63" t="s">
        <v>62</v>
      </c>
      <c r="C115" s="85">
        <v>1687148</v>
      </c>
      <c r="D115" s="84">
        <f t="shared" si="3"/>
        <v>1687148</v>
      </c>
      <c r="E115" s="84">
        <f t="shared" si="4"/>
        <v>1687148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ht="27" customHeight="1" x14ac:dyDescent="0.25">
      <c r="A116" s="72" t="s">
        <v>208</v>
      </c>
      <c r="B116" s="63" t="s">
        <v>62</v>
      </c>
      <c r="C116" s="85">
        <v>1512774.16</v>
      </c>
      <c r="D116" s="84">
        <f t="shared" si="3"/>
        <v>1512774.16</v>
      </c>
      <c r="E116" s="84">
        <f t="shared" si="4"/>
        <v>1512774.16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27" customHeight="1" x14ac:dyDescent="0.25">
      <c r="A117" s="72" t="s">
        <v>96</v>
      </c>
      <c r="B117" s="64" t="s">
        <v>163</v>
      </c>
      <c r="C117" s="85">
        <v>862584.31</v>
      </c>
      <c r="D117" s="84">
        <f t="shared" si="3"/>
        <v>862584.31</v>
      </c>
      <c r="E117" s="84">
        <f t="shared" si="4"/>
        <v>862584.31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27" customHeight="1" x14ac:dyDescent="0.25">
      <c r="A118" s="72" t="s">
        <v>97</v>
      </c>
      <c r="B118" s="63" t="s">
        <v>4739</v>
      </c>
      <c r="C118" s="85">
        <v>217299.84</v>
      </c>
      <c r="D118" s="84">
        <f t="shared" si="3"/>
        <v>217299.84</v>
      </c>
      <c r="E118" s="84">
        <f t="shared" si="4"/>
        <v>217299.84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27" customHeight="1" x14ac:dyDescent="0.25">
      <c r="A119" s="72" t="s">
        <v>97</v>
      </c>
      <c r="B119" s="63" t="s">
        <v>152</v>
      </c>
      <c r="C119" s="85">
        <v>1045423.34</v>
      </c>
      <c r="D119" s="84">
        <f t="shared" si="3"/>
        <v>1045423.34</v>
      </c>
      <c r="E119" s="84">
        <f t="shared" si="4"/>
        <v>1045423.34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27" customHeight="1" x14ac:dyDescent="0.25">
      <c r="A120" s="72" t="s">
        <v>209</v>
      </c>
      <c r="B120" s="63" t="s">
        <v>62</v>
      </c>
      <c r="C120" s="85">
        <v>1201041.02</v>
      </c>
      <c r="D120" s="84">
        <f t="shared" si="3"/>
        <v>1201041.02</v>
      </c>
      <c r="E120" s="84">
        <f t="shared" si="4"/>
        <v>1201041.02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27" customHeight="1" x14ac:dyDescent="0.25">
      <c r="A121" s="72" t="s">
        <v>210</v>
      </c>
      <c r="B121" s="64" t="s">
        <v>63</v>
      </c>
      <c r="C121" s="85">
        <v>298991.94</v>
      </c>
      <c r="D121" s="84">
        <f t="shared" si="3"/>
        <v>298991.94</v>
      </c>
      <c r="E121" s="84">
        <f t="shared" si="4"/>
        <v>298991.94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27" customHeight="1" x14ac:dyDescent="0.25">
      <c r="A122" s="72" t="s">
        <v>211</v>
      </c>
      <c r="B122" s="64" t="s">
        <v>163</v>
      </c>
      <c r="C122" s="85">
        <v>1047950.05</v>
      </c>
      <c r="D122" s="84">
        <f t="shared" si="3"/>
        <v>1047950.05</v>
      </c>
      <c r="E122" s="84">
        <f t="shared" si="4"/>
        <v>1047950.05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27" customHeight="1" x14ac:dyDescent="0.25">
      <c r="A123" s="72" t="s">
        <v>4661</v>
      </c>
      <c r="B123" s="64" t="s">
        <v>163</v>
      </c>
      <c r="C123" s="85">
        <v>1367708.93</v>
      </c>
      <c r="D123" s="84">
        <f t="shared" si="3"/>
        <v>1367708.93</v>
      </c>
      <c r="E123" s="84">
        <f t="shared" si="4"/>
        <v>1367708.93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27" customHeight="1" x14ac:dyDescent="0.25">
      <c r="A124" s="72" t="s">
        <v>212</v>
      </c>
      <c r="B124" s="63" t="s">
        <v>64</v>
      </c>
      <c r="C124" s="85">
        <v>412440.68</v>
      </c>
      <c r="D124" s="84">
        <f t="shared" si="3"/>
        <v>412440.68</v>
      </c>
      <c r="E124" s="84">
        <f t="shared" si="4"/>
        <v>412440.68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27" customHeight="1" x14ac:dyDescent="0.25">
      <c r="A125" s="72" t="s">
        <v>213</v>
      </c>
      <c r="B125" s="63" t="s">
        <v>62</v>
      </c>
      <c r="C125" s="85">
        <v>1907329.58</v>
      </c>
      <c r="D125" s="84">
        <f t="shared" si="3"/>
        <v>1907329.58</v>
      </c>
      <c r="E125" s="84">
        <f t="shared" si="4"/>
        <v>1907329.58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27" customHeight="1" x14ac:dyDescent="0.25">
      <c r="A126" s="71" t="s">
        <v>214</v>
      </c>
      <c r="B126" s="63" t="s">
        <v>61</v>
      </c>
      <c r="C126" s="85">
        <v>3758422.78</v>
      </c>
      <c r="D126" s="84">
        <f t="shared" si="3"/>
        <v>3758422.78</v>
      </c>
      <c r="E126" s="84">
        <f t="shared" si="4"/>
        <v>3758422.78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27" customHeight="1" x14ac:dyDescent="0.25">
      <c r="A127" s="71" t="s">
        <v>215</v>
      </c>
      <c r="B127" s="63" t="s">
        <v>63</v>
      </c>
      <c r="C127" s="85">
        <v>2259189.06</v>
      </c>
      <c r="D127" s="84">
        <f t="shared" si="3"/>
        <v>2259189.06</v>
      </c>
      <c r="E127" s="84">
        <f t="shared" si="4"/>
        <v>2259189.06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27" customHeight="1" x14ac:dyDescent="0.25">
      <c r="A128" s="71" t="s">
        <v>102</v>
      </c>
      <c r="B128" s="64" t="s">
        <v>163</v>
      </c>
      <c r="C128" s="85">
        <v>5033796.22</v>
      </c>
      <c r="D128" s="84">
        <f t="shared" si="3"/>
        <v>5033796.22</v>
      </c>
      <c r="E128" s="84">
        <f t="shared" si="4"/>
        <v>5033796.22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27" customHeight="1" x14ac:dyDescent="0.25">
      <c r="A129" s="64" t="s">
        <v>66</v>
      </c>
      <c r="B129" s="63" t="s">
        <v>61</v>
      </c>
      <c r="C129" s="85">
        <v>2139849</v>
      </c>
      <c r="D129" s="84">
        <f t="shared" si="3"/>
        <v>2139849</v>
      </c>
      <c r="E129" s="84">
        <f t="shared" si="4"/>
        <v>2139849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27" customHeight="1" x14ac:dyDescent="0.25">
      <c r="A130" s="64" t="s">
        <v>216</v>
      </c>
      <c r="B130" s="63" t="s">
        <v>61</v>
      </c>
      <c r="C130" s="85">
        <v>4599845.32</v>
      </c>
      <c r="D130" s="84">
        <f t="shared" si="3"/>
        <v>4599845.32</v>
      </c>
      <c r="E130" s="84">
        <f t="shared" si="4"/>
        <v>4599845.32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27" customHeight="1" x14ac:dyDescent="0.25">
      <c r="A131" s="64" t="s">
        <v>217</v>
      </c>
      <c r="B131" s="63" t="s">
        <v>63</v>
      </c>
      <c r="C131" s="85">
        <v>4008875.36</v>
      </c>
      <c r="D131" s="84">
        <f t="shared" si="3"/>
        <v>4008875.36</v>
      </c>
      <c r="E131" s="84">
        <f t="shared" si="4"/>
        <v>4008875.36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27" customHeight="1" x14ac:dyDescent="0.25">
      <c r="A132" s="64" t="s">
        <v>4662</v>
      </c>
      <c r="B132" s="63" t="s">
        <v>151</v>
      </c>
      <c r="C132" s="85">
        <v>45064</v>
      </c>
      <c r="D132" s="84">
        <f t="shared" si="3"/>
        <v>45064</v>
      </c>
      <c r="E132" s="84">
        <f t="shared" si="4"/>
        <v>45064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27" customHeight="1" x14ac:dyDescent="0.25">
      <c r="A133" s="64" t="s">
        <v>4662</v>
      </c>
      <c r="B133" s="63" t="s">
        <v>152</v>
      </c>
      <c r="C133" s="85">
        <v>15290</v>
      </c>
      <c r="D133" s="84">
        <f t="shared" si="3"/>
        <v>15290</v>
      </c>
      <c r="E133" s="84">
        <f t="shared" si="4"/>
        <v>15290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ht="27" customHeight="1" x14ac:dyDescent="0.25">
      <c r="A134" s="64" t="s">
        <v>218</v>
      </c>
      <c r="B134" s="63" t="s">
        <v>62</v>
      </c>
      <c r="C134" s="85">
        <v>1089836.2</v>
      </c>
      <c r="D134" s="84">
        <f t="shared" si="3"/>
        <v>1089836.2</v>
      </c>
      <c r="E134" s="84">
        <f t="shared" si="4"/>
        <v>1089836.2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27" customHeight="1" x14ac:dyDescent="0.25">
      <c r="A135" s="73" t="s">
        <v>4663</v>
      </c>
      <c r="B135" s="63" t="s">
        <v>62</v>
      </c>
      <c r="C135" s="85">
        <v>640512.26</v>
      </c>
      <c r="D135" s="84">
        <f t="shared" si="3"/>
        <v>640512.26</v>
      </c>
      <c r="E135" s="84">
        <f t="shared" si="4"/>
        <v>640512.26</v>
      </c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ht="27" customHeight="1" x14ac:dyDescent="0.25">
      <c r="A136" s="71" t="s">
        <v>4664</v>
      </c>
      <c r="B136" s="64" t="s">
        <v>163</v>
      </c>
      <c r="C136" s="85">
        <v>1843682.53</v>
      </c>
      <c r="D136" s="84">
        <f t="shared" ref="D136:D199" si="5">C136</f>
        <v>1843682.53</v>
      </c>
      <c r="E136" s="84">
        <f t="shared" si="4"/>
        <v>1843682.53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27" customHeight="1" x14ac:dyDescent="0.25">
      <c r="A137" s="64" t="s">
        <v>219</v>
      </c>
      <c r="B137" s="63" t="s">
        <v>62</v>
      </c>
      <c r="C137" s="85">
        <f>1040517+241894</f>
        <v>1282411</v>
      </c>
      <c r="D137" s="84">
        <f t="shared" si="5"/>
        <v>1282411</v>
      </c>
      <c r="E137" s="84">
        <f t="shared" si="4"/>
        <v>1282411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27" customHeight="1" x14ac:dyDescent="0.25">
      <c r="A138" s="72" t="s">
        <v>4665</v>
      </c>
      <c r="B138" s="63" t="s">
        <v>151</v>
      </c>
      <c r="C138" s="87">
        <v>1927496.56</v>
      </c>
      <c r="D138" s="84">
        <f t="shared" si="5"/>
        <v>1927496.56</v>
      </c>
      <c r="E138" s="84">
        <f t="shared" si="4"/>
        <v>1927496.56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27" customHeight="1" x14ac:dyDescent="0.25">
      <c r="A139" s="72" t="s">
        <v>4665</v>
      </c>
      <c r="B139" s="63" t="s">
        <v>151</v>
      </c>
      <c r="C139" s="87">
        <v>411341.42</v>
      </c>
      <c r="D139" s="84">
        <f t="shared" si="5"/>
        <v>411341.42</v>
      </c>
      <c r="E139" s="84">
        <f t="shared" si="4"/>
        <v>411341.42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ht="27" customHeight="1" x14ac:dyDescent="0.25">
      <c r="A140" s="72" t="s">
        <v>220</v>
      </c>
      <c r="B140" s="63" t="s">
        <v>62</v>
      </c>
      <c r="C140" s="85">
        <v>788769.82</v>
      </c>
      <c r="D140" s="84">
        <f t="shared" si="5"/>
        <v>788769.82</v>
      </c>
      <c r="E140" s="84">
        <f t="shared" si="4"/>
        <v>788769.82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ht="27" customHeight="1" x14ac:dyDescent="0.25">
      <c r="A141" s="72" t="s">
        <v>4666</v>
      </c>
      <c r="B141" s="63" t="s">
        <v>299</v>
      </c>
      <c r="C141" s="85">
        <f>1739870.47*4</f>
        <v>6959481.8799999999</v>
      </c>
      <c r="D141" s="84">
        <f t="shared" si="5"/>
        <v>6959481.8799999999</v>
      </c>
      <c r="E141" s="84">
        <f t="shared" si="4"/>
        <v>6959481.8799999999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ht="27" customHeight="1" x14ac:dyDescent="0.25">
      <c r="A142" s="72" t="s">
        <v>4667</v>
      </c>
      <c r="B142" s="64" t="s">
        <v>163</v>
      </c>
      <c r="C142" s="85">
        <v>5362520.66</v>
      </c>
      <c r="D142" s="84">
        <f t="shared" si="5"/>
        <v>5362520.66</v>
      </c>
      <c r="E142" s="84">
        <f t="shared" si="4"/>
        <v>5362520.66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ht="27" customHeight="1" x14ac:dyDescent="0.25">
      <c r="A143" s="72" t="s">
        <v>221</v>
      </c>
      <c r="B143" s="63" t="s">
        <v>151</v>
      </c>
      <c r="C143" s="85">
        <v>651105.12</v>
      </c>
      <c r="D143" s="84">
        <f t="shared" si="5"/>
        <v>651105.12</v>
      </c>
      <c r="E143" s="84">
        <f t="shared" si="4"/>
        <v>651105.12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ht="27" customHeight="1" x14ac:dyDescent="0.25">
      <c r="A144" s="72" t="s">
        <v>222</v>
      </c>
      <c r="B144" s="63" t="s">
        <v>61</v>
      </c>
      <c r="C144" s="85">
        <v>476347.12</v>
      </c>
      <c r="D144" s="84">
        <f t="shared" si="5"/>
        <v>476347.12</v>
      </c>
      <c r="E144" s="84">
        <f t="shared" ref="E144:E207" si="6">C144</f>
        <v>476347.12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ht="27" customHeight="1" x14ac:dyDescent="0.25">
      <c r="A145" s="71" t="s">
        <v>4668</v>
      </c>
      <c r="B145" s="63" t="s">
        <v>63</v>
      </c>
      <c r="C145" s="79">
        <v>726432.78</v>
      </c>
      <c r="D145" s="84">
        <f t="shared" si="5"/>
        <v>726432.78</v>
      </c>
      <c r="E145" s="84">
        <f t="shared" si="6"/>
        <v>726432.78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ht="27" customHeight="1" x14ac:dyDescent="0.25">
      <c r="A146" s="71" t="s">
        <v>4669</v>
      </c>
      <c r="B146" s="63" t="s">
        <v>63</v>
      </c>
      <c r="C146" s="85">
        <v>2900992.24</v>
      </c>
      <c r="D146" s="84">
        <f t="shared" si="5"/>
        <v>2900992.24</v>
      </c>
      <c r="E146" s="84">
        <f t="shared" si="6"/>
        <v>2900992.24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27" customHeight="1" x14ac:dyDescent="0.25">
      <c r="A147" s="71" t="s">
        <v>4670</v>
      </c>
      <c r="B147" s="63" t="s">
        <v>63</v>
      </c>
      <c r="C147" s="85">
        <f>1955720.2+139880.74</f>
        <v>2095600.94</v>
      </c>
      <c r="D147" s="84">
        <f t="shared" si="5"/>
        <v>2095600.94</v>
      </c>
      <c r="E147" s="84">
        <f t="shared" si="6"/>
        <v>2095600.94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ht="27" customHeight="1" x14ac:dyDescent="0.25">
      <c r="A148" s="71" t="s">
        <v>105</v>
      </c>
      <c r="B148" s="63" t="s">
        <v>61</v>
      </c>
      <c r="C148" s="85">
        <v>1189760.8999999999</v>
      </c>
      <c r="D148" s="84">
        <f t="shared" si="5"/>
        <v>1189760.8999999999</v>
      </c>
      <c r="E148" s="84">
        <f t="shared" si="6"/>
        <v>1189760.8999999999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ht="27" customHeight="1" x14ac:dyDescent="0.25">
      <c r="A149" s="71" t="s">
        <v>223</v>
      </c>
      <c r="B149" s="63" t="s">
        <v>63</v>
      </c>
      <c r="C149" s="85">
        <v>1311101.54</v>
      </c>
      <c r="D149" s="84">
        <f t="shared" si="5"/>
        <v>1311101.54</v>
      </c>
      <c r="E149" s="84">
        <f t="shared" si="6"/>
        <v>1311101.54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ht="27" customHeight="1" x14ac:dyDescent="0.25">
      <c r="A150" s="71" t="s">
        <v>4671</v>
      </c>
      <c r="B150" s="63" t="s">
        <v>64</v>
      </c>
      <c r="C150" s="85">
        <v>408813.92</v>
      </c>
      <c r="D150" s="84">
        <f t="shared" si="5"/>
        <v>408813.92</v>
      </c>
      <c r="E150" s="84">
        <f t="shared" si="6"/>
        <v>408813.92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ht="27" customHeight="1" x14ac:dyDescent="0.25">
      <c r="A151" s="71" t="s">
        <v>4672</v>
      </c>
      <c r="B151" s="63" t="s">
        <v>62</v>
      </c>
      <c r="C151" s="85">
        <v>1077617.3</v>
      </c>
      <c r="D151" s="84">
        <f t="shared" si="5"/>
        <v>1077617.3</v>
      </c>
      <c r="E151" s="84">
        <f t="shared" si="6"/>
        <v>1077617.3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ht="27" customHeight="1" x14ac:dyDescent="0.25">
      <c r="A152" s="71" t="s">
        <v>104</v>
      </c>
      <c r="B152" s="63" t="s">
        <v>62</v>
      </c>
      <c r="C152" s="85">
        <v>2222853.3199999998</v>
      </c>
      <c r="D152" s="84">
        <f t="shared" si="5"/>
        <v>2222853.3199999998</v>
      </c>
      <c r="E152" s="84">
        <f t="shared" si="6"/>
        <v>2222853.3199999998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ht="27" customHeight="1" x14ac:dyDescent="0.25">
      <c r="A153" s="71" t="s">
        <v>224</v>
      </c>
      <c r="B153" s="63" t="s">
        <v>62</v>
      </c>
      <c r="C153" s="85">
        <v>589830</v>
      </c>
      <c r="D153" s="84">
        <f t="shared" si="5"/>
        <v>589830</v>
      </c>
      <c r="E153" s="84">
        <f t="shared" si="6"/>
        <v>589830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ht="27" customHeight="1" x14ac:dyDescent="0.25">
      <c r="A154" s="71" t="s">
        <v>4673</v>
      </c>
      <c r="B154" s="63" t="s">
        <v>64</v>
      </c>
      <c r="C154" s="85">
        <v>419634.28</v>
      </c>
      <c r="D154" s="84">
        <f t="shared" si="5"/>
        <v>419634.28</v>
      </c>
      <c r="E154" s="84">
        <f t="shared" si="6"/>
        <v>419634.28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ht="27" customHeight="1" x14ac:dyDescent="0.25">
      <c r="A155" s="74" t="s">
        <v>4674</v>
      </c>
      <c r="B155" s="63" t="s">
        <v>61</v>
      </c>
      <c r="C155" s="88">
        <v>3551230.06</v>
      </c>
      <c r="D155" s="84">
        <f t="shared" si="5"/>
        <v>3551230.06</v>
      </c>
      <c r="E155" s="84">
        <f t="shared" si="6"/>
        <v>3551230.06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ht="27" customHeight="1" x14ac:dyDescent="0.25">
      <c r="A156" s="72" t="s">
        <v>98</v>
      </c>
      <c r="B156" s="63" t="s">
        <v>61</v>
      </c>
      <c r="C156" s="85">
        <v>2283035.46</v>
      </c>
      <c r="D156" s="84">
        <f t="shared" si="5"/>
        <v>2283035.46</v>
      </c>
      <c r="E156" s="84">
        <f t="shared" si="6"/>
        <v>2283035.46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ht="27" customHeight="1" x14ac:dyDescent="0.25">
      <c r="A157" s="64" t="s">
        <v>225</v>
      </c>
      <c r="B157" s="63" t="s">
        <v>62</v>
      </c>
      <c r="C157" s="85">
        <v>3396104.9</v>
      </c>
      <c r="D157" s="84">
        <f t="shared" si="5"/>
        <v>3396104.9</v>
      </c>
      <c r="E157" s="84">
        <f t="shared" si="6"/>
        <v>3396104.9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ht="27" customHeight="1" x14ac:dyDescent="0.25">
      <c r="A158" s="64" t="s">
        <v>226</v>
      </c>
      <c r="B158" s="63" t="s">
        <v>62</v>
      </c>
      <c r="C158" s="85">
        <v>508555.43</v>
      </c>
      <c r="D158" s="84">
        <f t="shared" si="5"/>
        <v>508555.43</v>
      </c>
      <c r="E158" s="84">
        <f t="shared" si="6"/>
        <v>508555.43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ht="27" customHeight="1" x14ac:dyDescent="0.25">
      <c r="A159" s="64" t="s">
        <v>92</v>
      </c>
      <c r="B159" s="64" t="s">
        <v>163</v>
      </c>
      <c r="C159" s="85">
        <f>3199391.82+2177869.36</f>
        <v>5377261.1799999997</v>
      </c>
      <c r="D159" s="84">
        <f t="shared" si="5"/>
        <v>5377261.1799999997</v>
      </c>
      <c r="E159" s="84">
        <f t="shared" si="6"/>
        <v>5377261.1799999997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ht="27" customHeight="1" x14ac:dyDescent="0.25">
      <c r="A160" s="71" t="s">
        <v>4675</v>
      </c>
      <c r="B160" s="64" t="s">
        <v>163</v>
      </c>
      <c r="C160" s="85">
        <v>3604742.19</v>
      </c>
      <c r="D160" s="84">
        <f t="shared" si="5"/>
        <v>3604742.19</v>
      </c>
      <c r="E160" s="84">
        <f t="shared" si="6"/>
        <v>3604742.19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ht="27" customHeight="1" x14ac:dyDescent="0.25">
      <c r="A161" s="75" t="s">
        <v>4675</v>
      </c>
      <c r="B161" s="76" t="s">
        <v>62</v>
      </c>
      <c r="C161" s="85">
        <v>1656140.62</v>
      </c>
      <c r="D161" s="84">
        <f t="shared" si="5"/>
        <v>1656140.62</v>
      </c>
      <c r="E161" s="84">
        <f t="shared" si="6"/>
        <v>1656140.62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ht="27" customHeight="1" x14ac:dyDescent="0.25">
      <c r="A162" s="71" t="s">
        <v>227</v>
      </c>
      <c r="B162" s="63" t="s">
        <v>63</v>
      </c>
      <c r="C162" s="85">
        <v>2515053.1800000002</v>
      </c>
      <c r="D162" s="84">
        <f t="shared" si="5"/>
        <v>2515053.1800000002</v>
      </c>
      <c r="E162" s="84">
        <f t="shared" si="6"/>
        <v>2515053.1800000002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27" customHeight="1" x14ac:dyDescent="0.25">
      <c r="A163" s="71" t="s">
        <v>68</v>
      </c>
      <c r="B163" s="64" t="s">
        <v>163</v>
      </c>
      <c r="C163" s="85">
        <v>2454922.5</v>
      </c>
      <c r="D163" s="84">
        <f t="shared" si="5"/>
        <v>2454922.5</v>
      </c>
      <c r="E163" s="84">
        <f t="shared" si="6"/>
        <v>2454922.5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ht="27" customHeight="1" x14ac:dyDescent="0.25">
      <c r="A164" s="64" t="s">
        <v>228</v>
      </c>
      <c r="B164" s="63" t="s">
        <v>151</v>
      </c>
      <c r="C164" s="85">
        <v>1919277</v>
      </c>
      <c r="D164" s="84">
        <f t="shared" si="5"/>
        <v>1919277</v>
      </c>
      <c r="E164" s="84">
        <f t="shared" si="6"/>
        <v>1919277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ht="27" customHeight="1" x14ac:dyDescent="0.25">
      <c r="A165" s="64" t="s">
        <v>228</v>
      </c>
      <c r="B165" s="63" t="s">
        <v>64</v>
      </c>
      <c r="C165" s="85">
        <v>763646.44</v>
      </c>
      <c r="D165" s="84">
        <f t="shared" si="5"/>
        <v>763646.44</v>
      </c>
      <c r="E165" s="84">
        <f t="shared" si="6"/>
        <v>763646.44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ht="27" customHeight="1" x14ac:dyDescent="0.25">
      <c r="A166" s="64" t="s">
        <v>4676</v>
      </c>
      <c r="B166" s="64" t="s">
        <v>63</v>
      </c>
      <c r="C166" s="85">
        <v>1254680</v>
      </c>
      <c r="D166" s="84">
        <f t="shared" si="5"/>
        <v>1254680</v>
      </c>
      <c r="E166" s="84">
        <f t="shared" si="6"/>
        <v>1254680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ht="27" customHeight="1" x14ac:dyDescent="0.25">
      <c r="A167" s="72" t="s">
        <v>229</v>
      </c>
      <c r="B167" s="63" t="s">
        <v>63</v>
      </c>
      <c r="C167" s="85">
        <v>1745197.58</v>
      </c>
      <c r="D167" s="84">
        <f t="shared" si="5"/>
        <v>1745197.58</v>
      </c>
      <c r="E167" s="84">
        <f t="shared" si="6"/>
        <v>1745197.58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27" customHeight="1" x14ac:dyDescent="0.25">
      <c r="A168" s="72" t="s">
        <v>229</v>
      </c>
      <c r="B168" s="63" t="s">
        <v>61</v>
      </c>
      <c r="C168" s="85">
        <v>1398851.06</v>
      </c>
      <c r="D168" s="84">
        <f t="shared" si="5"/>
        <v>1398851.06</v>
      </c>
      <c r="E168" s="84">
        <f t="shared" si="6"/>
        <v>1398851.06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ht="27" customHeight="1" x14ac:dyDescent="0.25">
      <c r="A169" s="72" t="s">
        <v>4677</v>
      </c>
      <c r="B169" s="63" t="s">
        <v>63</v>
      </c>
      <c r="C169" s="85">
        <v>1626022.95</v>
      </c>
      <c r="D169" s="84">
        <f t="shared" si="5"/>
        <v>1626022.95</v>
      </c>
      <c r="E169" s="84">
        <f t="shared" si="6"/>
        <v>1626022.95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ht="27" customHeight="1" x14ac:dyDescent="0.25">
      <c r="A170" s="64" t="s">
        <v>230</v>
      </c>
      <c r="B170" s="63" t="s">
        <v>62</v>
      </c>
      <c r="C170" s="85">
        <v>434295.99</v>
      </c>
      <c r="D170" s="84">
        <f t="shared" si="5"/>
        <v>434295.99</v>
      </c>
      <c r="E170" s="84">
        <f t="shared" si="6"/>
        <v>434295.99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ht="27" customHeight="1" x14ac:dyDescent="0.25">
      <c r="A171" s="72" t="s">
        <v>231</v>
      </c>
      <c r="B171" s="63" t="s">
        <v>62</v>
      </c>
      <c r="C171" s="85">
        <v>984247.44</v>
      </c>
      <c r="D171" s="84">
        <f t="shared" si="5"/>
        <v>984247.44</v>
      </c>
      <c r="E171" s="84">
        <f t="shared" si="6"/>
        <v>984247.44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ht="27" customHeight="1" x14ac:dyDescent="0.25">
      <c r="A172" s="72" t="s">
        <v>232</v>
      </c>
      <c r="B172" s="63" t="s">
        <v>62</v>
      </c>
      <c r="C172" s="85">
        <v>964510.76</v>
      </c>
      <c r="D172" s="84">
        <f t="shared" si="5"/>
        <v>964510.76</v>
      </c>
      <c r="E172" s="84">
        <f t="shared" si="6"/>
        <v>964510.76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ht="27" customHeight="1" x14ac:dyDescent="0.25">
      <c r="A173" s="72" t="s">
        <v>4678</v>
      </c>
      <c r="B173" s="63" t="s">
        <v>62</v>
      </c>
      <c r="C173" s="85">
        <v>1075311</v>
      </c>
      <c r="D173" s="84">
        <f t="shared" si="5"/>
        <v>1075311</v>
      </c>
      <c r="E173" s="84">
        <f t="shared" si="6"/>
        <v>1075311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ht="27" customHeight="1" x14ac:dyDescent="0.25">
      <c r="A174" s="72" t="s">
        <v>233</v>
      </c>
      <c r="B174" s="63" t="s">
        <v>62</v>
      </c>
      <c r="C174" s="85">
        <v>1458036.02</v>
      </c>
      <c r="D174" s="84">
        <f t="shared" si="5"/>
        <v>1458036.02</v>
      </c>
      <c r="E174" s="84">
        <f t="shared" si="6"/>
        <v>1458036.02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ht="27" customHeight="1" x14ac:dyDescent="0.25">
      <c r="A175" s="72" t="s">
        <v>1</v>
      </c>
      <c r="B175" s="63" t="s">
        <v>62</v>
      </c>
      <c r="C175" s="85">
        <v>1997815.52</v>
      </c>
      <c r="D175" s="84">
        <f t="shared" si="5"/>
        <v>1997815.52</v>
      </c>
      <c r="E175" s="84">
        <f t="shared" si="6"/>
        <v>1997815.52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27" customHeight="1" x14ac:dyDescent="0.25">
      <c r="A176" s="72" t="s">
        <v>99</v>
      </c>
      <c r="B176" s="63" t="s">
        <v>62</v>
      </c>
      <c r="C176" s="85">
        <v>1533224.74</v>
      </c>
      <c r="D176" s="84">
        <f t="shared" si="5"/>
        <v>1533224.74</v>
      </c>
      <c r="E176" s="84">
        <f t="shared" si="6"/>
        <v>1533224.74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ht="27" customHeight="1" x14ac:dyDescent="0.25">
      <c r="A177" s="71" t="s">
        <v>103</v>
      </c>
      <c r="B177" s="63" t="s">
        <v>62</v>
      </c>
      <c r="C177" s="85">
        <v>2532696.54</v>
      </c>
      <c r="D177" s="84">
        <f t="shared" si="5"/>
        <v>2532696.54</v>
      </c>
      <c r="E177" s="84">
        <f t="shared" si="6"/>
        <v>2532696.54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ht="27" customHeight="1" x14ac:dyDescent="0.25">
      <c r="A178" s="71" t="s">
        <v>234</v>
      </c>
      <c r="B178" s="64" t="s">
        <v>163</v>
      </c>
      <c r="C178" s="85">
        <v>1120491.42</v>
      </c>
      <c r="D178" s="84">
        <f t="shared" si="5"/>
        <v>1120491.42</v>
      </c>
      <c r="E178" s="84">
        <f t="shared" si="6"/>
        <v>1120491.42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ht="27" customHeight="1" x14ac:dyDescent="0.25">
      <c r="A179" s="71" t="s">
        <v>235</v>
      </c>
      <c r="B179" s="64" t="s">
        <v>163</v>
      </c>
      <c r="C179" s="85">
        <v>1144315.6200000001</v>
      </c>
      <c r="D179" s="84">
        <f t="shared" si="5"/>
        <v>1144315.6200000001</v>
      </c>
      <c r="E179" s="84">
        <f t="shared" si="6"/>
        <v>1144315.6200000001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ht="27" customHeight="1" x14ac:dyDescent="0.25">
      <c r="A180" s="72" t="s">
        <v>236</v>
      </c>
      <c r="B180" s="63" t="s">
        <v>62</v>
      </c>
      <c r="C180" s="85">
        <v>868242.82</v>
      </c>
      <c r="D180" s="84">
        <f t="shared" si="5"/>
        <v>868242.82</v>
      </c>
      <c r="E180" s="84">
        <f t="shared" si="6"/>
        <v>868242.82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27" customHeight="1" x14ac:dyDescent="0.25">
      <c r="A181" s="72" t="s">
        <v>237</v>
      </c>
      <c r="B181" s="63" t="s">
        <v>62</v>
      </c>
      <c r="C181" s="85">
        <f>787491+117952</f>
        <v>905443</v>
      </c>
      <c r="D181" s="84">
        <f t="shared" si="5"/>
        <v>905443</v>
      </c>
      <c r="E181" s="84">
        <f t="shared" si="6"/>
        <v>905443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27" customHeight="1" x14ac:dyDescent="0.25">
      <c r="A182" s="72" t="s">
        <v>238</v>
      </c>
      <c r="B182" s="64" t="s">
        <v>163</v>
      </c>
      <c r="C182" s="85">
        <v>662750.54</v>
      </c>
      <c r="D182" s="84">
        <f t="shared" si="5"/>
        <v>662750.54</v>
      </c>
      <c r="E182" s="84">
        <f t="shared" si="6"/>
        <v>662750.54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27" customHeight="1" x14ac:dyDescent="0.25">
      <c r="A183" s="72" t="s">
        <v>239</v>
      </c>
      <c r="B183" s="63" t="s">
        <v>62</v>
      </c>
      <c r="C183" s="85">
        <v>1168483.46</v>
      </c>
      <c r="D183" s="84">
        <f t="shared" si="5"/>
        <v>1168483.46</v>
      </c>
      <c r="E183" s="84">
        <f t="shared" si="6"/>
        <v>1168483.46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27" customHeight="1" x14ac:dyDescent="0.25">
      <c r="A184" s="72" t="s">
        <v>4679</v>
      </c>
      <c r="B184" s="63" t="s">
        <v>62</v>
      </c>
      <c r="C184" s="85">
        <v>2278019.5</v>
      </c>
      <c r="D184" s="84">
        <f t="shared" si="5"/>
        <v>2278019.5</v>
      </c>
      <c r="E184" s="84">
        <f t="shared" si="6"/>
        <v>2278019.5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27" customHeight="1" x14ac:dyDescent="0.25">
      <c r="A185" s="72" t="s">
        <v>4680</v>
      </c>
      <c r="B185" s="63" t="s">
        <v>62</v>
      </c>
      <c r="C185" s="85">
        <v>3013436.8</v>
      </c>
      <c r="D185" s="84">
        <f t="shared" si="5"/>
        <v>3013436.8</v>
      </c>
      <c r="E185" s="84">
        <f t="shared" si="6"/>
        <v>3013436.8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27" customHeight="1" x14ac:dyDescent="0.25">
      <c r="A186" s="64" t="s">
        <v>240</v>
      </c>
      <c r="B186" s="64" t="s">
        <v>163</v>
      </c>
      <c r="C186" s="85">
        <v>1808216.66</v>
      </c>
      <c r="D186" s="84">
        <f t="shared" si="5"/>
        <v>1808216.66</v>
      </c>
      <c r="E186" s="84">
        <f t="shared" si="6"/>
        <v>1808216.66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ht="27" customHeight="1" x14ac:dyDescent="0.25">
      <c r="A187" s="64" t="s">
        <v>241</v>
      </c>
      <c r="B187" s="63" t="s">
        <v>151</v>
      </c>
      <c r="C187" s="85">
        <v>299571.32</v>
      </c>
      <c r="D187" s="84">
        <f t="shared" si="5"/>
        <v>299571.32</v>
      </c>
      <c r="E187" s="84">
        <f t="shared" si="6"/>
        <v>299571.32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ht="27" customHeight="1" x14ac:dyDescent="0.25">
      <c r="A188" s="77" t="s">
        <v>242</v>
      </c>
      <c r="B188" s="78" t="s">
        <v>63</v>
      </c>
      <c r="C188" s="85">
        <v>1515345.38</v>
      </c>
      <c r="D188" s="84">
        <f t="shared" si="5"/>
        <v>1515345.38</v>
      </c>
      <c r="E188" s="84">
        <f t="shared" si="6"/>
        <v>1515345.38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ht="27" customHeight="1" x14ac:dyDescent="0.25">
      <c r="A189" s="77" t="s">
        <v>4681</v>
      </c>
      <c r="B189" s="78" t="s">
        <v>62</v>
      </c>
      <c r="C189" s="85">
        <v>2307858.16</v>
      </c>
      <c r="D189" s="84">
        <f t="shared" si="5"/>
        <v>2307858.16</v>
      </c>
      <c r="E189" s="84">
        <f t="shared" si="6"/>
        <v>2307858.16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ht="27" customHeight="1" x14ac:dyDescent="0.25">
      <c r="A190" s="64" t="s">
        <v>243</v>
      </c>
      <c r="B190" s="63" t="s">
        <v>151</v>
      </c>
      <c r="C190" s="85">
        <v>703103</v>
      </c>
      <c r="D190" s="84">
        <f t="shared" si="5"/>
        <v>703103</v>
      </c>
      <c r="E190" s="84">
        <f t="shared" si="6"/>
        <v>703103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27" customHeight="1" x14ac:dyDescent="0.25">
      <c r="A191" s="64" t="s">
        <v>244</v>
      </c>
      <c r="B191" s="63" t="s">
        <v>64</v>
      </c>
      <c r="C191" s="85">
        <v>757215.44</v>
      </c>
      <c r="D191" s="84">
        <f t="shared" si="5"/>
        <v>757215.44</v>
      </c>
      <c r="E191" s="84">
        <f t="shared" si="6"/>
        <v>757215.44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ht="27" customHeight="1" x14ac:dyDescent="0.25">
      <c r="A192" s="71" t="s">
        <v>4682</v>
      </c>
      <c r="B192" s="64" t="s">
        <v>163</v>
      </c>
      <c r="C192" s="85">
        <v>2429503</v>
      </c>
      <c r="D192" s="84">
        <f t="shared" si="5"/>
        <v>2429503</v>
      </c>
      <c r="E192" s="84">
        <f t="shared" si="6"/>
        <v>2429503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ht="27" customHeight="1" x14ac:dyDescent="0.25">
      <c r="A193" s="71" t="s">
        <v>245</v>
      </c>
      <c r="B193" s="63" t="s">
        <v>61</v>
      </c>
      <c r="C193" s="85">
        <v>1913480.92</v>
      </c>
      <c r="D193" s="84">
        <f t="shared" si="5"/>
        <v>1913480.92</v>
      </c>
      <c r="E193" s="84">
        <f t="shared" si="6"/>
        <v>1913480.92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ht="27" customHeight="1" x14ac:dyDescent="0.25">
      <c r="A194" s="71" t="s">
        <v>246</v>
      </c>
      <c r="B194" s="63" t="s">
        <v>62</v>
      </c>
      <c r="C194" s="85">
        <f>2422292.2+91859.46</f>
        <v>2514151.66</v>
      </c>
      <c r="D194" s="84">
        <f t="shared" si="5"/>
        <v>2514151.66</v>
      </c>
      <c r="E194" s="84">
        <f t="shared" si="6"/>
        <v>2514151.66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ht="27" customHeight="1" x14ac:dyDescent="0.25">
      <c r="A195" s="71" t="s">
        <v>246</v>
      </c>
      <c r="B195" s="64" t="s">
        <v>163</v>
      </c>
      <c r="C195" s="85">
        <v>1028056.12</v>
      </c>
      <c r="D195" s="84">
        <f t="shared" si="5"/>
        <v>1028056.12</v>
      </c>
      <c r="E195" s="84">
        <f t="shared" si="6"/>
        <v>1028056.12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27" customHeight="1" x14ac:dyDescent="0.25">
      <c r="A196" s="71" t="s">
        <v>4683</v>
      </c>
      <c r="B196" s="64" t="s">
        <v>163</v>
      </c>
      <c r="C196" s="85">
        <v>3391499.36</v>
      </c>
      <c r="D196" s="84">
        <f t="shared" si="5"/>
        <v>3391499.36</v>
      </c>
      <c r="E196" s="84">
        <f t="shared" si="6"/>
        <v>3391499.36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ht="27" customHeight="1" x14ac:dyDescent="0.25">
      <c r="A197" s="71" t="s">
        <v>247</v>
      </c>
      <c r="B197" s="63" t="s">
        <v>62</v>
      </c>
      <c r="C197" s="85">
        <v>2001059.34</v>
      </c>
      <c r="D197" s="84">
        <f t="shared" si="5"/>
        <v>2001059.34</v>
      </c>
      <c r="E197" s="84">
        <f t="shared" si="6"/>
        <v>2001059.34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ht="27" customHeight="1" x14ac:dyDescent="0.25">
      <c r="A198" s="77" t="s">
        <v>4684</v>
      </c>
      <c r="B198" s="64" t="s">
        <v>62</v>
      </c>
      <c r="C198" s="89">
        <v>2447606.7999999998</v>
      </c>
      <c r="D198" s="84">
        <f t="shared" si="5"/>
        <v>2447606.7999999998</v>
      </c>
      <c r="E198" s="84">
        <f t="shared" si="6"/>
        <v>2447606.7999999998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ht="27" customHeight="1" x14ac:dyDescent="0.25">
      <c r="A199" s="71" t="s">
        <v>4685</v>
      </c>
      <c r="B199" s="63" t="s">
        <v>62</v>
      </c>
      <c r="C199" s="85">
        <v>1706197.4</v>
      </c>
      <c r="D199" s="84">
        <f t="shared" si="5"/>
        <v>1706197.4</v>
      </c>
      <c r="E199" s="84">
        <f t="shared" si="6"/>
        <v>1706197.4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ht="27" customHeight="1" x14ac:dyDescent="0.25">
      <c r="A200" s="71" t="s">
        <v>4686</v>
      </c>
      <c r="B200" s="63" t="s">
        <v>63</v>
      </c>
      <c r="C200" s="85">
        <v>788175.1</v>
      </c>
      <c r="D200" s="84">
        <f t="shared" ref="D200:D263" si="7">C200</f>
        <v>788175.1</v>
      </c>
      <c r="E200" s="84">
        <f t="shared" si="6"/>
        <v>788175.1</v>
      </c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ht="27" customHeight="1" x14ac:dyDescent="0.25">
      <c r="A201" s="71" t="s">
        <v>4687</v>
      </c>
      <c r="B201" s="63" t="s">
        <v>63</v>
      </c>
      <c r="C201" s="85">
        <v>1110601.8400000001</v>
      </c>
      <c r="D201" s="84">
        <f t="shared" si="7"/>
        <v>1110601.8400000001</v>
      </c>
      <c r="E201" s="84">
        <f t="shared" si="6"/>
        <v>1110601.8400000001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ht="27" customHeight="1" x14ac:dyDescent="0.25">
      <c r="A202" s="71" t="s">
        <v>4688</v>
      </c>
      <c r="B202" s="63" t="s">
        <v>63</v>
      </c>
      <c r="C202" s="85">
        <v>1906777.68</v>
      </c>
      <c r="D202" s="84">
        <f t="shared" si="7"/>
        <v>1906777.68</v>
      </c>
      <c r="E202" s="84">
        <f t="shared" si="6"/>
        <v>1906777.68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ht="27" customHeight="1" x14ac:dyDescent="0.25">
      <c r="A203" s="71" t="s">
        <v>4689</v>
      </c>
      <c r="B203" s="63" t="s">
        <v>63</v>
      </c>
      <c r="C203" s="85">
        <v>901576.64</v>
      </c>
      <c r="D203" s="84">
        <f t="shared" si="7"/>
        <v>901576.64</v>
      </c>
      <c r="E203" s="84">
        <f t="shared" si="6"/>
        <v>901576.64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ht="27" customHeight="1" x14ac:dyDescent="0.25">
      <c r="A204" s="72" t="s">
        <v>4690</v>
      </c>
      <c r="B204" s="63" t="s">
        <v>62</v>
      </c>
      <c r="C204" s="85">
        <v>445759.66</v>
      </c>
      <c r="D204" s="84">
        <f t="shared" si="7"/>
        <v>445759.66</v>
      </c>
      <c r="E204" s="84">
        <f t="shared" si="6"/>
        <v>445759.66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27" customHeight="1" x14ac:dyDescent="0.25">
      <c r="A205" s="71" t="s">
        <v>4691</v>
      </c>
      <c r="B205" s="63" t="s">
        <v>63</v>
      </c>
      <c r="C205" s="85">
        <v>1747174.08</v>
      </c>
      <c r="D205" s="84">
        <f t="shared" si="7"/>
        <v>1747174.08</v>
      </c>
      <c r="E205" s="84">
        <f t="shared" si="6"/>
        <v>1747174.08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ht="27" customHeight="1" x14ac:dyDescent="0.25">
      <c r="A206" s="71" t="s">
        <v>248</v>
      </c>
      <c r="B206" s="63" t="s">
        <v>62</v>
      </c>
      <c r="C206" s="85">
        <v>1554311.34</v>
      </c>
      <c r="D206" s="84">
        <f t="shared" si="7"/>
        <v>1554311.34</v>
      </c>
      <c r="E206" s="84">
        <f t="shared" si="6"/>
        <v>1554311.34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ht="27" customHeight="1" x14ac:dyDescent="0.25">
      <c r="A207" s="71" t="s">
        <v>4692</v>
      </c>
      <c r="B207" s="63" t="s">
        <v>62</v>
      </c>
      <c r="C207" s="85">
        <v>1497133.26</v>
      </c>
      <c r="D207" s="84">
        <f t="shared" si="7"/>
        <v>1497133.26</v>
      </c>
      <c r="E207" s="84">
        <f t="shared" si="6"/>
        <v>1497133.26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ht="27" customHeight="1" x14ac:dyDescent="0.25">
      <c r="A208" s="71" t="s">
        <v>249</v>
      </c>
      <c r="B208" s="63" t="s">
        <v>151</v>
      </c>
      <c r="C208" s="85">
        <v>1233895.32</v>
      </c>
      <c r="D208" s="84">
        <f t="shared" si="7"/>
        <v>1233895.32</v>
      </c>
      <c r="E208" s="84">
        <f t="shared" ref="E208:E271" si="8">C208</f>
        <v>1233895.32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ht="27" customHeight="1" x14ac:dyDescent="0.25">
      <c r="A209" s="71" t="s">
        <v>4693</v>
      </c>
      <c r="B209" s="63" t="s">
        <v>61</v>
      </c>
      <c r="C209" s="85">
        <v>1145780.06</v>
      </c>
      <c r="D209" s="84">
        <f t="shared" si="7"/>
        <v>1145780.06</v>
      </c>
      <c r="E209" s="84">
        <f t="shared" si="8"/>
        <v>1145780.06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ht="27" customHeight="1" x14ac:dyDescent="0.25">
      <c r="A210" s="71" t="s">
        <v>250</v>
      </c>
      <c r="B210" s="63" t="s">
        <v>62</v>
      </c>
      <c r="C210" s="85">
        <v>1814667.72</v>
      </c>
      <c r="D210" s="84">
        <f t="shared" si="7"/>
        <v>1814667.72</v>
      </c>
      <c r="E210" s="84">
        <f t="shared" si="8"/>
        <v>1814667.72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ht="27" customHeight="1" x14ac:dyDescent="0.25">
      <c r="A211" s="71" t="s">
        <v>4694</v>
      </c>
      <c r="B211" s="63" t="s">
        <v>61</v>
      </c>
      <c r="C211" s="85">
        <v>1185896.74</v>
      </c>
      <c r="D211" s="84">
        <f t="shared" si="7"/>
        <v>1185896.74</v>
      </c>
      <c r="E211" s="84">
        <f t="shared" si="8"/>
        <v>1185896.74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27" customHeight="1" x14ac:dyDescent="0.25">
      <c r="A212" s="64" t="s">
        <v>251</v>
      </c>
      <c r="B212" s="63" t="s">
        <v>63</v>
      </c>
      <c r="C212" s="85">
        <v>2724261.28</v>
      </c>
      <c r="D212" s="84">
        <f t="shared" si="7"/>
        <v>2724261.28</v>
      </c>
      <c r="E212" s="84">
        <f t="shared" si="8"/>
        <v>2724261.28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27" customHeight="1" x14ac:dyDescent="0.25">
      <c r="A213" s="64" t="s">
        <v>252</v>
      </c>
      <c r="B213" s="63" t="s">
        <v>63</v>
      </c>
      <c r="C213" s="85">
        <f>4161890.68+909237.32</f>
        <v>5071128</v>
      </c>
      <c r="D213" s="84">
        <f t="shared" si="7"/>
        <v>5071128</v>
      </c>
      <c r="E213" s="84">
        <f t="shared" si="8"/>
        <v>5071128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27" customHeight="1" x14ac:dyDescent="0.25">
      <c r="A214" s="64" t="s">
        <v>253</v>
      </c>
      <c r="B214" s="63" t="s">
        <v>63</v>
      </c>
      <c r="C214" s="85">
        <v>3261157.74</v>
      </c>
      <c r="D214" s="84">
        <f t="shared" si="7"/>
        <v>3261157.74</v>
      </c>
      <c r="E214" s="84">
        <f t="shared" si="8"/>
        <v>3261157.74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27" customHeight="1" x14ac:dyDescent="0.25">
      <c r="A215" s="64" t="s">
        <v>4695</v>
      </c>
      <c r="B215" s="63" t="s">
        <v>63</v>
      </c>
      <c r="C215" s="85">
        <v>5209220.33</v>
      </c>
      <c r="D215" s="84">
        <f t="shared" si="7"/>
        <v>5209220.33</v>
      </c>
      <c r="E215" s="84">
        <f t="shared" si="8"/>
        <v>5209220.33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27" customHeight="1" x14ac:dyDescent="0.25">
      <c r="A216" s="64" t="s">
        <v>254</v>
      </c>
      <c r="B216" s="63" t="s">
        <v>63</v>
      </c>
      <c r="C216" s="85">
        <v>4068124.34</v>
      </c>
      <c r="D216" s="84">
        <f t="shared" si="7"/>
        <v>4068124.34</v>
      </c>
      <c r="E216" s="84">
        <f t="shared" si="8"/>
        <v>4068124.34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27" customHeight="1" x14ac:dyDescent="0.25">
      <c r="A217" s="64" t="s">
        <v>4696</v>
      </c>
      <c r="B217" s="63" t="s">
        <v>63</v>
      </c>
      <c r="C217" s="85">
        <v>2117637</v>
      </c>
      <c r="D217" s="84">
        <f t="shared" si="7"/>
        <v>2117637</v>
      </c>
      <c r="E217" s="84">
        <f t="shared" si="8"/>
        <v>2117637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27" customHeight="1" x14ac:dyDescent="0.25">
      <c r="A218" s="71" t="s">
        <v>4697</v>
      </c>
      <c r="B218" s="63" t="s">
        <v>63</v>
      </c>
      <c r="C218" s="85">
        <v>2708337</v>
      </c>
      <c r="D218" s="84">
        <f t="shared" si="7"/>
        <v>2708337</v>
      </c>
      <c r="E218" s="84">
        <f t="shared" si="8"/>
        <v>2708337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ht="27" customHeight="1" x14ac:dyDescent="0.25">
      <c r="A219" s="71" t="s">
        <v>4698</v>
      </c>
      <c r="B219" s="63" t="s">
        <v>62</v>
      </c>
      <c r="C219" s="85">
        <v>355741.68</v>
      </c>
      <c r="D219" s="84">
        <f t="shared" si="7"/>
        <v>355741.68</v>
      </c>
      <c r="E219" s="84">
        <f t="shared" si="8"/>
        <v>355741.68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27" customHeight="1" x14ac:dyDescent="0.25">
      <c r="A220" s="71" t="s">
        <v>4699</v>
      </c>
      <c r="B220" s="63" t="s">
        <v>62</v>
      </c>
      <c r="C220" s="85">
        <v>1616094.2</v>
      </c>
      <c r="D220" s="84">
        <f t="shared" si="7"/>
        <v>1616094.2</v>
      </c>
      <c r="E220" s="84">
        <f t="shared" si="8"/>
        <v>1616094.2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ht="27" customHeight="1" x14ac:dyDescent="0.25">
      <c r="A221" s="71" t="s">
        <v>4700</v>
      </c>
      <c r="B221" s="63" t="s">
        <v>61</v>
      </c>
      <c r="C221" s="85">
        <v>464605.43</v>
      </c>
      <c r="D221" s="84">
        <f t="shared" si="7"/>
        <v>464605.43</v>
      </c>
      <c r="E221" s="84">
        <f t="shared" si="8"/>
        <v>464605.43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ht="27" customHeight="1" x14ac:dyDescent="0.25">
      <c r="A222" s="71" t="s">
        <v>4701</v>
      </c>
      <c r="B222" s="63" t="s">
        <v>62</v>
      </c>
      <c r="C222" s="89">
        <v>1735322</v>
      </c>
      <c r="D222" s="84">
        <f t="shared" si="7"/>
        <v>1735322</v>
      </c>
      <c r="E222" s="84">
        <f t="shared" si="8"/>
        <v>1735322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ht="27" customHeight="1" x14ac:dyDescent="0.25">
      <c r="A223" s="71" t="s">
        <v>4702</v>
      </c>
      <c r="B223" s="63" t="s">
        <v>62</v>
      </c>
      <c r="C223" s="85">
        <v>365166.34</v>
      </c>
      <c r="D223" s="84">
        <f t="shared" si="7"/>
        <v>365166.34</v>
      </c>
      <c r="E223" s="84">
        <f t="shared" si="8"/>
        <v>365166.34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ht="27" customHeight="1" x14ac:dyDescent="0.25">
      <c r="A224" s="71" t="s">
        <v>4703</v>
      </c>
      <c r="B224" s="63" t="s">
        <v>62</v>
      </c>
      <c r="C224" s="85">
        <v>395597.99</v>
      </c>
      <c r="D224" s="84">
        <f t="shared" si="7"/>
        <v>395597.99</v>
      </c>
      <c r="E224" s="84">
        <f t="shared" si="8"/>
        <v>395597.99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27" customHeight="1" x14ac:dyDescent="0.25">
      <c r="A225" s="64" t="s">
        <v>255</v>
      </c>
      <c r="B225" s="63" t="s">
        <v>62</v>
      </c>
      <c r="C225" s="85">
        <v>409016.02</v>
      </c>
      <c r="D225" s="84">
        <f t="shared" si="7"/>
        <v>409016.02</v>
      </c>
      <c r="E225" s="84">
        <f t="shared" si="8"/>
        <v>409016.02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ht="27" customHeight="1" x14ac:dyDescent="0.25">
      <c r="A226" s="64" t="s">
        <v>93</v>
      </c>
      <c r="B226" s="64" t="s">
        <v>163</v>
      </c>
      <c r="C226" s="85">
        <v>1769966</v>
      </c>
      <c r="D226" s="84">
        <f t="shared" si="7"/>
        <v>1769966</v>
      </c>
      <c r="E226" s="84">
        <f t="shared" si="8"/>
        <v>1769966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ht="27" customHeight="1" x14ac:dyDescent="0.25">
      <c r="A227" s="71" t="s">
        <v>256</v>
      </c>
      <c r="B227" s="63" t="s">
        <v>62</v>
      </c>
      <c r="C227" s="85">
        <v>1688630</v>
      </c>
      <c r="D227" s="84">
        <f t="shared" si="7"/>
        <v>1688630</v>
      </c>
      <c r="E227" s="84">
        <f t="shared" si="8"/>
        <v>1688630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ht="27" customHeight="1" x14ac:dyDescent="0.25">
      <c r="A228" s="71" t="s">
        <v>256</v>
      </c>
      <c r="B228" s="64" t="s">
        <v>163</v>
      </c>
      <c r="C228" s="85">
        <v>3711941.34</v>
      </c>
      <c r="D228" s="84">
        <f t="shared" si="7"/>
        <v>3711941.34</v>
      </c>
      <c r="E228" s="84">
        <f t="shared" si="8"/>
        <v>3711941.34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ht="27" customHeight="1" x14ac:dyDescent="0.25">
      <c r="A229" s="71" t="s">
        <v>257</v>
      </c>
      <c r="B229" s="63" t="s">
        <v>62</v>
      </c>
      <c r="C229" s="85">
        <v>3142892.14</v>
      </c>
      <c r="D229" s="84">
        <f t="shared" si="7"/>
        <v>3142892.14</v>
      </c>
      <c r="E229" s="84">
        <f t="shared" si="8"/>
        <v>3142892.14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ht="27" customHeight="1" x14ac:dyDescent="0.25">
      <c r="A230" s="71" t="s">
        <v>4704</v>
      </c>
      <c r="B230" s="63" t="s">
        <v>299</v>
      </c>
      <c r="C230" s="85">
        <f>1806238.8*3</f>
        <v>5418716.4000000004</v>
      </c>
      <c r="D230" s="84">
        <f t="shared" si="7"/>
        <v>5418716.4000000004</v>
      </c>
      <c r="E230" s="84">
        <f t="shared" si="8"/>
        <v>5418716.4000000004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ht="27" customHeight="1" x14ac:dyDescent="0.25">
      <c r="A231" s="71" t="s">
        <v>4705</v>
      </c>
      <c r="B231" s="63" t="s">
        <v>62</v>
      </c>
      <c r="C231" s="85">
        <v>3610164.61</v>
      </c>
      <c r="D231" s="84">
        <f t="shared" si="7"/>
        <v>3610164.61</v>
      </c>
      <c r="E231" s="84">
        <f t="shared" si="8"/>
        <v>3610164.61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ht="27" customHeight="1" x14ac:dyDescent="0.25">
      <c r="A232" s="64" t="s">
        <v>111</v>
      </c>
      <c r="B232" s="63" t="s">
        <v>63</v>
      </c>
      <c r="C232" s="85">
        <v>1051670</v>
      </c>
      <c r="D232" s="84">
        <f t="shared" si="7"/>
        <v>1051670</v>
      </c>
      <c r="E232" s="84">
        <f t="shared" si="8"/>
        <v>1051670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ht="27" customHeight="1" x14ac:dyDescent="0.25">
      <c r="A233" s="64" t="s">
        <v>258</v>
      </c>
      <c r="B233" s="63" t="s">
        <v>62</v>
      </c>
      <c r="C233" s="85">
        <v>1010040</v>
      </c>
      <c r="D233" s="84">
        <f t="shared" si="7"/>
        <v>1010040</v>
      </c>
      <c r="E233" s="84">
        <f t="shared" si="8"/>
        <v>1010040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27" customHeight="1" x14ac:dyDescent="0.25">
      <c r="A234" s="64" t="s">
        <v>109</v>
      </c>
      <c r="B234" s="63" t="s">
        <v>62</v>
      </c>
      <c r="C234" s="85">
        <v>885979.4</v>
      </c>
      <c r="D234" s="84">
        <f t="shared" si="7"/>
        <v>885979.4</v>
      </c>
      <c r="E234" s="84">
        <f t="shared" si="8"/>
        <v>885979.4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ht="27" customHeight="1" x14ac:dyDescent="0.25">
      <c r="A235" s="64" t="s">
        <v>110</v>
      </c>
      <c r="B235" s="63" t="s">
        <v>64</v>
      </c>
      <c r="C235" s="85">
        <v>134675.38</v>
      </c>
      <c r="D235" s="84">
        <f t="shared" si="7"/>
        <v>134675.38</v>
      </c>
      <c r="E235" s="84">
        <f t="shared" si="8"/>
        <v>134675.38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ht="27" customHeight="1" x14ac:dyDescent="0.25">
      <c r="A236" s="64" t="s">
        <v>259</v>
      </c>
      <c r="B236" s="63" t="s">
        <v>61</v>
      </c>
      <c r="C236" s="85">
        <v>550366.16</v>
      </c>
      <c r="D236" s="84">
        <f t="shared" si="7"/>
        <v>550366.16</v>
      </c>
      <c r="E236" s="84">
        <f t="shared" si="8"/>
        <v>550366.16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ht="27" customHeight="1" x14ac:dyDescent="0.25">
      <c r="A237" s="64" t="s">
        <v>260</v>
      </c>
      <c r="B237" s="63" t="s">
        <v>62</v>
      </c>
      <c r="C237" s="85">
        <v>969470</v>
      </c>
      <c r="D237" s="84">
        <f t="shared" si="7"/>
        <v>969470</v>
      </c>
      <c r="E237" s="84">
        <f t="shared" si="8"/>
        <v>969470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ht="27" customHeight="1" x14ac:dyDescent="0.25">
      <c r="A238" s="64" t="s">
        <v>4706</v>
      </c>
      <c r="B238" s="64" t="s">
        <v>163</v>
      </c>
      <c r="C238" s="85">
        <v>2734761.15</v>
      </c>
      <c r="D238" s="84">
        <f t="shared" si="7"/>
        <v>2734761.15</v>
      </c>
      <c r="E238" s="84">
        <f t="shared" si="8"/>
        <v>2734761.15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ht="27" customHeight="1" x14ac:dyDescent="0.25">
      <c r="A239" s="64" t="s">
        <v>114</v>
      </c>
      <c r="B239" s="63" t="s">
        <v>65</v>
      </c>
      <c r="C239" s="85">
        <v>359090</v>
      </c>
      <c r="D239" s="84">
        <f t="shared" si="7"/>
        <v>359090</v>
      </c>
      <c r="E239" s="84">
        <f t="shared" si="8"/>
        <v>359090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ht="27" customHeight="1" x14ac:dyDescent="0.25">
      <c r="A240" s="64" t="s">
        <v>69</v>
      </c>
      <c r="B240" s="63" t="s">
        <v>151</v>
      </c>
      <c r="C240" s="85">
        <v>314510</v>
      </c>
      <c r="D240" s="84">
        <f t="shared" si="7"/>
        <v>314510</v>
      </c>
      <c r="E240" s="84">
        <f t="shared" si="8"/>
        <v>314510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ht="27" customHeight="1" x14ac:dyDescent="0.25">
      <c r="A241" s="64" t="s">
        <v>261</v>
      </c>
      <c r="B241" s="64" t="s">
        <v>163</v>
      </c>
      <c r="C241" s="85">
        <v>1759120</v>
      </c>
      <c r="D241" s="84">
        <f t="shared" si="7"/>
        <v>1759120</v>
      </c>
      <c r="E241" s="84">
        <f t="shared" si="8"/>
        <v>1759120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ht="27" customHeight="1" x14ac:dyDescent="0.25">
      <c r="A242" s="64" t="s">
        <v>262</v>
      </c>
      <c r="B242" s="64" t="s">
        <v>152</v>
      </c>
      <c r="C242" s="85">
        <v>781237.88</v>
      </c>
      <c r="D242" s="84">
        <f t="shared" si="7"/>
        <v>781237.88</v>
      </c>
      <c r="E242" s="84">
        <f t="shared" si="8"/>
        <v>781237.88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ht="27" customHeight="1" x14ac:dyDescent="0.25">
      <c r="A243" s="64" t="s">
        <v>263</v>
      </c>
      <c r="B243" s="63" t="s">
        <v>65</v>
      </c>
      <c r="C243" s="85">
        <v>229396.68</v>
      </c>
      <c r="D243" s="84">
        <f t="shared" si="7"/>
        <v>229396.68</v>
      </c>
      <c r="E243" s="84">
        <f t="shared" si="8"/>
        <v>229396.68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ht="27" customHeight="1" x14ac:dyDescent="0.25">
      <c r="A244" s="64" t="s">
        <v>112</v>
      </c>
      <c r="B244" s="63" t="s">
        <v>62</v>
      </c>
      <c r="C244" s="85">
        <v>1993404</v>
      </c>
      <c r="D244" s="84">
        <f t="shared" si="7"/>
        <v>1993404</v>
      </c>
      <c r="E244" s="84">
        <f t="shared" si="8"/>
        <v>1993404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27" customHeight="1" x14ac:dyDescent="0.25">
      <c r="A245" s="64" t="s">
        <v>264</v>
      </c>
      <c r="B245" s="63" t="s">
        <v>152</v>
      </c>
      <c r="C245" s="85">
        <v>677653.94</v>
      </c>
      <c r="D245" s="84">
        <f t="shared" si="7"/>
        <v>677653.94</v>
      </c>
      <c r="E245" s="84">
        <f t="shared" si="8"/>
        <v>677653.94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ht="27" customHeight="1" x14ac:dyDescent="0.25">
      <c r="A246" s="64" t="s">
        <v>113</v>
      </c>
      <c r="B246" s="63" t="s">
        <v>64</v>
      </c>
      <c r="C246" s="85">
        <v>1427404.7</v>
      </c>
      <c r="D246" s="84">
        <f t="shared" si="7"/>
        <v>1427404.7</v>
      </c>
      <c r="E246" s="84">
        <f t="shared" si="8"/>
        <v>1427404.7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27" customHeight="1" x14ac:dyDescent="0.25">
      <c r="A247" s="64" t="s">
        <v>265</v>
      </c>
      <c r="B247" s="63" t="s">
        <v>65</v>
      </c>
      <c r="C247" s="85">
        <v>566089</v>
      </c>
      <c r="D247" s="84">
        <f t="shared" si="7"/>
        <v>566089</v>
      </c>
      <c r="E247" s="84">
        <f t="shared" si="8"/>
        <v>566089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27" customHeight="1" x14ac:dyDescent="0.25">
      <c r="A248" s="64" t="s">
        <v>108</v>
      </c>
      <c r="B248" s="63" t="s">
        <v>151</v>
      </c>
      <c r="C248" s="85">
        <v>338681</v>
      </c>
      <c r="D248" s="84">
        <f t="shared" si="7"/>
        <v>338681</v>
      </c>
      <c r="E248" s="84">
        <f t="shared" si="8"/>
        <v>338681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27" customHeight="1" x14ac:dyDescent="0.25">
      <c r="A249" s="64" t="s">
        <v>266</v>
      </c>
      <c r="B249" s="63" t="s">
        <v>65</v>
      </c>
      <c r="C249" s="85">
        <v>328864.82</v>
      </c>
      <c r="D249" s="84">
        <f t="shared" si="7"/>
        <v>328864.82</v>
      </c>
      <c r="E249" s="84">
        <f t="shared" si="8"/>
        <v>328864.82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27" customHeight="1" x14ac:dyDescent="0.25">
      <c r="A250" s="64" t="s">
        <v>267</v>
      </c>
      <c r="B250" s="63" t="s">
        <v>62</v>
      </c>
      <c r="C250" s="85">
        <v>1316770</v>
      </c>
      <c r="D250" s="84">
        <f t="shared" si="7"/>
        <v>1316770</v>
      </c>
      <c r="E250" s="84">
        <f t="shared" si="8"/>
        <v>1316770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ht="27" customHeight="1" x14ac:dyDescent="0.25">
      <c r="A251" s="64" t="s">
        <v>268</v>
      </c>
      <c r="B251" s="63" t="s">
        <v>4737</v>
      </c>
      <c r="C251" s="85">
        <v>592737</v>
      </c>
      <c r="D251" s="84">
        <f t="shared" si="7"/>
        <v>592737</v>
      </c>
      <c r="E251" s="84">
        <f t="shared" si="8"/>
        <v>592737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ht="27" customHeight="1" x14ac:dyDescent="0.25">
      <c r="A252" s="64" t="s">
        <v>269</v>
      </c>
      <c r="B252" s="63" t="s">
        <v>152</v>
      </c>
      <c r="C252" s="85">
        <v>273508.65999999997</v>
      </c>
      <c r="D252" s="84">
        <f t="shared" si="7"/>
        <v>273508.65999999997</v>
      </c>
      <c r="E252" s="84">
        <f t="shared" si="8"/>
        <v>273508.65999999997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ht="27" customHeight="1" x14ac:dyDescent="0.25">
      <c r="A253" s="64" t="s">
        <v>71</v>
      </c>
      <c r="B253" s="63" t="s">
        <v>151</v>
      </c>
      <c r="C253" s="85">
        <v>207375</v>
      </c>
      <c r="D253" s="84">
        <f t="shared" si="7"/>
        <v>207375</v>
      </c>
      <c r="E253" s="84">
        <f t="shared" si="8"/>
        <v>207375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ht="27" customHeight="1" x14ac:dyDescent="0.25">
      <c r="A254" s="64" t="s">
        <v>72</v>
      </c>
      <c r="B254" s="63" t="s">
        <v>151</v>
      </c>
      <c r="C254" s="85">
        <v>257099</v>
      </c>
      <c r="D254" s="84">
        <f t="shared" si="7"/>
        <v>257099</v>
      </c>
      <c r="E254" s="84">
        <f t="shared" si="8"/>
        <v>257099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27" customHeight="1" x14ac:dyDescent="0.25">
      <c r="A255" s="64" t="s">
        <v>270</v>
      </c>
      <c r="B255" s="63" t="s">
        <v>64</v>
      </c>
      <c r="C255" s="85">
        <v>313960</v>
      </c>
      <c r="D255" s="84">
        <f t="shared" si="7"/>
        <v>313960</v>
      </c>
      <c r="E255" s="84">
        <f t="shared" si="8"/>
        <v>313960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27" customHeight="1" x14ac:dyDescent="0.25">
      <c r="A256" s="64" t="s">
        <v>115</v>
      </c>
      <c r="B256" s="63" t="s">
        <v>152</v>
      </c>
      <c r="C256" s="85">
        <v>131273.82</v>
      </c>
      <c r="D256" s="84">
        <f t="shared" si="7"/>
        <v>131273.82</v>
      </c>
      <c r="E256" s="84">
        <f t="shared" si="8"/>
        <v>131273.82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ht="27" customHeight="1" x14ac:dyDescent="0.25">
      <c r="A257" s="64" t="s">
        <v>271</v>
      </c>
      <c r="B257" s="64" t="s">
        <v>152</v>
      </c>
      <c r="C257" s="85">
        <v>405900</v>
      </c>
      <c r="D257" s="84">
        <f t="shared" si="7"/>
        <v>405900</v>
      </c>
      <c r="E257" s="84">
        <f t="shared" si="8"/>
        <v>405900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ht="27" customHeight="1" x14ac:dyDescent="0.25">
      <c r="A258" s="64" t="s">
        <v>4707</v>
      </c>
      <c r="B258" s="63" t="s">
        <v>64</v>
      </c>
      <c r="C258" s="85">
        <v>87311.11</v>
      </c>
      <c r="D258" s="84">
        <f t="shared" si="7"/>
        <v>87311.11</v>
      </c>
      <c r="E258" s="84">
        <f t="shared" si="8"/>
        <v>87311.11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ht="27" customHeight="1" x14ac:dyDescent="0.25">
      <c r="A259" s="64" t="s">
        <v>106</v>
      </c>
      <c r="B259" s="64" t="s">
        <v>64</v>
      </c>
      <c r="C259" s="85">
        <v>280481.28000000003</v>
      </c>
      <c r="D259" s="84">
        <f t="shared" si="7"/>
        <v>280481.28000000003</v>
      </c>
      <c r="E259" s="84">
        <f t="shared" si="8"/>
        <v>280481.28000000003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1:15" ht="27" customHeight="1" x14ac:dyDescent="0.25">
      <c r="A260" s="64" t="s">
        <v>4708</v>
      </c>
      <c r="B260" s="63" t="s">
        <v>63</v>
      </c>
      <c r="C260" s="85">
        <v>772293.48</v>
      </c>
      <c r="D260" s="84">
        <f t="shared" si="7"/>
        <v>772293.48</v>
      </c>
      <c r="E260" s="84">
        <f t="shared" si="8"/>
        <v>772293.48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1:15" ht="27" customHeight="1" x14ac:dyDescent="0.25">
      <c r="A261" s="64" t="s">
        <v>272</v>
      </c>
      <c r="B261" s="64" t="s">
        <v>163</v>
      </c>
      <c r="C261" s="85">
        <v>1464444.9</v>
      </c>
      <c r="D261" s="84">
        <f t="shared" si="7"/>
        <v>1464444.9</v>
      </c>
      <c r="E261" s="84">
        <f t="shared" si="8"/>
        <v>1464444.9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1:15" ht="27" customHeight="1" x14ac:dyDescent="0.25">
      <c r="A262" s="64" t="s">
        <v>272</v>
      </c>
      <c r="B262" s="63" t="s">
        <v>152</v>
      </c>
      <c r="C262" s="85">
        <v>289268</v>
      </c>
      <c r="D262" s="84">
        <f t="shared" si="7"/>
        <v>289268</v>
      </c>
      <c r="E262" s="84">
        <f t="shared" si="8"/>
        <v>289268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ht="27" customHeight="1" x14ac:dyDescent="0.25">
      <c r="A263" s="64" t="s">
        <v>273</v>
      </c>
      <c r="B263" s="63" t="s">
        <v>65</v>
      </c>
      <c r="C263" s="85">
        <v>405900</v>
      </c>
      <c r="D263" s="84">
        <f t="shared" si="7"/>
        <v>405900</v>
      </c>
      <c r="E263" s="84">
        <f t="shared" si="8"/>
        <v>405900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ht="27" customHeight="1" x14ac:dyDescent="0.25">
      <c r="A264" s="64" t="s">
        <v>4709</v>
      </c>
      <c r="B264" s="63" t="s">
        <v>63</v>
      </c>
      <c r="C264" s="85">
        <v>1607770</v>
      </c>
      <c r="D264" s="84">
        <f t="shared" ref="D264:D327" si="9">C264</f>
        <v>1607770</v>
      </c>
      <c r="E264" s="84">
        <f t="shared" si="8"/>
        <v>1607770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ht="27" customHeight="1" x14ac:dyDescent="0.25">
      <c r="A265" s="64" t="s">
        <v>70</v>
      </c>
      <c r="B265" s="63" t="s">
        <v>61</v>
      </c>
      <c r="C265" s="85">
        <v>1159422.98</v>
      </c>
      <c r="D265" s="84">
        <f t="shared" si="9"/>
        <v>1159422.98</v>
      </c>
      <c r="E265" s="84">
        <f t="shared" si="8"/>
        <v>1159422.98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ht="27" customHeight="1" x14ac:dyDescent="0.25">
      <c r="A266" s="79" t="s">
        <v>4710</v>
      </c>
      <c r="B266" s="52" t="s">
        <v>63</v>
      </c>
      <c r="C266" s="85">
        <v>2251780</v>
      </c>
      <c r="D266" s="84">
        <f t="shared" si="9"/>
        <v>2251780</v>
      </c>
      <c r="E266" s="84">
        <f t="shared" si="8"/>
        <v>2251780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ht="27" customHeight="1" x14ac:dyDescent="0.25">
      <c r="A267" s="64" t="s">
        <v>274</v>
      </c>
      <c r="B267" s="63" t="s">
        <v>65</v>
      </c>
      <c r="C267" s="85">
        <v>653734.16</v>
      </c>
      <c r="D267" s="84">
        <f t="shared" si="9"/>
        <v>653734.16</v>
      </c>
      <c r="E267" s="84">
        <f t="shared" si="8"/>
        <v>653734.16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ht="27" customHeight="1" x14ac:dyDescent="0.25">
      <c r="A268" s="64" t="s">
        <v>275</v>
      </c>
      <c r="B268" s="63" t="s">
        <v>152</v>
      </c>
      <c r="C268" s="85">
        <v>260660</v>
      </c>
      <c r="D268" s="84">
        <f t="shared" si="9"/>
        <v>260660</v>
      </c>
      <c r="E268" s="84">
        <f t="shared" si="8"/>
        <v>260660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ht="27" customHeight="1" x14ac:dyDescent="0.25">
      <c r="A269" s="64" t="s">
        <v>4711</v>
      </c>
      <c r="B269" s="63" t="s">
        <v>152</v>
      </c>
      <c r="C269" s="85">
        <v>1027370.54</v>
      </c>
      <c r="D269" s="84">
        <f t="shared" si="9"/>
        <v>1027370.54</v>
      </c>
      <c r="E269" s="84">
        <f t="shared" si="8"/>
        <v>1027370.54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ht="27" customHeight="1" x14ac:dyDescent="0.25">
      <c r="A270" s="64" t="s">
        <v>276</v>
      </c>
      <c r="B270" s="63" t="s">
        <v>152</v>
      </c>
      <c r="C270" s="85">
        <v>436188.18</v>
      </c>
      <c r="D270" s="84">
        <f t="shared" si="9"/>
        <v>436188.18</v>
      </c>
      <c r="E270" s="84">
        <f t="shared" si="8"/>
        <v>436188.18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ht="27" customHeight="1" x14ac:dyDescent="0.25">
      <c r="A271" s="64" t="s">
        <v>116</v>
      </c>
      <c r="B271" s="63" t="s">
        <v>65</v>
      </c>
      <c r="C271" s="85">
        <v>301440</v>
      </c>
      <c r="D271" s="84">
        <f t="shared" si="9"/>
        <v>301440</v>
      </c>
      <c r="E271" s="84">
        <f t="shared" si="8"/>
        <v>301440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ht="27" customHeight="1" x14ac:dyDescent="0.25">
      <c r="A272" s="64" t="s">
        <v>277</v>
      </c>
      <c r="B272" s="63" t="s">
        <v>152</v>
      </c>
      <c r="C272" s="85">
        <v>489366.06</v>
      </c>
      <c r="D272" s="84">
        <f t="shared" si="9"/>
        <v>489366.06</v>
      </c>
      <c r="E272" s="84">
        <f t="shared" ref="E272:E335" si="10">C272</f>
        <v>489366.06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ht="27" customHeight="1" x14ac:dyDescent="0.25">
      <c r="A273" s="64" t="s">
        <v>278</v>
      </c>
      <c r="B273" s="63" t="s">
        <v>152</v>
      </c>
      <c r="C273" s="85">
        <v>425747.54</v>
      </c>
      <c r="D273" s="84">
        <f t="shared" si="9"/>
        <v>425747.54</v>
      </c>
      <c r="E273" s="84">
        <f t="shared" si="10"/>
        <v>425747.54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ht="27" customHeight="1" x14ac:dyDescent="0.25">
      <c r="A274" s="64" t="s">
        <v>73</v>
      </c>
      <c r="B274" s="63" t="s">
        <v>64</v>
      </c>
      <c r="C274" s="85">
        <v>267570</v>
      </c>
      <c r="D274" s="84">
        <f t="shared" si="9"/>
        <v>267570</v>
      </c>
      <c r="E274" s="84">
        <f t="shared" si="10"/>
        <v>267570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1:15" ht="27" customHeight="1" x14ac:dyDescent="0.25">
      <c r="A275" s="64" t="s">
        <v>107</v>
      </c>
      <c r="B275" s="63" t="s">
        <v>151</v>
      </c>
      <c r="C275" s="85">
        <v>614702.12</v>
      </c>
      <c r="D275" s="84">
        <f t="shared" si="9"/>
        <v>614702.12</v>
      </c>
      <c r="E275" s="84">
        <f t="shared" si="10"/>
        <v>614702.12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ht="27" customHeight="1" x14ac:dyDescent="0.25">
      <c r="A276" s="64" t="s">
        <v>74</v>
      </c>
      <c r="B276" s="63" t="s">
        <v>151</v>
      </c>
      <c r="C276" s="85">
        <v>176320</v>
      </c>
      <c r="D276" s="84">
        <f t="shared" si="9"/>
        <v>176320</v>
      </c>
      <c r="E276" s="84">
        <f t="shared" si="10"/>
        <v>176320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ht="27" customHeight="1" x14ac:dyDescent="0.25">
      <c r="A277" s="64" t="s">
        <v>279</v>
      </c>
      <c r="B277" s="63" t="s">
        <v>64</v>
      </c>
      <c r="C277" s="85">
        <v>44377</v>
      </c>
      <c r="D277" s="84">
        <f t="shared" si="9"/>
        <v>44377</v>
      </c>
      <c r="E277" s="84">
        <f t="shared" si="10"/>
        <v>44377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ht="27" customHeight="1" x14ac:dyDescent="0.25">
      <c r="A278" s="64" t="s">
        <v>4712</v>
      </c>
      <c r="B278" s="63" t="s">
        <v>63</v>
      </c>
      <c r="C278" s="85">
        <v>686672.68</v>
      </c>
      <c r="D278" s="84">
        <f t="shared" si="9"/>
        <v>686672.68</v>
      </c>
      <c r="E278" s="84">
        <f t="shared" si="10"/>
        <v>686672.68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ht="27" customHeight="1" x14ac:dyDescent="0.25">
      <c r="A279" s="64" t="s">
        <v>4713</v>
      </c>
      <c r="B279" s="63" t="s">
        <v>62</v>
      </c>
      <c r="C279" s="85">
        <v>2753845</v>
      </c>
      <c r="D279" s="84">
        <f t="shared" si="9"/>
        <v>2753845</v>
      </c>
      <c r="E279" s="84">
        <f t="shared" si="10"/>
        <v>2753845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ht="27" customHeight="1" x14ac:dyDescent="0.25">
      <c r="A280" s="64" t="s">
        <v>280</v>
      </c>
      <c r="B280" s="63" t="s">
        <v>61</v>
      </c>
      <c r="C280" s="85">
        <v>337956.47</v>
      </c>
      <c r="D280" s="84">
        <f t="shared" si="9"/>
        <v>337956.47</v>
      </c>
      <c r="E280" s="84">
        <f t="shared" si="10"/>
        <v>337956.47</v>
      </c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ht="27" customHeight="1" x14ac:dyDescent="0.25">
      <c r="A281" s="64" t="s">
        <v>4714</v>
      </c>
      <c r="B281" s="63" t="s">
        <v>64</v>
      </c>
      <c r="C281" s="85">
        <v>319510</v>
      </c>
      <c r="D281" s="84">
        <f t="shared" si="9"/>
        <v>319510</v>
      </c>
      <c r="E281" s="84">
        <f t="shared" si="10"/>
        <v>319510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ht="27" customHeight="1" x14ac:dyDescent="0.25">
      <c r="A282" s="64" t="s">
        <v>281</v>
      </c>
      <c r="B282" s="63" t="s">
        <v>62</v>
      </c>
      <c r="C282" s="85">
        <v>2238196</v>
      </c>
      <c r="D282" s="84">
        <f t="shared" si="9"/>
        <v>2238196</v>
      </c>
      <c r="E282" s="84">
        <f t="shared" si="10"/>
        <v>2238196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ht="27" customHeight="1" x14ac:dyDescent="0.25">
      <c r="A283" s="64" t="s">
        <v>282</v>
      </c>
      <c r="B283" s="63" t="s">
        <v>64</v>
      </c>
      <c r="C283" s="85">
        <v>509980</v>
      </c>
      <c r="D283" s="84">
        <f t="shared" si="9"/>
        <v>509980</v>
      </c>
      <c r="E283" s="84">
        <f t="shared" si="10"/>
        <v>509980</v>
      </c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ht="27" customHeight="1" x14ac:dyDescent="0.25">
      <c r="A284" s="64" t="s">
        <v>4715</v>
      </c>
      <c r="B284" s="63" t="s">
        <v>4737</v>
      </c>
      <c r="C284" s="85">
        <v>494104</v>
      </c>
      <c r="D284" s="84">
        <f t="shared" si="9"/>
        <v>494104</v>
      </c>
      <c r="E284" s="84">
        <f t="shared" si="10"/>
        <v>494104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ht="27" customHeight="1" x14ac:dyDescent="0.25">
      <c r="A285" s="64" t="s">
        <v>283</v>
      </c>
      <c r="B285" s="64" t="s">
        <v>163</v>
      </c>
      <c r="C285" s="85">
        <v>710500.4</v>
      </c>
      <c r="D285" s="84">
        <f t="shared" si="9"/>
        <v>710500.4</v>
      </c>
      <c r="E285" s="84">
        <f t="shared" si="10"/>
        <v>710500.4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ht="27" customHeight="1" x14ac:dyDescent="0.25">
      <c r="A286" s="64" t="s">
        <v>284</v>
      </c>
      <c r="B286" s="63" t="s">
        <v>64</v>
      </c>
      <c r="C286" s="85">
        <v>179221.94</v>
      </c>
      <c r="D286" s="84">
        <f t="shared" si="9"/>
        <v>179221.94</v>
      </c>
      <c r="E286" s="84">
        <f t="shared" si="10"/>
        <v>179221.94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ht="27" customHeight="1" x14ac:dyDescent="0.25">
      <c r="A287" s="64" t="s">
        <v>284</v>
      </c>
      <c r="B287" s="63" t="s">
        <v>63</v>
      </c>
      <c r="C287" s="85">
        <v>845962</v>
      </c>
      <c r="D287" s="84">
        <f t="shared" si="9"/>
        <v>845962</v>
      </c>
      <c r="E287" s="84">
        <f t="shared" si="10"/>
        <v>845962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ht="27" customHeight="1" x14ac:dyDescent="0.25">
      <c r="A288" s="64" t="s">
        <v>4716</v>
      </c>
      <c r="B288" s="64" t="s">
        <v>163</v>
      </c>
      <c r="C288" s="85">
        <v>2276800</v>
      </c>
      <c r="D288" s="84">
        <f t="shared" si="9"/>
        <v>2276800</v>
      </c>
      <c r="E288" s="84">
        <f t="shared" si="10"/>
        <v>2276800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ht="27" customHeight="1" x14ac:dyDescent="0.25">
      <c r="A289" s="64" t="s">
        <v>4717</v>
      </c>
      <c r="B289" s="63" t="s">
        <v>152</v>
      </c>
      <c r="C289" s="85">
        <v>1136574.82</v>
      </c>
      <c r="D289" s="84">
        <f t="shared" si="9"/>
        <v>1136574.82</v>
      </c>
      <c r="E289" s="84">
        <f t="shared" si="10"/>
        <v>1136574.82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ht="27" customHeight="1" x14ac:dyDescent="0.25">
      <c r="A290" s="64" t="s">
        <v>285</v>
      </c>
      <c r="B290" s="64" t="s">
        <v>65</v>
      </c>
      <c r="C290" s="85">
        <v>647430</v>
      </c>
      <c r="D290" s="84">
        <f t="shared" si="9"/>
        <v>647430</v>
      </c>
      <c r="E290" s="84">
        <f t="shared" si="10"/>
        <v>647430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ht="27" customHeight="1" x14ac:dyDescent="0.25">
      <c r="A291" s="64" t="s">
        <v>286</v>
      </c>
      <c r="B291" s="63" t="s">
        <v>63</v>
      </c>
      <c r="C291" s="85">
        <v>1754921</v>
      </c>
      <c r="D291" s="84">
        <f t="shared" si="9"/>
        <v>1754921</v>
      </c>
      <c r="E291" s="84">
        <f t="shared" si="10"/>
        <v>1754921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ht="27" customHeight="1" x14ac:dyDescent="0.25">
      <c r="A292" s="64" t="s">
        <v>4718</v>
      </c>
      <c r="B292" s="63" t="s">
        <v>63</v>
      </c>
      <c r="C292" s="85">
        <v>1608539.96</v>
      </c>
      <c r="D292" s="84">
        <f t="shared" si="9"/>
        <v>1608539.96</v>
      </c>
      <c r="E292" s="84">
        <f t="shared" si="10"/>
        <v>1608539.96</v>
      </c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1:15" ht="27" customHeight="1" x14ac:dyDescent="0.25">
      <c r="A293" s="80" t="s">
        <v>4719</v>
      </c>
      <c r="B293" s="63" t="s">
        <v>152</v>
      </c>
      <c r="C293" s="86">
        <v>153488.89000000001</v>
      </c>
      <c r="D293" s="84">
        <f t="shared" si="9"/>
        <v>153488.89000000001</v>
      </c>
      <c r="E293" s="84">
        <f t="shared" si="10"/>
        <v>153488.89000000001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1:15" ht="27" customHeight="1" x14ac:dyDescent="0.25">
      <c r="A294" s="64" t="s">
        <v>4720</v>
      </c>
      <c r="B294" s="63" t="s">
        <v>62</v>
      </c>
      <c r="C294" s="85">
        <v>1794042.5</v>
      </c>
      <c r="D294" s="84">
        <f t="shared" si="9"/>
        <v>1794042.5</v>
      </c>
      <c r="E294" s="84">
        <f t="shared" si="10"/>
        <v>1794042.5</v>
      </c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1:15" ht="27" customHeight="1" x14ac:dyDescent="0.25">
      <c r="A295" s="64" t="s">
        <v>4720</v>
      </c>
      <c r="B295" s="64" t="s">
        <v>64</v>
      </c>
      <c r="C295" s="85">
        <v>830455.68</v>
      </c>
      <c r="D295" s="84">
        <f t="shared" si="9"/>
        <v>830455.68</v>
      </c>
      <c r="E295" s="84">
        <f t="shared" si="10"/>
        <v>830455.68</v>
      </c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1:15" ht="27" customHeight="1" x14ac:dyDescent="0.25">
      <c r="A296" s="69" t="s">
        <v>4720</v>
      </c>
      <c r="B296" s="69" t="s">
        <v>151</v>
      </c>
      <c r="C296" s="85">
        <v>1561770.32</v>
      </c>
      <c r="D296" s="84">
        <f t="shared" si="9"/>
        <v>1561770.32</v>
      </c>
      <c r="E296" s="84">
        <f t="shared" si="10"/>
        <v>1561770.32</v>
      </c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1:15" ht="27" customHeight="1" x14ac:dyDescent="0.25">
      <c r="A297" s="64" t="s">
        <v>4721</v>
      </c>
      <c r="B297" s="63" t="s">
        <v>63</v>
      </c>
      <c r="C297" s="85">
        <v>3562059.95</v>
      </c>
      <c r="D297" s="84">
        <f t="shared" si="9"/>
        <v>3562059.95</v>
      </c>
      <c r="E297" s="84">
        <f t="shared" si="10"/>
        <v>3562059.95</v>
      </c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1:15" ht="27" customHeight="1" x14ac:dyDescent="0.25">
      <c r="A298" s="64" t="s">
        <v>287</v>
      </c>
      <c r="B298" s="64" t="s">
        <v>163</v>
      </c>
      <c r="C298" s="85">
        <v>2178260.2400000002</v>
      </c>
      <c r="D298" s="84">
        <f t="shared" si="9"/>
        <v>2178260.2400000002</v>
      </c>
      <c r="E298" s="84">
        <f t="shared" si="10"/>
        <v>2178260.2400000002</v>
      </c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1:15" ht="27" customHeight="1" x14ac:dyDescent="0.25">
      <c r="A299" s="64" t="s">
        <v>4722</v>
      </c>
      <c r="B299" s="63" t="s">
        <v>63</v>
      </c>
      <c r="C299" s="85">
        <v>1766556.67</v>
      </c>
      <c r="D299" s="84">
        <f t="shared" si="9"/>
        <v>1766556.67</v>
      </c>
      <c r="E299" s="84">
        <f t="shared" si="10"/>
        <v>1766556.67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1:15" ht="27" customHeight="1" x14ac:dyDescent="0.25">
      <c r="A300" s="64" t="s">
        <v>4723</v>
      </c>
      <c r="B300" s="63" t="s">
        <v>63</v>
      </c>
      <c r="C300" s="85">
        <v>475400.83</v>
      </c>
      <c r="D300" s="84">
        <f t="shared" si="9"/>
        <v>475400.83</v>
      </c>
      <c r="E300" s="84">
        <f t="shared" si="10"/>
        <v>475400.83</v>
      </c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1:15" ht="27" customHeight="1" x14ac:dyDescent="0.25">
      <c r="A301" s="64" t="s">
        <v>4724</v>
      </c>
      <c r="B301" s="63" t="s">
        <v>62</v>
      </c>
      <c r="C301" s="85">
        <v>1445900.02</v>
      </c>
      <c r="D301" s="84">
        <f t="shared" si="9"/>
        <v>1445900.02</v>
      </c>
      <c r="E301" s="84">
        <f t="shared" si="10"/>
        <v>1445900.02</v>
      </c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1:15" ht="27" customHeight="1" x14ac:dyDescent="0.25">
      <c r="A302" s="62" t="s">
        <v>126</v>
      </c>
      <c r="B302" s="63" t="s">
        <v>62</v>
      </c>
      <c r="C302" s="85">
        <v>730292.55</v>
      </c>
      <c r="D302" s="84">
        <f t="shared" si="9"/>
        <v>730292.55</v>
      </c>
      <c r="E302" s="84">
        <f t="shared" si="10"/>
        <v>730292.55</v>
      </c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1:15" ht="27" customHeight="1" x14ac:dyDescent="0.25">
      <c r="A303" s="64" t="s">
        <v>288</v>
      </c>
      <c r="B303" s="63" t="s">
        <v>62</v>
      </c>
      <c r="C303" s="85">
        <v>2534527.9</v>
      </c>
      <c r="D303" s="84">
        <f t="shared" si="9"/>
        <v>2534527.9</v>
      </c>
      <c r="E303" s="84">
        <f t="shared" si="10"/>
        <v>2534527.9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1:15" ht="27" customHeight="1" x14ac:dyDescent="0.25">
      <c r="A304" s="64" t="s">
        <v>289</v>
      </c>
      <c r="B304" s="63" t="s">
        <v>62</v>
      </c>
      <c r="C304" s="85">
        <v>1932370.38</v>
      </c>
      <c r="D304" s="84">
        <f t="shared" si="9"/>
        <v>1932370.38</v>
      </c>
      <c r="E304" s="84">
        <f t="shared" si="10"/>
        <v>1932370.38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1:15" ht="27" customHeight="1" x14ac:dyDescent="0.25">
      <c r="A305" s="64" t="s">
        <v>290</v>
      </c>
      <c r="B305" s="63" t="s">
        <v>65</v>
      </c>
      <c r="C305" s="85">
        <v>133342.35999999999</v>
      </c>
      <c r="D305" s="84">
        <f t="shared" si="9"/>
        <v>133342.35999999999</v>
      </c>
      <c r="E305" s="84">
        <f t="shared" si="10"/>
        <v>133342.35999999999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1:15" ht="27" customHeight="1" x14ac:dyDescent="0.25">
      <c r="A306" s="64" t="s">
        <v>291</v>
      </c>
      <c r="B306" s="63" t="s">
        <v>65</v>
      </c>
      <c r="C306" s="85">
        <v>148238.68</v>
      </c>
      <c r="D306" s="84">
        <f t="shared" si="9"/>
        <v>148238.68</v>
      </c>
      <c r="E306" s="84">
        <f t="shared" si="10"/>
        <v>148238.68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1:15" ht="27" customHeight="1" x14ac:dyDescent="0.25">
      <c r="A307" s="64" t="s">
        <v>4725</v>
      </c>
      <c r="B307" s="63" t="s">
        <v>62</v>
      </c>
      <c r="C307" s="85">
        <v>970522.86</v>
      </c>
      <c r="D307" s="84">
        <f t="shared" si="9"/>
        <v>970522.86</v>
      </c>
      <c r="E307" s="84">
        <f t="shared" si="10"/>
        <v>970522.86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1:15" ht="27" customHeight="1" x14ac:dyDescent="0.25">
      <c r="A308" s="64" t="s">
        <v>4726</v>
      </c>
      <c r="B308" s="63" t="s">
        <v>61</v>
      </c>
      <c r="C308" s="85">
        <f>76491.35+1741911.03</f>
        <v>1818402.3800000001</v>
      </c>
      <c r="D308" s="84">
        <f t="shared" si="9"/>
        <v>1818402.3800000001</v>
      </c>
      <c r="E308" s="84">
        <f t="shared" si="10"/>
        <v>1818402.3800000001</v>
      </c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1:15" ht="27" customHeight="1" x14ac:dyDescent="0.25">
      <c r="A309" s="64" t="s">
        <v>75</v>
      </c>
      <c r="B309" s="64" t="s">
        <v>163</v>
      </c>
      <c r="C309" s="85">
        <v>1333391.54</v>
      </c>
      <c r="D309" s="84">
        <f t="shared" si="9"/>
        <v>1333391.54</v>
      </c>
      <c r="E309" s="84">
        <f t="shared" si="10"/>
        <v>1333391.54</v>
      </c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1:15" ht="27" customHeight="1" x14ac:dyDescent="0.25">
      <c r="A310" s="62" t="s">
        <v>4727</v>
      </c>
      <c r="B310" s="63" t="s">
        <v>62</v>
      </c>
      <c r="C310" s="85">
        <v>961190.9</v>
      </c>
      <c r="D310" s="84">
        <f t="shared" si="9"/>
        <v>961190.9</v>
      </c>
      <c r="E310" s="84">
        <f t="shared" si="10"/>
        <v>961190.9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1:15" ht="27" customHeight="1" x14ac:dyDescent="0.25">
      <c r="A311" s="64" t="s">
        <v>4728</v>
      </c>
      <c r="B311" s="63" t="s">
        <v>62</v>
      </c>
      <c r="C311" s="85">
        <v>2137957.04</v>
      </c>
      <c r="D311" s="84">
        <f t="shared" si="9"/>
        <v>2137957.04</v>
      </c>
      <c r="E311" s="84">
        <f t="shared" si="10"/>
        <v>2137957.04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1:15" ht="27" customHeight="1" x14ac:dyDescent="0.25">
      <c r="A312" s="79" t="s">
        <v>4729</v>
      </c>
      <c r="B312" s="52" t="s">
        <v>62</v>
      </c>
      <c r="C312" s="85">
        <v>1875592.91</v>
      </c>
      <c r="D312" s="84">
        <f t="shared" si="9"/>
        <v>1875592.91</v>
      </c>
      <c r="E312" s="84">
        <f t="shared" si="10"/>
        <v>1875592.91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1:15" ht="27" customHeight="1" x14ac:dyDescent="0.25">
      <c r="A313" s="64" t="s">
        <v>4730</v>
      </c>
      <c r="B313" s="64" t="s">
        <v>163</v>
      </c>
      <c r="C313" s="87">
        <v>1489026.25</v>
      </c>
      <c r="D313" s="84">
        <f t="shared" si="9"/>
        <v>1489026.25</v>
      </c>
      <c r="E313" s="84">
        <f t="shared" si="10"/>
        <v>1489026.25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1:15" ht="27" customHeight="1" x14ac:dyDescent="0.25">
      <c r="A314" s="64" t="s">
        <v>4731</v>
      </c>
      <c r="B314" s="63" t="s">
        <v>4740</v>
      </c>
      <c r="C314" s="85">
        <v>117491.91</v>
      </c>
      <c r="D314" s="84">
        <f t="shared" si="9"/>
        <v>117491.91</v>
      </c>
      <c r="E314" s="84">
        <f t="shared" si="10"/>
        <v>117491.91</v>
      </c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1:15" ht="27" customHeight="1" x14ac:dyDescent="0.25">
      <c r="A315" s="64" t="s">
        <v>4732</v>
      </c>
      <c r="B315" s="64" t="s">
        <v>163</v>
      </c>
      <c r="C315" s="85">
        <v>551628.76</v>
      </c>
      <c r="D315" s="84">
        <f t="shared" si="9"/>
        <v>551628.76</v>
      </c>
      <c r="E315" s="84">
        <f t="shared" si="10"/>
        <v>551628.76</v>
      </c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1:15" ht="27" customHeight="1" x14ac:dyDescent="0.25">
      <c r="A316" s="64" t="s">
        <v>292</v>
      </c>
      <c r="B316" s="63" t="s">
        <v>64</v>
      </c>
      <c r="C316" s="85">
        <v>259614.16</v>
      </c>
      <c r="D316" s="84">
        <f t="shared" si="9"/>
        <v>259614.16</v>
      </c>
      <c r="E316" s="84">
        <f t="shared" si="10"/>
        <v>259614.16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1:15" ht="27" customHeight="1" x14ac:dyDescent="0.25">
      <c r="A317" s="64" t="s">
        <v>85</v>
      </c>
      <c r="B317" s="63" t="s">
        <v>64</v>
      </c>
      <c r="C317" s="85">
        <v>235511.55</v>
      </c>
      <c r="D317" s="84">
        <f t="shared" si="9"/>
        <v>235511.55</v>
      </c>
      <c r="E317" s="84">
        <f t="shared" si="10"/>
        <v>235511.55</v>
      </c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1:15" ht="27" customHeight="1" x14ac:dyDescent="0.25">
      <c r="A318" s="64" t="s">
        <v>4733</v>
      </c>
      <c r="B318" s="64" t="s">
        <v>163</v>
      </c>
      <c r="C318" s="85">
        <v>827246</v>
      </c>
      <c r="D318" s="84">
        <f t="shared" si="9"/>
        <v>827246</v>
      </c>
      <c r="E318" s="84">
        <f t="shared" si="10"/>
        <v>827246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1:15" ht="27" customHeight="1" x14ac:dyDescent="0.25">
      <c r="A319" s="64" t="s">
        <v>146</v>
      </c>
      <c r="B319" s="63" t="s">
        <v>62</v>
      </c>
      <c r="C319" s="85">
        <v>973350.14</v>
      </c>
      <c r="D319" s="84">
        <f t="shared" si="9"/>
        <v>973350.14</v>
      </c>
      <c r="E319" s="84">
        <f t="shared" si="10"/>
        <v>973350.14</v>
      </c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1:15" ht="27" customHeight="1" x14ac:dyDescent="0.25">
      <c r="A320" s="64" t="s">
        <v>293</v>
      </c>
      <c r="B320" s="63" t="s">
        <v>151</v>
      </c>
      <c r="C320" s="85">
        <f>487171.26-C321</f>
        <v>470716.99691618001</v>
      </c>
      <c r="D320" s="84">
        <f t="shared" si="9"/>
        <v>470716.99691618001</v>
      </c>
      <c r="E320" s="84">
        <f t="shared" si="10"/>
        <v>470716.99691618001</v>
      </c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1:15" ht="27" customHeight="1" x14ac:dyDescent="0.25">
      <c r="A321" s="64" t="s">
        <v>293</v>
      </c>
      <c r="B321" s="63" t="s">
        <v>4741</v>
      </c>
      <c r="C321" s="85">
        <f>27722*1.003*1.003*1.18*0.5</f>
        <v>16454.263083819998</v>
      </c>
      <c r="D321" s="84">
        <f t="shared" si="9"/>
        <v>16454.263083819998</v>
      </c>
      <c r="E321" s="84">
        <f t="shared" si="10"/>
        <v>16454.263083819998</v>
      </c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1:15" ht="27" customHeight="1" x14ac:dyDescent="0.25">
      <c r="A322" s="64" t="s">
        <v>150</v>
      </c>
      <c r="B322" s="64" t="s">
        <v>163</v>
      </c>
      <c r="C322" s="85">
        <v>969152.18</v>
      </c>
      <c r="D322" s="84">
        <f t="shared" si="9"/>
        <v>969152.18</v>
      </c>
      <c r="E322" s="84">
        <f t="shared" si="10"/>
        <v>969152.18</v>
      </c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1:15" ht="27" customHeight="1" x14ac:dyDescent="0.25">
      <c r="A323" s="79" t="s">
        <v>150</v>
      </c>
      <c r="B323" s="52" t="s">
        <v>62</v>
      </c>
      <c r="C323" s="85">
        <v>1267481.6599999999</v>
      </c>
      <c r="D323" s="84">
        <f t="shared" si="9"/>
        <v>1267481.6599999999</v>
      </c>
      <c r="E323" s="84">
        <f t="shared" si="10"/>
        <v>1267481.6599999999</v>
      </c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1:15" ht="27" customHeight="1" x14ac:dyDescent="0.25">
      <c r="A324" s="62" t="s">
        <v>76</v>
      </c>
      <c r="B324" s="63" t="s">
        <v>64</v>
      </c>
      <c r="C324" s="85">
        <v>126558.54</v>
      </c>
      <c r="D324" s="84">
        <f t="shared" si="9"/>
        <v>126558.54</v>
      </c>
      <c r="E324" s="84">
        <f t="shared" si="10"/>
        <v>126558.54</v>
      </c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1:15" ht="27" customHeight="1" x14ac:dyDescent="0.25">
      <c r="A325" s="62" t="s">
        <v>77</v>
      </c>
      <c r="B325" s="63" t="s">
        <v>64</v>
      </c>
      <c r="C325" s="85">
        <v>286446.18</v>
      </c>
      <c r="D325" s="84">
        <f t="shared" si="9"/>
        <v>286446.18</v>
      </c>
      <c r="E325" s="84">
        <f t="shared" si="10"/>
        <v>286446.18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1:15" ht="27" customHeight="1" x14ac:dyDescent="0.25">
      <c r="A326" s="64" t="s">
        <v>4734</v>
      </c>
      <c r="B326" s="63" t="s">
        <v>62</v>
      </c>
      <c r="C326" s="85">
        <v>1853616.6</v>
      </c>
      <c r="D326" s="84">
        <f t="shared" si="9"/>
        <v>1853616.6</v>
      </c>
      <c r="E326" s="84">
        <f t="shared" si="10"/>
        <v>1853616.6</v>
      </c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1:15" ht="27" customHeight="1" x14ac:dyDescent="0.25">
      <c r="A327" s="64" t="s">
        <v>294</v>
      </c>
      <c r="B327" s="63" t="s">
        <v>152</v>
      </c>
      <c r="C327" s="85">
        <v>116057.72</v>
      </c>
      <c r="D327" s="84">
        <f t="shared" si="9"/>
        <v>116057.72</v>
      </c>
      <c r="E327" s="84">
        <f t="shared" si="10"/>
        <v>116057.72</v>
      </c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1:15" ht="27" customHeight="1" x14ac:dyDescent="0.25">
      <c r="A328" s="64" t="s">
        <v>4735</v>
      </c>
      <c r="B328" s="63" t="s">
        <v>62</v>
      </c>
      <c r="C328" s="85">
        <v>1025673.2</v>
      </c>
      <c r="D328" s="84">
        <f t="shared" ref="D328:D345" si="11">C328</f>
        <v>1025673.2</v>
      </c>
      <c r="E328" s="84">
        <f t="shared" si="10"/>
        <v>1025673.2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1:15" ht="27" customHeight="1" x14ac:dyDescent="0.25">
      <c r="A329" s="64" t="s">
        <v>147</v>
      </c>
      <c r="B329" s="64" t="s">
        <v>163</v>
      </c>
      <c r="C329" s="85">
        <v>888329.96</v>
      </c>
      <c r="D329" s="84">
        <f t="shared" si="11"/>
        <v>888329.96</v>
      </c>
      <c r="E329" s="84">
        <f t="shared" si="10"/>
        <v>888329.96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1:15" ht="27" customHeight="1" x14ac:dyDescent="0.25">
      <c r="A330" s="64" t="s">
        <v>148</v>
      </c>
      <c r="B330" s="63" t="s">
        <v>62</v>
      </c>
      <c r="C330" s="85">
        <v>1370616.02</v>
      </c>
      <c r="D330" s="84">
        <f t="shared" si="11"/>
        <v>1370616.02</v>
      </c>
      <c r="E330" s="84">
        <f t="shared" si="10"/>
        <v>1370616.02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1:15" ht="27" customHeight="1" x14ac:dyDescent="0.25">
      <c r="A331" s="64" t="s">
        <v>149</v>
      </c>
      <c r="B331" s="63" t="s">
        <v>62</v>
      </c>
      <c r="C331" s="85">
        <v>1374139.5</v>
      </c>
      <c r="D331" s="84">
        <f t="shared" si="11"/>
        <v>1374139.5</v>
      </c>
      <c r="E331" s="84">
        <f t="shared" si="10"/>
        <v>1374139.5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1:15" ht="27" customHeight="1" x14ac:dyDescent="0.25">
      <c r="A332" s="64" t="s">
        <v>86</v>
      </c>
      <c r="B332" s="63" t="s">
        <v>62</v>
      </c>
      <c r="C332" s="85">
        <v>1403699</v>
      </c>
      <c r="D332" s="84">
        <f t="shared" si="11"/>
        <v>1403699</v>
      </c>
      <c r="E332" s="84">
        <f t="shared" si="10"/>
        <v>1403699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1:15" ht="27" customHeight="1" x14ac:dyDescent="0.25">
      <c r="A333" s="64" t="s">
        <v>87</v>
      </c>
      <c r="B333" s="63" t="s">
        <v>65</v>
      </c>
      <c r="C333" s="85">
        <v>169485.76</v>
      </c>
      <c r="D333" s="84">
        <f t="shared" si="11"/>
        <v>169485.76</v>
      </c>
      <c r="E333" s="84">
        <f t="shared" si="10"/>
        <v>169485.76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1:15" ht="27" customHeight="1" x14ac:dyDescent="0.25">
      <c r="A334" s="64" t="s">
        <v>295</v>
      </c>
      <c r="B334" s="63" t="s">
        <v>154</v>
      </c>
      <c r="C334" s="85">
        <v>108097.42</v>
      </c>
      <c r="D334" s="84">
        <f t="shared" si="11"/>
        <v>108097.42</v>
      </c>
      <c r="E334" s="84">
        <f t="shared" si="10"/>
        <v>108097.42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1:15" ht="27" customHeight="1" x14ac:dyDescent="0.25">
      <c r="A335" s="62" t="s">
        <v>125</v>
      </c>
      <c r="B335" s="63" t="s">
        <v>62</v>
      </c>
      <c r="C335" s="85">
        <v>833800.05</v>
      </c>
      <c r="D335" s="84">
        <f t="shared" si="11"/>
        <v>833800.05</v>
      </c>
      <c r="E335" s="84">
        <f t="shared" si="10"/>
        <v>833800.05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1:15" ht="27" customHeight="1" x14ac:dyDescent="0.25">
      <c r="A336" s="62" t="s">
        <v>124</v>
      </c>
      <c r="B336" s="63" t="s">
        <v>62</v>
      </c>
      <c r="C336" s="85">
        <v>842736.05</v>
      </c>
      <c r="D336" s="84">
        <f t="shared" si="11"/>
        <v>842736.05</v>
      </c>
      <c r="E336" s="84">
        <f t="shared" ref="E336:E345" si="12">C336</f>
        <v>842736.05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1:16" ht="27" customHeight="1" x14ac:dyDescent="0.25">
      <c r="A337" s="62" t="s">
        <v>123</v>
      </c>
      <c r="B337" s="63" t="s">
        <v>62</v>
      </c>
      <c r="C337" s="85">
        <v>933295.61</v>
      </c>
      <c r="D337" s="84">
        <f t="shared" si="11"/>
        <v>933295.61</v>
      </c>
      <c r="E337" s="84">
        <f t="shared" si="12"/>
        <v>933295.61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1:16" ht="27" customHeight="1" x14ac:dyDescent="0.25">
      <c r="A338" s="64" t="s">
        <v>4736</v>
      </c>
      <c r="B338" s="63" t="s">
        <v>61</v>
      </c>
      <c r="C338" s="85">
        <v>705993.24</v>
      </c>
      <c r="D338" s="84">
        <f t="shared" si="11"/>
        <v>705993.24</v>
      </c>
      <c r="E338" s="84">
        <f t="shared" si="12"/>
        <v>705993.24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1:16" ht="27" customHeight="1" x14ac:dyDescent="0.25">
      <c r="A339" s="64" t="s">
        <v>117</v>
      </c>
      <c r="B339" s="64" t="s">
        <v>163</v>
      </c>
      <c r="C339" s="85">
        <v>729510.22</v>
      </c>
      <c r="D339" s="84">
        <f t="shared" si="11"/>
        <v>729510.22</v>
      </c>
      <c r="E339" s="84">
        <f t="shared" si="12"/>
        <v>729510.22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1:16" ht="27" customHeight="1" x14ac:dyDescent="0.25">
      <c r="A340" s="64" t="s">
        <v>118</v>
      </c>
      <c r="B340" s="64" t="s">
        <v>163</v>
      </c>
      <c r="C340" s="85">
        <v>682661.86</v>
      </c>
      <c r="D340" s="84">
        <f t="shared" si="11"/>
        <v>682661.86</v>
      </c>
      <c r="E340" s="84">
        <f t="shared" si="12"/>
        <v>682661.86</v>
      </c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1:16" ht="27" customHeight="1" x14ac:dyDescent="0.25">
      <c r="A341" s="64" t="s">
        <v>119</v>
      </c>
      <c r="B341" s="64" t="s">
        <v>163</v>
      </c>
      <c r="C341" s="85">
        <v>682661.86</v>
      </c>
      <c r="D341" s="84">
        <f t="shared" si="11"/>
        <v>682661.86</v>
      </c>
      <c r="E341" s="84">
        <f t="shared" si="12"/>
        <v>682661.86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1:16" ht="27" customHeight="1" x14ac:dyDescent="0.25">
      <c r="A342" s="64" t="s">
        <v>120</v>
      </c>
      <c r="B342" s="64" t="s">
        <v>163</v>
      </c>
      <c r="C342" s="85">
        <v>729510.22</v>
      </c>
      <c r="D342" s="84">
        <f t="shared" si="11"/>
        <v>729510.22</v>
      </c>
      <c r="E342" s="84">
        <f t="shared" si="12"/>
        <v>729510.22</v>
      </c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1:16" ht="27" customHeight="1" x14ac:dyDescent="0.25">
      <c r="A343" s="64" t="s">
        <v>121</v>
      </c>
      <c r="B343" s="64" t="s">
        <v>163</v>
      </c>
      <c r="C343" s="85">
        <v>722267.38</v>
      </c>
      <c r="D343" s="84">
        <f t="shared" si="11"/>
        <v>722267.38</v>
      </c>
      <c r="E343" s="84">
        <f t="shared" si="12"/>
        <v>722267.38</v>
      </c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1:16" ht="27" customHeight="1" x14ac:dyDescent="0.25">
      <c r="A344" s="64" t="s">
        <v>122</v>
      </c>
      <c r="B344" s="64" t="s">
        <v>163</v>
      </c>
      <c r="C344" s="85">
        <v>733218.96</v>
      </c>
      <c r="D344" s="84">
        <f t="shared" si="11"/>
        <v>733218.96</v>
      </c>
      <c r="E344" s="84">
        <f t="shared" si="12"/>
        <v>733218.96</v>
      </c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1:16" ht="27" customHeight="1" x14ac:dyDescent="0.25">
      <c r="A345" s="64" t="s">
        <v>144</v>
      </c>
      <c r="B345" s="63" t="s">
        <v>151</v>
      </c>
      <c r="C345" s="85">
        <v>419754</v>
      </c>
      <c r="D345" s="84">
        <f t="shared" si="11"/>
        <v>419754</v>
      </c>
      <c r="E345" s="84">
        <f t="shared" si="12"/>
        <v>419754</v>
      </c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1:16" ht="27" customHeight="1" x14ac:dyDescent="0.25">
      <c r="A346" s="91" t="s">
        <v>4743</v>
      </c>
      <c r="B346" s="92" t="s">
        <v>153</v>
      </c>
      <c r="C346" s="93">
        <v>514405.65</v>
      </c>
      <c r="D346" s="93">
        <v>514405.65</v>
      </c>
      <c r="E346" s="94">
        <v>514405.65</v>
      </c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55" t="s">
        <v>4848</v>
      </c>
    </row>
    <row r="347" spans="1:16" ht="27" customHeight="1" x14ac:dyDescent="0.25">
      <c r="A347" s="91" t="s">
        <v>4744</v>
      </c>
      <c r="B347" s="95" t="s">
        <v>4830</v>
      </c>
      <c r="C347" s="93">
        <v>104964</v>
      </c>
      <c r="D347" s="93">
        <v>104964</v>
      </c>
      <c r="E347" s="94">
        <v>104964</v>
      </c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1:16" ht="27" customHeight="1" x14ac:dyDescent="0.25">
      <c r="A348" s="91" t="s">
        <v>4744</v>
      </c>
      <c r="B348" s="96" t="s">
        <v>63</v>
      </c>
      <c r="C348" s="93">
        <v>497844.97</v>
      </c>
      <c r="D348" s="93">
        <v>497844.97</v>
      </c>
      <c r="E348" s="94">
        <v>497844.97</v>
      </c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1:16" ht="27" customHeight="1" x14ac:dyDescent="0.25">
      <c r="A349" s="91" t="s">
        <v>4745</v>
      </c>
      <c r="B349" s="92" t="s">
        <v>153</v>
      </c>
      <c r="C349" s="93">
        <v>113662</v>
      </c>
      <c r="D349" s="93">
        <v>113662</v>
      </c>
      <c r="E349" s="94">
        <v>113662</v>
      </c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1:16" ht="27" customHeight="1" x14ac:dyDescent="0.25">
      <c r="A350" s="91" t="s">
        <v>297</v>
      </c>
      <c r="B350" s="96" t="s">
        <v>4831</v>
      </c>
      <c r="C350" s="93">
        <v>235056.29</v>
      </c>
      <c r="D350" s="93">
        <v>235056.29</v>
      </c>
      <c r="E350" s="94">
        <v>235056.29</v>
      </c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1:16" ht="27" customHeight="1" x14ac:dyDescent="0.25">
      <c r="A351" s="95" t="s">
        <v>4746</v>
      </c>
      <c r="B351" s="96" t="s">
        <v>62</v>
      </c>
      <c r="C351" s="97">
        <v>650000</v>
      </c>
      <c r="D351" s="97">
        <v>650000</v>
      </c>
      <c r="E351" s="98">
        <v>650000</v>
      </c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1:16" ht="27" customHeight="1" x14ac:dyDescent="0.25">
      <c r="A352" s="92" t="s">
        <v>4747</v>
      </c>
      <c r="B352" s="96" t="s">
        <v>4832</v>
      </c>
      <c r="C352" s="99">
        <v>15000</v>
      </c>
      <c r="D352" s="99">
        <v>15000</v>
      </c>
      <c r="E352" s="100">
        <v>15000</v>
      </c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1:15" ht="27" customHeight="1" x14ac:dyDescent="0.25">
      <c r="A353" s="92" t="s">
        <v>4747</v>
      </c>
      <c r="B353" s="96" t="s">
        <v>4833</v>
      </c>
      <c r="C353" s="101">
        <v>235000</v>
      </c>
      <c r="D353" s="101">
        <v>235000</v>
      </c>
      <c r="E353" s="102">
        <v>235000</v>
      </c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1:15" ht="27" customHeight="1" x14ac:dyDescent="0.25">
      <c r="A354" s="92" t="s">
        <v>4748</v>
      </c>
      <c r="B354" s="96" t="s">
        <v>62</v>
      </c>
      <c r="C354" s="101">
        <v>371686.47</v>
      </c>
      <c r="D354" s="101">
        <v>371686.47</v>
      </c>
      <c r="E354" s="102">
        <v>371686.47</v>
      </c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 spans="1:15" ht="27" customHeight="1" x14ac:dyDescent="0.25">
      <c r="A355" s="103" t="s">
        <v>4749</v>
      </c>
      <c r="B355" s="104" t="s">
        <v>61</v>
      </c>
      <c r="C355" s="105">
        <v>457609</v>
      </c>
      <c r="D355" s="105">
        <v>457609</v>
      </c>
      <c r="E355" s="106">
        <v>457609</v>
      </c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 spans="1:15" ht="27" customHeight="1" x14ac:dyDescent="0.25">
      <c r="A356" s="107" t="s">
        <v>4749</v>
      </c>
      <c r="B356" s="108" t="s">
        <v>4834</v>
      </c>
      <c r="C356" s="109">
        <v>214000</v>
      </c>
      <c r="D356" s="109">
        <v>214000</v>
      </c>
      <c r="E356" s="110">
        <v>214000</v>
      </c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 spans="1:15" ht="27" customHeight="1" x14ac:dyDescent="0.25">
      <c r="A357" s="103" t="s">
        <v>4750</v>
      </c>
      <c r="B357" s="95" t="s">
        <v>4830</v>
      </c>
      <c r="C357" s="105">
        <v>145696</v>
      </c>
      <c r="D357" s="105">
        <v>145696</v>
      </c>
      <c r="E357" s="106">
        <v>145696</v>
      </c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 spans="1:15" ht="27" customHeight="1" x14ac:dyDescent="0.25">
      <c r="A358" s="95" t="s">
        <v>4751</v>
      </c>
      <c r="B358" s="92" t="s">
        <v>153</v>
      </c>
      <c r="C358" s="111">
        <v>497500</v>
      </c>
      <c r="D358" s="111">
        <v>497500</v>
      </c>
      <c r="E358" s="112">
        <v>497500</v>
      </c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 spans="1:15" ht="27" customHeight="1" x14ac:dyDescent="0.25">
      <c r="A359" s="95" t="s">
        <v>4752</v>
      </c>
      <c r="B359" s="96" t="s">
        <v>298</v>
      </c>
      <c r="C359" s="113">
        <v>216000</v>
      </c>
      <c r="D359" s="113">
        <v>216000</v>
      </c>
      <c r="E359" s="114">
        <v>216000</v>
      </c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 spans="1:15" ht="27" customHeight="1" x14ac:dyDescent="0.25">
      <c r="A360" s="95" t="s">
        <v>4752</v>
      </c>
      <c r="B360" s="115" t="s">
        <v>153</v>
      </c>
      <c r="C360" s="113">
        <v>330000</v>
      </c>
      <c r="D360" s="113">
        <v>330000</v>
      </c>
      <c r="E360" s="114">
        <v>330000</v>
      </c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 spans="1:15" ht="27" customHeight="1" x14ac:dyDescent="0.25">
      <c r="A361" s="95" t="s">
        <v>4752</v>
      </c>
      <c r="B361" s="92" t="s">
        <v>4835</v>
      </c>
      <c r="C361" s="113">
        <v>530000</v>
      </c>
      <c r="D361" s="113">
        <v>530000</v>
      </c>
      <c r="E361" s="114">
        <v>530000</v>
      </c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 spans="1:15" ht="27" customHeight="1" x14ac:dyDescent="0.25">
      <c r="A362" s="116" t="s">
        <v>4753</v>
      </c>
      <c r="B362" s="117" t="s">
        <v>4834</v>
      </c>
      <c r="C362" s="118">
        <v>385000</v>
      </c>
      <c r="D362" s="118">
        <v>385000</v>
      </c>
      <c r="E362" s="119">
        <v>385000</v>
      </c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 spans="1:15" ht="27" customHeight="1" x14ac:dyDescent="0.25">
      <c r="A363" s="103" t="s">
        <v>4754</v>
      </c>
      <c r="B363" s="104" t="s">
        <v>62</v>
      </c>
      <c r="C363" s="120">
        <v>1097702</v>
      </c>
      <c r="D363" s="120">
        <v>1097702</v>
      </c>
      <c r="E363" s="121">
        <v>1097702</v>
      </c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 spans="1:15" ht="27" customHeight="1" x14ac:dyDescent="0.25">
      <c r="A364" s="92" t="s">
        <v>4755</v>
      </c>
      <c r="B364" s="96" t="s">
        <v>4836</v>
      </c>
      <c r="C364" s="101">
        <v>230338.92</v>
      </c>
      <c r="D364" s="101">
        <v>230338.92</v>
      </c>
      <c r="E364" s="102">
        <v>230338.92</v>
      </c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 spans="1:15" ht="27" customHeight="1" x14ac:dyDescent="0.25">
      <c r="A365" s="92" t="s">
        <v>4755</v>
      </c>
      <c r="B365" s="122" t="s">
        <v>61</v>
      </c>
      <c r="C365" s="101">
        <v>359559.3</v>
      </c>
      <c r="D365" s="101">
        <v>359559.3</v>
      </c>
      <c r="E365" s="102">
        <v>359559.3</v>
      </c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 spans="1:15" ht="27" customHeight="1" x14ac:dyDescent="0.25">
      <c r="A366" s="92" t="s">
        <v>4755</v>
      </c>
      <c r="B366" s="92" t="s">
        <v>4837</v>
      </c>
      <c r="C366" s="101">
        <v>337550.8</v>
      </c>
      <c r="D366" s="101">
        <v>337550.8</v>
      </c>
      <c r="E366" s="102">
        <v>337550.8</v>
      </c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 spans="1:15" ht="27" customHeight="1" x14ac:dyDescent="0.25">
      <c r="A367" s="123" t="s">
        <v>4756</v>
      </c>
      <c r="B367" s="124" t="s">
        <v>63</v>
      </c>
      <c r="C367" s="125">
        <v>578793</v>
      </c>
      <c r="D367" s="125">
        <v>578793</v>
      </c>
      <c r="E367" s="126">
        <v>578793</v>
      </c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 spans="1:15" ht="27" customHeight="1" x14ac:dyDescent="0.25">
      <c r="A368" s="127" t="s">
        <v>4757</v>
      </c>
      <c r="B368" s="127" t="s">
        <v>4838</v>
      </c>
      <c r="C368" s="128">
        <v>230000</v>
      </c>
      <c r="D368" s="128">
        <v>230000</v>
      </c>
      <c r="E368" s="129">
        <v>230000</v>
      </c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 spans="1:15" ht="27" customHeight="1" x14ac:dyDescent="0.25">
      <c r="A369" s="95" t="s">
        <v>4758</v>
      </c>
      <c r="B369" s="96" t="s">
        <v>62</v>
      </c>
      <c r="C369" s="97">
        <v>352981</v>
      </c>
      <c r="D369" s="97">
        <v>352981</v>
      </c>
      <c r="E369" s="98">
        <v>352981</v>
      </c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 spans="1:15" ht="27" customHeight="1" x14ac:dyDescent="0.25">
      <c r="A370" s="95" t="s">
        <v>4759</v>
      </c>
      <c r="B370" s="96" t="s">
        <v>63</v>
      </c>
      <c r="C370" s="97">
        <v>493012</v>
      </c>
      <c r="D370" s="97">
        <v>493012</v>
      </c>
      <c r="E370" s="98">
        <v>493012</v>
      </c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 spans="1:15" ht="27" customHeight="1" x14ac:dyDescent="0.25">
      <c r="A371" s="95" t="s">
        <v>4759</v>
      </c>
      <c r="B371" s="95" t="s">
        <v>4838</v>
      </c>
      <c r="C371" s="97">
        <v>70217</v>
      </c>
      <c r="D371" s="97">
        <v>70217</v>
      </c>
      <c r="E371" s="98">
        <v>70217</v>
      </c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 spans="1:15" ht="27" customHeight="1" x14ac:dyDescent="0.25">
      <c r="A372" s="92" t="s">
        <v>4760</v>
      </c>
      <c r="B372" s="96" t="s">
        <v>4839</v>
      </c>
      <c r="C372" s="93">
        <v>14894</v>
      </c>
      <c r="D372" s="93">
        <v>14894</v>
      </c>
      <c r="E372" s="94">
        <v>14894</v>
      </c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 spans="1:15" ht="27" customHeight="1" x14ac:dyDescent="0.25">
      <c r="A373" s="92" t="s">
        <v>4760</v>
      </c>
      <c r="B373" s="96" t="s">
        <v>4833</v>
      </c>
      <c r="C373" s="99">
        <v>124645</v>
      </c>
      <c r="D373" s="99">
        <v>124645</v>
      </c>
      <c r="E373" s="100">
        <v>124645</v>
      </c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 spans="1:15" ht="27" customHeight="1" x14ac:dyDescent="0.25">
      <c r="A374" s="103" t="s">
        <v>4761</v>
      </c>
      <c r="B374" s="96" t="s">
        <v>4831</v>
      </c>
      <c r="C374" s="120">
        <v>219049.60000000001</v>
      </c>
      <c r="D374" s="120">
        <v>219049.60000000001</v>
      </c>
      <c r="E374" s="121">
        <v>219049.60000000001</v>
      </c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 spans="1:15" ht="27" customHeight="1" x14ac:dyDescent="0.25">
      <c r="A375" s="107" t="s">
        <v>4762</v>
      </c>
      <c r="B375" s="95" t="s">
        <v>4830</v>
      </c>
      <c r="C375" s="97">
        <v>385645.18</v>
      </c>
      <c r="D375" s="97">
        <v>385645.18</v>
      </c>
      <c r="E375" s="98">
        <v>385645.18</v>
      </c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 spans="1:15" ht="27" customHeight="1" x14ac:dyDescent="0.25">
      <c r="A376" s="107" t="s">
        <v>4762</v>
      </c>
      <c r="B376" s="96" t="s">
        <v>296</v>
      </c>
      <c r="C376" s="97">
        <v>18617</v>
      </c>
      <c r="D376" s="97">
        <v>18617</v>
      </c>
      <c r="E376" s="98">
        <v>18617</v>
      </c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 spans="1:15" ht="27" customHeight="1" x14ac:dyDescent="0.25">
      <c r="A377" s="107" t="s">
        <v>4762</v>
      </c>
      <c r="B377" s="96" t="s">
        <v>4833</v>
      </c>
      <c r="C377" s="97">
        <v>295389</v>
      </c>
      <c r="D377" s="97">
        <v>295389</v>
      </c>
      <c r="E377" s="98">
        <v>295389</v>
      </c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 spans="1:15" ht="27" customHeight="1" x14ac:dyDescent="0.25">
      <c r="A378" s="92" t="s">
        <v>4763</v>
      </c>
      <c r="B378" s="96" t="s">
        <v>62</v>
      </c>
      <c r="C378" s="101">
        <v>536620</v>
      </c>
      <c r="D378" s="101">
        <v>536620</v>
      </c>
      <c r="E378" s="102">
        <v>536620</v>
      </c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 spans="1:15" ht="27" customHeight="1" x14ac:dyDescent="0.25">
      <c r="A379" s="92" t="s">
        <v>4764</v>
      </c>
      <c r="B379" s="92" t="s">
        <v>4840</v>
      </c>
      <c r="C379" s="93">
        <v>367300</v>
      </c>
      <c r="D379" s="93">
        <v>367300</v>
      </c>
      <c r="E379" s="94">
        <v>367300</v>
      </c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 spans="1:15" ht="27" customHeight="1" x14ac:dyDescent="0.25">
      <c r="A380" s="103" t="s">
        <v>4765</v>
      </c>
      <c r="B380" s="127" t="s">
        <v>4838</v>
      </c>
      <c r="C380" s="105">
        <v>240000</v>
      </c>
      <c r="D380" s="105">
        <v>240000</v>
      </c>
      <c r="E380" s="106">
        <v>240000</v>
      </c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 spans="1:15" ht="27" customHeight="1" x14ac:dyDescent="0.25">
      <c r="A381" s="130" t="s">
        <v>4766</v>
      </c>
      <c r="B381" s="131" t="s">
        <v>154</v>
      </c>
      <c r="C381" s="132">
        <v>348019</v>
      </c>
      <c r="D381" s="132">
        <v>348019</v>
      </c>
      <c r="E381" s="133">
        <v>348019</v>
      </c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 spans="1:15" ht="27" customHeight="1" x14ac:dyDescent="0.25">
      <c r="A382" s="95" t="s">
        <v>4767</v>
      </c>
      <c r="B382" s="92" t="s">
        <v>4840</v>
      </c>
      <c r="C382" s="97">
        <v>361500</v>
      </c>
      <c r="D382" s="97">
        <v>361500</v>
      </c>
      <c r="E382" s="98">
        <v>361500</v>
      </c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 spans="1:15" ht="27" customHeight="1" x14ac:dyDescent="0.25">
      <c r="A383" s="95" t="s">
        <v>4768</v>
      </c>
      <c r="B383" s="96" t="s">
        <v>63</v>
      </c>
      <c r="C383" s="113">
        <v>1075577.31</v>
      </c>
      <c r="D383" s="113">
        <v>1075577.31</v>
      </c>
      <c r="E383" s="114">
        <v>1075577.31</v>
      </c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 spans="1:15" ht="27" customHeight="1" x14ac:dyDescent="0.25">
      <c r="A384" s="134" t="s">
        <v>4769</v>
      </c>
      <c r="B384" s="135" t="s">
        <v>4841</v>
      </c>
      <c r="C384" s="136">
        <v>15266</v>
      </c>
      <c r="D384" s="136">
        <v>15266</v>
      </c>
      <c r="E384" s="137">
        <v>15266</v>
      </c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 spans="1:15" ht="27" customHeight="1" x14ac:dyDescent="0.25">
      <c r="A385" s="134" t="s">
        <v>4769</v>
      </c>
      <c r="B385" s="135" t="s">
        <v>4833</v>
      </c>
      <c r="C385" s="136">
        <v>189086</v>
      </c>
      <c r="D385" s="136">
        <v>189086</v>
      </c>
      <c r="E385" s="137">
        <v>189086</v>
      </c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 spans="1:15" ht="27" customHeight="1" x14ac:dyDescent="0.25">
      <c r="A386" s="95" t="s">
        <v>4770</v>
      </c>
      <c r="B386" s="131" t="s">
        <v>154</v>
      </c>
      <c r="C386" s="97">
        <v>1307875</v>
      </c>
      <c r="D386" s="97">
        <v>1307875</v>
      </c>
      <c r="E386" s="98">
        <v>1307875</v>
      </c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 spans="1:15" ht="27" customHeight="1" x14ac:dyDescent="0.25">
      <c r="A387" s="95" t="s">
        <v>4771</v>
      </c>
      <c r="B387" s="96" t="s">
        <v>62</v>
      </c>
      <c r="C387" s="111">
        <v>250000</v>
      </c>
      <c r="D387" s="111">
        <v>250000</v>
      </c>
      <c r="E387" s="112">
        <v>250000</v>
      </c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 spans="1:15" ht="27" customHeight="1" x14ac:dyDescent="0.25">
      <c r="A388" s="95" t="s">
        <v>4772</v>
      </c>
      <c r="B388" s="92" t="s">
        <v>4840</v>
      </c>
      <c r="C388" s="111">
        <v>812461</v>
      </c>
      <c r="D388" s="111">
        <v>812461</v>
      </c>
      <c r="E388" s="112">
        <v>812461</v>
      </c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 spans="1:15" ht="27" customHeight="1" x14ac:dyDescent="0.25">
      <c r="A389" s="95" t="s">
        <v>4773</v>
      </c>
      <c r="B389" s="96" t="s">
        <v>62</v>
      </c>
      <c r="C389" s="111">
        <v>324000</v>
      </c>
      <c r="D389" s="111">
        <v>324000</v>
      </c>
      <c r="E389" s="112">
        <v>324000</v>
      </c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 spans="1:15" ht="27" customHeight="1" x14ac:dyDescent="0.25">
      <c r="A390" s="95" t="s">
        <v>4773</v>
      </c>
      <c r="B390" s="122" t="s">
        <v>4842</v>
      </c>
      <c r="C390" s="111">
        <v>1262600</v>
      </c>
      <c r="D390" s="111">
        <v>1262600</v>
      </c>
      <c r="E390" s="112">
        <v>1262600</v>
      </c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 spans="1:15" ht="27" customHeight="1" x14ac:dyDescent="0.25">
      <c r="A391" s="95" t="s">
        <v>4774</v>
      </c>
      <c r="B391" s="92" t="s">
        <v>4840</v>
      </c>
      <c r="C391" s="138">
        <v>328600</v>
      </c>
      <c r="D391" s="138">
        <v>328600</v>
      </c>
      <c r="E391" s="139">
        <v>328600</v>
      </c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 spans="1:15" ht="27" customHeight="1" x14ac:dyDescent="0.25">
      <c r="A392" s="130" t="s">
        <v>4775</v>
      </c>
      <c r="B392" s="130" t="s">
        <v>61</v>
      </c>
      <c r="C392" s="132">
        <v>410000</v>
      </c>
      <c r="D392" s="132">
        <v>410000</v>
      </c>
      <c r="E392" s="133">
        <v>410000</v>
      </c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 spans="1:15" ht="27" customHeight="1" x14ac:dyDescent="0.25">
      <c r="A393" s="103" t="s">
        <v>4776</v>
      </c>
      <c r="B393" s="127" t="s">
        <v>4838</v>
      </c>
      <c r="C393" s="105">
        <v>795000</v>
      </c>
      <c r="D393" s="105">
        <v>795000</v>
      </c>
      <c r="E393" s="106">
        <v>795000</v>
      </c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 spans="1:15" ht="27" customHeight="1" x14ac:dyDescent="0.25">
      <c r="A394" s="130" t="s">
        <v>4777</v>
      </c>
      <c r="B394" s="135" t="s">
        <v>4834</v>
      </c>
      <c r="C394" s="132">
        <v>748525</v>
      </c>
      <c r="D394" s="132">
        <v>748525</v>
      </c>
      <c r="E394" s="133">
        <v>748525</v>
      </c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 spans="1:15" ht="27" customHeight="1" x14ac:dyDescent="0.25">
      <c r="A395" s="92" t="s">
        <v>4778</v>
      </c>
      <c r="B395" s="96" t="s">
        <v>4836</v>
      </c>
      <c r="C395" s="101">
        <v>90000</v>
      </c>
      <c r="D395" s="101">
        <v>90000</v>
      </c>
      <c r="E395" s="102">
        <v>90000</v>
      </c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 spans="1:15" ht="27" customHeight="1" x14ac:dyDescent="0.25">
      <c r="A396" s="92" t="s">
        <v>4779</v>
      </c>
      <c r="B396" s="96" t="s">
        <v>64</v>
      </c>
      <c r="C396" s="101">
        <v>405379</v>
      </c>
      <c r="D396" s="101">
        <v>405379</v>
      </c>
      <c r="E396" s="102">
        <v>405379</v>
      </c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 spans="1:15" ht="27" customHeight="1" x14ac:dyDescent="0.25">
      <c r="A397" s="127" t="s">
        <v>4780</v>
      </c>
      <c r="B397" s="140" t="s">
        <v>61</v>
      </c>
      <c r="C397" s="128">
        <v>80000</v>
      </c>
      <c r="D397" s="128">
        <v>80000</v>
      </c>
      <c r="E397" s="129">
        <v>80000</v>
      </c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 spans="1:15" ht="27" customHeight="1" x14ac:dyDescent="0.25">
      <c r="A398" s="127" t="s">
        <v>4780</v>
      </c>
      <c r="B398" s="131" t="s">
        <v>154</v>
      </c>
      <c r="C398" s="128">
        <v>240000</v>
      </c>
      <c r="D398" s="128">
        <v>240000</v>
      </c>
      <c r="E398" s="129">
        <v>240000</v>
      </c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 spans="1:15" ht="27" customHeight="1" x14ac:dyDescent="0.25">
      <c r="A399" s="92" t="s">
        <v>4781</v>
      </c>
      <c r="B399" s="96" t="s">
        <v>63</v>
      </c>
      <c r="C399" s="101">
        <v>659218</v>
      </c>
      <c r="D399" s="101">
        <v>659218</v>
      </c>
      <c r="E399" s="102">
        <v>659218</v>
      </c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 spans="1:15" ht="27" customHeight="1" x14ac:dyDescent="0.25">
      <c r="A400" s="130" t="s">
        <v>4782</v>
      </c>
      <c r="B400" s="130" t="s">
        <v>61</v>
      </c>
      <c r="C400" s="132">
        <v>116904</v>
      </c>
      <c r="D400" s="132">
        <v>116904</v>
      </c>
      <c r="E400" s="133">
        <v>116904</v>
      </c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 spans="1:15" ht="27" customHeight="1" x14ac:dyDescent="0.25">
      <c r="A401" s="103" t="s">
        <v>4783</v>
      </c>
      <c r="B401" s="103" t="s">
        <v>61</v>
      </c>
      <c r="C401" s="105">
        <v>919324</v>
      </c>
      <c r="D401" s="105">
        <v>919324</v>
      </c>
      <c r="E401" s="106">
        <v>919324</v>
      </c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 spans="1:15" ht="27" customHeight="1" x14ac:dyDescent="0.25">
      <c r="A402" s="95" t="s">
        <v>4784</v>
      </c>
      <c r="B402" s="92" t="s">
        <v>4840</v>
      </c>
      <c r="C402" s="109">
        <v>379911</v>
      </c>
      <c r="D402" s="109">
        <v>379911</v>
      </c>
      <c r="E402" s="110">
        <v>379911</v>
      </c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 spans="1:15" ht="27" customHeight="1" x14ac:dyDescent="0.25">
      <c r="A403" s="103" t="s">
        <v>4785</v>
      </c>
      <c r="B403" s="96" t="s">
        <v>4831</v>
      </c>
      <c r="C403" s="105">
        <v>250000</v>
      </c>
      <c r="D403" s="105">
        <v>250000</v>
      </c>
      <c r="E403" s="106">
        <v>250000</v>
      </c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 spans="1:15" ht="27" customHeight="1" x14ac:dyDescent="0.25">
      <c r="A404" s="103" t="s">
        <v>4785</v>
      </c>
      <c r="B404" s="127" t="s">
        <v>4838</v>
      </c>
      <c r="C404" s="105">
        <v>288000</v>
      </c>
      <c r="D404" s="105">
        <v>288000</v>
      </c>
      <c r="E404" s="106">
        <v>288000</v>
      </c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 spans="1:15" ht="27" customHeight="1" x14ac:dyDescent="0.25">
      <c r="A405" s="95" t="s">
        <v>4786</v>
      </c>
      <c r="B405" s="92" t="s">
        <v>4840</v>
      </c>
      <c r="C405" s="111">
        <v>290060</v>
      </c>
      <c r="D405" s="111">
        <v>290060</v>
      </c>
      <c r="E405" s="112">
        <v>290060</v>
      </c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  <row r="406" spans="1:15" ht="27" customHeight="1" x14ac:dyDescent="0.25">
      <c r="A406" s="103" t="s">
        <v>4787</v>
      </c>
      <c r="B406" s="104" t="s">
        <v>64</v>
      </c>
      <c r="C406" s="105">
        <v>245312</v>
      </c>
      <c r="D406" s="105">
        <v>245312</v>
      </c>
      <c r="E406" s="106">
        <v>245312</v>
      </c>
      <c r="F406" s="90"/>
      <c r="G406" s="90"/>
      <c r="H406" s="90"/>
      <c r="I406" s="90"/>
      <c r="J406" s="90"/>
      <c r="K406" s="90"/>
      <c r="L406" s="90"/>
      <c r="M406" s="90"/>
      <c r="N406" s="90"/>
      <c r="O406" s="90"/>
    </row>
    <row r="407" spans="1:15" ht="27" customHeight="1" x14ac:dyDescent="0.25">
      <c r="A407" s="95" t="s">
        <v>4788</v>
      </c>
      <c r="B407" s="96" t="s">
        <v>63</v>
      </c>
      <c r="C407" s="97">
        <v>162000</v>
      </c>
      <c r="D407" s="97">
        <v>162000</v>
      </c>
      <c r="E407" s="98">
        <v>162000</v>
      </c>
      <c r="F407" s="90"/>
      <c r="G407" s="90"/>
      <c r="H407" s="90"/>
      <c r="I407" s="90"/>
      <c r="J407" s="90"/>
      <c r="K407" s="90"/>
      <c r="L407" s="90"/>
      <c r="M407" s="90"/>
      <c r="N407" s="90"/>
      <c r="O407" s="90"/>
    </row>
    <row r="408" spans="1:15" ht="27" customHeight="1" x14ac:dyDescent="0.25">
      <c r="A408" s="95" t="s">
        <v>4789</v>
      </c>
      <c r="B408" s="115" t="s">
        <v>299</v>
      </c>
      <c r="C408" s="97">
        <v>21229</v>
      </c>
      <c r="D408" s="97">
        <v>21229</v>
      </c>
      <c r="E408" s="98">
        <v>21229</v>
      </c>
      <c r="F408" s="90"/>
      <c r="G408" s="90"/>
      <c r="H408" s="90"/>
      <c r="I408" s="90"/>
      <c r="J408" s="90"/>
      <c r="K408" s="90"/>
      <c r="L408" s="90"/>
      <c r="M408" s="90"/>
      <c r="N408" s="90"/>
      <c r="O408" s="90"/>
    </row>
    <row r="409" spans="1:15" ht="27" customHeight="1" x14ac:dyDescent="0.25">
      <c r="A409" s="95" t="s">
        <v>4789</v>
      </c>
      <c r="B409" s="96" t="s">
        <v>298</v>
      </c>
      <c r="C409" s="97">
        <v>186800</v>
      </c>
      <c r="D409" s="97">
        <v>186800</v>
      </c>
      <c r="E409" s="98">
        <v>186800</v>
      </c>
      <c r="F409" s="90"/>
      <c r="G409" s="90"/>
      <c r="H409" s="90"/>
      <c r="I409" s="90"/>
      <c r="J409" s="90"/>
      <c r="K409" s="90"/>
      <c r="L409" s="90"/>
      <c r="M409" s="90"/>
      <c r="N409" s="90"/>
      <c r="O409" s="90"/>
    </row>
    <row r="410" spans="1:15" ht="27" customHeight="1" x14ac:dyDescent="0.25">
      <c r="A410" s="95" t="s">
        <v>4789</v>
      </c>
      <c r="B410" s="96" t="s">
        <v>296</v>
      </c>
      <c r="C410" s="97">
        <v>35000</v>
      </c>
      <c r="D410" s="97">
        <v>35000</v>
      </c>
      <c r="E410" s="98">
        <v>35000</v>
      </c>
      <c r="F410" s="90"/>
      <c r="G410" s="90"/>
      <c r="H410" s="90"/>
      <c r="I410" s="90"/>
      <c r="J410" s="90"/>
      <c r="K410" s="90"/>
      <c r="L410" s="90"/>
      <c r="M410" s="90"/>
      <c r="N410" s="90"/>
      <c r="O410" s="90"/>
    </row>
    <row r="411" spans="1:15" ht="27" customHeight="1" x14ac:dyDescent="0.25">
      <c r="A411" s="92" t="s">
        <v>4790</v>
      </c>
      <c r="B411" s="131" t="s">
        <v>154</v>
      </c>
      <c r="C411" s="101">
        <v>408465</v>
      </c>
      <c r="D411" s="101">
        <v>408465</v>
      </c>
      <c r="E411" s="102">
        <v>408465</v>
      </c>
      <c r="F411" s="90"/>
      <c r="G411" s="90"/>
      <c r="H411" s="90"/>
      <c r="I411" s="90"/>
      <c r="J411" s="90"/>
      <c r="K411" s="90"/>
      <c r="L411" s="90"/>
      <c r="M411" s="90"/>
      <c r="N411" s="90"/>
      <c r="O411" s="90"/>
    </row>
    <row r="412" spans="1:15" ht="27" customHeight="1" x14ac:dyDescent="0.25">
      <c r="A412" s="116" t="s">
        <v>4791</v>
      </c>
      <c r="B412" s="92" t="s">
        <v>4840</v>
      </c>
      <c r="C412" s="138">
        <v>1170000</v>
      </c>
      <c r="D412" s="138">
        <v>1170000</v>
      </c>
      <c r="E412" s="139">
        <v>1170000</v>
      </c>
      <c r="F412" s="90"/>
      <c r="G412" s="90"/>
      <c r="H412" s="90"/>
      <c r="I412" s="90"/>
      <c r="J412" s="90"/>
      <c r="K412" s="90"/>
      <c r="L412" s="90"/>
      <c r="M412" s="90"/>
      <c r="N412" s="90"/>
      <c r="O412" s="90"/>
    </row>
    <row r="413" spans="1:15" ht="27" customHeight="1" x14ac:dyDescent="0.25">
      <c r="A413" s="116" t="s">
        <v>4791</v>
      </c>
      <c r="B413" s="131" t="s">
        <v>4834</v>
      </c>
      <c r="C413" s="138">
        <v>951049</v>
      </c>
      <c r="D413" s="138">
        <v>951049</v>
      </c>
      <c r="E413" s="139">
        <v>951049</v>
      </c>
      <c r="F413" s="90"/>
      <c r="G413" s="90"/>
      <c r="H413" s="90"/>
      <c r="I413" s="90"/>
      <c r="J413" s="90"/>
      <c r="K413" s="90"/>
      <c r="L413" s="90"/>
      <c r="M413" s="90"/>
      <c r="N413" s="90"/>
      <c r="O413" s="90"/>
    </row>
    <row r="414" spans="1:15" ht="27" customHeight="1" x14ac:dyDescent="0.25">
      <c r="A414" s="95" t="s">
        <v>4792</v>
      </c>
      <c r="B414" s="92" t="s">
        <v>4840</v>
      </c>
      <c r="C414" s="111">
        <v>216950</v>
      </c>
      <c r="D414" s="111">
        <v>216950</v>
      </c>
      <c r="E414" s="112">
        <v>216950</v>
      </c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 spans="1:15" ht="27" customHeight="1" x14ac:dyDescent="0.25">
      <c r="A415" s="95" t="s">
        <v>4793</v>
      </c>
      <c r="B415" s="131" t="s">
        <v>154</v>
      </c>
      <c r="C415" s="111">
        <v>622400</v>
      </c>
      <c r="D415" s="111">
        <v>622400</v>
      </c>
      <c r="E415" s="112">
        <v>622400</v>
      </c>
      <c r="F415" s="90"/>
      <c r="G415" s="90"/>
      <c r="H415" s="90"/>
      <c r="I415" s="90"/>
      <c r="J415" s="90"/>
      <c r="K415" s="90"/>
      <c r="L415" s="90"/>
      <c r="M415" s="90"/>
      <c r="N415" s="90"/>
      <c r="O415" s="90"/>
    </row>
    <row r="416" spans="1:15" ht="27" customHeight="1" x14ac:dyDescent="0.25">
      <c r="A416" s="95" t="s">
        <v>4794</v>
      </c>
      <c r="B416" s="92" t="s">
        <v>4843</v>
      </c>
      <c r="C416" s="97">
        <v>126000</v>
      </c>
      <c r="D416" s="97">
        <v>126000</v>
      </c>
      <c r="E416" s="98">
        <v>126000</v>
      </c>
      <c r="F416" s="90"/>
      <c r="G416" s="90"/>
      <c r="H416" s="90"/>
      <c r="I416" s="90"/>
      <c r="J416" s="90"/>
      <c r="K416" s="90"/>
      <c r="L416" s="90"/>
      <c r="M416" s="90"/>
      <c r="N416" s="90"/>
      <c r="O416" s="90"/>
    </row>
    <row r="417" spans="1:15" ht="27" customHeight="1" x14ac:dyDescent="0.25">
      <c r="A417" s="95" t="s">
        <v>4795</v>
      </c>
      <c r="B417" s="92" t="s">
        <v>4835</v>
      </c>
      <c r="C417" s="97">
        <v>525136</v>
      </c>
      <c r="D417" s="97">
        <v>525136</v>
      </c>
      <c r="E417" s="98">
        <v>525136</v>
      </c>
      <c r="F417" s="90"/>
      <c r="G417" s="90"/>
      <c r="H417" s="90"/>
      <c r="I417" s="90"/>
      <c r="J417" s="90"/>
      <c r="K417" s="90"/>
      <c r="L417" s="90"/>
      <c r="M417" s="90"/>
      <c r="N417" s="90"/>
      <c r="O417" s="90"/>
    </row>
    <row r="418" spans="1:15" ht="27" customHeight="1" x14ac:dyDescent="0.25">
      <c r="A418" s="95" t="s">
        <v>4796</v>
      </c>
      <c r="B418" s="96" t="s">
        <v>4844</v>
      </c>
      <c r="C418" s="97">
        <v>550000</v>
      </c>
      <c r="D418" s="97">
        <v>550000</v>
      </c>
      <c r="E418" s="98">
        <v>550000</v>
      </c>
      <c r="F418" s="90"/>
      <c r="G418" s="90"/>
      <c r="H418" s="90"/>
      <c r="I418" s="90"/>
      <c r="J418" s="90"/>
      <c r="K418" s="90"/>
      <c r="L418" s="90"/>
      <c r="M418" s="90"/>
      <c r="N418" s="90"/>
      <c r="O418" s="90"/>
    </row>
    <row r="419" spans="1:15" ht="27" customHeight="1" x14ac:dyDescent="0.25">
      <c r="A419" s="92" t="s">
        <v>4797</v>
      </c>
      <c r="B419" s="92" t="s">
        <v>55</v>
      </c>
      <c r="C419" s="141">
        <v>365000</v>
      </c>
      <c r="D419" s="141">
        <v>365000</v>
      </c>
      <c r="E419" s="142">
        <v>365000</v>
      </c>
      <c r="F419" s="90"/>
      <c r="G419" s="90"/>
      <c r="H419" s="90"/>
      <c r="I419" s="90"/>
      <c r="J419" s="90"/>
      <c r="K419" s="90"/>
      <c r="L419" s="90"/>
      <c r="M419" s="90"/>
      <c r="N419" s="90"/>
      <c r="O419" s="90"/>
    </row>
    <row r="420" spans="1:15" ht="27" customHeight="1" x14ac:dyDescent="0.25">
      <c r="A420" s="95" t="s">
        <v>4798</v>
      </c>
      <c r="B420" s="96" t="s">
        <v>151</v>
      </c>
      <c r="C420" s="111">
        <v>499947.63</v>
      </c>
      <c r="D420" s="111">
        <v>499947.63</v>
      </c>
      <c r="E420" s="112">
        <v>499947.63</v>
      </c>
      <c r="F420" s="90"/>
      <c r="G420" s="90"/>
      <c r="H420" s="90"/>
      <c r="I420" s="90"/>
      <c r="J420" s="90"/>
      <c r="K420" s="90"/>
      <c r="L420" s="90"/>
      <c r="M420" s="90"/>
      <c r="N420" s="90"/>
      <c r="O420" s="90"/>
    </row>
    <row r="421" spans="1:15" ht="27" customHeight="1" x14ac:dyDescent="0.25">
      <c r="A421" s="95" t="s">
        <v>4799</v>
      </c>
      <c r="B421" s="96" t="s">
        <v>4834</v>
      </c>
      <c r="C421" s="111">
        <v>511471.6</v>
      </c>
      <c r="D421" s="111">
        <v>511471.6</v>
      </c>
      <c r="E421" s="112">
        <v>511471.6</v>
      </c>
      <c r="F421" s="90"/>
      <c r="G421" s="90"/>
      <c r="H421" s="90"/>
      <c r="I421" s="90"/>
      <c r="J421" s="90"/>
      <c r="K421" s="90"/>
      <c r="L421" s="90"/>
      <c r="M421" s="90"/>
      <c r="N421" s="90"/>
      <c r="O421" s="90"/>
    </row>
    <row r="422" spans="1:15" ht="27" customHeight="1" x14ac:dyDescent="0.25">
      <c r="A422" s="95" t="s">
        <v>4800</v>
      </c>
      <c r="B422" s="96" t="s">
        <v>63</v>
      </c>
      <c r="C422" s="93">
        <v>703980.42</v>
      </c>
      <c r="D422" s="93">
        <v>703980.42</v>
      </c>
      <c r="E422" s="94">
        <v>703980.42</v>
      </c>
      <c r="F422" s="90"/>
      <c r="G422" s="90"/>
      <c r="H422" s="90"/>
      <c r="I422" s="90"/>
      <c r="J422" s="90"/>
      <c r="K422" s="90"/>
      <c r="L422" s="90"/>
      <c r="M422" s="90"/>
      <c r="N422" s="90"/>
      <c r="O422" s="90"/>
    </row>
    <row r="423" spans="1:15" ht="27" customHeight="1" x14ac:dyDescent="0.25">
      <c r="A423" s="92" t="s">
        <v>4801</v>
      </c>
      <c r="B423" s="131" t="s">
        <v>154</v>
      </c>
      <c r="C423" s="93">
        <v>496595</v>
      </c>
      <c r="D423" s="93">
        <v>496595</v>
      </c>
      <c r="E423" s="94">
        <v>496595</v>
      </c>
      <c r="F423" s="90"/>
      <c r="G423" s="90"/>
      <c r="H423" s="90"/>
      <c r="I423" s="90"/>
      <c r="J423" s="90"/>
      <c r="K423" s="90"/>
      <c r="L423" s="90"/>
      <c r="M423" s="90"/>
      <c r="N423" s="90"/>
      <c r="O423" s="90"/>
    </row>
    <row r="424" spans="1:15" ht="27" customHeight="1" x14ac:dyDescent="0.25">
      <c r="A424" s="127" t="s">
        <v>4802</v>
      </c>
      <c r="B424" s="143" t="s">
        <v>61</v>
      </c>
      <c r="C424" s="144">
        <v>563172.14</v>
      </c>
      <c r="D424" s="144">
        <v>563172.14</v>
      </c>
      <c r="E424" s="145">
        <v>563172.14</v>
      </c>
      <c r="F424" s="90"/>
      <c r="G424" s="90"/>
      <c r="H424" s="90"/>
      <c r="I424" s="90"/>
      <c r="J424" s="90"/>
      <c r="K424" s="90"/>
      <c r="L424" s="90"/>
      <c r="M424" s="90"/>
      <c r="N424" s="90"/>
      <c r="O424" s="90"/>
    </row>
    <row r="425" spans="1:15" ht="27" customHeight="1" x14ac:dyDescent="0.25">
      <c r="A425" s="92" t="s">
        <v>4803</v>
      </c>
      <c r="B425" s="122" t="s">
        <v>299</v>
      </c>
      <c r="C425" s="101">
        <v>47317</v>
      </c>
      <c r="D425" s="101">
        <v>47317</v>
      </c>
      <c r="E425" s="102">
        <v>47317</v>
      </c>
      <c r="F425" s="90"/>
      <c r="G425" s="90"/>
      <c r="H425" s="90"/>
      <c r="I425" s="90"/>
      <c r="J425" s="90"/>
      <c r="K425" s="90"/>
      <c r="L425" s="90"/>
      <c r="M425" s="90"/>
      <c r="N425" s="90"/>
      <c r="O425" s="90"/>
    </row>
    <row r="426" spans="1:15" ht="27" customHeight="1" x14ac:dyDescent="0.25">
      <c r="A426" s="92" t="s">
        <v>4804</v>
      </c>
      <c r="B426" s="122" t="s">
        <v>299</v>
      </c>
      <c r="C426" s="101">
        <v>158784</v>
      </c>
      <c r="D426" s="101">
        <v>158784</v>
      </c>
      <c r="E426" s="102">
        <v>158784</v>
      </c>
      <c r="F426" s="90"/>
      <c r="G426" s="90"/>
      <c r="H426" s="90"/>
      <c r="I426" s="90"/>
      <c r="J426" s="90"/>
      <c r="K426" s="90"/>
      <c r="L426" s="90"/>
      <c r="M426" s="90"/>
      <c r="N426" s="90"/>
      <c r="O426" s="90"/>
    </row>
    <row r="427" spans="1:15" ht="27" customHeight="1" x14ac:dyDescent="0.25">
      <c r="A427" s="146" t="s">
        <v>4804</v>
      </c>
      <c r="B427" s="147" t="s">
        <v>62</v>
      </c>
      <c r="C427" s="148">
        <v>53036</v>
      </c>
      <c r="D427" s="148">
        <v>53036</v>
      </c>
      <c r="E427" s="149">
        <v>53036</v>
      </c>
      <c r="F427" s="90"/>
      <c r="G427" s="90"/>
      <c r="H427" s="90"/>
      <c r="I427" s="90"/>
      <c r="J427" s="90"/>
      <c r="K427" s="90"/>
      <c r="L427" s="90"/>
      <c r="M427" s="90"/>
      <c r="N427" s="90"/>
      <c r="O427" s="90"/>
    </row>
    <row r="428" spans="1:15" ht="27" customHeight="1" x14ac:dyDescent="0.25">
      <c r="A428" s="146" t="s">
        <v>4804</v>
      </c>
      <c r="B428" s="146" t="s">
        <v>55</v>
      </c>
      <c r="C428" s="148">
        <v>182775</v>
      </c>
      <c r="D428" s="148">
        <v>182775</v>
      </c>
      <c r="E428" s="149">
        <v>182775</v>
      </c>
      <c r="F428" s="90"/>
      <c r="G428" s="90"/>
      <c r="H428" s="90"/>
      <c r="I428" s="90"/>
      <c r="J428" s="90"/>
      <c r="K428" s="90"/>
      <c r="L428" s="90"/>
      <c r="M428" s="90"/>
      <c r="N428" s="90"/>
      <c r="O428" s="90"/>
    </row>
    <row r="429" spans="1:15" ht="27" customHeight="1" x14ac:dyDescent="0.25">
      <c r="A429" s="92" t="s">
        <v>4805</v>
      </c>
      <c r="B429" s="122" t="s">
        <v>299</v>
      </c>
      <c r="C429" s="101">
        <v>179977</v>
      </c>
      <c r="D429" s="101">
        <v>179977</v>
      </c>
      <c r="E429" s="102">
        <v>179977</v>
      </c>
      <c r="F429" s="90"/>
      <c r="G429" s="90"/>
      <c r="H429" s="90"/>
      <c r="I429" s="90"/>
      <c r="J429" s="90"/>
      <c r="K429" s="90"/>
      <c r="L429" s="90"/>
      <c r="M429" s="90"/>
      <c r="N429" s="90"/>
      <c r="O429" s="90"/>
    </row>
    <row r="430" spans="1:15" ht="27" customHeight="1" x14ac:dyDescent="0.25">
      <c r="A430" s="123" t="s">
        <v>4806</v>
      </c>
      <c r="B430" s="124" t="s">
        <v>62</v>
      </c>
      <c r="C430" s="125">
        <v>398242</v>
      </c>
      <c r="D430" s="125">
        <v>398242</v>
      </c>
      <c r="E430" s="126">
        <v>398242</v>
      </c>
      <c r="F430" s="90"/>
      <c r="G430" s="90"/>
      <c r="H430" s="90"/>
      <c r="I430" s="90"/>
      <c r="J430" s="90"/>
      <c r="K430" s="90"/>
      <c r="L430" s="90"/>
      <c r="M430" s="90"/>
      <c r="N430" s="90"/>
      <c r="O430" s="90"/>
    </row>
    <row r="431" spans="1:15" ht="27" customHeight="1" x14ac:dyDescent="0.25">
      <c r="A431" s="123" t="s">
        <v>4806</v>
      </c>
      <c r="B431" s="124" t="s">
        <v>4845</v>
      </c>
      <c r="C431" s="125">
        <v>81000</v>
      </c>
      <c r="D431" s="125">
        <v>81000</v>
      </c>
      <c r="E431" s="126">
        <v>81000</v>
      </c>
      <c r="F431" s="90"/>
      <c r="G431" s="90"/>
      <c r="H431" s="90"/>
      <c r="I431" s="90"/>
      <c r="J431" s="90"/>
      <c r="K431" s="90"/>
      <c r="L431" s="90"/>
      <c r="M431" s="90"/>
      <c r="N431" s="90"/>
      <c r="O431" s="90"/>
    </row>
    <row r="432" spans="1:15" ht="27" customHeight="1" x14ac:dyDescent="0.25">
      <c r="A432" s="92" t="s">
        <v>4807</v>
      </c>
      <c r="B432" s="122" t="s">
        <v>61</v>
      </c>
      <c r="C432" s="101">
        <v>798776</v>
      </c>
      <c r="D432" s="101">
        <v>798776</v>
      </c>
      <c r="E432" s="102">
        <v>798776</v>
      </c>
      <c r="F432" s="90"/>
      <c r="G432" s="90"/>
      <c r="H432" s="90"/>
      <c r="I432" s="90"/>
      <c r="J432" s="90"/>
      <c r="K432" s="90"/>
      <c r="L432" s="90"/>
      <c r="M432" s="90"/>
      <c r="N432" s="90"/>
      <c r="O432" s="90"/>
    </row>
    <row r="433" spans="1:15" ht="27" customHeight="1" x14ac:dyDescent="0.25">
      <c r="A433" s="134" t="s">
        <v>4808</v>
      </c>
      <c r="B433" s="135" t="s">
        <v>62</v>
      </c>
      <c r="C433" s="150">
        <v>1699833</v>
      </c>
      <c r="D433" s="150">
        <v>1699833</v>
      </c>
      <c r="E433" s="151">
        <v>1699833</v>
      </c>
      <c r="F433" s="90"/>
      <c r="G433" s="90"/>
      <c r="H433" s="90"/>
      <c r="I433" s="90"/>
      <c r="J433" s="90"/>
      <c r="K433" s="90"/>
      <c r="L433" s="90"/>
      <c r="M433" s="90"/>
      <c r="N433" s="90"/>
      <c r="O433" s="90"/>
    </row>
    <row r="434" spans="1:15" ht="27" customHeight="1" x14ac:dyDescent="0.25">
      <c r="A434" s="130" t="s">
        <v>4809</v>
      </c>
      <c r="B434" s="135" t="s">
        <v>4833</v>
      </c>
      <c r="C434" s="132">
        <v>1877799</v>
      </c>
      <c r="D434" s="132">
        <v>1877799</v>
      </c>
      <c r="E434" s="133">
        <v>1877799</v>
      </c>
      <c r="F434" s="90"/>
      <c r="G434" s="90"/>
      <c r="H434" s="90"/>
      <c r="I434" s="90"/>
      <c r="J434" s="90"/>
      <c r="K434" s="90"/>
      <c r="L434" s="90"/>
      <c r="M434" s="90"/>
      <c r="N434" s="90"/>
      <c r="O434" s="90"/>
    </row>
    <row r="435" spans="1:15" ht="27" customHeight="1" x14ac:dyDescent="0.25">
      <c r="A435" s="127" t="s">
        <v>4810</v>
      </c>
      <c r="B435" s="104" t="s">
        <v>4846</v>
      </c>
      <c r="C435" s="128">
        <v>222809</v>
      </c>
      <c r="D435" s="128">
        <v>222809</v>
      </c>
      <c r="E435" s="129">
        <v>222809</v>
      </c>
      <c r="F435" s="90"/>
      <c r="G435" s="90"/>
      <c r="H435" s="90"/>
      <c r="I435" s="90"/>
      <c r="J435" s="90"/>
      <c r="K435" s="90"/>
      <c r="L435" s="90"/>
      <c r="M435" s="90"/>
      <c r="N435" s="90"/>
      <c r="O435" s="90"/>
    </row>
    <row r="436" spans="1:15" ht="27" customHeight="1" x14ac:dyDescent="0.25">
      <c r="A436" s="127" t="s">
        <v>4811</v>
      </c>
      <c r="B436" s="92" t="s">
        <v>4840</v>
      </c>
      <c r="C436" s="144">
        <v>371575</v>
      </c>
      <c r="D436" s="144">
        <v>371575</v>
      </c>
      <c r="E436" s="145">
        <v>371575</v>
      </c>
      <c r="F436" s="90"/>
      <c r="G436" s="90"/>
      <c r="H436" s="90"/>
      <c r="I436" s="90"/>
      <c r="J436" s="90"/>
      <c r="K436" s="90"/>
      <c r="L436" s="90"/>
      <c r="M436" s="90"/>
      <c r="N436" s="90"/>
      <c r="O436" s="90"/>
    </row>
    <row r="437" spans="1:15" ht="27" customHeight="1" x14ac:dyDescent="0.25">
      <c r="A437" s="95" t="s">
        <v>4812</v>
      </c>
      <c r="B437" s="96" t="s">
        <v>61</v>
      </c>
      <c r="C437" s="93">
        <v>210000</v>
      </c>
      <c r="D437" s="93">
        <v>210000</v>
      </c>
      <c r="E437" s="94">
        <v>210000</v>
      </c>
      <c r="F437" s="90"/>
      <c r="G437" s="90"/>
      <c r="H437" s="90"/>
      <c r="I437" s="90"/>
      <c r="J437" s="90"/>
      <c r="K437" s="90"/>
      <c r="L437" s="90"/>
      <c r="M437" s="90"/>
      <c r="N437" s="90"/>
      <c r="O437" s="90"/>
    </row>
    <row r="438" spans="1:15" ht="27" customHeight="1" x14ac:dyDescent="0.25">
      <c r="A438" s="103" t="s">
        <v>4813</v>
      </c>
      <c r="B438" s="104" t="s">
        <v>62</v>
      </c>
      <c r="C438" s="120">
        <v>1345860</v>
      </c>
      <c r="D438" s="120">
        <v>1345860</v>
      </c>
      <c r="E438" s="121">
        <v>1345860</v>
      </c>
      <c r="F438" s="90"/>
      <c r="G438" s="90"/>
      <c r="H438" s="90"/>
      <c r="I438" s="90"/>
      <c r="J438" s="90"/>
      <c r="K438" s="90"/>
      <c r="L438" s="90"/>
      <c r="M438" s="90"/>
      <c r="N438" s="90"/>
      <c r="O438" s="90"/>
    </row>
    <row r="439" spans="1:15" ht="27" customHeight="1" x14ac:dyDescent="0.25">
      <c r="A439" s="152" t="s">
        <v>4814</v>
      </c>
      <c r="B439" s="131" t="s">
        <v>154</v>
      </c>
      <c r="C439" s="153">
        <v>223104</v>
      </c>
      <c r="D439" s="153">
        <v>223104</v>
      </c>
      <c r="E439" s="154">
        <v>223104</v>
      </c>
      <c r="F439" s="90"/>
      <c r="G439" s="90"/>
      <c r="H439" s="90"/>
      <c r="I439" s="90"/>
      <c r="J439" s="90"/>
      <c r="K439" s="90"/>
      <c r="L439" s="90"/>
      <c r="M439" s="90"/>
      <c r="N439" s="90"/>
      <c r="O439" s="90"/>
    </row>
    <row r="440" spans="1:15" ht="27" customHeight="1" x14ac:dyDescent="0.25">
      <c r="A440" s="92" t="s">
        <v>4815</v>
      </c>
      <c r="B440" s="92" t="s">
        <v>4840</v>
      </c>
      <c r="C440" s="93">
        <v>132000</v>
      </c>
      <c r="D440" s="93">
        <v>132000</v>
      </c>
      <c r="E440" s="94">
        <v>132000</v>
      </c>
      <c r="F440" s="90"/>
      <c r="G440" s="90"/>
      <c r="H440" s="90"/>
      <c r="I440" s="90"/>
      <c r="J440" s="90"/>
      <c r="K440" s="90"/>
      <c r="L440" s="90"/>
      <c r="M440" s="90"/>
      <c r="N440" s="90"/>
      <c r="O440" s="90"/>
    </row>
    <row r="441" spans="1:15" ht="27" customHeight="1" x14ac:dyDescent="0.25">
      <c r="A441" s="92" t="s">
        <v>4815</v>
      </c>
      <c r="B441" s="122" t="s">
        <v>4834</v>
      </c>
      <c r="C441" s="93">
        <v>140478.07</v>
      </c>
      <c r="D441" s="93">
        <v>140478.07</v>
      </c>
      <c r="E441" s="94">
        <v>140478.07</v>
      </c>
      <c r="F441" s="90"/>
      <c r="G441" s="90"/>
      <c r="H441" s="90"/>
      <c r="I441" s="90"/>
      <c r="J441" s="90"/>
      <c r="K441" s="90"/>
      <c r="L441" s="90"/>
      <c r="M441" s="90"/>
      <c r="N441" s="90"/>
      <c r="O441" s="90"/>
    </row>
    <row r="442" spans="1:15" ht="27" customHeight="1" x14ac:dyDescent="0.25">
      <c r="A442" s="92" t="s">
        <v>4816</v>
      </c>
      <c r="B442" s="92" t="s">
        <v>4840</v>
      </c>
      <c r="C442" s="99">
        <v>330082</v>
      </c>
      <c r="D442" s="99">
        <v>330082</v>
      </c>
      <c r="E442" s="100">
        <v>330082</v>
      </c>
      <c r="F442" s="90"/>
      <c r="G442" s="90"/>
      <c r="H442" s="90"/>
      <c r="I442" s="90"/>
      <c r="J442" s="90"/>
      <c r="K442" s="90"/>
      <c r="L442" s="90"/>
      <c r="M442" s="90"/>
      <c r="N442" s="90"/>
      <c r="O442" s="90"/>
    </row>
    <row r="443" spans="1:15" ht="27" customHeight="1" x14ac:dyDescent="0.25">
      <c r="A443" s="92" t="s">
        <v>4817</v>
      </c>
      <c r="B443" s="155" t="s">
        <v>61</v>
      </c>
      <c r="C443" s="101">
        <v>581060.5</v>
      </c>
      <c r="D443" s="101">
        <v>581060.5</v>
      </c>
      <c r="E443" s="102">
        <v>581060.5</v>
      </c>
      <c r="F443" s="90"/>
      <c r="G443" s="90"/>
      <c r="H443" s="90"/>
      <c r="I443" s="90"/>
      <c r="J443" s="90"/>
      <c r="K443" s="90"/>
      <c r="L443" s="90"/>
      <c r="M443" s="90"/>
      <c r="N443" s="90"/>
      <c r="O443" s="90"/>
    </row>
    <row r="444" spans="1:15" ht="27" customHeight="1" x14ac:dyDescent="0.25">
      <c r="A444" s="92" t="s">
        <v>4818</v>
      </c>
      <c r="B444" s="96" t="s">
        <v>4834</v>
      </c>
      <c r="C444" s="93">
        <v>290000</v>
      </c>
      <c r="D444" s="93">
        <v>290000</v>
      </c>
      <c r="E444" s="94">
        <v>290000</v>
      </c>
      <c r="F444" s="90"/>
      <c r="G444" s="90"/>
      <c r="H444" s="90"/>
      <c r="I444" s="90"/>
      <c r="J444" s="90"/>
      <c r="K444" s="90"/>
      <c r="L444" s="90"/>
      <c r="M444" s="90"/>
      <c r="N444" s="90"/>
      <c r="O444" s="90"/>
    </row>
    <row r="445" spans="1:15" ht="27" customHeight="1" x14ac:dyDescent="0.25">
      <c r="A445" s="127" t="s">
        <v>4819</v>
      </c>
      <c r="B445" s="140" t="s">
        <v>61</v>
      </c>
      <c r="C445" s="128">
        <v>480003.38</v>
      </c>
      <c r="D445" s="128">
        <v>480003.38</v>
      </c>
      <c r="E445" s="129">
        <v>480003.38</v>
      </c>
      <c r="F445" s="90"/>
      <c r="G445" s="90"/>
      <c r="H445" s="90"/>
      <c r="I445" s="90"/>
      <c r="J445" s="90"/>
      <c r="K445" s="90"/>
      <c r="L445" s="90"/>
      <c r="M445" s="90"/>
      <c r="N445" s="90"/>
      <c r="O445" s="90"/>
    </row>
    <row r="446" spans="1:15" ht="27" customHeight="1" x14ac:dyDescent="0.25">
      <c r="A446" s="92" t="s">
        <v>4820</v>
      </c>
      <c r="B446" s="92" t="s">
        <v>4840</v>
      </c>
      <c r="C446" s="93">
        <v>240300</v>
      </c>
      <c r="D446" s="93">
        <v>240300</v>
      </c>
      <c r="E446" s="94">
        <v>240300</v>
      </c>
      <c r="F446" s="90"/>
      <c r="G446" s="90"/>
      <c r="H446" s="90"/>
      <c r="I446" s="90"/>
      <c r="J446" s="90"/>
      <c r="K446" s="90"/>
      <c r="L446" s="90"/>
      <c r="M446" s="90"/>
      <c r="N446" s="90"/>
      <c r="O446" s="90"/>
    </row>
    <row r="447" spans="1:15" ht="27" customHeight="1" x14ac:dyDescent="0.25">
      <c r="A447" s="92" t="s">
        <v>4821</v>
      </c>
      <c r="B447" s="96" t="s">
        <v>4847</v>
      </c>
      <c r="C447" s="101">
        <v>573918</v>
      </c>
      <c r="D447" s="101">
        <v>573918</v>
      </c>
      <c r="E447" s="102">
        <v>573918</v>
      </c>
      <c r="F447" s="90"/>
      <c r="G447" s="90"/>
      <c r="H447" s="90"/>
      <c r="I447" s="90"/>
      <c r="J447" s="90"/>
      <c r="K447" s="90"/>
      <c r="L447" s="90"/>
      <c r="M447" s="90"/>
      <c r="N447" s="90"/>
      <c r="O447" s="90"/>
    </row>
    <row r="448" spans="1:15" ht="27" customHeight="1" x14ac:dyDescent="0.25">
      <c r="A448" s="103" t="s">
        <v>4822</v>
      </c>
      <c r="B448" s="127" t="s">
        <v>4840</v>
      </c>
      <c r="C448" s="120">
        <v>125000</v>
      </c>
      <c r="D448" s="120">
        <v>125000</v>
      </c>
      <c r="E448" s="121">
        <v>125000</v>
      </c>
      <c r="F448" s="90"/>
      <c r="G448" s="90"/>
      <c r="H448" s="90"/>
      <c r="I448" s="90"/>
      <c r="J448" s="90"/>
      <c r="K448" s="90"/>
      <c r="L448" s="90"/>
      <c r="M448" s="90"/>
      <c r="N448" s="90"/>
      <c r="O448" s="90"/>
    </row>
    <row r="449" spans="1:15" ht="27" customHeight="1" x14ac:dyDescent="0.25">
      <c r="A449" s="95" t="s">
        <v>4823</v>
      </c>
      <c r="B449" s="122" t="s">
        <v>4834</v>
      </c>
      <c r="C449" s="101">
        <v>216000</v>
      </c>
      <c r="D449" s="101">
        <v>216000</v>
      </c>
      <c r="E449" s="102">
        <v>216000</v>
      </c>
      <c r="F449" s="90"/>
      <c r="G449" s="90"/>
      <c r="H449" s="90"/>
      <c r="I449" s="90"/>
      <c r="J449" s="90"/>
      <c r="K449" s="90"/>
      <c r="L449" s="90"/>
      <c r="M449" s="90"/>
      <c r="N449" s="90"/>
      <c r="O449" s="90"/>
    </row>
    <row r="450" spans="1:15" ht="27" customHeight="1" x14ac:dyDescent="0.25">
      <c r="A450" s="95" t="s">
        <v>4824</v>
      </c>
      <c r="B450" s="96" t="s">
        <v>63</v>
      </c>
      <c r="C450" s="93">
        <v>163643</v>
      </c>
      <c r="D450" s="93">
        <v>163643</v>
      </c>
      <c r="E450" s="94">
        <v>163643</v>
      </c>
      <c r="F450" s="90"/>
      <c r="G450" s="90"/>
      <c r="H450" s="90"/>
      <c r="I450" s="90"/>
      <c r="J450" s="90"/>
      <c r="K450" s="90"/>
      <c r="L450" s="90"/>
      <c r="M450" s="90"/>
      <c r="N450" s="90"/>
      <c r="O450" s="90"/>
    </row>
    <row r="451" spans="1:15" ht="27" customHeight="1" x14ac:dyDescent="0.25">
      <c r="A451" s="95" t="s">
        <v>4824</v>
      </c>
      <c r="B451" s="96" t="s">
        <v>151</v>
      </c>
      <c r="C451" s="93">
        <v>309001</v>
      </c>
      <c r="D451" s="93">
        <v>309001</v>
      </c>
      <c r="E451" s="94">
        <v>309001</v>
      </c>
      <c r="F451" s="90"/>
      <c r="G451" s="90"/>
      <c r="H451" s="90"/>
      <c r="I451" s="90"/>
      <c r="J451" s="90"/>
      <c r="K451" s="90"/>
      <c r="L451" s="90"/>
      <c r="M451" s="90"/>
      <c r="N451" s="90"/>
      <c r="O451" s="90"/>
    </row>
    <row r="452" spans="1:15" ht="27" customHeight="1" x14ac:dyDescent="0.25">
      <c r="A452" s="156" t="s">
        <v>4825</v>
      </c>
      <c r="B452" s="131" t="s">
        <v>154</v>
      </c>
      <c r="C452" s="157">
        <v>862276.74</v>
      </c>
      <c r="D452" s="157">
        <v>862276.74</v>
      </c>
      <c r="E452" s="158">
        <v>862276.74</v>
      </c>
      <c r="F452" s="90"/>
      <c r="G452" s="90"/>
      <c r="H452" s="90"/>
      <c r="I452" s="90"/>
      <c r="J452" s="90"/>
      <c r="K452" s="90"/>
      <c r="L452" s="90"/>
      <c r="M452" s="90"/>
      <c r="N452" s="90"/>
      <c r="O452" s="90"/>
    </row>
    <row r="453" spans="1:15" ht="27" customHeight="1" x14ac:dyDescent="0.25">
      <c r="A453" s="130" t="s">
        <v>4826</v>
      </c>
      <c r="B453" s="135" t="s">
        <v>63</v>
      </c>
      <c r="C453" s="136">
        <v>1056691.8</v>
      </c>
      <c r="D453" s="136">
        <v>1056691.8</v>
      </c>
      <c r="E453" s="137">
        <v>1056691.8</v>
      </c>
      <c r="F453" s="90"/>
      <c r="G453" s="90"/>
      <c r="H453" s="90"/>
      <c r="I453" s="90"/>
      <c r="J453" s="90"/>
      <c r="K453" s="90"/>
      <c r="L453" s="90"/>
      <c r="M453" s="90"/>
      <c r="N453" s="90"/>
      <c r="O453" s="90"/>
    </row>
    <row r="454" spans="1:15" ht="27" customHeight="1" x14ac:dyDescent="0.25">
      <c r="A454" s="95" t="s">
        <v>4827</v>
      </c>
      <c r="B454" s="96" t="s">
        <v>4831</v>
      </c>
      <c r="C454" s="111">
        <v>374538</v>
      </c>
      <c r="D454" s="111">
        <v>374538</v>
      </c>
      <c r="E454" s="112">
        <v>374538</v>
      </c>
      <c r="F454" s="90"/>
      <c r="G454" s="90"/>
      <c r="H454" s="90"/>
      <c r="I454" s="90"/>
      <c r="J454" s="90"/>
      <c r="K454" s="90"/>
      <c r="L454" s="90"/>
      <c r="M454" s="90"/>
      <c r="N454" s="90"/>
      <c r="O454" s="90"/>
    </row>
    <row r="455" spans="1:15" ht="27" customHeight="1" x14ac:dyDescent="0.25">
      <c r="A455" s="95" t="s">
        <v>4828</v>
      </c>
      <c r="B455" s="96" t="s">
        <v>62</v>
      </c>
      <c r="C455" s="111">
        <v>224745</v>
      </c>
      <c r="D455" s="111">
        <v>224745</v>
      </c>
      <c r="E455" s="112">
        <v>224745</v>
      </c>
      <c r="F455" s="90"/>
      <c r="G455" s="90"/>
      <c r="H455" s="90"/>
      <c r="I455" s="90"/>
      <c r="J455" s="90"/>
      <c r="K455" s="90"/>
      <c r="L455" s="90"/>
      <c r="M455" s="90"/>
      <c r="N455" s="90"/>
      <c r="O455" s="90"/>
    </row>
    <row r="456" spans="1:15" ht="27" customHeight="1" x14ac:dyDescent="0.25">
      <c r="A456" s="127" t="s">
        <v>4829</v>
      </c>
      <c r="B456" s="104" t="s">
        <v>4833</v>
      </c>
      <c r="C456" s="128">
        <v>287000</v>
      </c>
      <c r="D456" s="128">
        <v>287000</v>
      </c>
      <c r="E456" s="129">
        <v>287000</v>
      </c>
      <c r="F456" s="90"/>
      <c r="G456" s="90"/>
      <c r="H456" s="90"/>
      <c r="I456" s="90"/>
      <c r="J456" s="90"/>
      <c r="K456" s="90"/>
      <c r="L456" s="90"/>
      <c r="M456" s="90"/>
      <c r="N456" s="90"/>
      <c r="O456" s="90"/>
    </row>
    <row r="457" spans="1:15" x14ac:dyDescent="0.25">
      <c r="B457" s="159" t="s">
        <v>4849</v>
      </c>
      <c r="C457" s="61">
        <f>SUM(C6:C456)</f>
        <v>503332772.71000034</v>
      </c>
      <c r="D457" s="61">
        <f>SUM(D6:D456)</f>
        <v>503332772.71000034</v>
      </c>
      <c r="E457" s="61">
        <f>SUM(E6:E456)</f>
        <v>503332772.71000034</v>
      </c>
      <c r="F457" s="61">
        <f t="shared" ref="F457:O457" si="13">SUM(F6:F456)</f>
        <v>0</v>
      </c>
      <c r="G457" s="61">
        <f t="shared" si="13"/>
        <v>0</v>
      </c>
      <c r="H457" s="61">
        <f t="shared" si="13"/>
        <v>0</v>
      </c>
      <c r="I457" s="61">
        <f t="shared" si="13"/>
        <v>0</v>
      </c>
      <c r="J457" s="61">
        <f t="shared" si="13"/>
        <v>0</v>
      </c>
      <c r="K457" s="61">
        <f t="shared" si="13"/>
        <v>0</v>
      </c>
      <c r="L457" s="61">
        <f t="shared" si="13"/>
        <v>0</v>
      </c>
      <c r="M457" s="61">
        <f t="shared" si="13"/>
        <v>0</v>
      </c>
      <c r="N457" s="61">
        <f t="shared" si="13"/>
        <v>0</v>
      </c>
      <c r="O457" s="61">
        <f t="shared" si="13"/>
        <v>0</v>
      </c>
    </row>
  </sheetData>
  <protectedRanges>
    <protectedRange algorithmName="SHA-512" hashValue="V3MAWm5X5XrUGpr8JKUySROvob0oQJUADbRHimzrJaduO3kjepw1rntMjAZLP47yQKso+lDHVMr5LGpF4tI8zQ==" saltValue="3CMcRIlbBULeG1WUaDTcyA==" spinCount="100000" sqref="A343" name="Диапазон1"/>
    <protectedRange algorithmName="SHA-512" hashValue="V3MAWm5X5XrUGpr8JKUySROvob0oQJUADbRHimzrJaduO3kjepw1rntMjAZLP47yQKso+lDHVMr5LGpF4tI8zQ==" saltValue="3CMcRIlbBULeG1WUaDTcyA==" spinCount="100000" sqref="A344" name="Диапазон1_1"/>
    <protectedRange algorithmName="SHA-512" hashValue="V3MAWm5X5XrUGpr8JKUySROvob0oQJUADbRHimzrJaduO3kjepw1rntMjAZLP47yQKso+lDHVMr5LGpF4tI8zQ==" saltValue="3CMcRIlbBULeG1WUaDTcyA==" spinCount="100000" sqref="A345" name="Диапазон1_2"/>
  </protectedRanges>
  <autoFilter ref="A5:O345"/>
  <mergeCells count="7">
    <mergeCell ref="D3:K3"/>
    <mergeCell ref="L3:L4"/>
    <mergeCell ref="M3:O3"/>
    <mergeCell ref="A1:O2"/>
    <mergeCell ref="A3:A4"/>
    <mergeCell ref="B3:B4"/>
    <mergeCell ref="C3:C4"/>
  </mergeCells>
  <pageMargins left="0.7" right="0.7" top="0.75" bottom="0.75" header="0.3" footer="0.3"/>
  <pageSetup paperSize="9" scale="37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05" t="s">
        <v>26</v>
      </c>
      <c r="B1" s="205"/>
      <c r="C1" s="205"/>
      <c r="D1" s="205"/>
      <c r="E1" s="205"/>
      <c r="F1" s="205"/>
      <c r="G1" s="205"/>
      <c r="H1" s="205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27</v>
      </c>
    </row>
    <row r="4" spans="1:8" x14ac:dyDescent="0.25">
      <c r="A4" s="206" t="s">
        <v>13</v>
      </c>
      <c r="B4" s="206" t="s">
        <v>28</v>
      </c>
      <c r="C4" s="206" t="s">
        <v>29</v>
      </c>
      <c r="D4" s="206" t="s">
        <v>30</v>
      </c>
      <c r="E4" s="209" t="s">
        <v>31</v>
      </c>
      <c r="F4" s="210"/>
      <c r="G4" s="211"/>
      <c r="H4" s="206" t="s">
        <v>32</v>
      </c>
    </row>
    <row r="5" spans="1:8" x14ac:dyDescent="0.25">
      <c r="A5" s="207"/>
      <c r="B5" s="207"/>
      <c r="C5" s="207"/>
      <c r="D5" s="207"/>
      <c r="E5" s="206" t="s">
        <v>33</v>
      </c>
      <c r="F5" s="209" t="s">
        <v>34</v>
      </c>
      <c r="G5" s="211"/>
      <c r="H5" s="207"/>
    </row>
    <row r="6" spans="1:8" ht="72" x14ac:dyDescent="0.25">
      <c r="A6" s="207"/>
      <c r="B6" s="208"/>
      <c r="C6" s="208"/>
      <c r="D6" s="208"/>
      <c r="E6" s="208"/>
      <c r="F6" s="3" t="s">
        <v>35</v>
      </c>
      <c r="G6" s="1" t="s">
        <v>36</v>
      </c>
      <c r="H6" s="208"/>
    </row>
    <row r="7" spans="1:8" x14ac:dyDescent="0.25">
      <c r="A7" s="208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40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82"/>
  <sheetViews>
    <sheetView tabSelected="1" workbookViewId="0">
      <pane ySplit="5" topLeftCell="A4527" activePane="bottomLeft" state="frozen"/>
      <selection pane="bottomLeft" activeCell="D4" sqref="D4:F4"/>
    </sheetView>
  </sheetViews>
  <sheetFormatPr defaultRowHeight="12.75" x14ac:dyDescent="0.2"/>
  <cols>
    <col min="1" max="1" width="74.5703125" style="16" customWidth="1"/>
    <col min="2" max="2" width="25.42578125" style="16" hidden="1" customWidth="1"/>
    <col min="3" max="3" width="33.7109375" style="17" customWidth="1"/>
    <col min="4" max="4" width="23.140625" style="16" customWidth="1"/>
    <col min="5" max="5" width="22.710937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12" t="s">
        <v>300</v>
      </c>
      <c r="B1" s="212"/>
      <c r="C1" s="212"/>
      <c r="D1" s="212"/>
      <c r="E1" s="212"/>
      <c r="F1" s="212"/>
      <c r="G1" s="212"/>
      <c r="H1" s="212"/>
      <c r="I1" s="212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27</v>
      </c>
    </row>
    <row r="4" spans="1:9" ht="12.75" customHeight="1" x14ac:dyDescent="0.2">
      <c r="A4" s="206" t="s">
        <v>43</v>
      </c>
      <c r="B4" s="178" t="s">
        <v>44</v>
      </c>
      <c r="C4" s="213" t="s">
        <v>4851</v>
      </c>
      <c r="D4" s="209" t="s">
        <v>45</v>
      </c>
      <c r="E4" s="210"/>
      <c r="F4" s="211"/>
      <c r="G4" s="209" t="s">
        <v>46</v>
      </c>
      <c r="H4" s="211"/>
      <c r="I4" s="206" t="s">
        <v>47</v>
      </c>
    </row>
    <row r="5" spans="1:9" ht="75" customHeight="1" x14ac:dyDescent="0.2">
      <c r="A5" s="207"/>
      <c r="B5" s="177" t="s">
        <v>48</v>
      </c>
      <c r="C5" s="214"/>
      <c r="D5" s="19" t="s">
        <v>50</v>
      </c>
      <c r="E5" s="19" t="s">
        <v>51</v>
      </c>
      <c r="F5" s="19" t="s">
        <v>52</v>
      </c>
      <c r="G5" s="19" t="s">
        <v>48</v>
      </c>
      <c r="H5" s="19" t="s">
        <v>49</v>
      </c>
      <c r="I5" s="207"/>
    </row>
    <row r="6" spans="1:9" ht="15" x14ac:dyDescent="0.25">
      <c r="A6" s="24" t="s">
        <v>301</v>
      </c>
      <c r="B6" s="20">
        <v>0</v>
      </c>
      <c r="C6" s="179" t="s">
        <v>4852</v>
      </c>
      <c r="D6" s="25">
        <v>989328.68999999983</v>
      </c>
      <c r="E6" s="25">
        <v>761299.24999999988</v>
      </c>
      <c r="F6" s="21">
        <v>0</v>
      </c>
      <c r="G6" s="22">
        <f t="shared" ref="G6:G69" si="0">D6-E6</f>
        <v>228029.43999999994</v>
      </c>
      <c r="H6" s="21">
        <v>0</v>
      </c>
      <c r="I6" s="21">
        <v>0</v>
      </c>
    </row>
    <row r="7" spans="1:9" ht="15" x14ac:dyDescent="0.25">
      <c r="A7" s="24" t="s">
        <v>302</v>
      </c>
      <c r="B7" s="20">
        <v>0</v>
      </c>
      <c r="C7" s="179" t="s">
        <v>4852</v>
      </c>
      <c r="D7" s="25">
        <v>762608.00000000012</v>
      </c>
      <c r="E7" s="25">
        <v>615005.99999999988</v>
      </c>
      <c r="F7" s="21">
        <v>0</v>
      </c>
      <c r="G7" s="22">
        <f t="shared" si="0"/>
        <v>147602.00000000023</v>
      </c>
      <c r="H7" s="21">
        <v>0</v>
      </c>
      <c r="I7" s="21">
        <v>0</v>
      </c>
    </row>
    <row r="8" spans="1:9" ht="15" x14ac:dyDescent="0.25">
      <c r="A8" s="24" t="s">
        <v>303</v>
      </c>
      <c r="B8" s="20">
        <v>0</v>
      </c>
      <c r="C8" s="179" t="s">
        <v>4852</v>
      </c>
      <c r="D8" s="25">
        <v>862326.08000000031</v>
      </c>
      <c r="E8" s="25">
        <v>758160.9</v>
      </c>
      <c r="F8" s="21">
        <v>0</v>
      </c>
      <c r="G8" s="22">
        <f t="shared" si="0"/>
        <v>104165.18000000028</v>
      </c>
      <c r="H8" s="21">
        <v>0</v>
      </c>
      <c r="I8" s="21">
        <v>0</v>
      </c>
    </row>
    <row r="9" spans="1:9" ht="15" x14ac:dyDescent="0.25">
      <c r="A9" s="24" t="s">
        <v>304</v>
      </c>
      <c r="B9" s="20">
        <v>0</v>
      </c>
      <c r="C9" s="179" t="s">
        <v>4852</v>
      </c>
      <c r="D9" s="25">
        <v>584983.12</v>
      </c>
      <c r="E9" s="25">
        <v>501216.01999999996</v>
      </c>
      <c r="F9" s="21">
        <v>0</v>
      </c>
      <c r="G9" s="22">
        <f t="shared" si="0"/>
        <v>83767.100000000035</v>
      </c>
      <c r="H9" s="21">
        <v>0</v>
      </c>
      <c r="I9" s="21">
        <v>0</v>
      </c>
    </row>
    <row r="10" spans="1:9" ht="15" x14ac:dyDescent="0.25">
      <c r="A10" s="24" t="s">
        <v>305</v>
      </c>
      <c r="B10" s="20">
        <v>0</v>
      </c>
      <c r="C10" s="179" t="s">
        <v>4852</v>
      </c>
      <c r="D10" s="25">
        <v>402554.58</v>
      </c>
      <c r="E10" s="25">
        <v>154750.87999999998</v>
      </c>
      <c r="F10" s="21">
        <v>0</v>
      </c>
      <c r="G10" s="22">
        <f t="shared" si="0"/>
        <v>247803.70000000004</v>
      </c>
      <c r="H10" s="21">
        <v>0</v>
      </c>
      <c r="I10" s="21">
        <v>0</v>
      </c>
    </row>
    <row r="11" spans="1:9" ht="15" x14ac:dyDescent="0.25">
      <c r="A11" s="24" t="s">
        <v>306</v>
      </c>
      <c r="B11" s="20">
        <v>0</v>
      </c>
      <c r="C11" s="179" t="s">
        <v>4852</v>
      </c>
      <c r="D11" s="25">
        <v>1129766.3999999999</v>
      </c>
      <c r="E11" s="25">
        <v>940434.64</v>
      </c>
      <c r="F11" s="21">
        <v>0</v>
      </c>
      <c r="G11" s="22">
        <f t="shared" si="0"/>
        <v>189331.75999999989</v>
      </c>
      <c r="H11" s="21">
        <v>0</v>
      </c>
      <c r="I11" s="21">
        <v>0</v>
      </c>
    </row>
    <row r="12" spans="1:9" ht="15" x14ac:dyDescent="0.25">
      <c r="A12" s="24" t="s">
        <v>307</v>
      </c>
      <c r="B12" s="20">
        <v>0</v>
      </c>
      <c r="C12" s="179" t="s">
        <v>4852</v>
      </c>
      <c r="D12" s="25">
        <v>1160866.0400000005</v>
      </c>
      <c r="E12" s="25">
        <v>898838.32000000018</v>
      </c>
      <c r="F12" s="21">
        <v>0</v>
      </c>
      <c r="G12" s="22">
        <f t="shared" si="0"/>
        <v>262027.72000000032</v>
      </c>
      <c r="H12" s="21">
        <v>0</v>
      </c>
      <c r="I12" s="21">
        <v>0</v>
      </c>
    </row>
    <row r="13" spans="1:9" ht="15" x14ac:dyDescent="0.25">
      <c r="A13" s="24" t="s">
        <v>308</v>
      </c>
      <c r="B13" s="20">
        <v>0</v>
      </c>
      <c r="C13" s="179" t="s">
        <v>4852</v>
      </c>
      <c r="D13" s="25">
        <v>672761.60000000021</v>
      </c>
      <c r="E13" s="25">
        <v>479031.0300000002</v>
      </c>
      <c r="F13" s="21">
        <v>0</v>
      </c>
      <c r="G13" s="22">
        <f t="shared" si="0"/>
        <v>193730.57</v>
      </c>
      <c r="H13" s="21">
        <v>0</v>
      </c>
      <c r="I13" s="21">
        <v>0</v>
      </c>
    </row>
    <row r="14" spans="1:9" ht="15" x14ac:dyDescent="0.25">
      <c r="A14" s="24" t="s">
        <v>309</v>
      </c>
      <c r="B14" s="20">
        <v>0</v>
      </c>
      <c r="C14" s="179" t="s">
        <v>4852</v>
      </c>
      <c r="D14" s="25">
        <v>55686.400000000001</v>
      </c>
      <c r="E14" s="25">
        <v>15355</v>
      </c>
      <c r="F14" s="21">
        <v>0</v>
      </c>
      <c r="G14" s="22">
        <f t="shared" si="0"/>
        <v>40331.4</v>
      </c>
      <c r="H14" s="21">
        <v>0</v>
      </c>
      <c r="I14" s="21">
        <v>0</v>
      </c>
    </row>
    <row r="15" spans="1:9" ht="15" x14ac:dyDescent="0.25">
      <c r="A15" s="24" t="s">
        <v>310</v>
      </c>
      <c r="B15" s="20">
        <v>0</v>
      </c>
      <c r="C15" s="179" t="s">
        <v>4852</v>
      </c>
      <c r="D15" s="25">
        <v>49436.800000000003</v>
      </c>
      <c r="E15" s="25">
        <v>0</v>
      </c>
      <c r="F15" s="21">
        <v>0</v>
      </c>
      <c r="G15" s="22">
        <f t="shared" si="0"/>
        <v>49436.800000000003</v>
      </c>
      <c r="H15" s="21">
        <v>0</v>
      </c>
      <c r="I15" s="21">
        <v>0</v>
      </c>
    </row>
    <row r="16" spans="1:9" ht="15" x14ac:dyDescent="0.25">
      <c r="A16" s="24" t="s">
        <v>311</v>
      </c>
      <c r="B16" s="20">
        <v>0</v>
      </c>
      <c r="C16" s="179" t="s">
        <v>4852</v>
      </c>
      <c r="D16" s="25">
        <v>526120.00000000012</v>
      </c>
      <c r="E16" s="25">
        <v>498589.57000000018</v>
      </c>
      <c r="F16" s="21">
        <v>0</v>
      </c>
      <c r="G16" s="22">
        <f t="shared" si="0"/>
        <v>27530.429999999935</v>
      </c>
      <c r="H16" s="21">
        <v>0</v>
      </c>
      <c r="I16" s="21">
        <v>0</v>
      </c>
    </row>
    <row r="17" spans="1:9" ht="15" x14ac:dyDescent="0.25">
      <c r="A17" s="24" t="s">
        <v>312</v>
      </c>
      <c r="B17" s="20">
        <v>0</v>
      </c>
      <c r="C17" s="179" t="s">
        <v>4852</v>
      </c>
      <c r="D17" s="25">
        <v>207161.92</v>
      </c>
      <c r="E17" s="25">
        <v>34779.300000000003</v>
      </c>
      <c r="F17" s="21">
        <v>0</v>
      </c>
      <c r="G17" s="22">
        <f t="shared" si="0"/>
        <v>172382.62</v>
      </c>
      <c r="H17" s="21">
        <v>0</v>
      </c>
      <c r="I17" s="21">
        <v>0</v>
      </c>
    </row>
    <row r="18" spans="1:9" ht="15" x14ac:dyDescent="0.25">
      <c r="A18" s="24" t="s">
        <v>313</v>
      </c>
      <c r="B18" s="20">
        <v>0</v>
      </c>
      <c r="C18" s="179" t="s">
        <v>4852</v>
      </c>
      <c r="D18" s="25">
        <v>168639.80000000002</v>
      </c>
      <c r="E18" s="25">
        <v>51013.299999999996</v>
      </c>
      <c r="F18" s="21">
        <v>0</v>
      </c>
      <c r="G18" s="22">
        <f t="shared" si="0"/>
        <v>117626.50000000003</v>
      </c>
      <c r="H18" s="21">
        <v>0</v>
      </c>
      <c r="I18" s="21">
        <v>0</v>
      </c>
    </row>
    <row r="19" spans="1:9" ht="15" x14ac:dyDescent="0.25">
      <c r="A19" s="24" t="s">
        <v>314</v>
      </c>
      <c r="B19" s="20">
        <v>0</v>
      </c>
      <c r="C19" s="179" t="s">
        <v>4852</v>
      </c>
      <c r="D19" s="25">
        <v>169720.1</v>
      </c>
      <c r="E19" s="25">
        <v>89901.599999999991</v>
      </c>
      <c r="F19" s="21">
        <v>0</v>
      </c>
      <c r="G19" s="22">
        <f t="shared" si="0"/>
        <v>79818.500000000015</v>
      </c>
      <c r="H19" s="21">
        <v>0</v>
      </c>
      <c r="I19" s="21">
        <v>0</v>
      </c>
    </row>
    <row r="20" spans="1:9" ht="15" x14ac:dyDescent="0.25">
      <c r="A20" s="24" t="s">
        <v>315</v>
      </c>
      <c r="B20" s="20">
        <v>0</v>
      </c>
      <c r="C20" s="179" t="s">
        <v>4852</v>
      </c>
      <c r="D20" s="25">
        <v>25558.400000000001</v>
      </c>
      <c r="E20" s="25">
        <v>8804.9</v>
      </c>
      <c r="F20" s="21">
        <v>0</v>
      </c>
      <c r="G20" s="22">
        <f t="shared" si="0"/>
        <v>16753.5</v>
      </c>
      <c r="H20" s="21">
        <v>0</v>
      </c>
      <c r="I20" s="21">
        <v>0</v>
      </c>
    </row>
    <row r="21" spans="1:9" ht="15" x14ac:dyDescent="0.25">
      <c r="A21" s="24" t="s">
        <v>316</v>
      </c>
      <c r="B21" s="20">
        <v>0</v>
      </c>
      <c r="C21" s="179" t="s">
        <v>4852</v>
      </c>
      <c r="D21" s="25">
        <v>83843.199999999997</v>
      </c>
      <c r="E21" s="25">
        <v>28185.889999999996</v>
      </c>
      <c r="F21" s="21">
        <v>0</v>
      </c>
      <c r="G21" s="22">
        <f t="shared" si="0"/>
        <v>55657.31</v>
      </c>
      <c r="H21" s="21">
        <v>0</v>
      </c>
      <c r="I21" s="21">
        <v>0</v>
      </c>
    </row>
    <row r="22" spans="1:9" ht="15" x14ac:dyDescent="0.25">
      <c r="A22" s="24" t="s">
        <v>317</v>
      </c>
      <c r="B22" s="20">
        <v>0</v>
      </c>
      <c r="C22" s="179" t="s">
        <v>4852</v>
      </c>
      <c r="D22" s="25">
        <v>197747.20000000001</v>
      </c>
      <c r="E22" s="25">
        <v>21808.449999999997</v>
      </c>
      <c r="F22" s="21">
        <v>0</v>
      </c>
      <c r="G22" s="22">
        <f t="shared" si="0"/>
        <v>175938.75</v>
      </c>
      <c r="H22" s="21">
        <v>0</v>
      </c>
      <c r="I22" s="21">
        <v>0</v>
      </c>
    </row>
    <row r="23" spans="1:9" ht="15" x14ac:dyDescent="0.25">
      <c r="A23" s="24" t="s">
        <v>318</v>
      </c>
      <c r="B23" s="20">
        <v>0</v>
      </c>
      <c r="C23" s="179" t="s">
        <v>4852</v>
      </c>
      <c r="D23" s="25">
        <v>118585.59999999999</v>
      </c>
      <c r="E23" s="25">
        <v>51264.799999999996</v>
      </c>
      <c r="F23" s="21">
        <v>0</v>
      </c>
      <c r="G23" s="22">
        <f t="shared" si="0"/>
        <v>67320.799999999988</v>
      </c>
      <c r="H23" s="21">
        <v>0</v>
      </c>
      <c r="I23" s="21">
        <v>0</v>
      </c>
    </row>
    <row r="24" spans="1:9" ht="15" x14ac:dyDescent="0.25">
      <c r="A24" s="24" t="s">
        <v>319</v>
      </c>
      <c r="B24" s="20">
        <v>0</v>
      </c>
      <c r="C24" s="179" t="s">
        <v>4852</v>
      </c>
      <c r="D24" s="25">
        <v>91649.599999999991</v>
      </c>
      <c r="E24" s="25">
        <v>35214.1</v>
      </c>
      <c r="F24" s="21">
        <v>0</v>
      </c>
      <c r="G24" s="22">
        <f t="shared" si="0"/>
        <v>56435.499999999993</v>
      </c>
      <c r="H24" s="21">
        <v>0</v>
      </c>
      <c r="I24" s="21">
        <v>0</v>
      </c>
    </row>
    <row r="25" spans="1:9" ht="15" x14ac:dyDescent="0.25">
      <c r="A25" s="24" t="s">
        <v>320</v>
      </c>
      <c r="B25" s="20">
        <v>0</v>
      </c>
      <c r="C25" s="179" t="s">
        <v>4852</v>
      </c>
      <c r="D25" s="25">
        <v>15097.6</v>
      </c>
      <c r="E25" s="25">
        <v>145.6</v>
      </c>
      <c r="F25" s="21">
        <v>0</v>
      </c>
      <c r="G25" s="22">
        <f t="shared" si="0"/>
        <v>14952</v>
      </c>
      <c r="H25" s="21">
        <v>0</v>
      </c>
      <c r="I25" s="21">
        <v>0</v>
      </c>
    </row>
    <row r="26" spans="1:9" ht="15" x14ac:dyDescent="0.25">
      <c r="A26" s="24" t="s">
        <v>321</v>
      </c>
      <c r="B26" s="20">
        <v>0</v>
      </c>
      <c r="C26" s="179" t="s">
        <v>4852</v>
      </c>
      <c r="D26" s="25">
        <v>313348.80000000005</v>
      </c>
      <c r="E26" s="25">
        <v>189783.5</v>
      </c>
      <c r="F26" s="21">
        <v>0</v>
      </c>
      <c r="G26" s="22">
        <f t="shared" si="0"/>
        <v>123565.30000000005</v>
      </c>
      <c r="H26" s="21">
        <v>0</v>
      </c>
      <c r="I26" s="21">
        <v>0</v>
      </c>
    </row>
    <row r="27" spans="1:9" ht="15" x14ac:dyDescent="0.25">
      <c r="A27" s="24" t="s">
        <v>322</v>
      </c>
      <c r="B27" s="20">
        <v>0</v>
      </c>
      <c r="C27" s="179" t="s">
        <v>4852</v>
      </c>
      <c r="D27" s="25">
        <v>92601.600000000006</v>
      </c>
      <c r="E27" s="25">
        <v>0</v>
      </c>
      <c r="F27" s="21">
        <v>0</v>
      </c>
      <c r="G27" s="22">
        <f t="shared" si="0"/>
        <v>92601.600000000006</v>
      </c>
      <c r="H27" s="21">
        <v>0</v>
      </c>
      <c r="I27" s="21">
        <v>0</v>
      </c>
    </row>
    <row r="28" spans="1:9" ht="15" x14ac:dyDescent="0.25">
      <c r="A28" s="24" t="s">
        <v>323</v>
      </c>
      <c r="B28" s="20">
        <v>0</v>
      </c>
      <c r="C28" s="179" t="s">
        <v>4852</v>
      </c>
      <c r="D28" s="25">
        <v>114486.39999999999</v>
      </c>
      <c r="E28" s="25">
        <v>27319</v>
      </c>
      <c r="F28" s="21">
        <v>0</v>
      </c>
      <c r="G28" s="22">
        <f t="shared" si="0"/>
        <v>87167.4</v>
      </c>
      <c r="H28" s="21">
        <v>0</v>
      </c>
      <c r="I28" s="21">
        <v>0</v>
      </c>
    </row>
    <row r="29" spans="1:9" ht="15" x14ac:dyDescent="0.25">
      <c r="A29" s="24" t="s">
        <v>324</v>
      </c>
      <c r="B29" s="20">
        <v>0</v>
      </c>
      <c r="C29" s="179" t="s">
        <v>4852</v>
      </c>
      <c r="D29" s="25">
        <v>117980.80000000002</v>
      </c>
      <c r="E29" s="25">
        <v>0</v>
      </c>
      <c r="F29" s="21">
        <v>0</v>
      </c>
      <c r="G29" s="22">
        <f t="shared" si="0"/>
        <v>117980.80000000002</v>
      </c>
      <c r="H29" s="21">
        <v>0</v>
      </c>
      <c r="I29" s="21">
        <v>0</v>
      </c>
    </row>
    <row r="30" spans="1:9" ht="15" x14ac:dyDescent="0.25">
      <c r="A30" s="24" t="s">
        <v>325</v>
      </c>
      <c r="B30" s="20">
        <v>0</v>
      </c>
      <c r="C30" s="179" t="s">
        <v>4852</v>
      </c>
      <c r="D30" s="25">
        <v>539683.20000000007</v>
      </c>
      <c r="E30" s="25">
        <v>462646.3</v>
      </c>
      <c r="F30" s="21">
        <v>0</v>
      </c>
      <c r="G30" s="22">
        <f t="shared" si="0"/>
        <v>77036.900000000081</v>
      </c>
      <c r="H30" s="21">
        <v>0</v>
      </c>
      <c r="I30" s="21">
        <v>0</v>
      </c>
    </row>
    <row r="31" spans="1:9" ht="15" x14ac:dyDescent="0.25">
      <c r="A31" s="24" t="s">
        <v>326</v>
      </c>
      <c r="B31" s="20">
        <v>0</v>
      </c>
      <c r="C31" s="179" t="s">
        <v>4852</v>
      </c>
      <c r="D31" s="25">
        <v>276976</v>
      </c>
      <c r="E31" s="25">
        <v>8227.4</v>
      </c>
      <c r="F31" s="21">
        <v>0</v>
      </c>
      <c r="G31" s="22">
        <f t="shared" si="0"/>
        <v>268748.59999999998</v>
      </c>
      <c r="H31" s="21">
        <v>0</v>
      </c>
      <c r="I31" s="21">
        <v>0</v>
      </c>
    </row>
    <row r="32" spans="1:9" ht="15" x14ac:dyDescent="0.25">
      <c r="A32" s="24" t="s">
        <v>327</v>
      </c>
      <c r="B32" s="20">
        <v>0</v>
      </c>
      <c r="C32" s="179" t="s">
        <v>4852</v>
      </c>
      <c r="D32" s="25">
        <v>106131.20000000001</v>
      </c>
      <c r="E32" s="25">
        <v>0</v>
      </c>
      <c r="F32" s="21">
        <v>0</v>
      </c>
      <c r="G32" s="22">
        <f t="shared" si="0"/>
        <v>106131.20000000001</v>
      </c>
      <c r="H32" s="21">
        <v>0</v>
      </c>
      <c r="I32" s="21">
        <v>0</v>
      </c>
    </row>
    <row r="33" spans="1:9" ht="15" x14ac:dyDescent="0.25">
      <c r="A33" s="24" t="s">
        <v>328</v>
      </c>
      <c r="B33" s="20">
        <v>0</v>
      </c>
      <c r="C33" s="179" t="s">
        <v>4852</v>
      </c>
      <c r="D33" s="25">
        <v>113556</v>
      </c>
      <c r="E33" s="25">
        <v>11372.7</v>
      </c>
      <c r="F33" s="21">
        <v>0</v>
      </c>
      <c r="G33" s="22">
        <f t="shared" si="0"/>
        <v>102183.3</v>
      </c>
      <c r="H33" s="21">
        <v>0</v>
      </c>
      <c r="I33" s="21">
        <v>0</v>
      </c>
    </row>
    <row r="34" spans="1:9" ht="15" x14ac:dyDescent="0.25">
      <c r="A34" s="24" t="s">
        <v>329</v>
      </c>
      <c r="B34" s="20">
        <v>0</v>
      </c>
      <c r="C34" s="179" t="s">
        <v>4852</v>
      </c>
      <c r="D34" s="25">
        <v>40275.200000000004</v>
      </c>
      <c r="E34" s="25">
        <v>25107.200000000001</v>
      </c>
      <c r="F34" s="21">
        <v>0</v>
      </c>
      <c r="G34" s="22">
        <f t="shared" si="0"/>
        <v>15168.000000000004</v>
      </c>
      <c r="H34" s="21">
        <v>0</v>
      </c>
      <c r="I34" s="21">
        <v>0</v>
      </c>
    </row>
    <row r="35" spans="1:9" ht="15" x14ac:dyDescent="0.25">
      <c r="A35" s="24" t="s">
        <v>330</v>
      </c>
      <c r="B35" s="20">
        <v>0</v>
      </c>
      <c r="C35" s="179" t="s">
        <v>4852</v>
      </c>
      <c r="D35" s="25">
        <v>159211.6</v>
      </c>
      <c r="E35" s="25">
        <v>37752.399999999994</v>
      </c>
      <c r="F35" s="21">
        <v>0</v>
      </c>
      <c r="G35" s="22">
        <f t="shared" si="0"/>
        <v>121459.20000000001</v>
      </c>
      <c r="H35" s="21">
        <v>0</v>
      </c>
      <c r="I35" s="21">
        <v>0</v>
      </c>
    </row>
    <row r="36" spans="1:9" ht="15" x14ac:dyDescent="0.25">
      <c r="A36" s="24" t="s">
        <v>331</v>
      </c>
      <c r="B36" s="20">
        <v>0</v>
      </c>
      <c r="C36" s="179" t="s">
        <v>4852</v>
      </c>
      <c r="D36" s="25">
        <v>213745.59999999995</v>
      </c>
      <c r="E36" s="25">
        <v>144763.59999999998</v>
      </c>
      <c r="F36" s="21">
        <v>0</v>
      </c>
      <c r="G36" s="22">
        <f t="shared" si="0"/>
        <v>68981.999999999971</v>
      </c>
      <c r="H36" s="21">
        <v>0</v>
      </c>
      <c r="I36" s="21">
        <v>0</v>
      </c>
    </row>
    <row r="37" spans="1:9" ht="15" x14ac:dyDescent="0.25">
      <c r="A37" s="24" t="s">
        <v>332</v>
      </c>
      <c r="B37" s="20">
        <v>0</v>
      </c>
      <c r="C37" s="179" t="s">
        <v>4852</v>
      </c>
      <c r="D37" s="25">
        <v>502956.6</v>
      </c>
      <c r="E37" s="25">
        <v>311988.37999999995</v>
      </c>
      <c r="F37" s="21">
        <v>0</v>
      </c>
      <c r="G37" s="22">
        <f t="shared" si="0"/>
        <v>190968.22000000003</v>
      </c>
      <c r="H37" s="21">
        <v>0</v>
      </c>
      <c r="I37" s="21">
        <v>0</v>
      </c>
    </row>
    <row r="38" spans="1:9" ht="15" x14ac:dyDescent="0.25">
      <c r="A38" s="24" t="s">
        <v>333</v>
      </c>
      <c r="B38" s="20">
        <v>0</v>
      </c>
      <c r="C38" s="179" t="s">
        <v>4852</v>
      </c>
      <c r="D38" s="25">
        <v>144458</v>
      </c>
      <c r="E38" s="25">
        <v>92079.4</v>
      </c>
      <c r="F38" s="21">
        <v>0</v>
      </c>
      <c r="G38" s="22">
        <f t="shared" si="0"/>
        <v>52378.600000000006</v>
      </c>
      <c r="H38" s="21">
        <v>0</v>
      </c>
      <c r="I38" s="21">
        <v>0</v>
      </c>
    </row>
    <row r="39" spans="1:9" ht="15" x14ac:dyDescent="0.25">
      <c r="A39" s="24" t="s">
        <v>334</v>
      </c>
      <c r="B39" s="20">
        <v>0</v>
      </c>
      <c r="C39" s="179" t="s">
        <v>4852</v>
      </c>
      <c r="D39" s="25">
        <v>54879.999999999993</v>
      </c>
      <c r="E39" s="25">
        <v>11085.900000000001</v>
      </c>
      <c r="F39" s="21">
        <v>0</v>
      </c>
      <c r="G39" s="22">
        <f t="shared" si="0"/>
        <v>43794.099999999991</v>
      </c>
      <c r="H39" s="21">
        <v>0</v>
      </c>
      <c r="I39" s="21">
        <v>0</v>
      </c>
    </row>
    <row r="40" spans="1:9" ht="15" x14ac:dyDescent="0.25">
      <c r="A40" s="24" t="s">
        <v>335</v>
      </c>
      <c r="B40" s="20">
        <v>0</v>
      </c>
      <c r="C40" s="179" t="s">
        <v>4852</v>
      </c>
      <c r="D40" s="25">
        <v>22780.800000000003</v>
      </c>
      <c r="E40" s="25">
        <v>3194.4</v>
      </c>
      <c r="F40" s="21">
        <v>0</v>
      </c>
      <c r="G40" s="22">
        <f t="shared" si="0"/>
        <v>19586.400000000001</v>
      </c>
      <c r="H40" s="21">
        <v>0</v>
      </c>
      <c r="I40" s="21">
        <v>0</v>
      </c>
    </row>
    <row r="41" spans="1:9" ht="15" x14ac:dyDescent="0.25">
      <c r="A41" s="24" t="s">
        <v>336</v>
      </c>
      <c r="B41" s="20">
        <v>0</v>
      </c>
      <c r="C41" s="179" t="s">
        <v>4852</v>
      </c>
      <c r="D41" s="25">
        <v>241830.39999999997</v>
      </c>
      <c r="E41" s="25">
        <v>105624.72</v>
      </c>
      <c r="F41" s="21">
        <v>0</v>
      </c>
      <c r="G41" s="22">
        <f t="shared" si="0"/>
        <v>136205.67999999996</v>
      </c>
      <c r="H41" s="21">
        <v>0</v>
      </c>
      <c r="I41" s="21">
        <v>0</v>
      </c>
    </row>
    <row r="42" spans="1:9" ht="15" x14ac:dyDescent="0.25">
      <c r="A42" s="24" t="s">
        <v>337</v>
      </c>
      <c r="B42" s="20">
        <v>0</v>
      </c>
      <c r="C42" s="179" t="s">
        <v>4852</v>
      </c>
      <c r="D42" s="25">
        <v>58934.399999999994</v>
      </c>
      <c r="E42" s="25">
        <v>17437.5</v>
      </c>
      <c r="F42" s="21">
        <v>0</v>
      </c>
      <c r="G42" s="22">
        <f t="shared" si="0"/>
        <v>41496.899999999994</v>
      </c>
      <c r="H42" s="21">
        <v>0</v>
      </c>
      <c r="I42" s="21">
        <v>0</v>
      </c>
    </row>
    <row r="43" spans="1:9" ht="15" x14ac:dyDescent="0.25">
      <c r="A43" s="24" t="s">
        <v>338</v>
      </c>
      <c r="B43" s="20">
        <v>0</v>
      </c>
      <c r="C43" s="179" t="s">
        <v>4852</v>
      </c>
      <c r="D43" s="25">
        <v>29859.200000000001</v>
      </c>
      <c r="E43" s="25">
        <v>0</v>
      </c>
      <c r="F43" s="21">
        <v>0</v>
      </c>
      <c r="G43" s="22">
        <f t="shared" si="0"/>
        <v>29859.200000000001</v>
      </c>
      <c r="H43" s="21">
        <v>0</v>
      </c>
      <c r="I43" s="21">
        <v>0</v>
      </c>
    </row>
    <row r="44" spans="1:9" ht="15" x14ac:dyDescent="0.25">
      <c r="A44" s="24" t="s">
        <v>339</v>
      </c>
      <c r="B44" s="20">
        <v>0</v>
      </c>
      <c r="C44" s="179" t="s">
        <v>4852</v>
      </c>
      <c r="D44" s="25">
        <v>5980.8</v>
      </c>
      <c r="E44" s="25">
        <v>747.6</v>
      </c>
      <c r="F44" s="21">
        <v>0</v>
      </c>
      <c r="G44" s="22">
        <f t="shared" si="0"/>
        <v>5233.2</v>
      </c>
      <c r="H44" s="21">
        <v>0</v>
      </c>
      <c r="I44" s="21">
        <v>0</v>
      </c>
    </row>
    <row r="45" spans="1:9" ht="15" x14ac:dyDescent="0.25">
      <c r="A45" s="24" t="s">
        <v>340</v>
      </c>
      <c r="B45" s="20">
        <v>0</v>
      </c>
      <c r="C45" s="179" t="s">
        <v>4852</v>
      </c>
      <c r="D45" s="25">
        <v>36957.300000000003</v>
      </c>
      <c r="E45" s="25">
        <v>4026</v>
      </c>
      <c r="F45" s="21">
        <v>0</v>
      </c>
      <c r="G45" s="22">
        <f t="shared" si="0"/>
        <v>32931.300000000003</v>
      </c>
      <c r="H45" s="21">
        <v>0</v>
      </c>
      <c r="I45" s="21">
        <v>0</v>
      </c>
    </row>
    <row r="46" spans="1:9" ht="15" x14ac:dyDescent="0.25">
      <c r="A46" s="24" t="s">
        <v>341</v>
      </c>
      <c r="B46" s="20">
        <v>0</v>
      </c>
      <c r="C46" s="179" t="s">
        <v>4852</v>
      </c>
      <c r="D46" s="25">
        <v>90809.600000000006</v>
      </c>
      <c r="E46" s="25">
        <v>31994.100000000002</v>
      </c>
      <c r="F46" s="21">
        <v>0</v>
      </c>
      <c r="G46" s="22">
        <f t="shared" si="0"/>
        <v>58815.5</v>
      </c>
      <c r="H46" s="21">
        <v>0</v>
      </c>
      <c r="I46" s="21">
        <v>0</v>
      </c>
    </row>
    <row r="47" spans="1:9" ht="15" x14ac:dyDescent="0.25">
      <c r="A47" s="24" t="s">
        <v>342</v>
      </c>
      <c r="B47" s="20">
        <v>0</v>
      </c>
      <c r="C47" s="179" t="s">
        <v>4852</v>
      </c>
      <c r="D47" s="25">
        <v>102323.20000000001</v>
      </c>
      <c r="E47" s="25">
        <v>15886.8</v>
      </c>
      <c r="F47" s="21">
        <v>0</v>
      </c>
      <c r="G47" s="22">
        <f t="shared" si="0"/>
        <v>86436.400000000009</v>
      </c>
      <c r="H47" s="21">
        <v>0</v>
      </c>
      <c r="I47" s="21">
        <v>0</v>
      </c>
    </row>
    <row r="48" spans="1:9" ht="15" x14ac:dyDescent="0.25">
      <c r="A48" s="24" t="s">
        <v>343</v>
      </c>
      <c r="B48" s="20">
        <v>0</v>
      </c>
      <c r="C48" s="179" t="s">
        <v>4852</v>
      </c>
      <c r="D48" s="25">
        <v>109066.4</v>
      </c>
      <c r="E48" s="25">
        <v>79961.7</v>
      </c>
      <c r="F48" s="21">
        <v>0</v>
      </c>
      <c r="G48" s="22">
        <f t="shared" si="0"/>
        <v>29104.699999999997</v>
      </c>
      <c r="H48" s="21">
        <v>0</v>
      </c>
      <c r="I48" s="21">
        <v>0</v>
      </c>
    </row>
    <row r="49" spans="1:9" ht="15" x14ac:dyDescent="0.25">
      <c r="A49" s="24" t="s">
        <v>344</v>
      </c>
      <c r="B49" s="20">
        <v>0</v>
      </c>
      <c r="C49" s="179" t="s">
        <v>4852</v>
      </c>
      <c r="D49" s="25">
        <v>184060.80000000002</v>
      </c>
      <c r="E49" s="25">
        <v>88914.7</v>
      </c>
      <c r="F49" s="21">
        <v>0</v>
      </c>
      <c r="G49" s="22">
        <f t="shared" si="0"/>
        <v>95146.10000000002</v>
      </c>
      <c r="H49" s="21">
        <v>0</v>
      </c>
      <c r="I49" s="21">
        <v>0</v>
      </c>
    </row>
    <row r="50" spans="1:9" ht="15" x14ac:dyDescent="0.25">
      <c r="A50" s="24" t="s">
        <v>345</v>
      </c>
      <c r="B50" s="20">
        <v>0</v>
      </c>
      <c r="C50" s="179" t="s">
        <v>4852</v>
      </c>
      <c r="D50" s="25">
        <v>107430.39999999999</v>
      </c>
      <c r="E50" s="25">
        <v>62983.199999999997</v>
      </c>
      <c r="F50" s="21">
        <v>0</v>
      </c>
      <c r="G50" s="22">
        <f t="shared" si="0"/>
        <v>44447.199999999997</v>
      </c>
      <c r="H50" s="21">
        <v>0</v>
      </c>
      <c r="I50" s="21">
        <v>0</v>
      </c>
    </row>
    <row r="51" spans="1:9" ht="15" x14ac:dyDescent="0.25">
      <c r="A51" s="24" t="s">
        <v>346</v>
      </c>
      <c r="B51" s="20">
        <v>0</v>
      </c>
      <c r="C51" s="179" t="s">
        <v>4852</v>
      </c>
      <c r="D51" s="25">
        <v>279210</v>
      </c>
      <c r="E51" s="25">
        <v>161699.45000000001</v>
      </c>
      <c r="F51" s="21">
        <v>0</v>
      </c>
      <c r="G51" s="22">
        <f t="shared" si="0"/>
        <v>117510.54999999999</v>
      </c>
      <c r="H51" s="21"/>
      <c r="I51" s="21">
        <v>0</v>
      </c>
    </row>
    <row r="52" spans="1:9" ht="15" x14ac:dyDescent="0.25">
      <c r="A52" s="24" t="s">
        <v>347</v>
      </c>
      <c r="B52" s="20">
        <v>0</v>
      </c>
      <c r="C52" s="179" t="s">
        <v>4852</v>
      </c>
      <c r="D52" s="25">
        <v>449631.64999999997</v>
      </c>
      <c r="E52" s="25">
        <v>231535.45</v>
      </c>
      <c r="F52" s="21">
        <v>0</v>
      </c>
      <c r="G52" s="22">
        <f t="shared" si="0"/>
        <v>218096.19999999995</v>
      </c>
      <c r="H52" s="21">
        <v>0</v>
      </c>
      <c r="I52" s="21">
        <v>0</v>
      </c>
    </row>
    <row r="53" spans="1:9" ht="15" x14ac:dyDescent="0.25">
      <c r="A53" s="24" t="s">
        <v>348</v>
      </c>
      <c r="B53" s="20">
        <v>0</v>
      </c>
      <c r="C53" s="179" t="s">
        <v>4852</v>
      </c>
      <c r="D53" s="25">
        <v>7862.4</v>
      </c>
      <c r="E53" s="25">
        <v>5510.5</v>
      </c>
      <c r="F53" s="21">
        <v>0</v>
      </c>
      <c r="G53" s="22">
        <f t="shared" si="0"/>
        <v>2351.8999999999996</v>
      </c>
      <c r="H53" s="21">
        <v>0</v>
      </c>
      <c r="I53" s="21">
        <v>0</v>
      </c>
    </row>
    <row r="54" spans="1:9" ht="15" x14ac:dyDescent="0.25">
      <c r="A54" s="24" t="s">
        <v>349</v>
      </c>
      <c r="B54" s="20">
        <v>0</v>
      </c>
      <c r="C54" s="179" t="s">
        <v>4852</v>
      </c>
      <c r="D54" s="25">
        <v>1357955.2000000004</v>
      </c>
      <c r="E54" s="25">
        <v>970821.10000000009</v>
      </c>
      <c r="F54" s="21">
        <v>0</v>
      </c>
      <c r="G54" s="22">
        <f t="shared" si="0"/>
        <v>387134.10000000033</v>
      </c>
      <c r="H54" s="21">
        <v>0</v>
      </c>
      <c r="I54" s="21">
        <v>0</v>
      </c>
    </row>
    <row r="55" spans="1:9" ht="15" x14ac:dyDescent="0.25">
      <c r="A55" s="24" t="s">
        <v>350</v>
      </c>
      <c r="B55" s="20">
        <v>0</v>
      </c>
      <c r="C55" s="179" t="s">
        <v>4852</v>
      </c>
      <c r="D55" s="25">
        <v>264406.7</v>
      </c>
      <c r="E55" s="25">
        <v>51646.200000000004</v>
      </c>
      <c r="F55" s="21">
        <v>0</v>
      </c>
      <c r="G55" s="22">
        <f t="shared" si="0"/>
        <v>212760.5</v>
      </c>
      <c r="H55" s="21">
        <v>0</v>
      </c>
      <c r="I55" s="21">
        <v>0</v>
      </c>
    </row>
    <row r="56" spans="1:9" ht="15" x14ac:dyDescent="0.25">
      <c r="A56" s="24" t="s">
        <v>351</v>
      </c>
      <c r="B56" s="20">
        <v>0</v>
      </c>
      <c r="C56" s="179" t="s">
        <v>4852</v>
      </c>
      <c r="D56" s="25">
        <v>64131.199999999997</v>
      </c>
      <c r="E56" s="25">
        <v>58205.8</v>
      </c>
      <c r="F56" s="21">
        <v>0</v>
      </c>
      <c r="G56" s="22">
        <f t="shared" si="0"/>
        <v>5925.3999999999942</v>
      </c>
      <c r="H56" s="21">
        <v>0</v>
      </c>
      <c r="I56" s="21">
        <v>0</v>
      </c>
    </row>
    <row r="57" spans="1:9" ht="15" x14ac:dyDescent="0.25">
      <c r="A57" s="24" t="s">
        <v>352</v>
      </c>
      <c r="B57" s="20">
        <v>0</v>
      </c>
      <c r="C57" s="179" t="s">
        <v>4852</v>
      </c>
      <c r="D57" s="25">
        <v>8668.7999999999993</v>
      </c>
      <c r="E57" s="25">
        <v>0</v>
      </c>
      <c r="F57" s="21">
        <v>0</v>
      </c>
      <c r="G57" s="22">
        <f t="shared" si="0"/>
        <v>8668.7999999999993</v>
      </c>
      <c r="H57" s="21">
        <v>0</v>
      </c>
      <c r="I57" s="21">
        <v>0</v>
      </c>
    </row>
    <row r="58" spans="1:9" ht="15" x14ac:dyDescent="0.25">
      <c r="A58" s="24" t="s">
        <v>353</v>
      </c>
      <c r="B58" s="20">
        <v>0</v>
      </c>
      <c r="C58" s="179" t="s">
        <v>4852</v>
      </c>
      <c r="D58" s="25">
        <v>70000</v>
      </c>
      <c r="E58" s="25">
        <v>8348.2000000000007</v>
      </c>
      <c r="F58" s="21">
        <v>0</v>
      </c>
      <c r="G58" s="22">
        <f t="shared" si="0"/>
        <v>61651.8</v>
      </c>
      <c r="H58" s="21">
        <v>0</v>
      </c>
      <c r="I58" s="21">
        <v>0</v>
      </c>
    </row>
    <row r="59" spans="1:9" ht="15" x14ac:dyDescent="0.25">
      <c r="A59" s="24" t="s">
        <v>354</v>
      </c>
      <c r="B59" s="20">
        <v>0</v>
      </c>
      <c r="C59" s="179" t="s">
        <v>4852</v>
      </c>
      <c r="D59" s="25">
        <v>18188.8</v>
      </c>
      <c r="E59" s="25">
        <v>2273.6</v>
      </c>
      <c r="F59" s="21">
        <v>0</v>
      </c>
      <c r="G59" s="22">
        <f t="shared" si="0"/>
        <v>15915.199999999999</v>
      </c>
      <c r="H59" s="21">
        <v>0</v>
      </c>
      <c r="I59" s="21">
        <v>0</v>
      </c>
    </row>
    <row r="60" spans="1:9" ht="15" x14ac:dyDescent="0.25">
      <c r="A60" s="24" t="s">
        <v>355</v>
      </c>
      <c r="B60" s="20">
        <v>0</v>
      </c>
      <c r="C60" s="179" t="s">
        <v>4852</v>
      </c>
      <c r="D60" s="25">
        <v>146899.19999999995</v>
      </c>
      <c r="E60" s="25">
        <v>5299.8</v>
      </c>
      <c r="F60" s="21">
        <v>0</v>
      </c>
      <c r="G60" s="22">
        <f t="shared" si="0"/>
        <v>141599.39999999997</v>
      </c>
      <c r="H60" s="21">
        <v>0</v>
      </c>
      <c r="I60" s="21">
        <v>0</v>
      </c>
    </row>
    <row r="61" spans="1:9" ht="15" x14ac:dyDescent="0.25">
      <c r="A61" s="24" t="s">
        <v>356</v>
      </c>
      <c r="B61" s="20">
        <v>0</v>
      </c>
      <c r="C61" s="179" t="s">
        <v>4852</v>
      </c>
      <c r="D61" s="25">
        <v>10371.200000000001</v>
      </c>
      <c r="E61" s="25">
        <v>0</v>
      </c>
      <c r="F61" s="21">
        <v>0</v>
      </c>
      <c r="G61" s="22">
        <f t="shared" si="0"/>
        <v>10371.200000000001</v>
      </c>
      <c r="H61" s="21">
        <v>0</v>
      </c>
      <c r="I61" s="21">
        <v>0</v>
      </c>
    </row>
    <row r="62" spans="1:9" ht="15" x14ac:dyDescent="0.25">
      <c r="A62" s="24" t="s">
        <v>357</v>
      </c>
      <c r="B62" s="20">
        <v>0</v>
      </c>
      <c r="C62" s="179" t="s">
        <v>4852</v>
      </c>
      <c r="D62" s="25">
        <v>161392</v>
      </c>
      <c r="E62" s="25">
        <v>144154.02000000002</v>
      </c>
      <c r="F62" s="21">
        <v>0</v>
      </c>
      <c r="G62" s="22">
        <f t="shared" si="0"/>
        <v>17237.979999999981</v>
      </c>
      <c r="H62" s="21">
        <v>0</v>
      </c>
      <c r="I62" s="21">
        <v>0</v>
      </c>
    </row>
    <row r="63" spans="1:9" ht="15" x14ac:dyDescent="0.25">
      <c r="A63" s="24" t="s">
        <v>358</v>
      </c>
      <c r="B63" s="20">
        <v>0</v>
      </c>
      <c r="C63" s="179" t="s">
        <v>4852</v>
      </c>
      <c r="D63" s="25">
        <v>205945.60000000001</v>
      </c>
      <c r="E63" s="25">
        <v>169046.30000000002</v>
      </c>
      <c r="F63" s="21">
        <v>0</v>
      </c>
      <c r="G63" s="22">
        <f t="shared" si="0"/>
        <v>36899.299999999988</v>
      </c>
      <c r="H63" s="21">
        <v>0</v>
      </c>
      <c r="I63" s="21">
        <v>0</v>
      </c>
    </row>
    <row r="64" spans="1:9" ht="15" x14ac:dyDescent="0.25">
      <c r="A64" s="24" t="s">
        <v>359</v>
      </c>
      <c r="B64" s="20">
        <v>0</v>
      </c>
      <c r="C64" s="179" t="s">
        <v>4852</v>
      </c>
      <c r="D64" s="25">
        <v>206617.07</v>
      </c>
      <c r="E64" s="25">
        <v>47634.67</v>
      </c>
      <c r="F64" s="21">
        <v>0</v>
      </c>
      <c r="G64" s="22">
        <f t="shared" si="0"/>
        <v>158982.40000000002</v>
      </c>
      <c r="H64" s="21">
        <v>0</v>
      </c>
      <c r="I64" s="21">
        <v>0</v>
      </c>
    </row>
    <row r="65" spans="1:9" ht="15" x14ac:dyDescent="0.25">
      <c r="A65" s="24" t="s">
        <v>360</v>
      </c>
      <c r="B65" s="20">
        <v>0</v>
      </c>
      <c r="C65" s="179" t="s">
        <v>4852</v>
      </c>
      <c r="D65" s="25">
        <v>76899.199999999997</v>
      </c>
      <c r="E65" s="25">
        <v>5597.5</v>
      </c>
      <c r="F65" s="21">
        <v>0</v>
      </c>
      <c r="G65" s="22">
        <f t="shared" si="0"/>
        <v>71301.7</v>
      </c>
      <c r="H65" s="21">
        <v>0</v>
      </c>
      <c r="I65" s="21">
        <v>0</v>
      </c>
    </row>
    <row r="66" spans="1:9" ht="15" x14ac:dyDescent="0.25">
      <c r="A66" s="24" t="s">
        <v>361</v>
      </c>
      <c r="B66" s="20">
        <v>0</v>
      </c>
      <c r="C66" s="179" t="s">
        <v>4852</v>
      </c>
      <c r="D66" s="25">
        <v>551237.23</v>
      </c>
      <c r="E66" s="25">
        <v>484144.32</v>
      </c>
      <c r="F66" s="21">
        <v>0</v>
      </c>
      <c r="G66" s="22">
        <f t="shared" si="0"/>
        <v>67092.909999999974</v>
      </c>
      <c r="H66" s="21">
        <v>0</v>
      </c>
      <c r="I66" s="21">
        <v>0</v>
      </c>
    </row>
    <row r="67" spans="1:9" ht="15" x14ac:dyDescent="0.25">
      <c r="A67" s="24" t="s">
        <v>362</v>
      </c>
      <c r="B67" s="20">
        <v>0</v>
      </c>
      <c r="C67" s="179" t="s">
        <v>4852</v>
      </c>
      <c r="D67" s="25">
        <v>359568.00000000006</v>
      </c>
      <c r="E67" s="25">
        <v>309315.30000000005</v>
      </c>
      <c r="F67" s="21">
        <v>0</v>
      </c>
      <c r="G67" s="22">
        <f t="shared" si="0"/>
        <v>50252.700000000012</v>
      </c>
      <c r="H67" s="21">
        <v>0</v>
      </c>
      <c r="I67" s="21">
        <v>0</v>
      </c>
    </row>
    <row r="68" spans="1:9" ht="15" x14ac:dyDescent="0.25">
      <c r="A68" s="24" t="s">
        <v>363</v>
      </c>
      <c r="B68" s="20">
        <v>0</v>
      </c>
      <c r="C68" s="179" t="s">
        <v>4852</v>
      </c>
      <c r="D68" s="25">
        <v>53155.199999999997</v>
      </c>
      <c r="E68" s="25">
        <v>0</v>
      </c>
      <c r="F68" s="21">
        <v>0</v>
      </c>
      <c r="G68" s="22">
        <f t="shared" si="0"/>
        <v>53155.199999999997</v>
      </c>
      <c r="H68" s="21">
        <v>0</v>
      </c>
      <c r="I68" s="21">
        <v>0</v>
      </c>
    </row>
    <row r="69" spans="1:9" ht="15" x14ac:dyDescent="0.25">
      <c r="A69" s="24" t="s">
        <v>364</v>
      </c>
      <c r="B69" s="20">
        <v>0</v>
      </c>
      <c r="C69" s="179" t="s">
        <v>4852</v>
      </c>
      <c r="D69" s="25">
        <v>62764.799999999996</v>
      </c>
      <c r="E69" s="25">
        <v>15587.51</v>
      </c>
      <c r="F69" s="21">
        <v>0</v>
      </c>
      <c r="G69" s="22">
        <f t="shared" si="0"/>
        <v>47177.289999999994</v>
      </c>
      <c r="H69" s="21">
        <v>0</v>
      </c>
      <c r="I69" s="21">
        <v>0</v>
      </c>
    </row>
    <row r="70" spans="1:9" ht="15" x14ac:dyDescent="0.25">
      <c r="A70" s="24" t="s">
        <v>365</v>
      </c>
      <c r="B70" s="20">
        <v>0</v>
      </c>
      <c r="C70" s="179" t="s">
        <v>4852</v>
      </c>
      <c r="D70" s="25">
        <v>93878.400000000009</v>
      </c>
      <c r="E70" s="25">
        <v>36594.6</v>
      </c>
      <c r="F70" s="21">
        <v>0</v>
      </c>
      <c r="G70" s="22">
        <f t="shared" ref="G70:G133" si="1">D70-E70</f>
        <v>57283.80000000001</v>
      </c>
      <c r="H70" s="21">
        <v>0</v>
      </c>
      <c r="I70" s="21">
        <v>0</v>
      </c>
    </row>
    <row r="71" spans="1:9" ht="15" x14ac:dyDescent="0.25">
      <c r="A71" s="24" t="s">
        <v>366</v>
      </c>
      <c r="B71" s="20">
        <v>0</v>
      </c>
      <c r="C71" s="179" t="s">
        <v>4852</v>
      </c>
      <c r="D71" s="25">
        <v>64624.000000000007</v>
      </c>
      <c r="E71" s="25">
        <v>4114.7</v>
      </c>
      <c r="F71" s="21">
        <v>0</v>
      </c>
      <c r="G71" s="22">
        <f t="shared" si="1"/>
        <v>60509.30000000001</v>
      </c>
      <c r="H71" s="21">
        <v>0</v>
      </c>
      <c r="I71" s="21">
        <v>0</v>
      </c>
    </row>
    <row r="72" spans="1:9" ht="15" x14ac:dyDescent="0.25">
      <c r="A72" s="24" t="s">
        <v>367</v>
      </c>
      <c r="B72" s="20">
        <v>0</v>
      </c>
      <c r="C72" s="179" t="s">
        <v>4852</v>
      </c>
      <c r="D72" s="25">
        <v>71008</v>
      </c>
      <c r="E72" s="25">
        <v>42570.1</v>
      </c>
      <c r="F72" s="21">
        <v>0</v>
      </c>
      <c r="G72" s="22">
        <f t="shared" si="1"/>
        <v>28437.9</v>
      </c>
      <c r="H72" s="21">
        <v>0</v>
      </c>
      <c r="I72" s="21">
        <v>0</v>
      </c>
    </row>
    <row r="73" spans="1:9" ht="15" x14ac:dyDescent="0.25">
      <c r="A73" s="24" t="s">
        <v>368</v>
      </c>
      <c r="B73" s="20">
        <v>0</v>
      </c>
      <c r="C73" s="179" t="s">
        <v>4852</v>
      </c>
      <c r="D73" s="25">
        <v>17785.599999999999</v>
      </c>
      <c r="E73" s="25">
        <v>0</v>
      </c>
      <c r="F73" s="21">
        <v>0</v>
      </c>
      <c r="G73" s="22">
        <f t="shared" si="1"/>
        <v>17785.599999999999</v>
      </c>
      <c r="H73" s="21">
        <v>0</v>
      </c>
      <c r="I73" s="21">
        <v>0</v>
      </c>
    </row>
    <row r="74" spans="1:9" ht="15" x14ac:dyDescent="0.25">
      <c r="A74" s="24" t="s">
        <v>369</v>
      </c>
      <c r="B74" s="20">
        <v>0</v>
      </c>
      <c r="C74" s="179" t="s">
        <v>4852</v>
      </c>
      <c r="D74" s="25">
        <v>87382.400000000009</v>
      </c>
      <c r="E74" s="25">
        <v>75659.7</v>
      </c>
      <c r="F74" s="21">
        <v>0</v>
      </c>
      <c r="G74" s="22">
        <f t="shared" si="1"/>
        <v>11722.700000000012</v>
      </c>
      <c r="H74" s="21">
        <v>0</v>
      </c>
      <c r="I74" s="21">
        <v>0</v>
      </c>
    </row>
    <row r="75" spans="1:9" ht="15" x14ac:dyDescent="0.25">
      <c r="A75" s="24" t="s">
        <v>370</v>
      </c>
      <c r="B75" s="20">
        <v>0</v>
      </c>
      <c r="C75" s="179" t="s">
        <v>4852</v>
      </c>
      <c r="D75" s="25">
        <v>47107.200000000004</v>
      </c>
      <c r="E75" s="25">
        <v>146</v>
      </c>
      <c r="F75" s="21">
        <v>0</v>
      </c>
      <c r="G75" s="22">
        <f t="shared" si="1"/>
        <v>46961.200000000004</v>
      </c>
      <c r="H75" s="21">
        <v>0</v>
      </c>
      <c r="I75" s="21">
        <v>0</v>
      </c>
    </row>
    <row r="76" spans="1:9" ht="15" x14ac:dyDescent="0.25">
      <c r="A76" s="24" t="s">
        <v>371</v>
      </c>
      <c r="B76" s="20">
        <v>0</v>
      </c>
      <c r="C76" s="179" t="s">
        <v>4852</v>
      </c>
      <c r="D76" s="25">
        <v>23721.599999999999</v>
      </c>
      <c r="E76" s="25">
        <v>0</v>
      </c>
      <c r="F76" s="21">
        <v>0</v>
      </c>
      <c r="G76" s="22">
        <f t="shared" si="1"/>
        <v>23721.599999999999</v>
      </c>
      <c r="H76" s="21">
        <v>0</v>
      </c>
      <c r="I76" s="21">
        <v>0</v>
      </c>
    </row>
    <row r="77" spans="1:9" ht="15" x14ac:dyDescent="0.25">
      <c r="A77" s="24" t="s">
        <v>372</v>
      </c>
      <c r="B77" s="20">
        <v>0</v>
      </c>
      <c r="C77" s="179" t="s">
        <v>4852</v>
      </c>
      <c r="D77" s="25">
        <v>64041.600000000006</v>
      </c>
      <c r="E77" s="25">
        <v>37154.5</v>
      </c>
      <c r="F77" s="21">
        <v>0</v>
      </c>
      <c r="G77" s="22">
        <f t="shared" si="1"/>
        <v>26887.100000000006</v>
      </c>
      <c r="H77" s="21">
        <v>0</v>
      </c>
      <c r="I77" s="21">
        <v>0</v>
      </c>
    </row>
    <row r="78" spans="1:9" ht="15" x14ac:dyDescent="0.25">
      <c r="A78" s="24" t="s">
        <v>373</v>
      </c>
      <c r="B78" s="20">
        <v>0</v>
      </c>
      <c r="C78" s="179" t="s">
        <v>4852</v>
      </c>
      <c r="D78" s="25">
        <v>24743.040000000001</v>
      </c>
      <c r="E78" s="25">
        <v>0</v>
      </c>
      <c r="F78" s="21">
        <v>0</v>
      </c>
      <c r="G78" s="22">
        <f t="shared" si="1"/>
        <v>24743.040000000001</v>
      </c>
      <c r="H78" s="21">
        <v>0</v>
      </c>
      <c r="I78" s="21">
        <v>0</v>
      </c>
    </row>
    <row r="79" spans="1:9" ht="15" x14ac:dyDescent="0.25">
      <c r="A79" s="24" t="s">
        <v>374</v>
      </c>
      <c r="B79" s="20">
        <v>0</v>
      </c>
      <c r="C79" s="179" t="s">
        <v>4852</v>
      </c>
      <c r="D79" s="25">
        <v>36915.199999999997</v>
      </c>
      <c r="E79" s="25">
        <v>8539.2000000000007</v>
      </c>
      <c r="F79" s="21">
        <v>0</v>
      </c>
      <c r="G79" s="22">
        <f t="shared" si="1"/>
        <v>28375.999999999996</v>
      </c>
      <c r="H79" s="21">
        <v>0</v>
      </c>
      <c r="I79" s="21">
        <v>0</v>
      </c>
    </row>
    <row r="80" spans="1:9" ht="15" x14ac:dyDescent="0.25">
      <c r="A80" s="24" t="s">
        <v>375</v>
      </c>
      <c r="B80" s="20">
        <v>0</v>
      </c>
      <c r="C80" s="179" t="s">
        <v>4852</v>
      </c>
      <c r="D80" s="25">
        <v>42268.800000000003</v>
      </c>
      <c r="E80" s="25">
        <v>7746.5</v>
      </c>
      <c r="F80" s="21">
        <v>0</v>
      </c>
      <c r="G80" s="22">
        <f t="shared" si="1"/>
        <v>34522.300000000003</v>
      </c>
      <c r="H80" s="21">
        <v>0</v>
      </c>
      <c r="I80" s="21">
        <v>0</v>
      </c>
    </row>
    <row r="81" spans="1:9" ht="15" x14ac:dyDescent="0.25">
      <c r="A81" s="24" t="s">
        <v>376</v>
      </c>
      <c r="B81" s="20">
        <v>0</v>
      </c>
      <c r="C81" s="179" t="s">
        <v>4852</v>
      </c>
      <c r="D81" s="25">
        <v>65721.599999999991</v>
      </c>
      <c r="E81" s="25">
        <v>20.8</v>
      </c>
      <c r="F81" s="21">
        <v>0</v>
      </c>
      <c r="G81" s="22">
        <f t="shared" si="1"/>
        <v>65700.799999999988</v>
      </c>
      <c r="H81" s="21">
        <v>0</v>
      </c>
      <c r="I81" s="21">
        <v>0</v>
      </c>
    </row>
    <row r="82" spans="1:9" ht="15" x14ac:dyDescent="0.25">
      <c r="A82" s="24" t="s">
        <v>377</v>
      </c>
      <c r="B82" s="20">
        <v>0</v>
      </c>
      <c r="C82" s="179" t="s">
        <v>4852</v>
      </c>
      <c r="D82" s="25">
        <v>67177.599999999991</v>
      </c>
      <c r="E82" s="25">
        <v>0</v>
      </c>
      <c r="F82" s="21">
        <v>0</v>
      </c>
      <c r="G82" s="22">
        <f t="shared" si="1"/>
        <v>67177.599999999991</v>
      </c>
      <c r="H82" s="21">
        <v>0</v>
      </c>
      <c r="I82" s="21">
        <v>0</v>
      </c>
    </row>
    <row r="83" spans="1:9" ht="15" x14ac:dyDescent="0.25">
      <c r="A83" s="24" t="s">
        <v>378</v>
      </c>
      <c r="B83" s="20">
        <v>0</v>
      </c>
      <c r="C83" s="179" t="s">
        <v>4852</v>
      </c>
      <c r="D83" s="25">
        <v>152320</v>
      </c>
      <c r="E83" s="25">
        <v>0</v>
      </c>
      <c r="F83" s="21">
        <v>0</v>
      </c>
      <c r="G83" s="22">
        <f t="shared" si="1"/>
        <v>152320</v>
      </c>
      <c r="H83" s="21">
        <v>0</v>
      </c>
      <c r="I83" s="21">
        <v>0</v>
      </c>
    </row>
    <row r="84" spans="1:9" ht="15" x14ac:dyDescent="0.25">
      <c r="A84" s="24" t="s">
        <v>379</v>
      </c>
      <c r="B84" s="20">
        <v>0</v>
      </c>
      <c r="C84" s="179" t="s">
        <v>4852</v>
      </c>
      <c r="D84" s="25">
        <v>12163.2</v>
      </c>
      <c r="E84" s="25">
        <v>0</v>
      </c>
      <c r="F84" s="21">
        <v>0</v>
      </c>
      <c r="G84" s="22">
        <f t="shared" si="1"/>
        <v>12163.2</v>
      </c>
      <c r="H84" s="21">
        <v>0</v>
      </c>
      <c r="I84" s="21">
        <v>0</v>
      </c>
    </row>
    <row r="85" spans="1:9" ht="15" x14ac:dyDescent="0.25">
      <c r="A85" s="24" t="s">
        <v>380</v>
      </c>
      <c r="B85" s="20">
        <v>0</v>
      </c>
      <c r="C85" s="179" t="s">
        <v>4852</v>
      </c>
      <c r="D85" s="25">
        <v>168358.40000000002</v>
      </c>
      <c r="E85" s="25">
        <v>0</v>
      </c>
      <c r="F85" s="21">
        <v>0</v>
      </c>
      <c r="G85" s="22">
        <f t="shared" si="1"/>
        <v>168358.40000000002</v>
      </c>
      <c r="H85" s="21">
        <v>0</v>
      </c>
      <c r="I85" s="21">
        <v>0</v>
      </c>
    </row>
    <row r="86" spans="1:9" ht="15" x14ac:dyDescent="0.25">
      <c r="A86" s="24" t="s">
        <v>381</v>
      </c>
      <c r="B86" s="20">
        <v>0</v>
      </c>
      <c r="C86" s="179" t="s">
        <v>4852</v>
      </c>
      <c r="D86" s="25">
        <v>41641.599999999999</v>
      </c>
      <c r="E86" s="25">
        <v>0</v>
      </c>
      <c r="F86" s="21">
        <v>0</v>
      </c>
      <c r="G86" s="22">
        <f t="shared" si="1"/>
        <v>41641.599999999999</v>
      </c>
      <c r="H86" s="21">
        <v>0</v>
      </c>
      <c r="I86" s="21">
        <v>0</v>
      </c>
    </row>
    <row r="87" spans="1:9" ht="15" x14ac:dyDescent="0.25">
      <c r="A87" s="24" t="s">
        <v>382</v>
      </c>
      <c r="B87" s="20">
        <v>0</v>
      </c>
      <c r="C87" s="179" t="s">
        <v>4852</v>
      </c>
      <c r="D87" s="25">
        <v>770761.60000000009</v>
      </c>
      <c r="E87" s="25">
        <v>660901.40000000014</v>
      </c>
      <c r="F87" s="21">
        <v>0</v>
      </c>
      <c r="G87" s="22">
        <f t="shared" si="1"/>
        <v>109860.19999999995</v>
      </c>
      <c r="H87" s="21">
        <v>0</v>
      </c>
      <c r="I87" s="21">
        <v>0</v>
      </c>
    </row>
    <row r="88" spans="1:9" ht="15" x14ac:dyDescent="0.25">
      <c r="A88" s="24" t="s">
        <v>383</v>
      </c>
      <c r="B88" s="20">
        <v>0</v>
      </c>
      <c r="C88" s="179" t="s">
        <v>4852</v>
      </c>
      <c r="D88" s="25">
        <v>799097.60000000009</v>
      </c>
      <c r="E88" s="25">
        <v>620980.76</v>
      </c>
      <c r="F88" s="21">
        <v>0</v>
      </c>
      <c r="G88" s="22">
        <f t="shared" si="1"/>
        <v>178116.84000000008</v>
      </c>
      <c r="H88" s="21">
        <v>0</v>
      </c>
      <c r="I88" s="21">
        <v>0</v>
      </c>
    </row>
    <row r="89" spans="1:9" ht="15" x14ac:dyDescent="0.25">
      <c r="A89" s="24" t="s">
        <v>384</v>
      </c>
      <c r="B89" s="20">
        <v>0</v>
      </c>
      <c r="C89" s="179" t="s">
        <v>4852</v>
      </c>
      <c r="D89" s="25">
        <v>1323544.9899999991</v>
      </c>
      <c r="E89" s="25">
        <v>956050.08999999985</v>
      </c>
      <c r="F89" s="21">
        <v>0</v>
      </c>
      <c r="G89" s="22">
        <f t="shared" si="1"/>
        <v>367494.89999999921</v>
      </c>
      <c r="H89" s="21">
        <v>0</v>
      </c>
      <c r="I89" s="21">
        <v>0</v>
      </c>
    </row>
    <row r="90" spans="1:9" ht="15" x14ac:dyDescent="0.25">
      <c r="A90" s="24" t="s">
        <v>385</v>
      </c>
      <c r="B90" s="20">
        <v>0</v>
      </c>
      <c r="C90" s="179" t="s">
        <v>4852</v>
      </c>
      <c r="D90" s="25">
        <v>1025091.2000000003</v>
      </c>
      <c r="E90" s="25">
        <v>812300.05000000028</v>
      </c>
      <c r="F90" s="21">
        <v>0</v>
      </c>
      <c r="G90" s="22">
        <f t="shared" si="1"/>
        <v>212791.15000000002</v>
      </c>
      <c r="H90" s="21">
        <v>0</v>
      </c>
      <c r="I90" s="21">
        <v>0</v>
      </c>
    </row>
    <row r="91" spans="1:9" ht="15" x14ac:dyDescent="0.25">
      <c r="A91" s="24" t="s">
        <v>386</v>
      </c>
      <c r="B91" s="20">
        <v>0</v>
      </c>
      <c r="C91" s="179" t="s">
        <v>4852</v>
      </c>
      <c r="D91" s="25">
        <v>499228.8000000001</v>
      </c>
      <c r="E91" s="25">
        <v>441983.60000000009</v>
      </c>
      <c r="F91" s="21">
        <v>0</v>
      </c>
      <c r="G91" s="22">
        <f t="shared" si="1"/>
        <v>57245.200000000012</v>
      </c>
      <c r="H91" s="21">
        <v>0</v>
      </c>
      <c r="I91" s="21">
        <v>0</v>
      </c>
    </row>
    <row r="92" spans="1:9" ht="15" x14ac:dyDescent="0.25">
      <c r="A92" s="24" t="s">
        <v>387</v>
      </c>
      <c r="B92" s="20">
        <v>0</v>
      </c>
      <c r="C92" s="179" t="s">
        <v>4852</v>
      </c>
      <c r="D92" s="25">
        <v>80662.399999999994</v>
      </c>
      <c r="E92" s="25">
        <v>51624.399999999994</v>
      </c>
      <c r="F92" s="21">
        <v>0</v>
      </c>
      <c r="G92" s="22">
        <f t="shared" si="1"/>
        <v>29038</v>
      </c>
      <c r="H92" s="21">
        <v>0</v>
      </c>
      <c r="I92" s="21">
        <v>0</v>
      </c>
    </row>
    <row r="93" spans="1:9" ht="15" x14ac:dyDescent="0.25">
      <c r="A93" s="24" t="s">
        <v>388</v>
      </c>
      <c r="B93" s="20">
        <v>0</v>
      </c>
      <c r="C93" s="179" t="s">
        <v>4852</v>
      </c>
      <c r="D93" s="25">
        <v>408056.31999999995</v>
      </c>
      <c r="E93" s="25">
        <v>325483.82000000007</v>
      </c>
      <c r="F93" s="21">
        <v>0</v>
      </c>
      <c r="G93" s="22">
        <f t="shared" si="1"/>
        <v>82572.499999999884</v>
      </c>
      <c r="H93" s="21">
        <v>0</v>
      </c>
      <c r="I93" s="21">
        <v>0</v>
      </c>
    </row>
    <row r="94" spans="1:9" ht="15" x14ac:dyDescent="0.25">
      <c r="A94" s="24" t="s">
        <v>389</v>
      </c>
      <c r="B94" s="20">
        <v>0</v>
      </c>
      <c r="C94" s="179" t="s">
        <v>4852</v>
      </c>
      <c r="D94" s="25">
        <v>1417011.9999999991</v>
      </c>
      <c r="E94" s="25">
        <v>751672.85999999975</v>
      </c>
      <c r="F94" s="21">
        <v>0</v>
      </c>
      <c r="G94" s="22">
        <f t="shared" si="1"/>
        <v>665339.13999999932</v>
      </c>
      <c r="H94" s="21">
        <v>0</v>
      </c>
      <c r="I94" s="21">
        <v>0</v>
      </c>
    </row>
    <row r="95" spans="1:9" ht="15" x14ac:dyDescent="0.25">
      <c r="A95" s="24" t="s">
        <v>390</v>
      </c>
      <c r="B95" s="20">
        <v>0</v>
      </c>
      <c r="C95" s="179" t="s">
        <v>4852</v>
      </c>
      <c r="D95" s="25">
        <v>953555.99999999988</v>
      </c>
      <c r="E95" s="25">
        <v>680484.93999999983</v>
      </c>
      <c r="F95" s="21">
        <v>0</v>
      </c>
      <c r="G95" s="22">
        <f t="shared" si="1"/>
        <v>273071.06000000006</v>
      </c>
      <c r="H95" s="21">
        <v>0</v>
      </c>
      <c r="I95" s="21">
        <v>0</v>
      </c>
    </row>
    <row r="96" spans="1:9" ht="15" x14ac:dyDescent="0.25">
      <c r="A96" s="24" t="s">
        <v>391</v>
      </c>
      <c r="B96" s="20">
        <v>0</v>
      </c>
      <c r="C96" s="179" t="s">
        <v>4852</v>
      </c>
      <c r="D96" s="25">
        <v>854849.04000000015</v>
      </c>
      <c r="E96" s="25">
        <v>591630.04</v>
      </c>
      <c r="F96" s="21">
        <v>0</v>
      </c>
      <c r="G96" s="22">
        <f t="shared" si="1"/>
        <v>263219.00000000012</v>
      </c>
      <c r="H96" s="21">
        <v>0</v>
      </c>
      <c r="I96" s="21">
        <v>0</v>
      </c>
    </row>
    <row r="97" spans="1:9" ht="15" x14ac:dyDescent="0.25">
      <c r="A97" s="24" t="s">
        <v>392</v>
      </c>
      <c r="B97" s="20">
        <v>0</v>
      </c>
      <c r="C97" s="179" t="s">
        <v>4852</v>
      </c>
      <c r="D97" s="25">
        <v>565901.99999999988</v>
      </c>
      <c r="E97" s="25">
        <v>442522.79999999993</v>
      </c>
      <c r="F97" s="21">
        <v>0</v>
      </c>
      <c r="G97" s="22">
        <f t="shared" si="1"/>
        <v>123379.19999999995</v>
      </c>
      <c r="H97" s="21">
        <v>0</v>
      </c>
      <c r="I97" s="21">
        <v>0</v>
      </c>
    </row>
    <row r="98" spans="1:9" ht="15" x14ac:dyDescent="0.25">
      <c r="A98" s="24" t="s">
        <v>393</v>
      </c>
      <c r="B98" s="20">
        <v>0</v>
      </c>
      <c r="C98" s="179" t="s">
        <v>4852</v>
      </c>
      <c r="D98" s="25">
        <v>1024274.4499999998</v>
      </c>
      <c r="E98" s="25">
        <v>624835.10000000009</v>
      </c>
      <c r="F98" s="21">
        <v>0</v>
      </c>
      <c r="G98" s="22">
        <f t="shared" si="1"/>
        <v>399439.34999999974</v>
      </c>
      <c r="H98" s="21">
        <v>0</v>
      </c>
      <c r="I98" s="21">
        <v>0</v>
      </c>
    </row>
    <row r="99" spans="1:9" ht="15" x14ac:dyDescent="0.25">
      <c r="A99" s="24" t="s">
        <v>394</v>
      </c>
      <c r="B99" s="20">
        <v>0</v>
      </c>
      <c r="C99" s="179" t="s">
        <v>4852</v>
      </c>
      <c r="D99" s="25">
        <v>11984</v>
      </c>
      <c r="E99" s="25">
        <v>0</v>
      </c>
      <c r="F99" s="21">
        <v>0</v>
      </c>
      <c r="G99" s="22">
        <f t="shared" si="1"/>
        <v>11984</v>
      </c>
      <c r="H99" s="21">
        <v>0</v>
      </c>
      <c r="I99" s="21">
        <v>0</v>
      </c>
    </row>
    <row r="100" spans="1:9" ht="15" x14ac:dyDescent="0.25">
      <c r="A100" s="24" t="s">
        <v>395</v>
      </c>
      <c r="B100" s="20">
        <v>0</v>
      </c>
      <c r="C100" s="179" t="s">
        <v>4852</v>
      </c>
      <c r="D100" s="25">
        <v>11200</v>
      </c>
      <c r="E100" s="25">
        <v>650</v>
      </c>
      <c r="F100" s="21">
        <v>0</v>
      </c>
      <c r="G100" s="22">
        <f t="shared" si="1"/>
        <v>10550</v>
      </c>
      <c r="H100" s="21">
        <v>0</v>
      </c>
      <c r="I100" s="21">
        <v>0</v>
      </c>
    </row>
    <row r="101" spans="1:9" ht="15" x14ac:dyDescent="0.25">
      <c r="A101" s="24" t="s">
        <v>396</v>
      </c>
      <c r="B101" s="20">
        <v>0</v>
      </c>
      <c r="C101" s="179" t="s">
        <v>4852</v>
      </c>
      <c r="D101" s="25">
        <v>34854.400000000001</v>
      </c>
      <c r="E101" s="25">
        <v>0</v>
      </c>
      <c r="F101" s="21">
        <v>0</v>
      </c>
      <c r="G101" s="22">
        <f t="shared" si="1"/>
        <v>34854.400000000001</v>
      </c>
      <c r="H101" s="21">
        <v>0</v>
      </c>
      <c r="I101" s="21">
        <v>0</v>
      </c>
    </row>
    <row r="102" spans="1:9" ht="15" x14ac:dyDescent="0.25">
      <c r="A102" s="24" t="s">
        <v>397</v>
      </c>
      <c r="B102" s="20">
        <v>0</v>
      </c>
      <c r="C102" s="179" t="s">
        <v>4852</v>
      </c>
      <c r="D102" s="25">
        <v>52080</v>
      </c>
      <c r="E102" s="25">
        <v>5466</v>
      </c>
      <c r="F102" s="21">
        <v>0</v>
      </c>
      <c r="G102" s="22">
        <f t="shared" si="1"/>
        <v>46614</v>
      </c>
      <c r="H102" s="21">
        <v>0</v>
      </c>
      <c r="I102" s="21">
        <v>0</v>
      </c>
    </row>
    <row r="103" spans="1:9" ht="15" x14ac:dyDescent="0.25">
      <c r="A103" s="24" t="s">
        <v>398</v>
      </c>
      <c r="B103" s="20">
        <v>0</v>
      </c>
      <c r="C103" s="179" t="s">
        <v>4852</v>
      </c>
      <c r="D103" s="25">
        <v>65296</v>
      </c>
      <c r="E103" s="25">
        <v>33605.599999999999</v>
      </c>
      <c r="F103" s="21">
        <v>0</v>
      </c>
      <c r="G103" s="22">
        <f t="shared" si="1"/>
        <v>31690.400000000001</v>
      </c>
      <c r="H103" s="21">
        <v>0</v>
      </c>
      <c r="I103" s="21">
        <v>0</v>
      </c>
    </row>
    <row r="104" spans="1:9" ht="15" x14ac:dyDescent="0.25">
      <c r="A104" s="24" t="s">
        <v>399</v>
      </c>
      <c r="B104" s="20">
        <v>0</v>
      </c>
      <c r="C104" s="179" t="s">
        <v>4852</v>
      </c>
      <c r="D104" s="25">
        <v>180564.8</v>
      </c>
      <c r="E104" s="25">
        <v>20853.61</v>
      </c>
      <c r="F104" s="21">
        <v>0</v>
      </c>
      <c r="G104" s="22">
        <f t="shared" si="1"/>
        <v>159711.19</v>
      </c>
      <c r="H104" s="21">
        <v>0</v>
      </c>
      <c r="I104" s="21">
        <v>0</v>
      </c>
    </row>
    <row r="105" spans="1:9" ht="15" x14ac:dyDescent="0.25">
      <c r="A105" s="24" t="s">
        <v>400</v>
      </c>
      <c r="B105" s="20">
        <v>0</v>
      </c>
      <c r="C105" s="179" t="s">
        <v>4852</v>
      </c>
      <c r="D105" s="25">
        <v>104451.20000000001</v>
      </c>
      <c r="E105" s="25">
        <v>25381.1</v>
      </c>
      <c r="F105" s="21">
        <v>0</v>
      </c>
      <c r="G105" s="22">
        <f t="shared" si="1"/>
        <v>79070.100000000006</v>
      </c>
      <c r="H105" s="21">
        <v>0</v>
      </c>
      <c r="I105" s="21">
        <v>0</v>
      </c>
    </row>
    <row r="106" spans="1:9" ht="15" x14ac:dyDescent="0.25">
      <c r="A106" s="24" t="s">
        <v>401</v>
      </c>
      <c r="B106" s="20">
        <v>0</v>
      </c>
      <c r="C106" s="179" t="s">
        <v>4852</v>
      </c>
      <c r="D106" s="25">
        <v>48764.800000000003</v>
      </c>
      <c r="E106" s="25">
        <v>0</v>
      </c>
      <c r="F106" s="21">
        <v>0</v>
      </c>
      <c r="G106" s="22">
        <f t="shared" si="1"/>
        <v>48764.800000000003</v>
      </c>
      <c r="H106" s="21">
        <v>0</v>
      </c>
      <c r="I106" s="21">
        <v>0</v>
      </c>
    </row>
    <row r="107" spans="1:9" ht="15" x14ac:dyDescent="0.25">
      <c r="A107" s="24" t="s">
        <v>402</v>
      </c>
      <c r="B107" s="20">
        <v>0</v>
      </c>
      <c r="C107" s="179" t="s">
        <v>4852</v>
      </c>
      <c r="D107" s="25">
        <v>29999.95</v>
      </c>
      <c r="E107" s="25">
        <v>6353.5</v>
      </c>
      <c r="F107" s="21">
        <v>0</v>
      </c>
      <c r="G107" s="22">
        <f t="shared" si="1"/>
        <v>23646.45</v>
      </c>
      <c r="H107" s="21">
        <v>0</v>
      </c>
      <c r="I107" s="21">
        <v>0</v>
      </c>
    </row>
    <row r="108" spans="1:9" ht="15" x14ac:dyDescent="0.25">
      <c r="A108" s="24" t="s">
        <v>403</v>
      </c>
      <c r="B108" s="20">
        <v>0</v>
      </c>
      <c r="C108" s="179" t="s">
        <v>4852</v>
      </c>
      <c r="D108" s="25">
        <v>87561.600000000006</v>
      </c>
      <c r="E108" s="25">
        <v>20080.900000000001</v>
      </c>
      <c r="F108" s="21">
        <v>0</v>
      </c>
      <c r="G108" s="22">
        <f t="shared" si="1"/>
        <v>67480.700000000012</v>
      </c>
      <c r="H108" s="21">
        <v>0</v>
      </c>
      <c r="I108" s="21">
        <v>0</v>
      </c>
    </row>
    <row r="109" spans="1:9" ht="15" x14ac:dyDescent="0.25">
      <c r="A109" s="24" t="s">
        <v>404</v>
      </c>
      <c r="B109" s="20">
        <v>0</v>
      </c>
      <c r="C109" s="179" t="s">
        <v>4852</v>
      </c>
      <c r="D109" s="25">
        <v>188742.40000000002</v>
      </c>
      <c r="E109" s="25">
        <v>91545.099999999991</v>
      </c>
      <c r="F109" s="21">
        <v>0</v>
      </c>
      <c r="G109" s="22">
        <f t="shared" si="1"/>
        <v>97197.300000000032</v>
      </c>
      <c r="H109" s="21">
        <v>0</v>
      </c>
      <c r="I109" s="21">
        <v>0</v>
      </c>
    </row>
    <row r="110" spans="1:9" ht="15" x14ac:dyDescent="0.25">
      <c r="A110" s="24" t="s">
        <v>405</v>
      </c>
      <c r="B110" s="20">
        <v>0</v>
      </c>
      <c r="C110" s="179" t="s">
        <v>4852</v>
      </c>
      <c r="D110" s="25">
        <v>117913.60000000001</v>
      </c>
      <c r="E110" s="25">
        <v>51308.6</v>
      </c>
      <c r="F110" s="21">
        <v>0</v>
      </c>
      <c r="G110" s="22">
        <f t="shared" si="1"/>
        <v>66605</v>
      </c>
      <c r="H110" s="21">
        <v>0</v>
      </c>
      <c r="I110" s="21">
        <v>0</v>
      </c>
    </row>
    <row r="111" spans="1:9" ht="15" x14ac:dyDescent="0.25">
      <c r="A111" s="24" t="s">
        <v>406</v>
      </c>
      <c r="B111" s="20">
        <v>0</v>
      </c>
      <c r="C111" s="179" t="s">
        <v>4852</v>
      </c>
      <c r="D111" s="25">
        <v>726576.8</v>
      </c>
      <c r="E111" s="25">
        <v>552639.66</v>
      </c>
      <c r="F111" s="21">
        <v>0</v>
      </c>
      <c r="G111" s="22">
        <f t="shared" si="1"/>
        <v>173937.14</v>
      </c>
      <c r="H111" s="21">
        <v>0</v>
      </c>
      <c r="I111" s="21">
        <v>0</v>
      </c>
    </row>
    <row r="112" spans="1:9" ht="15" x14ac:dyDescent="0.25">
      <c r="A112" s="24" t="s">
        <v>407</v>
      </c>
      <c r="B112" s="20">
        <v>0</v>
      </c>
      <c r="C112" s="179" t="s">
        <v>4852</v>
      </c>
      <c r="D112" s="25">
        <v>1196254</v>
      </c>
      <c r="E112" s="25">
        <v>760402.60000000009</v>
      </c>
      <c r="F112" s="21">
        <v>0</v>
      </c>
      <c r="G112" s="22">
        <f t="shared" si="1"/>
        <v>435851.39999999991</v>
      </c>
      <c r="H112" s="21">
        <v>0</v>
      </c>
      <c r="I112" s="21">
        <v>0</v>
      </c>
    </row>
    <row r="113" spans="1:9" ht="15" x14ac:dyDescent="0.25">
      <c r="A113" s="24" t="s">
        <v>408</v>
      </c>
      <c r="B113" s="20">
        <v>0</v>
      </c>
      <c r="C113" s="179" t="s">
        <v>4852</v>
      </c>
      <c r="D113" s="25">
        <v>1537996.3199999998</v>
      </c>
      <c r="E113" s="25">
        <v>1042409.7600000004</v>
      </c>
      <c r="F113" s="21">
        <v>0</v>
      </c>
      <c r="G113" s="22">
        <f t="shared" si="1"/>
        <v>495586.55999999947</v>
      </c>
      <c r="H113" s="21">
        <v>0</v>
      </c>
      <c r="I113" s="21">
        <v>0</v>
      </c>
    </row>
    <row r="114" spans="1:9" ht="15" x14ac:dyDescent="0.25">
      <c r="A114" s="24" t="s">
        <v>409</v>
      </c>
      <c r="B114" s="20">
        <v>0</v>
      </c>
      <c r="C114" s="179" t="s">
        <v>4852</v>
      </c>
      <c r="D114" s="25">
        <v>835123.52</v>
      </c>
      <c r="E114" s="25">
        <v>534371.07000000007</v>
      </c>
      <c r="F114" s="21">
        <v>0</v>
      </c>
      <c r="G114" s="22">
        <f t="shared" si="1"/>
        <v>300752.44999999995</v>
      </c>
      <c r="H114" s="21">
        <v>0</v>
      </c>
      <c r="I114" s="21">
        <v>0</v>
      </c>
    </row>
    <row r="115" spans="1:9" ht="15" x14ac:dyDescent="0.25">
      <c r="A115" s="24" t="s">
        <v>410</v>
      </c>
      <c r="B115" s="20">
        <v>0</v>
      </c>
      <c r="C115" s="179" t="s">
        <v>4852</v>
      </c>
      <c r="D115" s="25">
        <v>580249.60000000009</v>
      </c>
      <c r="E115" s="25">
        <v>388428.60000000003</v>
      </c>
      <c r="F115" s="21">
        <v>0</v>
      </c>
      <c r="G115" s="22">
        <f t="shared" si="1"/>
        <v>191821.00000000006</v>
      </c>
      <c r="H115" s="21">
        <v>0</v>
      </c>
      <c r="I115" s="21">
        <v>0</v>
      </c>
    </row>
    <row r="116" spans="1:9" ht="15" x14ac:dyDescent="0.25">
      <c r="A116" s="24" t="s">
        <v>411</v>
      </c>
      <c r="B116" s="20">
        <v>0</v>
      </c>
      <c r="C116" s="179" t="s">
        <v>4852</v>
      </c>
      <c r="D116" s="25">
        <v>488230.40000000002</v>
      </c>
      <c r="E116" s="25">
        <v>307678.49999999994</v>
      </c>
      <c r="F116" s="21">
        <v>0</v>
      </c>
      <c r="G116" s="22">
        <f t="shared" si="1"/>
        <v>180551.90000000008</v>
      </c>
      <c r="H116" s="21">
        <v>0</v>
      </c>
      <c r="I116" s="21">
        <v>0</v>
      </c>
    </row>
    <row r="117" spans="1:9" ht="15" x14ac:dyDescent="0.25">
      <c r="A117" s="24" t="s">
        <v>412</v>
      </c>
      <c r="B117" s="20">
        <v>0</v>
      </c>
      <c r="C117" s="179" t="s">
        <v>4852</v>
      </c>
      <c r="D117" s="25">
        <v>754589.53999999992</v>
      </c>
      <c r="E117" s="25">
        <v>494263.43999999994</v>
      </c>
      <c r="F117" s="21">
        <v>0</v>
      </c>
      <c r="G117" s="22">
        <f t="shared" si="1"/>
        <v>260326.09999999998</v>
      </c>
      <c r="H117" s="21">
        <v>0</v>
      </c>
      <c r="I117" s="21">
        <v>0</v>
      </c>
    </row>
    <row r="118" spans="1:9" ht="15" x14ac:dyDescent="0.25">
      <c r="A118" s="24" t="s">
        <v>413</v>
      </c>
      <c r="B118" s="20">
        <v>0</v>
      </c>
      <c r="C118" s="179" t="s">
        <v>4852</v>
      </c>
      <c r="D118" s="25">
        <v>871067.19999999984</v>
      </c>
      <c r="E118" s="25">
        <v>497176.27999999997</v>
      </c>
      <c r="F118" s="21">
        <v>0</v>
      </c>
      <c r="G118" s="22">
        <f t="shared" si="1"/>
        <v>373890.91999999987</v>
      </c>
      <c r="H118" s="21">
        <v>0</v>
      </c>
      <c r="I118" s="21">
        <v>0</v>
      </c>
    </row>
    <row r="119" spans="1:9" ht="15" x14ac:dyDescent="0.25">
      <c r="A119" s="24" t="s">
        <v>414</v>
      </c>
      <c r="B119" s="20">
        <v>0</v>
      </c>
      <c r="C119" s="179" t="s">
        <v>4852</v>
      </c>
      <c r="D119" s="25">
        <v>1070961.5999999999</v>
      </c>
      <c r="E119" s="25">
        <v>941809.43999999983</v>
      </c>
      <c r="F119" s="21">
        <v>0</v>
      </c>
      <c r="G119" s="22">
        <f t="shared" si="1"/>
        <v>129152.16000000003</v>
      </c>
      <c r="H119" s="21">
        <v>0</v>
      </c>
      <c r="I119" s="21">
        <v>0</v>
      </c>
    </row>
    <row r="120" spans="1:9" ht="15" x14ac:dyDescent="0.25">
      <c r="A120" s="24" t="s">
        <v>415</v>
      </c>
      <c r="B120" s="20">
        <v>0</v>
      </c>
      <c r="C120" s="179" t="s">
        <v>4852</v>
      </c>
      <c r="D120" s="25">
        <v>572700.80000000016</v>
      </c>
      <c r="E120" s="25">
        <v>394006.00000000006</v>
      </c>
      <c r="F120" s="21">
        <v>0</v>
      </c>
      <c r="G120" s="22">
        <f t="shared" si="1"/>
        <v>178694.8000000001</v>
      </c>
      <c r="H120" s="21">
        <v>0</v>
      </c>
      <c r="I120" s="21">
        <v>0</v>
      </c>
    </row>
    <row r="121" spans="1:9" ht="15" x14ac:dyDescent="0.25">
      <c r="A121" s="24" t="s">
        <v>416</v>
      </c>
      <c r="B121" s="20">
        <v>0</v>
      </c>
      <c r="C121" s="179" t="s">
        <v>4852</v>
      </c>
      <c r="D121" s="25">
        <v>17561.599999999999</v>
      </c>
      <c r="E121" s="25">
        <v>585</v>
      </c>
      <c r="F121" s="21">
        <v>0</v>
      </c>
      <c r="G121" s="22">
        <f t="shared" si="1"/>
        <v>16976.599999999999</v>
      </c>
      <c r="H121" s="21">
        <v>0</v>
      </c>
      <c r="I121" s="21">
        <v>0</v>
      </c>
    </row>
    <row r="122" spans="1:9" ht="15" x14ac:dyDescent="0.25">
      <c r="A122" s="24" t="s">
        <v>417</v>
      </c>
      <c r="B122" s="20">
        <v>0</v>
      </c>
      <c r="C122" s="179" t="s">
        <v>4852</v>
      </c>
      <c r="D122" s="25">
        <v>1906021.5999999996</v>
      </c>
      <c r="E122" s="25">
        <v>1610383.24</v>
      </c>
      <c r="F122" s="21">
        <v>0</v>
      </c>
      <c r="G122" s="22">
        <f t="shared" si="1"/>
        <v>295638.35999999964</v>
      </c>
      <c r="H122" s="21">
        <v>0</v>
      </c>
      <c r="I122" s="21">
        <v>0</v>
      </c>
    </row>
    <row r="123" spans="1:9" ht="15" x14ac:dyDescent="0.25">
      <c r="A123" s="24" t="s">
        <v>418</v>
      </c>
      <c r="B123" s="20">
        <v>0</v>
      </c>
      <c r="C123" s="179" t="s">
        <v>4852</v>
      </c>
      <c r="D123" s="25">
        <v>1090908.0000000005</v>
      </c>
      <c r="E123" s="25">
        <v>972657.94000000018</v>
      </c>
      <c r="F123" s="21">
        <v>0</v>
      </c>
      <c r="G123" s="22">
        <f t="shared" si="1"/>
        <v>118250.06000000029</v>
      </c>
      <c r="H123" s="21">
        <v>0</v>
      </c>
      <c r="I123" s="21">
        <v>0</v>
      </c>
    </row>
    <row r="124" spans="1:9" ht="15" x14ac:dyDescent="0.25">
      <c r="A124" s="24" t="s">
        <v>419</v>
      </c>
      <c r="B124" s="20">
        <v>0</v>
      </c>
      <c r="C124" s="179" t="s">
        <v>4852</v>
      </c>
      <c r="D124" s="25">
        <v>1957343.2999999993</v>
      </c>
      <c r="E124" s="25">
        <v>1549836.9799999997</v>
      </c>
      <c r="F124" s="21">
        <v>0</v>
      </c>
      <c r="G124" s="22">
        <f t="shared" si="1"/>
        <v>407506.3199999996</v>
      </c>
      <c r="H124" s="21">
        <v>0</v>
      </c>
      <c r="I124" s="21">
        <v>0</v>
      </c>
    </row>
    <row r="125" spans="1:9" ht="15" x14ac:dyDescent="0.25">
      <c r="A125" s="24" t="s">
        <v>420</v>
      </c>
      <c r="B125" s="20">
        <v>0</v>
      </c>
      <c r="C125" s="179" t="s">
        <v>4852</v>
      </c>
      <c r="D125" s="25">
        <v>1283228.7999999993</v>
      </c>
      <c r="E125" s="25">
        <v>1031959.0000000003</v>
      </c>
      <c r="F125" s="21">
        <v>0</v>
      </c>
      <c r="G125" s="22">
        <f t="shared" si="1"/>
        <v>251269.799999999</v>
      </c>
      <c r="H125" s="21">
        <v>0</v>
      </c>
      <c r="I125" s="21">
        <v>0</v>
      </c>
    </row>
    <row r="126" spans="1:9" ht="15" x14ac:dyDescent="0.25">
      <c r="A126" s="24" t="s">
        <v>421</v>
      </c>
      <c r="B126" s="20">
        <v>0</v>
      </c>
      <c r="C126" s="179" t="s">
        <v>4852</v>
      </c>
      <c r="D126" s="25">
        <v>705634.99999999977</v>
      </c>
      <c r="E126" s="25">
        <v>386121.68999999994</v>
      </c>
      <c r="F126" s="21">
        <v>0</v>
      </c>
      <c r="G126" s="22">
        <f t="shared" si="1"/>
        <v>319513.30999999982</v>
      </c>
      <c r="H126" s="21">
        <v>0</v>
      </c>
      <c r="I126" s="21">
        <v>0</v>
      </c>
    </row>
    <row r="127" spans="1:9" ht="15" x14ac:dyDescent="0.25">
      <c r="A127" s="24" t="s">
        <v>422</v>
      </c>
      <c r="B127" s="20">
        <v>0</v>
      </c>
      <c r="C127" s="179" t="s">
        <v>4852</v>
      </c>
      <c r="D127" s="25">
        <v>2100094.2999999993</v>
      </c>
      <c r="E127" s="25">
        <v>1687161.0399999993</v>
      </c>
      <c r="F127" s="21">
        <v>0</v>
      </c>
      <c r="G127" s="22">
        <f t="shared" si="1"/>
        <v>412933.26</v>
      </c>
      <c r="H127" s="21">
        <v>0</v>
      </c>
      <c r="I127" s="21">
        <v>0</v>
      </c>
    </row>
    <row r="128" spans="1:9" ht="15" x14ac:dyDescent="0.25">
      <c r="A128" s="24" t="s">
        <v>423</v>
      </c>
      <c r="B128" s="20">
        <v>0</v>
      </c>
      <c r="C128" s="179" t="s">
        <v>4852</v>
      </c>
      <c r="D128" s="25">
        <v>1347149.2899999996</v>
      </c>
      <c r="E128" s="25">
        <v>1158784.23</v>
      </c>
      <c r="F128" s="21">
        <v>0</v>
      </c>
      <c r="G128" s="22">
        <f t="shared" si="1"/>
        <v>188365.05999999959</v>
      </c>
      <c r="H128" s="21">
        <v>0</v>
      </c>
      <c r="I128" s="21">
        <v>0</v>
      </c>
    </row>
    <row r="129" spans="1:9" ht="15" x14ac:dyDescent="0.25">
      <c r="A129" s="24" t="s">
        <v>424</v>
      </c>
      <c r="B129" s="20">
        <v>0</v>
      </c>
      <c r="C129" s="179" t="s">
        <v>4852</v>
      </c>
      <c r="D129" s="25">
        <v>224582.40000000002</v>
      </c>
      <c r="E129" s="25">
        <v>121169.49999999997</v>
      </c>
      <c r="F129" s="21">
        <v>0</v>
      </c>
      <c r="G129" s="22">
        <f t="shared" si="1"/>
        <v>103412.90000000005</v>
      </c>
      <c r="H129" s="21">
        <v>0</v>
      </c>
      <c r="I129" s="21">
        <v>0</v>
      </c>
    </row>
    <row r="130" spans="1:9" ht="15" x14ac:dyDescent="0.25">
      <c r="A130" s="24" t="s">
        <v>425</v>
      </c>
      <c r="B130" s="20">
        <v>0</v>
      </c>
      <c r="C130" s="179" t="s">
        <v>4852</v>
      </c>
      <c r="D130" s="25">
        <v>28784</v>
      </c>
      <c r="E130" s="25">
        <v>0</v>
      </c>
      <c r="F130" s="21">
        <v>0</v>
      </c>
      <c r="G130" s="22">
        <f t="shared" si="1"/>
        <v>28784</v>
      </c>
      <c r="H130" s="21">
        <v>0</v>
      </c>
      <c r="I130" s="21">
        <v>0</v>
      </c>
    </row>
    <row r="131" spans="1:9" ht="15" x14ac:dyDescent="0.25">
      <c r="A131" s="24" t="s">
        <v>426</v>
      </c>
      <c r="B131" s="20">
        <v>0</v>
      </c>
      <c r="C131" s="179" t="s">
        <v>4852</v>
      </c>
      <c r="D131" s="25">
        <v>64370.720000000001</v>
      </c>
      <c r="E131" s="25">
        <v>5144.6000000000004</v>
      </c>
      <c r="F131" s="21">
        <v>0</v>
      </c>
      <c r="G131" s="22">
        <f t="shared" si="1"/>
        <v>59226.12</v>
      </c>
      <c r="H131" s="21">
        <v>0</v>
      </c>
      <c r="I131" s="21">
        <v>0</v>
      </c>
    </row>
    <row r="132" spans="1:9" ht="15" x14ac:dyDescent="0.25">
      <c r="A132" s="24" t="s">
        <v>427</v>
      </c>
      <c r="B132" s="20">
        <v>0</v>
      </c>
      <c r="C132" s="179" t="s">
        <v>4852</v>
      </c>
      <c r="D132" s="25">
        <v>314146.5</v>
      </c>
      <c r="E132" s="25">
        <v>183672.79999999996</v>
      </c>
      <c r="F132" s="21">
        <v>0</v>
      </c>
      <c r="G132" s="22">
        <f t="shared" si="1"/>
        <v>130473.70000000004</v>
      </c>
      <c r="H132" s="21">
        <v>0</v>
      </c>
      <c r="I132" s="21">
        <v>0</v>
      </c>
    </row>
    <row r="133" spans="1:9" ht="15" x14ac:dyDescent="0.25">
      <c r="A133" s="24" t="s">
        <v>428</v>
      </c>
      <c r="B133" s="20">
        <v>0</v>
      </c>
      <c r="C133" s="179" t="s">
        <v>4852</v>
      </c>
      <c r="D133" s="25">
        <v>373452.80000000005</v>
      </c>
      <c r="E133" s="25">
        <v>308834.45</v>
      </c>
      <c r="F133" s="21">
        <v>0</v>
      </c>
      <c r="G133" s="22">
        <f t="shared" si="1"/>
        <v>64618.350000000035</v>
      </c>
      <c r="H133" s="21">
        <v>0</v>
      </c>
      <c r="I133" s="21">
        <v>0</v>
      </c>
    </row>
    <row r="134" spans="1:9" ht="15" x14ac:dyDescent="0.25">
      <c r="A134" s="24" t="s">
        <v>429</v>
      </c>
      <c r="B134" s="20">
        <v>0</v>
      </c>
      <c r="C134" s="179" t="s">
        <v>4852</v>
      </c>
      <c r="D134" s="25">
        <v>424968.89999999997</v>
      </c>
      <c r="E134" s="25">
        <v>220988.40000000002</v>
      </c>
      <c r="F134" s="21">
        <v>0</v>
      </c>
      <c r="G134" s="22">
        <f t="shared" ref="G134:G197" si="2">D134-E134</f>
        <v>203980.49999999994</v>
      </c>
      <c r="H134" s="21">
        <v>0</v>
      </c>
      <c r="I134" s="21">
        <v>0</v>
      </c>
    </row>
    <row r="135" spans="1:9" ht="15" x14ac:dyDescent="0.25">
      <c r="A135" s="24" t="s">
        <v>430</v>
      </c>
      <c r="B135" s="20">
        <v>0</v>
      </c>
      <c r="C135" s="179" t="s">
        <v>4852</v>
      </c>
      <c r="D135" s="25">
        <v>2934.4</v>
      </c>
      <c r="E135" s="25">
        <v>2803.4</v>
      </c>
      <c r="F135" s="21">
        <v>0</v>
      </c>
      <c r="G135" s="22">
        <f t="shared" si="2"/>
        <v>131</v>
      </c>
      <c r="H135" s="21">
        <v>0</v>
      </c>
      <c r="I135" s="21">
        <v>0</v>
      </c>
    </row>
    <row r="136" spans="1:9" ht="15" x14ac:dyDescent="0.25">
      <c r="A136" s="24" t="s">
        <v>431</v>
      </c>
      <c r="B136" s="20">
        <v>0</v>
      </c>
      <c r="C136" s="179" t="s">
        <v>4852</v>
      </c>
      <c r="D136" s="25">
        <v>81939.199999999997</v>
      </c>
      <c r="E136" s="25">
        <v>2657.6</v>
      </c>
      <c r="F136" s="21">
        <v>0</v>
      </c>
      <c r="G136" s="22">
        <f t="shared" si="2"/>
        <v>79281.599999999991</v>
      </c>
      <c r="H136" s="21">
        <v>0</v>
      </c>
      <c r="I136" s="21">
        <v>0</v>
      </c>
    </row>
    <row r="137" spans="1:9" ht="15" x14ac:dyDescent="0.25">
      <c r="A137" s="24" t="s">
        <v>432</v>
      </c>
      <c r="B137" s="20">
        <v>0</v>
      </c>
      <c r="C137" s="179" t="s">
        <v>4852</v>
      </c>
      <c r="D137" s="25">
        <v>66755.199999999997</v>
      </c>
      <c r="E137" s="25">
        <v>31272.9</v>
      </c>
      <c r="F137" s="21">
        <v>0</v>
      </c>
      <c r="G137" s="22">
        <f t="shared" si="2"/>
        <v>35482.299999999996</v>
      </c>
      <c r="H137" s="21">
        <v>0</v>
      </c>
      <c r="I137" s="21">
        <v>0</v>
      </c>
    </row>
    <row r="138" spans="1:9" ht="15" x14ac:dyDescent="0.25">
      <c r="A138" s="24" t="s">
        <v>433</v>
      </c>
      <c r="B138" s="20">
        <v>0</v>
      </c>
      <c r="C138" s="179" t="s">
        <v>4852</v>
      </c>
      <c r="D138" s="25">
        <v>187174.40000000002</v>
      </c>
      <c r="E138" s="25">
        <v>21582.400000000001</v>
      </c>
      <c r="F138" s="21">
        <v>0</v>
      </c>
      <c r="G138" s="22">
        <f t="shared" si="2"/>
        <v>165592.00000000003</v>
      </c>
      <c r="H138" s="21">
        <v>0</v>
      </c>
      <c r="I138" s="21">
        <v>0</v>
      </c>
    </row>
    <row r="139" spans="1:9" ht="15" x14ac:dyDescent="0.25">
      <c r="A139" s="24" t="s">
        <v>434</v>
      </c>
      <c r="B139" s="20">
        <v>0</v>
      </c>
      <c r="C139" s="179" t="s">
        <v>4852</v>
      </c>
      <c r="D139" s="25">
        <v>2074889.6000000027</v>
      </c>
      <c r="E139" s="25">
        <v>1783339.3000000012</v>
      </c>
      <c r="F139" s="21">
        <v>0</v>
      </c>
      <c r="G139" s="22">
        <f t="shared" si="2"/>
        <v>291550.30000000144</v>
      </c>
      <c r="H139" s="21">
        <v>0</v>
      </c>
      <c r="I139" s="21">
        <v>0</v>
      </c>
    </row>
    <row r="140" spans="1:9" ht="15" x14ac:dyDescent="0.25">
      <c r="A140" s="24" t="s">
        <v>435</v>
      </c>
      <c r="B140" s="20">
        <v>0</v>
      </c>
      <c r="C140" s="179" t="s">
        <v>4852</v>
      </c>
      <c r="D140" s="25">
        <v>1514408.9000000001</v>
      </c>
      <c r="E140" s="25">
        <v>1283555.2000000002</v>
      </c>
      <c r="F140" s="21">
        <v>0</v>
      </c>
      <c r="G140" s="22">
        <f t="shared" si="2"/>
        <v>230853.69999999995</v>
      </c>
      <c r="H140" s="21">
        <v>0</v>
      </c>
      <c r="I140" s="21">
        <v>0</v>
      </c>
    </row>
    <row r="141" spans="1:9" ht="15" x14ac:dyDescent="0.25">
      <c r="A141" s="24" t="s">
        <v>436</v>
      </c>
      <c r="B141" s="20">
        <v>0</v>
      </c>
      <c r="C141" s="179" t="s">
        <v>4852</v>
      </c>
      <c r="D141" s="25">
        <v>985052.39999999944</v>
      </c>
      <c r="E141" s="25">
        <v>799352.20000000007</v>
      </c>
      <c r="F141" s="21">
        <v>0</v>
      </c>
      <c r="G141" s="22">
        <f t="shared" si="2"/>
        <v>185700.19999999937</v>
      </c>
      <c r="H141" s="21">
        <v>0</v>
      </c>
      <c r="I141" s="21">
        <v>0</v>
      </c>
    </row>
    <row r="142" spans="1:9" ht="15" x14ac:dyDescent="0.25">
      <c r="A142" s="24" t="s">
        <v>437</v>
      </c>
      <c r="B142" s="20">
        <v>0</v>
      </c>
      <c r="C142" s="179" t="s">
        <v>4852</v>
      </c>
      <c r="D142" s="25">
        <v>1623703.4500000002</v>
      </c>
      <c r="E142" s="25">
        <v>1406626.4000000004</v>
      </c>
      <c r="F142" s="21">
        <v>0</v>
      </c>
      <c r="G142" s="22">
        <f t="shared" si="2"/>
        <v>217077.04999999981</v>
      </c>
      <c r="H142" s="21">
        <v>0</v>
      </c>
      <c r="I142" s="21">
        <v>0</v>
      </c>
    </row>
    <row r="143" spans="1:9" ht="15" x14ac:dyDescent="0.25">
      <c r="A143" s="24" t="s">
        <v>438</v>
      </c>
      <c r="B143" s="20">
        <v>0</v>
      </c>
      <c r="C143" s="179" t="s">
        <v>4852</v>
      </c>
      <c r="D143" s="25">
        <v>1795617.1500000006</v>
      </c>
      <c r="E143" s="25">
        <v>1464464.7500000002</v>
      </c>
      <c r="F143" s="21">
        <v>0</v>
      </c>
      <c r="G143" s="22">
        <f t="shared" si="2"/>
        <v>331152.40000000037</v>
      </c>
      <c r="H143" s="21">
        <v>0</v>
      </c>
      <c r="I143" s="21">
        <v>0</v>
      </c>
    </row>
    <row r="144" spans="1:9" ht="15" x14ac:dyDescent="0.25">
      <c r="A144" s="24" t="s">
        <v>439</v>
      </c>
      <c r="B144" s="20">
        <v>0</v>
      </c>
      <c r="C144" s="179" t="s">
        <v>4852</v>
      </c>
      <c r="D144" s="25">
        <v>2381192.2800000003</v>
      </c>
      <c r="E144" s="25">
        <v>2001018.3800000008</v>
      </c>
      <c r="F144" s="21">
        <v>0</v>
      </c>
      <c r="G144" s="22">
        <f t="shared" si="2"/>
        <v>380173.89999999944</v>
      </c>
      <c r="H144" s="21">
        <v>0</v>
      </c>
      <c r="I144" s="21">
        <v>0</v>
      </c>
    </row>
    <row r="145" spans="1:9" ht="15" x14ac:dyDescent="0.25">
      <c r="A145" s="24" t="s">
        <v>440</v>
      </c>
      <c r="B145" s="20">
        <v>0</v>
      </c>
      <c r="C145" s="179" t="s">
        <v>4852</v>
      </c>
      <c r="D145" s="25">
        <v>1450937.5999999992</v>
      </c>
      <c r="E145" s="25">
        <v>1247109.6200000001</v>
      </c>
      <c r="F145" s="21">
        <v>0</v>
      </c>
      <c r="G145" s="22">
        <f t="shared" si="2"/>
        <v>203827.97999999905</v>
      </c>
      <c r="H145" s="21">
        <v>0</v>
      </c>
      <c r="I145" s="21">
        <v>0</v>
      </c>
    </row>
    <row r="146" spans="1:9" ht="15" x14ac:dyDescent="0.25">
      <c r="A146" s="24" t="s">
        <v>441</v>
      </c>
      <c r="B146" s="20">
        <v>0</v>
      </c>
      <c r="C146" s="179" t="s">
        <v>4852</v>
      </c>
      <c r="D146" s="25">
        <v>254016</v>
      </c>
      <c r="E146" s="25">
        <v>0</v>
      </c>
      <c r="F146" s="21">
        <v>0</v>
      </c>
      <c r="G146" s="22">
        <f t="shared" si="2"/>
        <v>254016</v>
      </c>
      <c r="H146" s="21">
        <v>0</v>
      </c>
      <c r="I146" s="21">
        <v>0</v>
      </c>
    </row>
    <row r="147" spans="1:9" ht="15" x14ac:dyDescent="0.25">
      <c r="A147" s="24" t="s">
        <v>442</v>
      </c>
      <c r="B147" s="20">
        <v>0</v>
      </c>
      <c r="C147" s="179" t="s">
        <v>4852</v>
      </c>
      <c r="D147" s="25">
        <v>1100919.6799999995</v>
      </c>
      <c r="E147" s="25">
        <v>870089.89999999979</v>
      </c>
      <c r="F147" s="21">
        <v>0</v>
      </c>
      <c r="G147" s="22">
        <f t="shared" si="2"/>
        <v>230829.77999999968</v>
      </c>
      <c r="H147" s="21">
        <v>0</v>
      </c>
      <c r="I147" s="21">
        <v>0</v>
      </c>
    </row>
    <row r="148" spans="1:9" ht="15" x14ac:dyDescent="0.25">
      <c r="A148" s="24" t="s">
        <v>443</v>
      </c>
      <c r="B148" s="20">
        <v>0</v>
      </c>
      <c r="C148" s="179" t="s">
        <v>4852</v>
      </c>
      <c r="D148" s="25">
        <v>814860.70000000007</v>
      </c>
      <c r="E148" s="25">
        <v>680409.93000000028</v>
      </c>
      <c r="F148" s="21">
        <v>0</v>
      </c>
      <c r="G148" s="22">
        <f t="shared" si="2"/>
        <v>134450.76999999979</v>
      </c>
      <c r="H148" s="21">
        <v>0</v>
      </c>
      <c r="I148" s="21">
        <v>0</v>
      </c>
    </row>
    <row r="149" spans="1:9" ht="15" x14ac:dyDescent="0.25">
      <c r="A149" s="24" t="s">
        <v>444</v>
      </c>
      <c r="B149" s="20">
        <v>0</v>
      </c>
      <c r="C149" s="179" t="s">
        <v>4852</v>
      </c>
      <c r="D149" s="25">
        <v>19555.199999999997</v>
      </c>
      <c r="E149" s="25">
        <v>397.28</v>
      </c>
      <c r="F149" s="21">
        <v>0</v>
      </c>
      <c r="G149" s="22">
        <f t="shared" si="2"/>
        <v>19157.919999999998</v>
      </c>
      <c r="H149" s="21">
        <v>0</v>
      </c>
      <c r="I149" s="21">
        <v>0</v>
      </c>
    </row>
    <row r="150" spans="1:9" ht="15" x14ac:dyDescent="0.25">
      <c r="A150" s="24" t="s">
        <v>445</v>
      </c>
      <c r="B150" s="20">
        <v>0</v>
      </c>
      <c r="C150" s="179" t="s">
        <v>4852</v>
      </c>
      <c r="D150" s="25">
        <v>87404.799999999988</v>
      </c>
      <c r="E150" s="25">
        <v>19086.8</v>
      </c>
      <c r="F150" s="21">
        <v>0</v>
      </c>
      <c r="G150" s="22">
        <f t="shared" si="2"/>
        <v>68317.999999999985</v>
      </c>
      <c r="H150" s="21">
        <v>0</v>
      </c>
      <c r="I150" s="21">
        <v>0</v>
      </c>
    </row>
    <row r="151" spans="1:9" ht="15" x14ac:dyDescent="0.25">
      <c r="A151" s="24" t="s">
        <v>446</v>
      </c>
      <c r="B151" s="20">
        <v>0</v>
      </c>
      <c r="C151" s="179" t="s">
        <v>4852</v>
      </c>
      <c r="D151" s="25">
        <v>62204.799999999996</v>
      </c>
      <c r="E151" s="25">
        <v>11211.900000000001</v>
      </c>
      <c r="F151" s="21">
        <v>0</v>
      </c>
      <c r="G151" s="22">
        <f t="shared" si="2"/>
        <v>50992.899999999994</v>
      </c>
      <c r="H151" s="21">
        <v>0</v>
      </c>
      <c r="I151" s="21">
        <v>0</v>
      </c>
    </row>
    <row r="152" spans="1:9" ht="15" x14ac:dyDescent="0.25">
      <c r="A152" s="24" t="s">
        <v>447</v>
      </c>
      <c r="B152" s="20">
        <v>0</v>
      </c>
      <c r="C152" s="179" t="s">
        <v>4852</v>
      </c>
      <c r="D152" s="25">
        <v>90339.200000000012</v>
      </c>
      <c r="E152" s="25">
        <v>42726.200000000004</v>
      </c>
      <c r="F152" s="21">
        <v>0</v>
      </c>
      <c r="G152" s="22">
        <f t="shared" si="2"/>
        <v>47613.000000000007</v>
      </c>
      <c r="H152" s="21">
        <v>0</v>
      </c>
      <c r="I152" s="21">
        <v>0</v>
      </c>
    </row>
    <row r="153" spans="1:9" ht="15" x14ac:dyDescent="0.25">
      <c r="A153" s="24" t="s">
        <v>448</v>
      </c>
      <c r="B153" s="20">
        <v>0</v>
      </c>
      <c r="C153" s="179" t="s">
        <v>4852</v>
      </c>
      <c r="D153" s="25">
        <v>107363.20000000001</v>
      </c>
      <c r="E153" s="25">
        <v>51902.400000000001</v>
      </c>
      <c r="F153" s="21">
        <v>0</v>
      </c>
      <c r="G153" s="22">
        <f t="shared" si="2"/>
        <v>55460.80000000001</v>
      </c>
      <c r="H153" s="21">
        <v>0</v>
      </c>
      <c r="I153" s="21">
        <v>0</v>
      </c>
    </row>
    <row r="154" spans="1:9" ht="15" x14ac:dyDescent="0.25">
      <c r="A154" s="24" t="s">
        <v>449</v>
      </c>
      <c r="B154" s="20">
        <v>0</v>
      </c>
      <c r="C154" s="179" t="s">
        <v>4852</v>
      </c>
      <c r="D154" s="25">
        <v>200370.26</v>
      </c>
      <c r="E154" s="25">
        <v>78320.649999999994</v>
      </c>
      <c r="F154" s="21">
        <v>0</v>
      </c>
      <c r="G154" s="22">
        <f t="shared" si="2"/>
        <v>122049.61000000002</v>
      </c>
      <c r="H154" s="21">
        <v>0</v>
      </c>
      <c r="I154" s="21">
        <v>0</v>
      </c>
    </row>
    <row r="155" spans="1:9" ht="15" x14ac:dyDescent="0.25">
      <c r="A155" s="24" t="s">
        <v>450</v>
      </c>
      <c r="B155" s="20">
        <v>0</v>
      </c>
      <c r="C155" s="179" t="s">
        <v>4852</v>
      </c>
      <c r="D155" s="25">
        <v>206550.39999999997</v>
      </c>
      <c r="E155" s="25">
        <v>118117.27999999998</v>
      </c>
      <c r="F155" s="21">
        <v>0</v>
      </c>
      <c r="G155" s="22">
        <f t="shared" si="2"/>
        <v>88433.119999999981</v>
      </c>
      <c r="H155" s="21">
        <v>0</v>
      </c>
      <c r="I155" s="21">
        <v>0</v>
      </c>
    </row>
    <row r="156" spans="1:9" ht="15" x14ac:dyDescent="0.25">
      <c r="A156" s="24" t="s">
        <v>451</v>
      </c>
      <c r="B156" s="20">
        <v>0</v>
      </c>
      <c r="C156" s="179" t="s">
        <v>4852</v>
      </c>
      <c r="D156" s="25">
        <v>103622.39999999998</v>
      </c>
      <c r="E156" s="25">
        <v>48817.400000000009</v>
      </c>
      <c r="F156" s="21">
        <v>0</v>
      </c>
      <c r="G156" s="22">
        <f t="shared" si="2"/>
        <v>54804.999999999971</v>
      </c>
      <c r="H156" s="21">
        <v>0</v>
      </c>
      <c r="I156" s="21">
        <v>0</v>
      </c>
    </row>
    <row r="157" spans="1:9" ht="15" x14ac:dyDescent="0.25">
      <c r="A157" s="24" t="s">
        <v>452</v>
      </c>
      <c r="B157" s="20">
        <v>0</v>
      </c>
      <c r="C157" s="179" t="s">
        <v>4852</v>
      </c>
      <c r="D157" s="25">
        <v>477330.59999999986</v>
      </c>
      <c r="E157" s="25">
        <v>371394.05999999994</v>
      </c>
      <c r="F157" s="21">
        <v>0</v>
      </c>
      <c r="G157" s="22">
        <f t="shared" si="2"/>
        <v>105936.53999999992</v>
      </c>
      <c r="H157" s="21">
        <v>0</v>
      </c>
      <c r="I157" s="21">
        <v>0</v>
      </c>
    </row>
    <row r="158" spans="1:9" ht="15" x14ac:dyDescent="0.25">
      <c r="A158" s="24" t="s">
        <v>453</v>
      </c>
      <c r="B158" s="20">
        <v>0</v>
      </c>
      <c r="C158" s="179" t="s">
        <v>4852</v>
      </c>
      <c r="D158" s="25">
        <v>92915.199999999997</v>
      </c>
      <c r="E158" s="25">
        <v>35515.699999999997</v>
      </c>
      <c r="F158" s="21">
        <v>0</v>
      </c>
      <c r="G158" s="22">
        <f t="shared" si="2"/>
        <v>57399.5</v>
      </c>
      <c r="H158" s="21">
        <v>0</v>
      </c>
      <c r="I158" s="21">
        <v>0</v>
      </c>
    </row>
    <row r="159" spans="1:9" ht="15" x14ac:dyDescent="0.25">
      <c r="A159" s="24" t="s">
        <v>454</v>
      </c>
      <c r="B159" s="20">
        <v>0</v>
      </c>
      <c r="C159" s="179" t="s">
        <v>4852</v>
      </c>
      <c r="D159" s="25">
        <v>53558.399999999994</v>
      </c>
      <c r="E159" s="25">
        <v>27851.5</v>
      </c>
      <c r="F159" s="21">
        <v>0</v>
      </c>
      <c r="G159" s="22">
        <f t="shared" si="2"/>
        <v>25706.899999999994</v>
      </c>
      <c r="H159" s="21">
        <v>0</v>
      </c>
      <c r="I159" s="21">
        <v>0</v>
      </c>
    </row>
    <row r="160" spans="1:9" ht="15" x14ac:dyDescent="0.25">
      <c r="A160" s="24" t="s">
        <v>455</v>
      </c>
      <c r="B160" s="20">
        <v>0</v>
      </c>
      <c r="C160" s="179" t="s">
        <v>4852</v>
      </c>
      <c r="D160" s="25">
        <v>20003.199999999997</v>
      </c>
      <c r="E160" s="25">
        <v>0</v>
      </c>
      <c r="F160" s="21">
        <v>0</v>
      </c>
      <c r="G160" s="22">
        <f t="shared" si="2"/>
        <v>20003.199999999997</v>
      </c>
      <c r="H160" s="21">
        <v>0</v>
      </c>
      <c r="I160" s="21">
        <v>0</v>
      </c>
    </row>
    <row r="161" spans="1:9" ht="15" x14ac:dyDescent="0.25">
      <c r="A161" s="24" t="s">
        <v>456</v>
      </c>
      <c r="B161" s="20">
        <v>0</v>
      </c>
      <c r="C161" s="179" t="s">
        <v>4852</v>
      </c>
      <c r="D161" s="25">
        <v>30002.799999999999</v>
      </c>
      <c r="E161" s="25">
        <v>15458.8</v>
      </c>
      <c r="F161" s="21">
        <v>0</v>
      </c>
      <c r="G161" s="22">
        <f t="shared" si="2"/>
        <v>14544</v>
      </c>
      <c r="H161" s="21">
        <v>0</v>
      </c>
      <c r="I161" s="21">
        <v>0</v>
      </c>
    </row>
    <row r="162" spans="1:9" ht="15" x14ac:dyDescent="0.25">
      <c r="A162" s="24" t="s">
        <v>457</v>
      </c>
      <c r="B162" s="20">
        <v>0</v>
      </c>
      <c r="C162" s="179" t="s">
        <v>4852</v>
      </c>
      <c r="D162" s="25">
        <v>3808</v>
      </c>
      <c r="E162" s="25">
        <v>0</v>
      </c>
      <c r="F162" s="21">
        <v>0</v>
      </c>
      <c r="G162" s="22">
        <f t="shared" si="2"/>
        <v>3808</v>
      </c>
      <c r="H162" s="21">
        <v>0</v>
      </c>
      <c r="I162" s="21">
        <v>0</v>
      </c>
    </row>
    <row r="163" spans="1:9" ht="15" x14ac:dyDescent="0.25">
      <c r="A163" s="24" t="s">
        <v>458</v>
      </c>
      <c r="B163" s="20">
        <v>0</v>
      </c>
      <c r="C163" s="179" t="s">
        <v>4852</v>
      </c>
      <c r="D163" s="25">
        <v>22527.79</v>
      </c>
      <c r="E163" s="25">
        <v>0</v>
      </c>
      <c r="F163" s="21">
        <v>0</v>
      </c>
      <c r="G163" s="22">
        <f t="shared" si="2"/>
        <v>22527.79</v>
      </c>
      <c r="H163" s="21">
        <v>0</v>
      </c>
      <c r="I163" s="21">
        <v>0</v>
      </c>
    </row>
    <row r="164" spans="1:9" ht="15" x14ac:dyDescent="0.25">
      <c r="A164" s="24" t="s">
        <v>459</v>
      </c>
      <c r="B164" s="20">
        <v>0</v>
      </c>
      <c r="C164" s="179" t="s">
        <v>4852</v>
      </c>
      <c r="D164" s="25">
        <v>1599464.0599999998</v>
      </c>
      <c r="E164" s="25">
        <v>1302881.6399999999</v>
      </c>
      <c r="F164" s="21">
        <v>0</v>
      </c>
      <c r="G164" s="22">
        <f t="shared" si="2"/>
        <v>296582.41999999993</v>
      </c>
      <c r="H164" s="21">
        <v>0</v>
      </c>
      <c r="I164" s="21">
        <v>0</v>
      </c>
    </row>
    <row r="165" spans="1:9" ht="15" x14ac:dyDescent="0.25">
      <c r="A165" s="24" t="s">
        <v>460</v>
      </c>
      <c r="B165" s="20">
        <v>0</v>
      </c>
      <c r="C165" s="179" t="s">
        <v>4852</v>
      </c>
      <c r="D165" s="25">
        <v>1613793.55</v>
      </c>
      <c r="E165" s="25">
        <v>1291526.7999999998</v>
      </c>
      <c r="F165" s="21">
        <v>0</v>
      </c>
      <c r="G165" s="22">
        <f t="shared" si="2"/>
        <v>322266.75000000023</v>
      </c>
      <c r="H165" s="21">
        <v>0</v>
      </c>
      <c r="I165" s="21">
        <v>0</v>
      </c>
    </row>
    <row r="166" spans="1:9" ht="15" x14ac:dyDescent="0.25">
      <c r="A166" s="24" t="s">
        <v>461</v>
      </c>
      <c r="B166" s="20">
        <v>0</v>
      </c>
      <c r="C166" s="179" t="s">
        <v>4852</v>
      </c>
      <c r="D166" s="25">
        <v>2243658.1499999994</v>
      </c>
      <c r="E166" s="25">
        <v>1823230.1900000002</v>
      </c>
      <c r="F166" s="21">
        <v>0</v>
      </c>
      <c r="G166" s="22">
        <f t="shared" si="2"/>
        <v>420427.95999999926</v>
      </c>
      <c r="H166" s="21">
        <v>0</v>
      </c>
      <c r="I166" s="21">
        <v>0</v>
      </c>
    </row>
    <row r="167" spans="1:9" ht="15" x14ac:dyDescent="0.25">
      <c r="A167" s="24" t="s">
        <v>462</v>
      </c>
      <c r="B167" s="20">
        <v>0</v>
      </c>
      <c r="C167" s="179" t="s">
        <v>4852</v>
      </c>
      <c r="D167" s="25">
        <v>1522573.5500000007</v>
      </c>
      <c r="E167" s="25">
        <v>1251881.9400000002</v>
      </c>
      <c r="F167" s="21">
        <v>0</v>
      </c>
      <c r="G167" s="22">
        <f t="shared" si="2"/>
        <v>270691.61000000057</v>
      </c>
      <c r="H167" s="21">
        <v>0</v>
      </c>
      <c r="I167" s="21">
        <v>0</v>
      </c>
    </row>
    <row r="168" spans="1:9" ht="15" x14ac:dyDescent="0.25">
      <c r="A168" s="24" t="s">
        <v>463</v>
      </c>
      <c r="B168" s="20">
        <v>0</v>
      </c>
      <c r="C168" s="179" t="s">
        <v>4852</v>
      </c>
      <c r="D168" s="25">
        <v>957146.73</v>
      </c>
      <c r="E168" s="25">
        <v>673942.02000000014</v>
      </c>
      <c r="F168" s="21">
        <v>0</v>
      </c>
      <c r="G168" s="22">
        <f t="shared" si="2"/>
        <v>283204.70999999985</v>
      </c>
      <c r="H168" s="21">
        <v>0</v>
      </c>
      <c r="I168" s="21">
        <v>0</v>
      </c>
    </row>
    <row r="169" spans="1:9" ht="15" x14ac:dyDescent="0.25">
      <c r="A169" s="24" t="s">
        <v>464</v>
      </c>
      <c r="B169" s="20">
        <v>0</v>
      </c>
      <c r="C169" s="179" t="s">
        <v>4852</v>
      </c>
      <c r="D169" s="25">
        <v>1730676.5700000003</v>
      </c>
      <c r="E169" s="25">
        <v>1528750.4700000002</v>
      </c>
      <c r="F169" s="21">
        <v>0</v>
      </c>
      <c r="G169" s="22">
        <f t="shared" si="2"/>
        <v>201926.10000000009</v>
      </c>
      <c r="H169" s="21">
        <v>0</v>
      </c>
      <c r="I169" s="21">
        <v>0</v>
      </c>
    </row>
    <row r="170" spans="1:9" ht="15" x14ac:dyDescent="0.25">
      <c r="A170" s="24" t="s">
        <v>465</v>
      </c>
      <c r="B170" s="20">
        <v>0</v>
      </c>
      <c r="C170" s="179" t="s">
        <v>4852</v>
      </c>
      <c r="D170" s="25">
        <v>1533190.4000000001</v>
      </c>
      <c r="E170" s="25">
        <v>1194000.6000000001</v>
      </c>
      <c r="F170" s="21">
        <v>0</v>
      </c>
      <c r="G170" s="22">
        <f t="shared" si="2"/>
        <v>339189.80000000005</v>
      </c>
      <c r="H170" s="21">
        <v>0</v>
      </c>
      <c r="I170" s="21">
        <v>0</v>
      </c>
    </row>
    <row r="171" spans="1:9" ht="15" x14ac:dyDescent="0.25">
      <c r="A171" s="24" t="s">
        <v>466</v>
      </c>
      <c r="B171" s="20">
        <v>0</v>
      </c>
      <c r="C171" s="179" t="s">
        <v>4852</v>
      </c>
      <c r="D171" s="25">
        <v>112649.60000000002</v>
      </c>
      <c r="E171" s="25">
        <v>40284.5</v>
      </c>
      <c r="F171" s="21">
        <v>0</v>
      </c>
      <c r="G171" s="22">
        <f t="shared" si="2"/>
        <v>72365.10000000002</v>
      </c>
      <c r="H171" s="21">
        <v>0</v>
      </c>
      <c r="I171" s="21">
        <v>0</v>
      </c>
    </row>
    <row r="172" spans="1:9" ht="15" x14ac:dyDescent="0.25">
      <c r="A172" s="24" t="s">
        <v>467</v>
      </c>
      <c r="B172" s="20">
        <v>0</v>
      </c>
      <c r="C172" s="179" t="s">
        <v>4852</v>
      </c>
      <c r="D172" s="25">
        <v>30688</v>
      </c>
      <c r="E172" s="25">
        <v>0</v>
      </c>
      <c r="F172" s="21">
        <v>0</v>
      </c>
      <c r="G172" s="22">
        <f t="shared" si="2"/>
        <v>30688</v>
      </c>
      <c r="H172" s="21">
        <v>0</v>
      </c>
      <c r="I172" s="21">
        <v>0</v>
      </c>
    </row>
    <row r="173" spans="1:9" ht="15" x14ac:dyDescent="0.25">
      <c r="A173" s="24" t="s">
        <v>468</v>
      </c>
      <c r="B173" s="20">
        <v>0</v>
      </c>
      <c r="C173" s="179" t="s">
        <v>4852</v>
      </c>
      <c r="D173" s="25">
        <v>85209.600000000006</v>
      </c>
      <c r="E173" s="25">
        <v>49233.599999999999</v>
      </c>
      <c r="F173" s="21">
        <v>0</v>
      </c>
      <c r="G173" s="22">
        <f t="shared" si="2"/>
        <v>35976.000000000007</v>
      </c>
      <c r="H173" s="21">
        <v>0</v>
      </c>
      <c r="I173" s="21">
        <v>0</v>
      </c>
    </row>
    <row r="174" spans="1:9" ht="15" x14ac:dyDescent="0.25">
      <c r="A174" s="24" t="s">
        <v>469</v>
      </c>
      <c r="B174" s="20">
        <v>0</v>
      </c>
      <c r="C174" s="179" t="s">
        <v>4852</v>
      </c>
      <c r="D174" s="25">
        <v>19107.2</v>
      </c>
      <c r="E174" s="25">
        <v>18680.7</v>
      </c>
      <c r="F174" s="21">
        <v>0</v>
      </c>
      <c r="G174" s="22">
        <f t="shared" si="2"/>
        <v>426.5</v>
      </c>
      <c r="H174" s="21">
        <v>0</v>
      </c>
      <c r="I174" s="21">
        <v>0</v>
      </c>
    </row>
    <row r="175" spans="1:9" ht="15" x14ac:dyDescent="0.25">
      <c r="A175" s="24" t="s">
        <v>470</v>
      </c>
      <c r="B175" s="20">
        <v>0</v>
      </c>
      <c r="C175" s="179" t="s">
        <v>4852</v>
      </c>
      <c r="D175" s="25">
        <v>15680</v>
      </c>
      <c r="E175" s="25">
        <v>0</v>
      </c>
      <c r="F175" s="21">
        <v>0</v>
      </c>
      <c r="G175" s="22">
        <f t="shared" si="2"/>
        <v>15680</v>
      </c>
      <c r="H175" s="21">
        <v>0</v>
      </c>
      <c r="I175" s="21">
        <v>0</v>
      </c>
    </row>
    <row r="176" spans="1:9" ht="15" x14ac:dyDescent="0.25">
      <c r="A176" s="24" t="s">
        <v>471</v>
      </c>
      <c r="B176" s="20">
        <v>0</v>
      </c>
      <c r="C176" s="179" t="s">
        <v>4852</v>
      </c>
      <c r="D176" s="25">
        <v>87359.999999999985</v>
      </c>
      <c r="E176" s="25">
        <v>1501</v>
      </c>
      <c r="F176" s="21">
        <v>0</v>
      </c>
      <c r="G176" s="22">
        <f t="shared" si="2"/>
        <v>85858.999999999985</v>
      </c>
      <c r="H176" s="21">
        <v>0</v>
      </c>
      <c r="I176" s="21">
        <v>0</v>
      </c>
    </row>
    <row r="177" spans="1:9" ht="15" x14ac:dyDescent="0.25">
      <c r="A177" s="24" t="s">
        <v>472</v>
      </c>
      <c r="B177" s="20">
        <v>0</v>
      </c>
      <c r="C177" s="179" t="s">
        <v>4852</v>
      </c>
      <c r="D177" s="25">
        <v>12140.8</v>
      </c>
      <c r="E177" s="25">
        <v>0</v>
      </c>
      <c r="F177" s="21">
        <v>0</v>
      </c>
      <c r="G177" s="22">
        <f t="shared" si="2"/>
        <v>12140.8</v>
      </c>
      <c r="H177" s="21">
        <v>0</v>
      </c>
      <c r="I177" s="21">
        <v>0</v>
      </c>
    </row>
    <row r="178" spans="1:9" ht="15" x14ac:dyDescent="0.25">
      <c r="A178" s="24" t="s">
        <v>473</v>
      </c>
      <c r="B178" s="20">
        <v>0</v>
      </c>
      <c r="C178" s="179" t="s">
        <v>4852</v>
      </c>
      <c r="D178" s="25">
        <v>68992</v>
      </c>
      <c r="E178" s="25">
        <v>3314.5</v>
      </c>
      <c r="F178" s="21">
        <v>0</v>
      </c>
      <c r="G178" s="22">
        <f t="shared" si="2"/>
        <v>65677.5</v>
      </c>
      <c r="H178" s="21">
        <v>0</v>
      </c>
      <c r="I178" s="21">
        <v>0</v>
      </c>
    </row>
    <row r="179" spans="1:9" ht="15" x14ac:dyDescent="0.25">
      <c r="A179" s="24" t="s">
        <v>474</v>
      </c>
      <c r="B179" s="20">
        <v>0</v>
      </c>
      <c r="C179" s="179" t="s">
        <v>4852</v>
      </c>
      <c r="D179" s="25">
        <v>10729.6</v>
      </c>
      <c r="E179" s="25">
        <v>2737.8</v>
      </c>
      <c r="F179" s="21">
        <v>0</v>
      </c>
      <c r="G179" s="22">
        <f t="shared" si="2"/>
        <v>7991.8</v>
      </c>
      <c r="H179" s="21">
        <v>0</v>
      </c>
      <c r="I179" s="21">
        <v>0</v>
      </c>
    </row>
    <row r="180" spans="1:9" ht="15" x14ac:dyDescent="0.25">
      <c r="A180" s="24" t="s">
        <v>475</v>
      </c>
      <c r="B180" s="20">
        <v>0</v>
      </c>
      <c r="C180" s="179" t="s">
        <v>4852</v>
      </c>
      <c r="D180" s="25">
        <v>50377.599999999999</v>
      </c>
      <c r="E180" s="25">
        <v>18249.099999999999</v>
      </c>
      <c r="F180" s="21">
        <v>0</v>
      </c>
      <c r="G180" s="22">
        <f t="shared" si="2"/>
        <v>32128.5</v>
      </c>
      <c r="H180" s="21">
        <v>0</v>
      </c>
      <c r="I180" s="21">
        <v>0</v>
      </c>
    </row>
    <row r="181" spans="1:9" ht="15" x14ac:dyDescent="0.25">
      <c r="A181" s="24" t="s">
        <v>476</v>
      </c>
      <c r="B181" s="20">
        <v>0</v>
      </c>
      <c r="C181" s="179" t="s">
        <v>4852</v>
      </c>
      <c r="D181" s="25">
        <v>35526.400000000001</v>
      </c>
      <c r="E181" s="25">
        <v>0</v>
      </c>
      <c r="F181" s="21">
        <v>0</v>
      </c>
      <c r="G181" s="22">
        <f t="shared" si="2"/>
        <v>35526.400000000001</v>
      </c>
      <c r="H181" s="21">
        <v>0</v>
      </c>
      <c r="I181" s="21">
        <v>0</v>
      </c>
    </row>
    <row r="182" spans="1:9" ht="15" x14ac:dyDescent="0.25">
      <c r="A182" s="24" t="s">
        <v>477</v>
      </c>
      <c r="B182" s="20">
        <v>0</v>
      </c>
      <c r="C182" s="179" t="s">
        <v>4852</v>
      </c>
      <c r="D182" s="25">
        <v>37251.199999999997</v>
      </c>
      <c r="E182" s="25">
        <v>202</v>
      </c>
      <c r="F182" s="21">
        <v>0</v>
      </c>
      <c r="G182" s="22">
        <f t="shared" si="2"/>
        <v>37049.199999999997</v>
      </c>
      <c r="H182" s="21">
        <v>0</v>
      </c>
      <c r="I182" s="21">
        <v>0</v>
      </c>
    </row>
    <row r="183" spans="1:9" ht="15" x14ac:dyDescent="0.25">
      <c r="A183" s="24" t="s">
        <v>478</v>
      </c>
      <c r="B183" s="20">
        <v>0</v>
      </c>
      <c r="C183" s="179" t="s">
        <v>4852</v>
      </c>
      <c r="D183" s="25">
        <v>46076.800000000003</v>
      </c>
      <c r="E183" s="25">
        <v>13971.8</v>
      </c>
      <c r="F183" s="21">
        <v>0</v>
      </c>
      <c r="G183" s="22">
        <f t="shared" si="2"/>
        <v>32105.000000000004</v>
      </c>
      <c r="H183" s="21">
        <v>0</v>
      </c>
      <c r="I183" s="21">
        <v>0</v>
      </c>
    </row>
    <row r="184" spans="1:9" ht="15" x14ac:dyDescent="0.25">
      <c r="A184" s="24" t="s">
        <v>479</v>
      </c>
      <c r="B184" s="20">
        <v>0</v>
      </c>
      <c r="C184" s="179" t="s">
        <v>4852</v>
      </c>
      <c r="D184" s="25">
        <v>9968</v>
      </c>
      <c r="E184" s="25">
        <v>0</v>
      </c>
      <c r="F184" s="21">
        <v>0</v>
      </c>
      <c r="G184" s="22">
        <f t="shared" si="2"/>
        <v>9968</v>
      </c>
      <c r="H184" s="21">
        <v>0</v>
      </c>
      <c r="I184" s="21">
        <v>0</v>
      </c>
    </row>
    <row r="185" spans="1:9" ht="15" x14ac:dyDescent="0.25">
      <c r="A185" s="24" t="s">
        <v>480</v>
      </c>
      <c r="B185" s="20">
        <v>0</v>
      </c>
      <c r="C185" s="179" t="s">
        <v>4852</v>
      </c>
      <c r="D185" s="25">
        <v>64474.48</v>
      </c>
      <c r="E185" s="25">
        <v>26776</v>
      </c>
      <c r="F185" s="21">
        <v>0</v>
      </c>
      <c r="G185" s="22">
        <f t="shared" si="2"/>
        <v>37698.480000000003</v>
      </c>
      <c r="H185" s="21">
        <v>0</v>
      </c>
      <c r="I185" s="21">
        <v>0</v>
      </c>
    </row>
    <row r="186" spans="1:9" ht="15" x14ac:dyDescent="0.25">
      <c r="A186" s="24" t="s">
        <v>481</v>
      </c>
      <c r="B186" s="20">
        <v>0</v>
      </c>
      <c r="C186" s="179" t="s">
        <v>4852</v>
      </c>
      <c r="D186" s="25">
        <v>7915.6</v>
      </c>
      <c r="E186" s="25">
        <v>3698.5</v>
      </c>
      <c r="F186" s="21">
        <v>0</v>
      </c>
      <c r="G186" s="22">
        <f t="shared" si="2"/>
        <v>4217.1000000000004</v>
      </c>
      <c r="H186" s="21">
        <v>0</v>
      </c>
      <c r="I186" s="21">
        <v>0</v>
      </c>
    </row>
    <row r="187" spans="1:9" ht="15" x14ac:dyDescent="0.25">
      <c r="A187" s="24" t="s">
        <v>482</v>
      </c>
      <c r="B187" s="20">
        <v>0</v>
      </c>
      <c r="C187" s="179" t="s">
        <v>4852</v>
      </c>
      <c r="D187" s="25">
        <v>69776</v>
      </c>
      <c r="E187" s="25">
        <v>45589.4</v>
      </c>
      <c r="F187" s="21">
        <v>0</v>
      </c>
      <c r="G187" s="22">
        <f t="shared" si="2"/>
        <v>24186.6</v>
      </c>
      <c r="H187" s="21">
        <v>0</v>
      </c>
      <c r="I187" s="21">
        <v>0</v>
      </c>
    </row>
    <row r="188" spans="1:9" ht="15" x14ac:dyDescent="0.25">
      <c r="A188" s="24" t="s">
        <v>483</v>
      </c>
      <c r="B188" s="20">
        <v>0</v>
      </c>
      <c r="C188" s="179" t="s">
        <v>4852</v>
      </c>
      <c r="D188" s="25">
        <v>55193.599999999999</v>
      </c>
      <c r="E188" s="25">
        <v>22836</v>
      </c>
      <c r="F188" s="21">
        <v>0</v>
      </c>
      <c r="G188" s="22">
        <f t="shared" si="2"/>
        <v>32357.599999999999</v>
      </c>
      <c r="H188" s="21">
        <v>0</v>
      </c>
      <c r="I188" s="21">
        <v>0</v>
      </c>
    </row>
    <row r="189" spans="1:9" ht="15" x14ac:dyDescent="0.25">
      <c r="A189" s="24" t="s">
        <v>484</v>
      </c>
      <c r="B189" s="20">
        <v>0</v>
      </c>
      <c r="C189" s="179" t="s">
        <v>4852</v>
      </c>
      <c r="D189" s="25">
        <v>91996.800000000003</v>
      </c>
      <c r="E189" s="25">
        <v>41395.600000000006</v>
      </c>
      <c r="F189" s="21">
        <v>0</v>
      </c>
      <c r="G189" s="22">
        <f t="shared" si="2"/>
        <v>50601.2</v>
      </c>
      <c r="H189" s="21">
        <v>0</v>
      </c>
      <c r="I189" s="21">
        <v>0</v>
      </c>
    </row>
    <row r="190" spans="1:9" ht="15" x14ac:dyDescent="0.25">
      <c r="A190" s="24" t="s">
        <v>485</v>
      </c>
      <c r="B190" s="20">
        <v>0</v>
      </c>
      <c r="C190" s="179" t="s">
        <v>4852</v>
      </c>
      <c r="D190" s="25">
        <v>79497.600000000006</v>
      </c>
      <c r="E190" s="25">
        <v>15179.6</v>
      </c>
      <c r="F190" s="21">
        <v>0</v>
      </c>
      <c r="G190" s="22">
        <f t="shared" si="2"/>
        <v>64318.000000000007</v>
      </c>
      <c r="H190" s="21">
        <v>0</v>
      </c>
      <c r="I190" s="21">
        <v>0</v>
      </c>
    </row>
    <row r="191" spans="1:9" ht="15" x14ac:dyDescent="0.25">
      <c r="A191" s="24" t="s">
        <v>486</v>
      </c>
      <c r="B191" s="20">
        <v>0</v>
      </c>
      <c r="C191" s="179" t="s">
        <v>4852</v>
      </c>
      <c r="D191" s="25">
        <v>127411.2</v>
      </c>
      <c r="E191" s="25">
        <v>23256.95</v>
      </c>
      <c r="F191" s="21">
        <v>0</v>
      </c>
      <c r="G191" s="22">
        <f t="shared" si="2"/>
        <v>104154.25</v>
      </c>
      <c r="H191" s="21">
        <v>0</v>
      </c>
      <c r="I191" s="21">
        <v>0</v>
      </c>
    </row>
    <row r="192" spans="1:9" ht="15" x14ac:dyDescent="0.25">
      <c r="A192" s="24" t="s">
        <v>487</v>
      </c>
      <c r="B192" s="20">
        <v>0</v>
      </c>
      <c r="C192" s="179" t="s">
        <v>4852</v>
      </c>
      <c r="D192" s="25">
        <v>97332</v>
      </c>
      <c r="E192" s="25">
        <v>54347</v>
      </c>
      <c r="F192" s="21">
        <v>0</v>
      </c>
      <c r="G192" s="22">
        <f t="shared" si="2"/>
        <v>42985</v>
      </c>
      <c r="H192" s="21">
        <v>0</v>
      </c>
      <c r="I192" s="21">
        <v>0</v>
      </c>
    </row>
    <row r="193" spans="1:9" ht="15" x14ac:dyDescent="0.25">
      <c r="A193" s="24" t="s">
        <v>488</v>
      </c>
      <c r="B193" s="20">
        <v>0</v>
      </c>
      <c r="C193" s="179" t="s">
        <v>4852</v>
      </c>
      <c r="D193" s="25">
        <v>80796.800000000003</v>
      </c>
      <c r="E193" s="25">
        <v>27759.980000000003</v>
      </c>
      <c r="F193" s="21">
        <v>0</v>
      </c>
      <c r="G193" s="22">
        <f t="shared" si="2"/>
        <v>53036.82</v>
      </c>
      <c r="H193" s="21">
        <v>0</v>
      </c>
      <c r="I193" s="21">
        <v>0</v>
      </c>
    </row>
    <row r="194" spans="1:9" ht="15" x14ac:dyDescent="0.25">
      <c r="A194" s="24" t="s">
        <v>489</v>
      </c>
      <c r="B194" s="20">
        <v>0</v>
      </c>
      <c r="C194" s="179" t="s">
        <v>4852</v>
      </c>
      <c r="D194" s="25">
        <v>158144</v>
      </c>
      <c r="E194" s="25">
        <v>71295.600000000006</v>
      </c>
      <c r="F194" s="21">
        <v>0</v>
      </c>
      <c r="G194" s="22">
        <f t="shared" si="2"/>
        <v>86848.4</v>
      </c>
      <c r="H194" s="21">
        <v>0</v>
      </c>
      <c r="I194" s="21">
        <v>0</v>
      </c>
    </row>
    <row r="195" spans="1:9" ht="15" x14ac:dyDescent="0.25">
      <c r="A195" s="24" t="s">
        <v>490</v>
      </c>
      <c r="B195" s="20">
        <v>0</v>
      </c>
      <c r="C195" s="179" t="s">
        <v>4852</v>
      </c>
      <c r="D195" s="25">
        <v>154761.59999999998</v>
      </c>
      <c r="E195" s="25">
        <v>14178.2</v>
      </c>
      <c r="F195" s="21">
        <v>0</v>
      </c>
      <c r="G195" s="22">
        <f t="shared" si="2"/>
        <v>140583.39999999997</v>
      </c>
      <c r="H195" s="21">
        <v>0</v>
      </c>
      <c r="I195" s="21">
        <v>0</v>
      </c>
    </row>
    <row r="196" spans="1:9" ht="15" x14ac:dyDescent="0.25">
      <c r="A196" s="24" t="s">
        <v>491</v>
      </c>
      <c r="B196" s="20">
        <v>0</v>
      </c>
      <c r="C196" s="179" t="s">
        <v>4852</v>
      </c>
      <c r="D196" s="25">
        <v>65206.400000000001</v>
      </c>
      <c r="E196" s="25">
        <v>25331.919999999998</v>
      </c>
      <c r="F196" s="21">
        <v>0</v>
      </c>
      <c r="G196" s="22">
        <f t="shared" si="2"/>
        <v>39874.480000000003</v>
      </c>
      <c r="H196" s="21">
        <v>0</v>
      </c>
      <c r="I196" s="21">
        <v>0</v>
      </c>
    </row>
    <row r="197" spans="1:9" ht="15" x14ac:dyDescent="0.25">
      <c r="A197" s="24" t="s">
        <v>492</v>
      </c>
      <c r="B197" s="20">
        <v>0</v>
      </c>
      <c r="C197" s="179" t="s">
        <v>4852</v>
      </c>
      <c r="D197" s="25">
        <v>30016</v>
      </c>
      <c r="E197" s="25">
        <v>1710.5</v>
      </c>
      <c r="F197" s="21">
        <v>0</v>
      </c>
      <c r="G197" s="22">
        <f t="shared" si="2"/>
        <v>28305.5</v>
      </c>
      <c r="H197" s="21">
        <v>0</v>
      </c>
      <c r="I197" s="21">
        <v>0</v>
      </c>
    </row>
    <row r="198" spans="1:9" ht="15" x14ac:dyDescent="0.25">
      <c r="A198" s="24" t="s">
        <v>493</v>
      </c>
      <c r="B198" s="20">
        <v>0</v>
      </c>
      <c r="C198" s="179" t="s">
        <v>4852</v>
      </c>
      <c r="D198" s="25">
        <v>42313.599999999999</v>
      </c>
      <c r="E198" s="25">
        <v>919.2</v>
      </c>
      <c r="F198" s="21">
        <v>0</v>
      </c>
      <c r="G198" s="22">
        <f t="shared" ref="G198:G261" si="3">D198-E198</f>
        <v>41394.400000000001</v>
      </c>
      <c r="H198" s="21">
        <v>0</v>
      </c>
      <c r="I198" s="21">
        <v>0</v>
      </c>
    </row>
    <row r="199" spans="1:9" ht="15" x14ac:dyDescent="0.25">
      <c r="A199" s="24" t="s">
        <v>494</v>
      </c>
      <c r="B199" s="20">
        <v>0</v>
      </c>
      <c r="C199" s="179" t="s">
        <v>4852</v>
      </c>
      <c r="D199" s="25">
        <v>76451.199999999997</v>
      </c>
      <c r="E199" s="25">
        <v>1529.8000000000002</v>
      </c>
      <c r="F199" s="21">
        <v>0</v>
      </c>
      <c r="G199" s="22">
        <f t="shared" si="3"/>
        <v>74921.399999999994</v>
      </c>
      <c r="H199" s="21">
        <v>0</v>
      </c>
      <c r="I199" s="21">
        <v>0</v>
      </c>
    </row>
    <row r="200" spans="1:9" ht="15" x14ac:dyDescent="0.25">
      <c r="A200" s="24" t="s">
        <v>495</v>
      </c>
      <c r="B200" s="20">
        <v>0</v>
      </c>
      <c r="C200" s="179" t="s">
        <v>4852</v>
      </c>
      <c r="D200" s="25">
        <v>65408</v>
      </c>
      <c r="E200" s="25">
        <v>1130</v>
      </c>
      <c r="F200" s="21">
        <v>0</v>
      </c>
      <c r="G200" s="22">
        <f t="shared" si="3"/>
        <v>64278</v>
      </c>
      <c r="H200" s="21">
        <v>0</v>
      </c>
      <c r="I200" s="21">
        <v>0</v>
      </c>
    </row>
    <row r="201" spans="1:9" ht="15" x14ac:dyDescent="0.25">
      <c r="A201" s="24" t="s">
        <v>496</v>
      </c>
      <c r="B201" s="20">
        <v>0</v>
      </c>
      <c r="C201" s="179" t="s">
        <v>4852</v>
      </c>
      <c r="D201" s="25">
        <v>61174.400000000001</v>
      </c>
      <c r="E201" s="25">
        <v>257.01</v>
      </c>
      <c r="F201" s="21">
        <v>0</v>
      </c>
      <c r="G201" s="22">
        <f t="shared" si="3"/>
        <v>60917.39</v>
      </c>
      <c r="H201" s="21">
        <v>0</v>
      </c>
      <c r="I201" s="21">
        <v>0</v>
      </c>
    </row>
    <row r="202" spans="1:9" ht="15" x14ac:dyDescent="0.25">
      <c r="A202" s="24" t="s">
        <v>497</v>
      </c>
      <c r="B202" s="20">
        <v>0</v>
      </c>
      <c r="C202" s="179" t="s">
        <v>4852</v>
      </c>
      <c r="D202" s="25">
        <v>54700.800000000003</v>
      </c>
      <c r="E202" s="25">
        <v>43287</v>
      </c>
      <c r="F202" s="21">
        <v>0</v>
      </c>
      <c r="G202" s="22">
        <f t="shared" si="3"/>
        <v>11413.800000000003</v>
      </c>
      <c r="H202" s="21">
        <v>0</v>
      </c>
      <c r="I202" s="21">
        <v>0</v>
      </c>
    </row>
    <row r="203" spans="1:9" ht="15" x14ac:dyDescent="0.25">
      <c r="A203" s="24" t="s">
        <v>498</v>
      </c>
      <c r="B203" s="20">
        <v>0</v>
      </c>
      <c r="C203" s="179" t="s">
        <v>4852</v>
      </c>
      <c r="D203" s="25">
        <v>54947.199999999997</v>
      </c>
      <c r="E203" s="25">
        <v>0</v>
      </c>
      <c r="F203" s="21">
        <v>0</v>
      </c>
      <c r="G203" s="22">
        <f t="shared" si="3"/>
        <v>54947.199999999997</v>
      </c>
      <c r="H203" s="21">
        <v>0</v>
      </c>
      <c r="I203" s="21">
        <v>0</v>
      </c>
    </row>
    <row r="204" spans="1:9" ht="15" x14ac:dyDescent="0.25">
      <c r="A204" s="24" t="s">
        <v>499</v>
      </c>
      <c r="B204" s="20">
        <v>0</v>
      </c>
      <c r="C204" s="179" t="s">
        <v>4852</v>
      </c>
      <c r="D204" s="25">
        <v>23699.200000000001</v>
      </c>
      <c r="E204" s="25">
        <v>279.5</v>
      </c>
      <c r="F204" s="21">
        <v>0</v>
      </c>
      <c r="G204" s="22">
        <f t="shared" si="3"/>
        <v>23419.7</v>
      </c>
      <c r="H204" s="21">
        <v>0</v>
      </c>
      <c r="I204" s="21">
        <v>0</v>
      </c>
    </row>
    <row r="205" spans="1:9" ht="15" x14ac:dyDescent="0.25">
      <c r="A205" s="24" t="s">
        <v>500</v>
      </c>
      <c r="B205" s="20">
        <v>0</v>
      </c>
      <c r="C205" s="179" t="s">
        <v>4852</v>
      </c>
      <c r="D205" s="25">
        <v>54992</v>
      </c>
      <c r="E205" s="25">
        <v>1300</v>
      </c>
      <c r="F205" s="21">
        <v>0</v>
      </c>
      <c r="G205" s="22">
        <f t="shared" si="3"/>
        <v>53692</v>
      </c>
      <c r="H205" s="21">
        <v>0</v>
      </c>
      <c r="I205" s="21">
        <v>0</v>
      </c>
    </row>
    <row r="206" spans="1:9" ht="15" x14ac:dyDescent="0.25">
      <c r="A206" s="24" t="s">
        <v>501</v>
      </c>
      <c r="B206" s="20">
        <v>0</v>
      </c>
      <c r="C206" s="179" t="s">
        <v>4852</v>
      </c>
      <c r="D206" s="25">
        <v>50758.400000000001</v>
      </c>
      <c r="E206" s="25">
        <v>6595.9000000000005</v>
      </c>
      <c r="F206" s="21">
        <v>0</v>
      </c>
      <c r="G206" s="22">
        <f t="shared" si="3"/>
        <v>44162.5</v>
      </c>
      <c r="H206" s="21">
        <v>0</v>
      </c>
      <c r="I206" s="21">
        <v>0</v>
      </c>
    </row>
    <row r="207" spans="1:9" ht="15" x14ac:dyDescent="0.25">
      <c r="A207" s="24" t="s">
        <v>502</v>
      </c>
      <c r="B207" s="20">
        <v>0</v>
      </c>
      <c r="C207" s="179" t="s">
        <v>4852</v>
      </c>
      <c r="D207" s="25">
        <v>113545.60000000002</v>
      </c>
      <c r="E207" s="25">
        <v>11503.8</v>
      </c>
      <c r="F207" s="21">
        <v>0</v>
      </c>
      <c r="G207" s="22">
        <f t="shared" si="3"/>
        <v>102041.80000000002</v>
      </c>
      <c r="H207" s="21">
        <v>0</v>
      </c>
      <c r="I207" s="21">
        <v>0</v>
      </c>
    </row>
    <row r="208" spans="1:9" ht="15" x14ac:dyDescent="0.25">
      <c r="A208" s="24" t="s">
        <v>503</v>
      </c>
      <c r="B208" s="20">
        <v>0</v>
      </c>
      <c r="C208" s="179" t="s">
        <v>4852</v>
      </c>
      <c r="D208" s="25">
        <v>133436.79999999999</v>
      </c>
      <c r="E208" s="25">
        <v>70245.600000000006</v>
      </c>
      <c r="F208" s="21">
        <v>0</v>
      </c>
      <c r="G208" s="22">
        <f t="shared" si="3"/>
        <v>63191.199999999983</v>
      </c>
      <c r="H208" s="21">
        <v>0</v>
      </c>
      <c r="I208" s="21">
        <v>0</v>
      </c>
    </row>
    <row r="209" spans="1:9" ht="15" x14ac:dyDescent="0.25">
      <c r="A209" s="24" t="s">
        <v>504</v>
      </c>
      <c r="B209" s="20">
        <v>0</v>
      </c>
      <c r="C209" s="179" t="s">
        <v>4852</v>
      </c>
      <c r="D209" s="25">
        <v>42582.400000000001</v>
      </c>
      <c r="E209" s="25">
        <v>11037.6</v>
      </c>
      <c r="F209" s="21">
        <v>0</v>
      </c>
      <c r="G209" s="22">
        <f t="shared" si="3"/>
        <v>31544.800000000003</v>
      </c>
      <c r="H209" s="21">
        <v>0</v>
      </c>
      <c r="I209" s="21">
        <v>0</v>
      </c>
    </row>
    <row r="210" spans="1:9" ht="15" x14ac:dyDescent="0.25">
      <c r="A210" s="24" t="s">
        <v>505</v>
      </c>
      <c r="B210" s="20">
        <v>0</v>
      </c>
      <c r="C210" s="179" t="s">
        <v>4852</v>
      </c>
      <c r="D210" s="25">
        <v>52774.399999999994</v>
      </c>
      <c r="E210" s="25">
        <v>0</v>
      </c>
      <c r="F210" s="21">
        <v>0</v>
      </c>
      <c r="G210" s="22">
        <f t="shared" si="3"/>
        <v>52774.399999999994</v>
      </c>
      <c r="H210" s="21">
        <v>0</v>
      </c>
      <c r="I210" s="21">
        <v>0</v>
      </c>
    </row>
    <row r="211" spans="1:9" ht="15" x14ac:dyDescent="0.25">
      <c r="A211" s="24" t="s">
        <v>506</v>
      </c>
      <c r="B211" s="20">
        <v>0</v>
      </c>
      <c r="C211" s="179" t="s">
        <v>4852</v>
      </c>
      <c r="D211" s="25">
        <v>114016.00000000001</v>
      </c>
      <c r="E211" s="25">
        <v>970.40000000000009</v>
      </c>
      <c r="F211" s="21">
        <v>0</v>
      </c>
      <c r="G211" s="22">
        <f t="shared" si="3"/>
        <v>113045.60000000002</v>
      </c>
      <c r="H211" s="21">
        <v>0</v>
      </c>
      <c r="I211" s="21">
        <v>0</v>
      </c>
    </row>
    <row r="212" spans="1:9" ht="15" x14ac:dyDescent="0.25">
      <c r="A212" s="24" t="s">
        <v>507</v>
      </c>
      <c r="B212" s="20">
        <v>0</v>
      </c>
      <c r="C212" s="179" t="s">
        <v>4852</v>
      </c>
      <c r="D212" s="25">
        <v>20854.400000000001</v>
      </c>
      <c r="E212" s="25">
        <v>0</v>
      </c>
      <c r="F212" s="21">
        <v>0</v>
      </c>
      <c r="G212" s="22">
        <f t="shared" si="3"/>
        <v>20854.400000000001</v>
      </c>
      <c r="H212" s="21">
        <v>0</v>
      </c>
      <c r="I212" s="21">
        <v>0</v>
      </c>
    </row>
    <row r="213" spans="1:9" ht="15" x14ac:dyDescent="0.25">
      <c r="A213" s="24" t="s">
        <v>508</v>
      </c>
      <c r="B213" s="20">
        <v>0</v>
      </c>
      <c r="C213" s="179" t="s">
        <v>4852</v>
      </c>
      <c r="D213" s="25">
        <v>10774.4</v>
      </c>
      <c r="E213" s="25">
        <v>0</v>
      </c>
      <c r="F213" s="21">
        <v>0</v>
      </c>
      <c r="G213" s="22">
        <f t="shared" si="3"/>
        <v>10774.4</v>
      </c>
      <c r="H213" s="21">
        <v>0</v>
      </c>
      <c r="I213" s="21">
        <v>0</v>
      </c>
    </row>
    <row r="214" spans="1:9" ht="15" x14ac:dyDescent="0.25">
      <c r="A214" s="24" t="s">
        <v>509</v>
      </c>
      <c r="B214" s="20">
        <v>0</v>
      </c>
      <c r="C214" s="179" t="s">
        <v>4852</v>
      </c>
      <c r="D214" s="25">
        <v>48940.800000000003</v>
      </c>
      <c r="E214" s="25">
        <v>106.8</v>
      </c>
      <c r="F214" s="21">
        <v>0</v>
      </c>
      <c r="G214" s="22">
        <f t="shared" si="3"/>
        <v>48834</v>
      </c>
      <c r="H214" s="21">
        <v>0</v>
      </c>
      <c r="I214" s="21">
        <v>0</v>
      </c>
    </row>
    <row r="215" spans="1:9" ht="15" x14ac:dyDescent="0.25">
      <c r="A215" s="24" t="s">
        <v>510</v>
      </c>
      <c r="B215" s="20">
        <v>0</v>
      </c>
      <c r="C215" s="179" t="s">
        <v>4852</v>
      </c>
      <c r="D215" s="25">
        <v>46457.599999999991</v>
      </c>
      <c r="E215" s="25">
        <v>9956.8599999999988</v>
      </c>
      <c r="F215" s="21">
        <v>0</v>
      </c>
      <c r="G215" s="22">
        <f t="shared" si="3"/>
        <v>36500.739999999991</v>
      </c>
      <c r="H215" s="21">
        <v>0</v>
      </c>
      <c r="I215" s="21">
        <v>0</v>
      </c>
    </row>
    <row r="216" spans="1:9" ht="15" x14ac:dyDescent="0.25">
      <c r="A216" s="24" t="s">
        <v>511</v>
      </c>
      <c r="B216" s="20">
        <v>0</v>
      </c>
      <c r="C216" s="179" t="s">
        <v>4852</v>
      </c>
      <c r="D216" s="25">
        <v>6563.2</v>
      </c>
      <c r="E216" s="25">
        <v>146.5</v>
      </c>
      <c r="F216" s="21">
        <v>0</v>
      </c>
      <c r="G216" s="22">
        <f t="shared" si="3"/>
        <v>6416.7</v>
      </c>
      <c r="H216" s="21">
        <v>0</v>
      </c>
      <c r="I216" s="21">
        <v>0</v>
      </c>
    </row>
    <row r="217" spans="1:9" ht="15" x14ac:dyDescent="0.25">
      <c r="A217" s="24" t="s">
        <v>512</v>
      </c>
      <c r="B217" s="20">
        <v>0</v>
      </c>
      <c r="C217" s="179" t="s">
        <v>4852</v>
      </c>
      <c r="D217" s="25">
        <v>46905.599999999999</v>
      </c>
      <c r="E217" s="25">
        <v>6219.6</v>
      </c>
      <c r="F217" s="21">
        <v>0</v>
      </c>
      <c r="G217" s="22">
        <f t="shared" si="3"/>
        <v>40686</v>
      </c>
      <c r="H217" s="21">
        <v>0</v>
      </c>
      <c r="I217" s="21">
        <v>0</v>
      </c>
    </row>
    <row r="218" spans="1:9" ht="15" x14ac:dyDescent="0.25">
      <c r="A218" s="24" t="s">
        <v>513</v>
      </c>
      <c r="B218" s="20">
        <v>0</v>
      </c>
      <c r="C218" s="179" t="s">
        <v>4852</v>
      </c>
      <c r="D218" s="25">
        <v>21840</v>
      </c>
      <c r="E218" s="25">
        <v>13221.599999999999</v>
      </c>
      <c r="F218" s="21">
        <v>0</v>
      </c>
      <c r="G218" s="22">
        <f t="shared" si="3"/>
        <v>8618.4000000000015</v>
      </c>
      <c r="H218" s="21">
        <v>0</v>
      </c>
      <c r="I218" s="21">
        <v>0</v>
      </c>
    </row>
    <row r="219" spans="1:9" ht="15" x14ac:dyDescent="0.25">
      <c r="A219" s="24" t="s">
        <v>514</v>
      </c>
      <c r="B219" s="20">
        <v>0</v>
      </c>
      <c r="C219" s="179" t="s">
        <v>4852</v>
      </c>
      <c r="D219" s="25">
        <v>30643.199999999997</v>
      </c>
      <c r="E219" s="25">
        <v>116.4</v>
      </c>
      <c r="F219" s="21">
        <v>0</v>
      </c>
      <c r="G219" s="22">
        <f t="shared" si="3"/>
        <v>30526.799999999996</v>
      </c>
      <c r="H219" s="21">
        <v>0</v>
      </c>
      <c r="I219" s="21">
        <v>0</v>
      </c>
    </row>
    <row r="220" spans="1:9" ht="15" x14ac:dyDescent="0.25">
      <c r="A220" s="24" t="s">
        <v>515</v>
      </c>
      <c r="B220" s="20">
        <v>0</v>
      </c>
      <c r="C220" s="179" t="s">
        <v>4852</v>
      </c>
      <c r="D220" s="25">
        <v>1594515.5999999999</v>
      </c>
      <c r="E220" s="25">
        <v>1052353.4099999997</v>
      </c>
      <c r="F220" s="21">
        <v>0</v>
      </c>
      <c r="G220" s="22">
        <f t="shared" si="3"/>
        <v>542162.19000000018</v>
      </c>
      <c r="H220" s="21">
        <v>0</v>
      </c>
      <c r="I220" s="21">
        <v>0</v>
      </c>
    </row>
    <row r="221" spans="1:9" ht="15" x14ac:dyDescent="0.25">
      <c r="A221" s="24" t="s">
        <v>516</v>
      </c>
      <c r="B221" s="20">
        <v>0</v>
      </c>
      <c r="C221" s="179" t="s">
        <v>4852</v>
      </c>
      <c r="D221" s="25">
        <v>359953</v>
      </c>
      <c r="E221" s="25">
        <v>165247</v>
      </c>
      <c r="F221" s="21">
        <v>0</v>
      </c>
      <c r="G221" s="22">
        <f t="shared" si="3"/>
        <v>194706</v>
      </c>
      <c r="H221" s="21">
        <v>0</v>
      </c>
      <c r="I221" s="21">
        <v>0</v>
      </c>
    </row>
    <row r="222" spans="1:9" ht="15" x14ac:dyDescent="0.25">
      <c r="A222" s="24" t="s">
        <v>517</v>
      </c>
      <c r="B222" s="20">
        <v>0</v>
      </c>
      <c r="C222" s="179" t="s">
        <v>4852</v>
      </c>
      <c r="D222" s="25">
        <v>408804.48</v>
      </c>
      <c r="E222" s="25">
        <v>146471.47999999998</v>
      </c>
      <c r="F222" s="21">
        <v>0</v>
      </c>
      <c r="G222" s="22">
        <f t="shared" si="3"/>
        <v>262333</v>
      </c>
      <c r="H222" s="21">
        <v>0</v>
      </c>
      <c r="I222" s="21">
        <v>0</v>
      </c>
    </row>
    <row r="223" spans="1:9" ht="15" x14ac:dyDescent="0.25">
      <c r="A223" s="24" t="s">
        <v>518</v>
      </c>
      <c r="B223" s="20">
        <v>0</v>
      </c>
      <c r="C223" s="179" t="s">
        <v>4852</v>
      </c>
      <c r="D223" s="25">
        <v>782237</v>
      </c>
      <c r="E223" s="25">
        <v>132128</v>
      </c>
      <c r="F223" s="21">
        <v>0</v>
      </c>
      <c r="G223" s="22">
        <f t="shared" si="3"/>
        <v>650109</v>
      </c>
      <c r="H223" s="21">
        <v>0</v>
      </c>
      <c r="I223" s="21">
        <v>0</v>
      </c>
    </row>
    <row r="224" spans="1:9" ht="15" x14ac:dyDescent="0.25">
      <c r="A224" s="24" t="s">
        <v>519</v>
      </c>
      <c r="B224" s="20">
        <v>0</v>
      </c>
      <c r="C224" s="179" t="s">
        <v>4852</v>
      </c>
      <c r="D224" s="25">
        <v>362644.5</v>
      </c>
      <c r="E224" s="25">
        <v>85450.5</v>
      </c>
      <c r="F224" s="21">
        <v>0</v>
      </c>
      <c r="G224" s="22">
        <f t="shared" si="3"/>
        <v>277194</v>
      </c>
      <c r="H224" s="21">
        <v>0</v>
      </c>
      <c r="I224" s="21">
        <v>0</v>
      </c>
    </row>
    <row r="225" spans="1:9" ht="15" x14ac:dyDescent="0.25">
      <c r="A225" s="24" t="s">
        <v>520</v>
      </c>
      <c r="B225" s="20">
        <v>0</v>
      </c>
      <c r="C225" s="179" t="s">
        <v>4852</v>
      </c>
      <c r="D225" s="25">
        <v>6540.8</v>
      </c>
      <c r="E225" s="25">
        <v>0</v>
      </c>
      <c r="F225" s="21">
        <v>0</v>
      </c>
      <c r="G225" s="22">
        <f t="shared" si="3"/>
        <v>6540.8</v>
      </c>
      <c r="H225" s="21">
        <v>0</v>
      </c>
      <c r="I225" s="21">
        <v>0</v>
      </c>
    </row>
    <row r="226" spans="1:9" ht="15" x14ac:dyDescent="0.25">
      <c r="A226" s="24" t="s">
        <v>521</v>
      </c>
      <c r="B226" s="20">
        <v>0</v>
      </c>
      <c r="C226" s="179" t="s">
        <v>4852</v>
      </c>
      <c r="D226" s="25">
        <v>277852.93</v>
      </c>
      <c r="E226" s="25">
        <v>212287.43000000005</v>
      </c>
      <c r="F226" s="21">
        <v>0</v>
      </c>
      <c r="G226" s="22">
        <f t="shared" si="3"/>
        <v>65565.499999999942</v>
      </c>
      <c r="H226" s="21">
        <v>0</v>
      </c>
      <c r="I226" s="21">
        <v>0</v>
      </c>
    </row>
    <row r="227" spans="1:9" ht="15" x14ac:dyDescent="0.25">
      <c r="A227" s="24" t="s">
        <v>522</v>
      </c>
      <c r="B227" s="20">
        <v>0</v>
      </c>
      <c r="C227" s="179" t="s">
        <v>4852</v>
      </c>
      <c r="D227" s="25">
        <v>2034823.0999999989</v>
      </c>
      <c r="E227" s="25">
        <v>1637117.5299999998</v>
      </c>
      <c r="F227" s="21">
        <v>0</v>
      </c>
      <c r="G227" s="22">
        <f t="shared" si="3"/>
        <v>397705.56999999913</v>
      </c>
      <c r="H227" s="21">
        <v>0</v>
      </c>
      <c r="I227" s="21">
        <v>0</v>
      </c>
    </row>
    <row r="228" spans="1:9" ht="15" x14ac:dyDescent="0.25">
      <c r="A228" s="24" t="s">
        <v>523</v>
      </c>
      <c r="B228" s="20">
        <v>0</v>
      </c>
      <c r="C228" s="179" t="s">
        <v>4852</v>
      </c>
      <c r="D228" s="25">
        <v>1214366.6999999997</v>
      </c>
      <c r="E228" s="25">
        <v>931126.13000000024</v>
      </c>
      <c r="F228" s="21">
        <v>0</v>
      </c>
      <c r="G228" s="22">
        <f t="shared" si="3"/>
        <v>283240.56999999948</v>
      </c>
      <c r="H228" s="21">
        <v>0</v>
      </c>
      <c r="I228" s="21">
        <v>0</v>
      </c>
    </row>
    <row r="229" spans="1:9" ht="15" x14ac:dyDescent="0.25">
      <c r="A229" s="24" t="s">
        <v>524</v>
      </c>
      <c r="B229" s="20">
        <v>0</v>
      </c>
      <c r="C229" s="179" t="s">
        <v>4852</v>
      </c>
      <c r="D229" s="25">
        <v>1539266.04</v>
      </c>
      <c r="E229" s="25">
        <v>1157756.6299999999</v>
      </c>
      <c r="F229" s="21">
        <v>0</v>
      </c>
      <c r="G229" s="22">
        <f t="shared" si="3"/>
        <v>381509.41000000015</v>
      </c>
      <c r="H229" s="21">
        <v>0</v>
      </c>
      <c r="I229" s="21">
        <v>0</v>
      </c>
    </row>
    <row r="230" spans="1:9" ht="15" x14ac:dyDescent="0.25">
      <c r="A230" s="24" t="s">
        <v>525</v>
      </c>
      <c r="B230" s="20">
        <v>0</v>
      </c>
      <c r="C230" s="179" t="s">
        <v>4852</v>
      </c>
      <c r="D230" s="25">
        <v>1297242.4500000002</v>
      </c>
      <c r="E230" s="25">
        <v>832087.05</v>
      </c>
      <c r="F230" s="21">
        <v>0</v>
      </c>
      <c r="G230" s="22">
        <f t="shared" si="3"/>
        <v>465155.40000000014</v>
      </c>
      <c r="H230" s="21">
        <v>0</v>
      </c>
      <c r="I230" s="21">
        <v>0</v>
      </c>
    </row>
    <row r="231" spans="1:9" ht="15" x14ac:dyDescent="0.25">
      <c r="A231" s="24" t="s">
        <v>526</v>
      </c>
      <c r="B231" s="20">
        <v>0</v>
      </c>
      <c r="C231" s="179" t="s">
        <v>4852</v>
      </c>
      <c r="D231" s="25">
        <v>1559541.1200000006</v>
      </c>
      <c r="E231" s="25">
        <v>1215369.1699999997</v>
      </c>
      <c r="F231" s="21">
        <v>0</v>
      </c>
      <c r="G231" s="22">
        <f t="shared" si="3"/>
        <v>344171.95000000088</v>
      </c>
      <c r="H231" s="21">
        <v>0</v>
      </c>
      <c r="I231" s="21">
        <v>0</v>
      </c>
    </row>
    <row r="232" spans="1:9" ht="15" x14ac:dyDescent="0.25">
      <c r="A232" s="24" t="s">
        <v>527</v>
      </c>
      <c r="B232" s="20">
        <v>0</v>
      </c>
      <c r="C232" s="179" t="s">
        <v>4852</v>
      </c>
      <c r="D232" s="25">
        <v>600551.41</v>
      </c>
      <c r="E232" s="25">
        <v>497235.20000000001</v>
      </c>
      <c r="F232" s="21">
        <v>0</v>
      </c>
      <c r="G232" s="22">
        <f t="shared" si="3"/>
        <v>103316.21000000002</v>
      </c>
      <c r="H232" s="21">
        <v>0</v>
      </c>
      <c r="I232" s="21">
        <v>0</v>
      </c>
    </row>
    <row r="233" spans="1:9" ht="15" x14ac:dyDescent="0.25">
      <c r="A233" s="24" t="s">
        <v>528</v>
      </c>
      <c r="B233" s="20">
        <v>0</v>
      </c>
      <c r="C233" s="179" t="s">
        <v>4852</v>
      </c>
      <c r="D233" s="25">
        <v>350373.47</v>
      </c>
      <c r="E233" s="25">
        <v>284600.26999999996</v>
      </c>
      <c r="F233" s="21">
        <v>0</v>
      </c>
      <c r="G233" s="22">
        <f t="shared" si="3"/>
        <v>65773.200000000012</v>
      </c>
      <c r="H233" s="21">
        <v>0</v>
      </c>
      <c r="I233" s="21">
        <v>0</v>
      </c>
    </row>
    <row r="234" spans="1:9" ht="15" x14ac:dyDescent="0.25">
      <c r="A234" s="24" t="s">
        <v>529</v>
      </c>
      <c r="B234" s="20">
        <v>0</v>
      </c>
      <c r="C234" s="179" t="s">
        <v>4852</v>
      </c>
      <c r="D234" s="25">
        <v>1307582.2000000002</v>
      </c>
      <c r="E234" s="25">
        <v>922919.83999999985</v>
      </c>
      <c r="F234" s="21">
        <v>0</v>
      </c>
      <c r="G234" s="22">
        <f t="shared" si="3"/>
        <v>384662.36000000034</v>
      </c>
      <c r="H234" s="21">
        <v>0</v>
      </c>
      <c r="I234" s="21">
        <v>0</v>
      </c>
    </row>
    <row r="235" spans="1:9" ht="15" x14ac:dyDescent="0.25">
      <c r="A235" s="24" t="s">
        <v>530</v>
      </c>
      <c r="B235" s="20">
        <v>0</v>
      </c>
      <c r="C235" s="179" t="s">
        <v>4852</v>
      </c>
      <c r="D235" s="25">
        <v>857830.39999999967</v>
      </c>
      <c r="E235" s="25">
        <v>674743.10999999987</v>
      </c>
      <c r="F235" s="21">
        <v>0</v>
      </c>
      <c r="G235" s="22">
        <f t="shared" si="3"/>
        <v>183087.2899999998</v>
      </c>
      <c r="H235" s="21">
        <v>0</v>
      </c>
      <c r="I235" s="21">
        <v>0</v>
      </c>
    </row>
    <row r="236" spans="1:9" ht="15" x14ac:dyDescent="0.25">
      <c r="A236" s="24" t="s">
        <v>531</v>
      </c>
      <c r="B236" s="20">
        <v>0</v>
      </c>
      <c r="C236" s="179" t="s">
        <v>4852</v>
      </c>
      <c r="D236" s="25">
        <v>248617.60000000003</v>
      </c>
      <c r="E236" s="25">
        <v>219622.10000000003</v>
      </c>
      <c r="F236" s="21">
        <v>0</v>
      </c>
      <c r="G236" s="22">
        <f t="shared" si="3"/>
        <v>28995.5</v>
      </c>
      <c r="H236" s="21">
        <v>0</v>
      </c>
      <c r="I236" s="21">
        <v>0</v>
      </c>
    </row>
    <row r="237" spans="1:9" ht="15" x14ac:dyDescent="0.25">
      <c r="A237" s="24" t="s">
        <v>532</v>
      </c>
      <c r="B237" s="20">
        <v>0</v>
      </c>
      <c r="C237" s="179" t="s">
        <v>4852</v>
      </c>
      <c r="D237" s="25">
        <v>1046087.3700000002</v>
      </c>
      <c r="E237" s="25">
        <v>787126.90000000026</v>
      </c>
      <c r="F237" s="21">
        <v>0</v>
      </c>
      <c r="G237" s="22">
        <f t="shared" si="3"/>
        <v>258960.46999999997</v>
      </c>
      <c r="H237" s="21">
        <v>0</v>
      </c>
      <c r="I237" s="21">
        <v>0</v>
      </c>
    </row>
    <row r="238" spans="1:9" ht="15" x14ac:dyDescent="0.25">
      <c r="A238" s="24" t="s">
        <v>533</v>
      </c>
      <c r="B238" s="20">
        <v>0</v>
      </c>
      <c r="C238" s="179" t="s">
        <v>4852</v>
      </c>
      <c r="D238" s="25">
        <v>1001212.7999999999</v>
      </c>
      <c r="E238" s="25">
        <v>508404.40000000014</v>
      </c>
      <c r="F238" s="21">
        <v>0</v>
      </c>
      <c r="G238" s="22">
        <f t="shared" si="3"/>
        <v>492808.39999999979</v>
      </c>
      <c r="H238" s="21">
        <v>0</v>
      </c>
      <c r="I238" s="21">
        <v>0</v>
      </c>
    </row>
    <row r="239" spans="1:9" ht="15" x14ac:dyDescent="0.25">
      <c r="A239" s="24" t="s">
        <v>534</v>
      </c>
      <c r="B239" s="20">
        <v>0</v>
      </c>
      <c r="C239" s="179" t="s">
        <v>4852</v>
      </c>
      <c r="D239" s="25">
        <v>9721.6</v>
      </c>
      <c r="E239" s="25">
        <v>0</v>
      </c>
      <c r="F239" s="21">
        <v>0</v>
      </c>
      <c r="G239" s="22">
        <f t="shared" si="3"/>
        <v>9721.6</v>
      </c>
      <c r="H239" s="21">
        <v>0</v>
      </c>
      <c r="I239" s="21">
        <v>0</v>
      </c>
    </row>
    <row r="240" spans="1:9" ht="15" x14ac:dyDescent="0.25">
      <c r="A240" s="24" t="s">
        <v>535</v>
      </c>
      <c r="B240" s="20">
        <v>0</v>
      </c>
      <c r="C240" s="179" t="s">
        <v>4852</v>
      </c>
      <c r="D240" s="25">
        <v>48003.199999999997</v>
      </c>
      <c r="E240" s="25">
        <v>686.6</v>
      </c>
      <c r="F240" s="21">
        <v>0</v>
      </c>
      <c r="G240" s="22">
        <f t="shared" si="3"/>
        <v>47316.6</v>
      </c>
      <c r="H240" s="21">
        <v>0</v>
      </c>
      <c r="I240" s="21">
        <v>0</v>
      </c>
    </row>
    <row r="241" spans="1:9" ht="15" x14ac:dyDescent="0.25">
      <c r="A241" s="24" t="s">
        <v>536</v>
      </c>
      <c r="B241" s="20">
        <v>0</v>
      </c>
      <c r="C241" s="179" t="s">
        <v>4852</v>
      </c>
      <c r="D241" s="25">
        <v>46771.199999999997</v>
      </c>
      <c r="E241" s="25">
        <v>0</v>
      </c>
      <c r="F241" s="21">
        <v>0</v>
      </c>
      <c r="G241" s="22">
        <f t="shared" si="3"/>
        <v>46771.199999999997</v>
      </c>
      <c r="H241" s="21">
        <v>0</v>
      </c>
      <c r="I241" s="21">
        <v>0</v>
      </c>
    </row>
    <row r="242" spans="1:9" ht="15" x14ac:dyDescent="0.25">
      <c r="A242" s="24" t="s">
        <v>537</v>
      </c>
      <c r="B242" s="20">
        <v>0</v>
      </c>
      <c r="C242" s="179" t="s">
        <v>4852</v>
      </c>
      <c r="D242" s="25">
        <v>70784</v>
      </c>
      <c r="E242" s="25">
        <v>0</v>
      </c>
      <c r="F242" s="21">
        <v>0</v>
      </c>
      <c r="G242" s="22">
        <f t="shared" si="3"/>
        <v>70784</v>
      </c>
      <c r="H242" s="21">
        <v>0</v>
      </c>
      <c r="I242" s="21">
        <v>0</v>
      </c>
    </row>
    <row r="243" spans="1:9" ht="15" x14ac:dyDescent="0.25">
      <c r="A243" s="24" t="s">
        <v>538</v>
      </c>
      <c r="B243" s="20">
        <v>0</v>
      </c>
      <c r="C243" s="179" t="s">
        <v>4852</v>
      </c>
      <c r="D243" s="25">
        <v>8892.7999999999993</v>
      </c>
      <c r="E243" s="25">
        <v>0</v>
      </c>
      <c r="F243" s="21">
        <v>0</v>
      </c>
      <c r="G243" s="22">
        <f t="shared" si="3"/>
        <v>8892.7999999999993</v>
      </c>
      <c r="H243" s="21">
        <v>0</v>
      </c>
      <c r="I243" s="21">
        <v>0</v>
      </c>
    </row>
    <row r="244" spans="1:9" ht="15" x14ac:dyDescent="0.25">
      <c r="A244" s="24" t="s">
        <v>539</v>
      </c>
      <c r="B244" s="20">
        <v>0</v>
      </c>
      <c r="C244" s="179" t="s">
        <v>4852</v>
      </c>
      <c r="D244" s="25">
        <v>57411.199999999997</v>
      </c>
      <c r="E244" s="25">
        <v>12725.200000000003</v>
      </c>
      <c r="F244" s="21">
        <v>0</v>
      </c>
      <c r="G244" s="22">
        <f t="shared" si="3"/>
        <v>44685.999999999993</v>
      </c>
      <c r="H244" s="21">
        <v>0</v>
      </c>
      <c r="I244" s="21">
        <v>0</v>
      </c>
    </row>
    <row r="245" spans="1:9" ht="15" x14ac:dyDescent="0.25">
      <c r="A245" s="24" t="s">
        <v>540</v>
      </c>
      <c r="B245" s="20">
        <v>0</v>
      </c>
      <c r="C245" s="179" t="s">
        <v>4852</v>
      </c>
      <c r="D245" s="25">
        <v>62112</v>
      </c>
      <c r="E245" s="25">
        <v>29370.5</v>
      </c>
      <c r="F245" s="21">
        <v>0</v>
      </c>
      <c r="G245" s="22">
        <f t="shared" si="3"/>
        <v>32741.5</v>
      </c>
      <c r="H245" s="21">
        <v>0</v>
      </c>
      <c r="I245" s="21">
        <v>0</v>
      </c>
    </row>
    <row r="246" spans="1:9" ht="15" x14ac:dyDescent="0.25">
      <c r="A246" s="24" t="s">
        <v>541</v>
      </c>
      <c r="B246" s="20">
        <v>0</v>
      </c>
      <c r="C246" s="179" t="s">
        <v>4852</v>
      </c>
      <c r="D246" s="25">
        <v>303859.8</v>
      </c>
      <c r="E246" s="25">
        <v>32872.82</v>
      </c>
      <c r="F246" s="21">
        <v>0</v>
      </c>
      <c r="G246" s="22">
        <f t="shared" si="3"/>
        <v>270986.98</v>
      </c>
      <c r="H246" s="21">
        <v>0</v>
      </c>
      <c r="I246" s="21">
        <v>0</v>
      </c>
    </row>
    <row r="247" spans="1:9" ht="15" x14ac:dyDescent="0.25">
      <c r="A247" s="24" t="s">
        <v>542</v>
      </c>
      <c r="B247" s="20">
        <v>0</v>
      </c>
      <c r="C247" s="179" t="s">
        <v>4852</v>
      </c>
      <c r="D247" s="25">
        <v>76115.199999999997</v>
      </c>
      <c r="E247" s="25">
        <v>23281.599999999999</v>
      </c>
      <c r="F247" s="21">
        <v>0</v>
      </c>
      <c r="G247" s="22">
        <f t="shared" si="3"/>
        <v>52833.599999999999</v>
      </c>
      <c r="H247" s="21">
        <v>0</v>
      </c>
      <c r="I247" s="21">
        <v>0</v>
      </c>
    </row>
    <row r="248" spans="1:9" ht="15" x14ac:dyDescent="0.25">
      <c r="A248" s="24" t="s">
        <v>543</v>
      </c>
      <c r="B248" s="20">
        <v>0</v>
      </c>
      <c r="C248" s="179" t="s">
        <v>4852</v>
      </c>
      <c r="D248" s="25">
        <v>96006.400000000009</v>
      </c>
      <c r="E248" s="25">
        <v>9703.5</v>
      </c>
      <c r="F248" s="21">
        <v>0</v>
      </c>
      <c r="G248" s="22">
        <f t="shared" si="3"/>
        <v>86302.900000000009</v>
      </c>
      <c r="H248" s="21">
        <v>0</v>
      </c>
      <c r="I248" s="21">
        <v>0</v>
      </c>
    </row>
    <row r="249" spans="1:9" ht="15" x14ac:dyDescent="0.25">
      <c r="A249" s="24" t="s">
        <v>544</v>
      </c>
      <c r="B249" s="20">
        <v>0</v>
      </c>
      <c r="C249" s="179" t="s">
        <v>4852</v>
      </c>
      <c r="D249" s="25">
        <v>124203.20000000003</v>
      </c>
      <c r="E249" s="25">
        <v>57906.400000000001</v>
      </c>
      <c r="F249" s="21">
        <v>0</v>
      </c>
      <c r="G249" s="22">
        <f t="shared" si="3"/>
        <v>66296.800000000017</v>
      </c>
      <c r="H249" s="21">
        <v>0</v>
      </c>
      <c r="I249" s="21">
        <v>0</v>
      </c>
    </row>
    <row r="250" spans="1:9" ht="15" x14ac:dyDescent="0.25">
      <c r="A250" s="24" t="s">
        <v>545</v>
      </c>
      <c r="B250" s="20">
        <v>0</v>
      </c>
      <c r="C250" s="179" t="s">
        <v>4852</v>
      </c>
      <c r="D250" s="25">
        <v>19196.8</v>
      </c>
      <c r="E250" s="25">
        <v>8741.4</v>
      </c>
      <c r="F250" s="21">
        <v>0</v>
      </c>
      <c r="G250" s="22">
        <f t="shared" si="3"/>
        <v>10455.4</v>
      </c>
      <c r="H250" s="21">
        <v>0</v>
      </c>
      <c r="I250" s="21">
        <v>0</v>
      </c>
    </row>
    <row r="251" spans="1:9" ht="15" x14ac:dyDescent="0.25">
      <c r="A251" s="24" t="s">
        <v>546</v>
      </c>
      <c r="B251" s="20">
        <v>0</v>
      </c>
      <c r="C251" s="179" t="s">
        <v>4852</v>
      </c>
      <c r="D251" s="25">
        <v>264189.80000000005</v>
      </c>
      <c r="E251" s="25">
        <v>223496.40000000005</v>
      </c>
      <c r="F251" s="21">
        <v>0</v>
      </c>
      <c r="G251" s="22">
        <f t="shared" si="3"/>
        <v>40693.399999999994</v>
      </c>
      <c r="H251" s="21">
        <v>0</v>
      </c>
      <c r="I251" s="21">
        <v>0</v>
      </c>
    </row>
    <row r="252" spans="1:9" ht="15" x14ac:dyDescent="0.25">
      <c r="A252" s="24" t="s">
        <v>547</v>
      </c>
      <c r="B252" s="20">
        <v>0</v>
      </c>
      <c r="C252" s="179" t="s">
        <v>4852</v>
      </c>
      <c r="D252" s="25">
        <v>146652.80000000002</v>
      </c>
      <c r="E252" s="25">
        <v>40045.699999999997</v>
      </c>
      <c r="F252" s="21">
        <v>0</v>
      </c>
      <c r="G252" s="22">
        <f t="shared" si="3"/>
        <v>106607.10000000002</v>
      </c>
      <c r="H252" s="21">
        <v>0</v>
      </c>
      <c r="I252" s="21">
        <v>0</v>
      </c>
    </row>
    <row r="253" spans="1:9" ht="15" x14ac:dyDescent="0.25">
      <c r="A253" s="24" t="s">
        <v>548</v>
      </c>
      <c r="B253" s="20">
        <v>0</v>
      </c>
      <c r="C253" s="179" t="s">
        <v>4852</v>
      </c>
      <c r="D253" s="25">
        <v>130300.79999999999</v>
      </c>
      <c r="E253" s="25">
        <v>8653.6</v>
      </c>
      <c r="F253" s="21">
        <v>0</v>
      </c>
      <c r="G253" s="22">
        <f t="shared" si="3"/>
        <v>121647.19999999998</v>
      </c>
      <c r="H253" s="21">
        <v>0</v>
      </c>
      <c r="I253" s="21">
        <v>0</v>
      </c>
    </row>
    <row r="254" spans="1:9" ht="15" x14ac:dyDescent="0.25">
      <c r="A254" s="24" t="s">
        <v>549</v>
      </c>
      <c r="B254" s="20">
        <v>0</v>
      </c>
      <c r="C254" s="179" t="s">
        <v>4852</v>
      </c>
      <c r="D254" s="25">
        <v>33712</v>
      </c>
      <c r="E254" s="25">
        <v>176.5</v>
      </c>
      <c r="F254" s="21">
        <v>0</v>
      </c>
      <c r="G254" s="22">
        <f t="shared" si="3"/>
        <v>33535.5</v>
      </c>
      <c r="H254" s="21">
        <v>0</v>
      </c>
      <c r="I254" s="21">
        <v>0</v>
      </c>
    </row>
    <row r="255" spans="1:9" ht="15" x14ac:dyDescent="0.25">
      <c r="A255" s="24" t="s">
        <v>550</v>
      </c>
      <c r="B255" s="20">
        <v>0</v>
      </c>
      <c r="C255" s="179" t="s">
        <v>4852</v>
      </c>
      <c r="D255" s="25">
        <v>111887.99999999999</v>
      </c>
      <c r="E255" s="25">
        <v>0</v>
      </c>
      <c r="F255" s="21">
        <v>0</v>
      </c>
      <c r="G255" s="22">
        <f t="shared" si="3"/>
        <v>111887.99999999999</v>
      </c>
      <c r="H255" s="21">
        <v>0</v>
      </c>
      <c r="I255" s="21">
        <v>0</v>
      </c>
    </row>
    <row r="256" spans="1:9" ht="15" x14ac:dyDescent="0.25">
      <c r="A256" s="24" t="s">
        <v>551</v>
      </c>
      <c r="B256" s="20">
        <v>0</v>
      </c>
      <c r="C256" s="179" t="s">
        <v>4852</v>
      </c>
      <c r="D256" s="25">
        <v>63616</v>
      </c>
      <c r="E256" s="25">
        <v>9227.4</v>
      </c>
      <c r="F256" s="21">
        <v>0</v>
      </c>
      <c r="G256" s="22">
        <f t="shared" si="3"/>
        <v>54388.6</v>
      </c>
      <c r="H256" s="21">
        <v>0</v>
      </c>
      <c r="I256" s="21">
        <v>0</v>
      </c>
    </row>
    <row r="257" spans="1:9" ht="15" x14ac:dyDescent="0.25">
      <c r="A257" s="24" t="s">
        <v>552</v>
      </c>
      <c r="B257" s="20">
        <v>0</v>
      </c>
      <c r="C257" s="179" t="s">
        <v>4852</v>
      </c>
      <c r="D257" s="25">
        <v>82566.400000000009</v>
      </c>
      <c r="E257" s="25">
        <v>12148.5</v>
      </c>
      <c r="F257" s="21">
        <v>0</v>
      </c>
      <c r="G257" s="22">
        <f t="shared" si="3"/>
        <v>70417.900000000009</v>
      </c>
      <c r="H257" s="21">
        <v>0</v>
      </c>
      <c r="I257" s="21">
        <v>0</v>
      </c>
    </row>
    <row r="258" spans="1:9" ht="15" x14ac:dyDescent="0.25">
      <c r="A258" s="24" t="s">
        <v>553</v>
      </c>
      <c r="B258" s="20">
        <v>0</v>
      </c>
      <c r="C258" s="179" t="s">
        <v>4852</v>
      </c>
      <c r="D258" s="25">
        <v>126022.39999999999</v>
      </c>
      <c r="E258" s="25">
        <v>63262.2</v>
      </c>
      <c r="F258" s="21">
        <v>0</v>
      </c>
      <c r="G258" s="22">
        <f t="shared" si="3"/>
        <v>62760.2</v>
      </c>
      <c r="H258" s="21">
        <v>0</v>
      </c>
      <c r="I258" s="21">
        <v>0</v>
      </c>
    </row>
    <row r="259" spans="1:9" ht="15" x14ac:dyDescent="0.25">
      <c r="A259" s="24" t="s">
        <v>554</v>
      </c>
      <c r="B259" s="20">
        <v>0</v>
      </c>
      <c r="C259" s="179" t="s">
        <v>4852</v>
      </c>
      <c r="D259" s="25">
        <v>80914</v>
      </c>
      <c r="E259" s="25">
        <v>55019.3</v>
      </c>
      <c r="F259" s="21">
        <v>0</v>
      </c>
      <c r="G259" s="22">
        <f t="shared" si="3"/>
        <v>25894.699999999997</v>
      </c>
      <c r="H259" s="21">
        <v>0</v>
      </c>
      <c r="I259" s="21">
        <v>0</v>
      </c>
    </row>
    <row r="260" spans="1:9" ht="15" x14ac:dyDescent="0.25">
      <c r="A260" s="24" t="s">
        <v>555</v>
      </c>
      <c r="B260" s="20">
        <v>0</v>
      </c>
      <c r="C260" s="179" t="s">
        <v>4852</v>
      </c>
      <c r="D260" s="25">
        <v>89084.800000000017</v>
      </c>
      <c r="E260" s="25">
        <v>33671.4</v>
      </c>
      <c r="F260" s="21">
        <v>0</v>
      </c>
      <c r="G260" s="22">
        <f t="shared" si="3"/>
        <v>55413.400000000016</v>
      </c>
      <c r="H260" s="21">
        <v>0</v>
      </c>
      <c r="I260" s="21">
        <v>0</v>
      </c>
    </row>
    <row r="261" spans="1:9" ht="15" x14ac:dyDescent="0.25">
      <c r="A261" s="24" t="s">
        <v>556</v>
      </c>
      <c r="B261" s="20">
        <v>0</v>
      </c>
      <c r="C261" s="179" t="s">
        <v>4852</v>
      </c>
      <c r="D261" s="25">
        <v>9564.7999999999993</v>
      </c>
      <c r="E261" s="25">
        <v>9351.2999999999993</v>
      </c>
      <c r="F261" s="21">
        <v>0</v>
      </c>
      <c r="G261" s="22">
        <f t="shared" si="3"/>
        <v>213.5</v>
      </c>
      <c r="H261" s="21">
        <v>0</v>
      </c>
      <c r="I261" s="21">
        <v>0</v>
      </c>
    </row>
    <row r="262" spans="1:9" ht="15" x14ac:dyDescent="0.25">
      <c r="A262" s="24" t="s">
        <v>557</v>
      </c>
      <c r="B262" s="20">
        <v>0</v>
      </c>
      <c r="C262" s="179" t="s">
        <v>4852</v>
      </c>
      <c r="D262" s="25">
        <v>174710.30000000002</v>
      </c>
      <c r="E262" s="25">
        <v>123060.7</v>
      </c>
      <c r="F262" s="21">
        <v>0</v>
      </c>
      <c r="G262" s="22">
        <f t="shared" ref="G262:G325" si="4">D262-E262</f>
        <v>51649.60000000002</v>
      </c>
      <c r="H262" s="21">
        <v>0</v>
      </c>
      <c r="I262" s="21">
        <v>0</v>
      </c>
    </row>
    <row r="263" spans="1:9" ht="15" x14ac:dyDescent="0.25">
      <c r="A263" s="24" t="s">
        <v>558</v>
      </c>
      <c r="B263" s="20">
        <v>0</v>
      </c>
      <c r="C263" s="179" t="s">
        <v>4852</v>
      </c>
      <c r="D263" s="25">
        <v>39177.599999999999</v>
      </c>
      <c r="E263" s="25">
        <v>1981.2</v>
      </c>
      <c r="F263" s="21">
        <v>0</v>
      </c>
      <c r="G263" s="22">
        <f t="shared" si="4"/>
        <v>37196.400000000001</v>
      </c>
      <c r="H263" s="21">
        <v>0</v>
      </c>
      <c r="I263" s="21">
        <v>0</v>
      </c>
    </row>
    <row r="264" spans="1:9" ht="15" x14ac:dyDescent="0.25">
      <c r="A264" s="24" t="s">
        <v>559</v>
      </c>
      <c r="B264" s="20">
        <v>0</v>
      </c>
      <c r="C264" s="179" t="s">
        <v>4852</v>
      </c>
      <c r="D264" s="25">
        <v>49145.600000000006</v>
      </c>
      <c r="E264" s="25">
        <v>304</v>
      </c>
      <c r="F264" s="21">
        <v>0</v>
      </c>
      <c r="G264" s="22">
        <f t="shared" si="4"/>
        <v>48841.600000000006</v>
      </c>
      <c r="H264" s="21">
        <v>0</v>
      </c>
      <c r="I264" s="21">
        <v>0</v>
      </c>
    </row>
    <row r="265" spans="1:9" ht="15" x14ac:dyDescent="0.25">
      <c r="A265" s="24" t="s">
        <v>560</v>
      </c>
      <c r="B265" s="20">
        <v>0</v>
      </c>
      <c r="C265" s="179" t="s">
        <v>4852</v>
      </c>
      <c r="D265" s="25">
        <v>62137.600000000006</v>
      </c>
      <c r="E265" s="25">
        <v>486.88</v>
      </c>
      <c r="F265" s="21">
        <v>0</v>
      </c>
      <c r="G265" s="22">
        <f t="shared" si="4"/>
        <v>61650.720000000008</v>
      </c>
      <c r="H265" s="21">
        <v>0</v>
      </c>
      <c r="I265" s="21">
        <v>0</v>
      </c>
    </row>
    <row r="266" spans="1:9" ht="15" x14ac:dyDescent="0.25">
      <c r="A266" s="24" t="s">
        <v>561</v>
      </c>
      <c r="B266" s="20">
        <v>0</v>
      </c>
      <c r="C266" s="179" t="s">
        <v>4852</v>
      </c>
      <c r="D266" s="25">
        <v>31427.200000000001</v>
      </c>
      <c r="E266" s="25">
        <v>193</v>
      </c>
      <c r="F266" s="21">
        <v>0</v>
      </c>
      <c r="G266" s="22">
        <f t="shared" si="4"/>
        <v>31234.2</v>
      </c>
      <c r="H266" s="21">
        <v>0</v>
      </c>
      <c r="I266" s="21">
        <v>0</v>
      </c>
    </row>
    <row r="267" spans="1:9" ht="15" x14ac:dyDescent="0.25">
      <c r="A267" s="24" t="s">
        <v>562</v>
      </c>
      <c r="B267" s="20">
        <v>0</v>
      </c>
      <c r="C267" s="179" t="s">
        <v>4852</v>
      </c>
      <c r="D267" s="25">
        <v>176108.80000000005</v>
      </c>
      <c r="E267" s="25">
        <v>52009.4</v>
      </c>
      <c r="F267" s="21">
        <v>0</v>
      </c>
      <c r="G267" s="22">
        <f t="shared" si="4"/>
        <v>124099.40000000005</v>
      </c>
      <c r="H267" s="21">
        <v>0</v>
      </c>
      <c r="I267" s="21">
        <v>0</v>
      </c>
    </row>
    <row r="268" spans="1:9" ht="15" x14ac:dyDescent="0.25">
      <c r="A268" s="24" t="s">
        <v>563</v>
      </c>
      <c r="B268" s="20">
        <v>0</v>
      </c>
      <c r="C268" s="179" t="s">
        <v>4852</v>
      </c>
      <c r="D268" s="25">
        <v>44553.600000000006</v>
      </c>
      <c r="E268" s="25">
        <v>16667.900000000001</v>
      </c>
      <c r="F268" s="21">
        <v>0</v>
      </c>
      <c r="G268" s="22">
        <f t="shared" si="4"/>
        <v>27885.700000000004</v>
      </c>
      <c r="H268" s="21">
        <v>0</v>
      </c>
      <c r="I268" s="21">
        <v>0</v>
      </c>
    </row>
    <row r="269" spans="1:9" ht="15" x14ac:dyDescent="0.25">
      <c r="A269" s="24" t="s">
        <v>564</v>
      </c>
      <c r="B269" s="20">
        <v>0</v>
      </c>
      <c r="C269" s="179" t="s">
        <v>4852</v>
      </c>
      <c r="D269" s="25">
        <v>46009.600000000006</v>
      </c>
      <c r="E269" s="25">
        <v>9643.4</v>
      </c>
      <c r="F269" s="21">
        <v>0</v>
      </c>
      <c r="G269" s="22">
        <f t="shared" si="4"/>
        <v>36366.200000000004</v>
      </c>
      <c r="H269" s="21">
        <v>0</v>
      </c>
      <c r="I269" s="21">
        <v>0</v>
      </c>
    </row>
    <row r="270" spans="1:9" ht="15" x14ac:dyDescent="0.25">
      <c r="A270" s="24" t="s">
        <v>565</v>
      </c>
      <c r="B270" s="20">
        <v>0</v>
      </c>
      <c r="C270" s="179" t="s">
        <v>4852</v>
      </c>
      <c r="D270" s="25">
        <v>21414.400000000001</v>
      </c>
      <c r="E270" s="25">
        <v>0</v>
      </c>
      <c r="F270" s="21">
        <v>0</v>
      </c>
      <c r="G270" s="22">
        <f t="shared" si="4"/>
        <v>21414.400000000001</v>
      </c>
      <c r="H270" s="21">
        <v>0</v>
      </c>
      <c r="I270" s="21">
        <v>0</v>
      </c>
    </row>
    <row r="271" spans="1:9" ht="15" x14ac:dyDescent="0.25">
      <c r="A271" s="24" t="s">
        <v>566</v>
      </c>
      <c r="B271" s="20">
        <v>0</v>
      </c>
      <c r="C271" s="179" t="s">
        <v>4852</v>
      </c>
      <c r="D271" s="25">
        <v>34921.600000000006</v>
      </c>
      <c r="E271" s="25">
        <v>8252.4</v>
      </c>
      <c r="F271" s="21">
        <v>0</v>
      </c>
      <c r="G271" s="22">
        <f t="shared" si="4"/>
        <v>26669.200000000004</v>
      </c>
      <c r="H271" s="21">
        <v>0</v>
      </c>
      <c r="I271" s="21">
        <v>0</v>
      </c>
    </row>
    <row r="272" spans="1:9" ht="15" x14ac:dyDescent="0.25">
      <c r="A272" s="24" t="s">
        <v>567</v>
      </c>
      <c r="B272" s="20">
        <v>0</v>
      </c>
      <c r="C272" s="179" t="s">
        <v>4852</v>
      </c>
      <c r="D272" s="25">
        <v>16576</v>
      </c>
      <c r="E272" s="25">
        <v>0</v>
      </c>
      <c r="F272" s="21">
        <v>0</v>
      </c>
      <c r="G272" s="22">
        <f t="shared" si="4"/>
        <v>16576</v>
      </c>
      <c r="H272" s="21">
        <v>0</v>
      </c>
      <c r="I272" s="21">
        <v>0</v>
      </c>
    </row>
    <row r="273" spans="1:9" ht="15" x14ac:dyDescent="0.25">
      <c r="A273" s="24" t="s">
        <v>568</v>
      </c>
      <c r="B273" s="20">
        <v>0</v>
      </c>
      <c r="C273" s="179" t="s">
        <v>4852</v>
      </c>
      <c r="D273" s="25">
        <v>32345.599999999999</v>
      </c>
      <c r="E273" s="25">
        <v>3072.6</v>
      </c>
      <c r="F273" s="21">
        <v>0</v>
      </c>
      <c r="G273" s="22">
        <f t="shared" si="4"/>
        <v>29273</v>
      </c>
      <c r="H273" s="21">
        <v>0</v>
      </c>
      <c r="I273" s="21">
        <v>0</v>
      </c>
    </row>
    <row r="274" spans="1:9" ht="15" x14ac:dyDescent="0.25">
      <c r="A274" s="24" t="s">
        <v>569</v>
      </c>
      <c r="B274" s="20">
        <v>0</v>
      </c>
      <c r="C274" s="179" t="s">
        <v>4852</v>
      </c>
      <c r="D274" s="25">
        <v>32211.199999999997</v>
      </c>
      <c r="E274" s="25">
        <v>0</v>
      </c>
      <c r="F274" s="21">
        <v>0</v>
      </c>
      <c r="G274" s="22">
        <f t="shared" si="4"/>
        <v>32211.199999999997</v>
      </c>
      <c r="H274" s="21">
        <v>0</v>
      </c>
      <c r="I274" s="21">
        <v>0</v>
      </c>
    </row>
    <row r="275" spans="1:9" ht="15" x14ac:dyDescent="0.25">
      <c r="A275" s="24" t="s">
        <v>570</v>
      </c>
      <c r="B275" s="20">
        <v>0</v>
      </c>
      <c r="C275" s="179" t="s">
        <v>4852</v>
      </c>
      <c r="D275" s="25">
        <v>30195.200000000001</v>
      </c>
      <c r="E275" s="25">
        <v>0</v>
      </c>
      <c r="F275" s="21">
        <v>0</v>
      </c>
      <c r="G275" s="22">
        <f t="shared" si="4"/>
        <v>30195.200000000001</v>
      </c>
      <c r="H275" s="21">
        <v>0</v>
      </c>
      <c r="I275" s="21">
        <v>0</v>
      </c>
    </row>
    <row r="276" spans="1:9" ht="15" x14ac:dyDescent="0.25">
      <c r="A276" s="24" t="s">
        <v>571</v>
      </c>
      <c r="B276" s="20">
        <v>0</v>
      </c>
      <c r="C276" s="179" t="s">
        <v>4852</v>
      </c>
      <c r="D276" s="25">
        <v>44240</v>
      </c>
      <c r="E276" s="25">
        <v>501.5</v>
      </c>
      <c r="F276" s="21">
        <v>0</v>
      </c>
      <c r="G276" s="22">
        <f t="shared" si="4"/>
        <v>43738.5</v>
      </c>
      <c r="H276" s="21">
        <v>0</v>
      </c>
      <c r="I276" s="21">
        <v>0</v>
      </c>
    </row>
    <row r="277" spans="1:9" ht="15" x14ac:dyDescent="0.25">
      <c r="A277" s="24" t="s">
        <v>572</v>
      </c>
      <c r="B277" s="20">
        <v>0</v>
      </c>
      <c r="C277" s="179" t="s">
        <v>4852</v>
      </c>
      <c r="D277" s="25">
        <v>137872</v>
      </c>
      <c r="E277" s="25">
        <v>6641.3</v>
      </c>
      <c r="F277" s="21">
        <v>0</v>
      </c>
      <c r="G277" s="22">
        <f t="shared" si="4"/>
        <v>131230.70000000001</v>
      </c>
      <c r="H277" s="21">
        <v>0</v>
      </c>
      <c r="I277" s="21">
        <v>0</v>
      </c>
    </row>
    <row r="278" spans="1:9" ht="15" x14ac:dyDescent="0.25">
      <c r="A278" s="24" t="s">
        <v>573</v>
      </c>
      <c r="B278" s="20">
        <v>0</v>
      </c>
      <c r="C278" s="179" t="s">
        <v>4852</v>
      </c>
      <c r="D278" s="25">
        <v>60166.400000000009</v>
      </c>
      <c r="E278" s="25">
        <v>25277</v>
      </c>
      <c r="F278" s="21">
        <v>0</v>
      </c>
      <c r="G278" s="22">
        <f t="shared" si="4"/>
        <v>34889.400000000009</v>
      </c>
      <c r="H278" s="21">
        <v>0</v>
      </c>
      <c r="I278" s="21">
        <v>0</v>
      </c>
    </row>
    <row r="279" spans="1:9" ht="15" x14ac:dyDescent="0.25">
      <c r="A279" s="24" t="s">
        <v>574</v>
      </c>
      <c r="B279" s="20">
        <v>0</v>
      </c>
      <c r="C279" s="179" t="s">
        <v>4852</v>
      </c>
      <c r="D279" s="25">
        <v>50265.600000000006</v>
      </c>
      <c r="E279" s="25">
        <v>14269</v>
      </c>
      <c r="F279" s="21">
        <v>0</v>
      </c>
      <c r="G279" s="22">
        <f t="shared" si="4"/>
        <v>35996.600000000006</v>
      </c>
      <c r="H279" s="21">
        <v>0</v>
      </c>
      <c r="I279" s="21">
        <v>0</v>
      </c>
    </row>
    <row r="280" spans="1:9" ht="15" x14ac:dyDescent="0.25">
      <c r="A280" s="24" t="s">
        <v>575</v>
      </c>
      <c r="B280" s="20">
        <v>0</v>
      </c>
      <c r="C280" s="179" t="s">
        <v>4852</v>
      </c>
      <c r="D280" s="25">
        <v>32704</v>
      </c>
      <c r="E280" s="25">
        <v>0</v>
      </c>
      <c r="F280" s="21">
        <v>0</v>
      </c>
      <c r="G280" s="22">
        <f t="shared" si="4"/>
        <v>32704</v>
      </c>
      <c r="H280" s="21">
        <v>0</v>
      </c>
      <c r="I280" s="21">
        <v>0</v>
      </c>
    </row>
    <row r="281" spans="1:9" ht="15" x14ac:dyDescent="0.25">
      <c r="A281" s="24" t="s">
        <v>576</v>
      </c>
      <c r="B281" s="20">
        <v>0</v>
      </c>
      <c r="C281" s="179" t="s">
        <v>4852</v>
      </c>
      <c r="D281" s="25">
        <v>33712</v>
      </c>
      <c r="E281" s="25">
        <v>0</v>
      </c>
      <c r="F281" s="21">
        <v>0</v>
      </c>
      <c r="G281" s="22">
        <f t="shared" si="4"/>
        <v>33712</v>
      </c>
      <c r="H281" s="21">
        <v>0</v>
      </c>
      <c r="I281" s="21">
        <v>0</v>
      </c>
    </row>
    <row r="282" spans="1:9" ht="15" x14ac:dyDescent="0.25">
      <c r="A282" s="24" t="s">
        <v>577</v>
      </c>
      <c r="B282" s="20">
        <v>0</v>
      </c>
      <c r="C282" s="179" t="s">
        <v>4852</v>
      </c>
      <c r="D282" s="25">
        <v>49033.599999999999</v>
      </c>
      <c r="E282" s="25">
        <v>9263</v>
      </c>
      <c r="F282" s="21">
        <v>0</v>
      </c>
      <c r="G282" s="22">
        <f t="shared" si="4"/>
        <v>39770.6</v>
      </c>
      <c r="H282" s="21">
        <v>0</v>
      </c>
      <c r="I282" s="21">
        <v>0</v>
      </c>
    </row>
    <row r="283" spans="1:9" ht="15" x14ac:dyDescent="0.25">
      <c r="A283" s="24" t="s">
        <v>578</v>
      </c>
      <c r="B283" s="20">
        <v>0</v>
      </c>
      <c r="C283" s="179" t="s">
        <v>4852</v>
      </c>
      <c r="D283" s="25">
        <v>102659.20000000001</v>
      </c>
      <c r="E283" s="25">
        <v>25328.9</v>
      </c>
      <c r="F283" s="21">
        <v>0</v>
      </c>
      <c r="G283" s="22">
        <f t="shared" si="4"/>
        <v>77330.300000000017</v>
      </c>
      <c r="H283" s="21">
        <v>0</v>
      </c>
      <c r="I283" s="21">
        <v>0</v>
      </c>
    </row>
    <row r="284" spans="1:9" ht="15" x14ac:dyDescent="0.25">
      <c r="A284" s="24" t="s">
        <v>579</v>
      </c>
      <c r="B284" s="20">
        <v>0</v>
      </c>
      <c r="C284" s="179" t="s">
        <v>4852</v>
      </c>
      <c r="D284" s="25">
        <v>608500.28</v>
      </c>
      <c r="E284" s="25">
        <v>538563.25</v>
      </c>
      <c r="F284" s="21">
        <v>0</v>
      </c>
      <c r="G284" s="22">
        <f t="shared" si="4"/>
        <v>69937.030000000028</v>
      </c>
      <c r="H284" s="21">
        <v>0</v>
      </c>
      <c r="I284" s="21">
        <v>0</v>
      </c>
    </row>
    <row r="285" spans="1:9" ht="15" x14ac:dyDescent="0.25">
      <c r="A285" s="24" t="s">
        <v>580</v>
      </c>
      <c r="B285" s="20">
        <v>0</v>
      </c>
      <c r="C285" s="179" t="s">
        <v>4852</v>
      </c>
      <c r="D285" s="25">
        <v>27798.399999999998</v>
      </c>
      <c r="E285" s="25">
        <v>467.5</v>
      </c>
      <c r="F285" s="21">
        <v>0</v>
      </c>
      <c r="G285" s="22">
        <f t="shared" si="4"/>
        <v>27330.899999999998</v>
      </c>
      <c r="H285" s="21">
        <v>0</v>
      </c>
      <c r="I285" s="21">
        <v>0</v>
      </c>
    </row>
    <row r="286" spans="1:9" ht="15" x14ac:dyDescent="0.25">
      <c r="A286" s="24" t="s">
        <v>581</v>
      </c>
      <c r="B286" s="20">
        <v>0</v>
      </c>
      <c r="C286" s="179" t="s">
        <v>4852</v>
      </c>
      <c r="D286" s="25">
        <v>63190.400000000001</v>
      </c>
      <c r="E286" s="25">
        <v>7464.1</v>
      </c>
      <c r="F286" s="21">
        <v>0</v>
      </c>
      <c r="G286" s="22">
        <f t="shared" si="4"/>
        <v>55726.3</v>
      </c>
      <c r="H286" s="21">
        <v>0</v>
      </c>
      <c r="I286" s="21">
        <v>0</v>
      </c>
    </row>
    <row r="287" spans="1:9" ht="15" x14ac:dyDescent="0.25">
      <c r="A287" s="24" t="s">
        <v>582</v>
      </c>
      <c r="B287" s="20">
        <v>0</v>
      </c>
      <c r="C287" s="179" t="s">
        <v>4852</v>
      </c>
      <c r="D287" s="25">
        <v>17740.8</v>
      </c>
      <c r="E287" s="25">
        <v>9820.7999999999993</v>
      </c>
      <c r="F287" s="21">
        <v>0</v>
      </c>
      <c r="G287" s="22">
        <f t="shared" si="4"/>
        <v>7920</v>
      </c>
      <c r="H287" s="21">
        <v>0</v>
      </c>
      <c r="I287" s="21">
        <v>0</v>
      </c>
    </row>
    <row r="288" spans="1:9" ht="15" x14ac:dyDescent="0.25">
      <c r="A288" s="24" t="s">
        <v>583</v>
      </c>
      <c r="B288" s="20">
        <v>0</v>
      </c>
      <c r="C288" s="179" t="s">
        <v>4852</v>
      </c>
      <c r="D288" s="25">
        <v>49750.400000000001</v>
      </c>
      <c r="E288" s="25">
        <v>23610.1</v>
      </c>
      <c r="F288" s="21">
        <v>0</v>
      </c>
      <c r="G288" s="22">
        <f t="shared" si="4"/>
        <v>26140.300000000003</v>
      </c>
      <c r="H288" s="21">
        <v>0</v>
      </c>
      <c r="I288" s="21">
        <v>0</v>
      </c>
    </row>
    <row r="289" spans="1:9" ht="15" x14ac:dyDescent="0.25">
      <c r="A289" s="24" t="s">
        <v>584</v>
      </c>
      <c r="B289" s="20">
        <v>0</v>
      </c>
      <c r="C289" s="179" t="s">
        <v>4852</v>
      </c>
      <c r="D289" s="25">
        <v>10931.2</v>
      </c>
      <c r="E289" s="25">
        <v>0</v>
      </c>
      <c r="F289" s="21">
        <v>0</v>
      </c>
      <c r="G289" s="22">
        <f t="shared" si="4"/>
        <v>10931.2</v>
      </c>
      <c r="H289" s="21">
        <v>0</v>
      </c>
      <c r="I289" s="21">
        <v>0</v>
      </c>
    </row>
    <row r="290" spans="1:9" ht="15" x14ac:dyDescent="0.25">
      <c r="A290" s="24" t="s">
        <v>585</v>
      </c>
      <c r="B290" s="20">
        <v>0</v>
      </c>
      <c r="C290" s="179" t="s">
        <v>4852</v>
      </c>
      <c r="D290" s="25">
        <v>122191.99999999999</v>
      </c>
      <c r="E290" s="25">
        <v>31463</v>
      </c>
      <c r="F290" s="21">
        <v>0</v>
      </c>
      <c r="G290" s="22">
        <f t="shared" si="4"/>
        <v>90728.999999999985</v>
      </c>
      <c r="H290" s="21">
        <v>0</v>
      </c>
      <c r="I290" s="21">
        <v>0</v>
      </c>
    </row>
    <row r="291" spans="1:9" ht="15" x14ac:dyDescent="0.25">
      <c r="A291" s="24" t="s">
        <v>586</v>
      </c>
      <c r="B291" s="20">
        <v>0</v>
      </c>
      <c r="C291" s="179" t="s">
        <v>4852</v>
      </c>
      <c r="D291" s="25">
        <v>83014.399999999994</v>
      </c>
      <c r="E291" s="25">
        <v>0</v>
      </c>
      <c r="F291" s="21">
        <v>0</v>
      </c>
      <c r="G291" s="22">
        <f t="shared" si="4"/>
        <v>83014.399999999994</v>
      </c>
      <c r="H291" s="21">
        <v>0</v>
      </c>
      <c r="I291" s="21">
        <v>0</v>
      </c>
    </row>
    <row r="292" spans="1:9" ht="15" x14ac:dyDescent="0.25">
      <c r="A292" s="24" t="s">
        <v>587</v>
      </c>
      <c r="B292" s="20">
        <v>0</v>
      </c>
      <c r="C292" s="179" t="s">
        <v>4852</v>
      </c>
      <c r="D292" s="25">
        <v>61600</v>
      </c>
      <c r="E292" s="25">
        <v>7073.4</v>
      </c>
      <c r="F292" s="21">
        <v>0</v>
      </c>
      <c r="G292" s="22">
        <f t="shared" si="4"/>
        <v>54526.6</v>
      </c>
      <c r="H292" s="21">
        <v>0</v>
      </c>
      <c r="I292" s="21">
        <v>0</v>
      </c>
    </row>
    <row r="293" spans="1:9" ht="15" x14ac:dyDescent="0.25">
      <c r="A293" s="24" t="s">
        <v>588</v>
      </c>
      <c r="B293" s="20">
        <v>0</v>
      </c>
      <c r="C293" s="179" t="s">
        <v>4852</v>
      </c>
      <c r="D293" s="25">
        <v>18054.400000000001</v>
      </c>
      <c r="E293" s="25">
        <v>192</v>
      </c>
      <c r="F293" s="21">
        <v>0</v>
      </c>
      <c r="G293" s="22">
        <f t="shared" si="4"/>
        <v>17862.400000000001</v>
      </c>
      <c r="H293" s="21">
        <v>0</v>
      </c>
      <c r="I293" s="21">
        <v>0</v>
      </c>
    </row>
    <row r="294" spans="1:9" ht="15" x14ac:dyDescent="0.25">
      <c r="A294" s="24" t="s">
        <v>589</v>
      </c>
      <c r="B294" s="20">
        <v>0</v>
      </c>
      <c r="C294" s="179" t="s">
        <v>4852</v>
      </c>
      <c r="D294" s="25">
        <v>54364.800000000003</v>
      </c>
      <c r="E294" s="25">
        <v>0</v>
      </c>
      <c r="F294" s="21">
        <v>0</v>
      </c>
      <c r="G294" s="22">
        <f t="shared" si="4"/>
        <v>54364.800000000003</v>
      </c>
      <c r="H294" s="21">
        <v>0</v>
      </c>
      <c r="I294" s="21">
        <v>0</v>
      </c>
    </row>
    <row r="295" spans="1:9" ht="15" x14ac:dyDescent="0.25">
      <c r="A295" s="24" t="s">
        <v>590</v>
      </c>
      <c r="B295" s="20">
        <v>0</v>
      </c>
      <c r="C295" s="179" t="s">
        <v>4852</v>
      </c>
      <c r="D295" s="25">
        <v>1267410.7500000002</v>
      </c>
      <c r="E295" s="25">
        <v>1078713.6000000001</v>
      </c>
      <c r="F295" s="21">
        <v>0</v>
      </c>
      <c r="G295" s="22">
        <f t="shared" si="4"/>
        <v>188697.15000000014</v>
      </c>
      <c r="H295" s="21">
        <v>0</v>
      </c>
      <c r="I295" s="21">
        <v>0</v>
      </c>
    </row>
    <row r="296" spans="1:9" ht="15" x14ac:dyDescent="0.25">
      <c r="A296" s="24" t="s">
        <v>591</v>
      </c>
      <c r="B296" s="20">
        <v>0</v>
      </c>
      <c r="C296" s="179" t="s">
        <v>4852</v>
      </c>
      <c r="D296" s="25">
        <v>769027.84</v>
      </c>
      <c r="E296" s="25">
        <v>675570.73999999976</v>
      </c>
      <c r="F296" s="21">
        <v>0</v>
      </c>
      <c r="G296" s="22">
        <f t="shared" si="4"/>
        <v>93457.10000000021</v>
      </c>
      <c r="H296" s="21">
        <v>0</v>
      </c>
      <c r="I296" s="21">
        <v>0</v>
      </c>
    </row>
    <row r="297" spans="1:9" ht="15" x14ac:dyDescent="0.25">
      <c r="A297" s="24" t="s">
        <v>592</v>
      </c>
      <c r="B297" s="20">
        <v>0</v>
      </c>
      <c r="C297" s="179" t="s">
        <v>4852</v>
      </c>
      <c r="D297" s="25">
        <v>979127.10000000009</v>
      </c>
      <c r="E297" s="25">
        <v>887341.02000000014</v>
      </c>
      <c r="F297" s="21">
        <v>0</v>
      </c>
      <c r="G297" s="22">
        <f t="shared" si="4"/>
        <v>91786.079999999958</v>
      </c>
      <c r="H297" s="21">
        <v>0</v>
      </c>
      <c r="I297" s="21">
        <v>0</v>
      </c>
    </row>
    <row r="298" spans="1:9" ht="15" x14ac:dyDescent="0.25">
      <c r="A298" s="24" t="s">
        <v>593</v>
      </c>
      <c r="B298" s="20">
        <v>0</v>
      </c>
      <c r="C298" s="179" t="s">
        <v>4852</v>
      </c>
      <c r="D298" s="25">
        <v>1450959.9999999998</v>
      </c>
      <c r="E298" s="25">
        <v>1108139.0999999996</v>
      </c>
      <c r="F298" s="21">
        <v>0</v>
      </c>
      <c r="G298" s="22">
        <f t="shared" si="4"/>
        <v>342820.90000000014</v>
      </c>
      <c r="H298" s="21">
        <v>0</v>
      </c>
      <c r="I298" s="21">
        <v>0</v>
      </c>
    </row>
    <row r="299" spans="1:9" ht="15" x14ac:dyDescent="0.25">
      <c r="A299" s="24" t="s">
        <v>594</v>
      </c>
      <c r="B299" s="20">
        <v>0</v>
      </c>
      <c r="C299" s="179" t="s">
        <v>4852</v>
      </c>
      <c r="D299" s="25">
        <v>1607102.2800000012</v>
      </c>
      <c r="E299" s="25">
        <v>1388715.0100000002</v>
      </c>
      <c r="F299" s="21">
        <v>0</v>
      </c>
      <c r="G299" s="22">
        <f t="shared" si="4"/>
        <v>218387.27000000095</v>
      </c>
      <c r="H299" s="21">
        <v>0</v>
      </c>
      <c r="I299" s="21">
        <v>0</v>
      </c>
    </row>
    <row r="300" spans="1:9" ht="15" x14ac:dyDescent="0.25">
      <c r="A300" s="24" t="s">
        <v>595</v>
      </c>
      <c r="B300" s="20">
        <v>0</v>
      </c>
      <c r="C300" s="179" t="s">
        <v>4852</v>
      </c>
      <c r="D300" s="25">
        <v>14784</v>
      </c>
      <c r="E300" s="25">
        <v>0</v>
      </c>
      <c r="F300" s="21">
        <v>0</v>
      </c>
      <c r="G300" s="22">
        <f t="shared" si="4"/>
        <v>14784</v>
      </c>
      <c r="H300" s="21">
        <v>0</v>
      </c>
      <c r="I300" s="21">
        <v>0</v>
      </c>
    </row>
    <row r="301" spans="1:9" ht="15" x14ac:dyDescent="0.25">
      <c r="A301" s="24" t="s">
        <v>596</v>
      </c>
      <c r="B301" s="20">
        <v>0</v>
      </c>
      <c r="C301" s="179" t="s">
        <v>4852</v>
      </c>
      <c r="D301" s="25">
        <v>20249.599999999999</v>
      </c>
      <c r="E301" s="25">
        <v>3057.6</v>
      </c>
      <c r="F301" s="21">
        <v>0</v>
      </c>
      <c r="G301" s="22">
        <f t="shared" si="4"/>
        <v>17192</v>
      </c>
      <c r="H301" s="21">
        <v>0</v>
      </c>
      <c r="I301" s="21">
        <v>0</v>
      </c>
    </row>
    <row r="302" spans="1:9" ht="15" x14ac:dyDescent="0.25">
      <c r="A302" s="24" t="s">
        <v>597</v>
      </c>
      <c r="B302" s="20">
        <v>0</v>
      </c>
      <c r="C302" s="179" t="s">
        <v>4852</v>
      </c>
      <c r="D302" s="25">
        <v>65251.199999999997</v>
      </c>
      <c r="E302" s="25">
        <v>1165.2</v>
      </c>
      <c r="F302" s="21">
        <v>0</v>
      </c>
      <c r="G302" s="22">
        <f t="shared" si="4"/>
        <v>64086</v>
      </c>
      <c r="H302" s="21">
        <v>0</v>
      </c>
      <c r="I302" s="21">
        <v>0</v>
      </c>
    </row>
    <row r="303" spans="1:9" ht="15" x14ac:dyDescent="0.25">
      <c r="A303" s="24" t="s">
        <v>598</v>
      </c>
      <c r="B303" s="20">
        <v>0</v>
      </c>
      <c r="C303" s="179" t="s">
        <v>4852</v>
      </c>
      <c r="D303" s="25">
        <v>41731.199999999997</v>
      </c>
      <c r="E303" s="25">
        <v>21068.699999999997</v>
      </c>
      <c r="F303" s="21">
        <v>0</v>
      </c>
      <c r="G303" s="22">
        <f t="shared" si="4"/>
        <v>20662.5</v>
      </c>
      <c r="H303" s="21">
        <v>0</v>
      </c>
      <c r="I303" s="21">
        <v>0</v>
      </c>
    </row>
    <row r="304" spans="1:9" ht="15" x14ac:dyDescent="0.25">
      <c r="A304" s="24" t="s">
        <v>599</v>
      </c>
      <c r="B304" s="20">
        <v>0</v>
      </c>
      <c r="C304" s="179" t="s">
        <v>4852</v>
      </c>
      <c r="D304" s="25">
        <v>274876.90000000002</v>
      </c>
      <c r="E304" s="25">
        <v>88567.44</v>
      </c>
      <c r="F304" s="21">
        <v>0</v>
      </c>
      <c r="G304" s="22">
        <f t="shared" si="4"/>
        <v>186309.46000000002</v>
      </c>
      <c r="H304" s="21">
        <v>0</v>
      </c>
      <c r="I304" s="21">
        <v>0</v>
      </c>
    </row>
    <row r="305" spans="1:9" ht="15" x14ac:dyDescent="0.25">
      <c r="A305" s="24" t="s">
        <v>600</v>
      </c>
      <c r="B305" s="20">
        <v>0</v>
      </c>
      <c r="C305" s="179" t="s">
        <v>4852</v>
      </c>
      <c r="D305" s="25">
        <v>68700.799999999988</v>
      </c>
      <c r="E305" s="25">
        <v>30289</v>
      </c>
      <c r="F305" s="21">
        <v>0</v>
      </c>
      <c r="G305" s="22">
        <f t="shared" si="4"/>
        <v>38411.799999999988</v>
      </c>
      <c r="H305" s="21">
        <v>0</v>
      </c>
      <c r="I305" s="21">
        <v>0</v>
      </c>
    </row>
    <row r="306" spans="1:9" ht="15" x14ac:dyDescent="0.25">
      <c r="A306" s="24" t="s">
        <v>601</v>
      </c>
      <c r="B306" s="20">
        <v>0</v>
      </c>
      <c r="C306" s="179" t="s">
        <v>4852</v>
      </c>
      <c r="D306" s="25">
        <v>524117.3</v>
      </c>
      <c r="E306" s="25">
        <v>390258</v>
      </c>
      <c r="F306" s="21">
        <v>0</v>
      </c>
      <c r="G306" s="22">
        <f t="shared" si="4"/>
        <v>133859.29999999999</v>
      </c>
      <c r="H306" s="21">
        <v>0</v>
      </c>
      <c r="I306" s="21">
        <v>0</v>
      </c>
    </row>
    <row r="307" spans="1:9" ht="15" x14ac:dyDescent="0.25">
      <c r="A307" s="24" t="s">
        <v>602</v>
      </c>
      <c r="B307" s="20">
        <v>0</v>
      </c>
      <c r="C307" s="179" t="s">
        <v>4852</v>
      </c>
      <c r="D307" s="25">
        <v>238912.79999999996</v>
      </c>
      <c r="E307" s="25">
        <v>98797.89999999998</v>
      </c>
      <c r="F307" s="21">
        <v>0</v>
      </c>
      <c r="G307" s="22">
        <f t="shared" si="4"/>
        <v>140114.89999999997</v>
      </c>
      <c r="H307" s="21">
        <v>0</v>
      </c>
      <c r="I307" s="21">
        <v>0</v>
      </c>
    </row>
    <row r="308" spans="1:9" ht="15" x14ac:dyDescent="0.25">
      <c r="A308" s="24" t="s">
        <v>603</v>
      </c>
      <c r="B308" s="20">
        <v>0</v>
      </c>
      <c r="C308" s="179" t="s">
        <v>4852</v>
      </c>
      <c r="D308" s="25">
        <v>51811.199999999997</v>
      </c>
      <c r="E308" s="25">
        <v>0</v>
      </c>
      <c r="F308" s="21">
        <v>0</v>
      </c>
      <c r="G308" s="22">
        <f t="shared" si="4"/>
        <v>51811.199999999997</v>
      </c>
      <c r="H308" s="21">
        <v>0</v>
      </c>
      <c r="I308" s="21">
        <v>0</v>
      </c>
    </row>
    <row r="309" spans="1:9" ht="15" x14ac:dyDescent="0.25">
      <c r="A309" s="24" t="s">
        <v>604</v>
      </c>
      <c r="B309" s="20">
        <v>0</v>
      </c>
      <c r="C309" s="179" t="s">
        <v>4852</v>
      </c>
      <c r="D309" s="25">
        <v>27238.400000000001</v>
      </c>
      <c r="E309" s="25">
        <v>17404.8</v>
      </c>
      <c r="F309" s="21">
        <v>0</v>
      </c>
      <c r="G309" s="22">
        <f t="shared" si="4"/>
        <v>9833.6000000000022</v>
      </c>
      <c r="H309" s="21">
        <v>0</v>
      </c>
      <c r="I309" s="21">
        <v>0</v>
      </c>
    </row>
    <row r="310" spans="1:9" ht="15" x14ac:dyDescent="0.25">
      <c r="A310" s="24" t="s">
        <v>605</v>
      </c>
      <c r="B310" s="20">
        <v>0</v>
      </c>
      <c r="C310" s="179" t="s">
        <v>4852</v>
      </c>
      <c r="D310" s="25">
        <v>26275.199999999997</v>
      </c>
      <c r="E310" s="25">
        <v>0</v>
      </c>
      <c r="F310" s="21">
        <v>0</v>
      </c>
      <c r="G310" s="22">
        <f t="shared" si="4"/>
        <v>26275.199999999997</v>
      </c>
      <c r="H310" s="21">
        <v>0</v>
      </c>
      <c r="I310" s="21">
        <v>0</v>
      </c>
    </row>
    <row r="311" spans="1:9" ht="15" x14ac:dyDescent="0.25">
      <c r="A311" s="24" t="s">
        <v>606</v>
      </c>
      <c r="B311" s="20">
        <v>0</v>
      </c>
      <c r="C311" s="179" t="s">
        <v>4852</v>
      </c>
      <c r="D311" s="25">
        <v>200362.8</v>
      </c>
      <c r="E311" s="25">
        <v>67836.2</v>
      </c>
      <c r="F311" s="21">
        <v>0</v>
      </c>
      <c r="G311" s="22">
        <f t="shared" si="4"/>
        <v>132526.59999999998</v>
      </c>
      <c r="H311" s="21">
        <v>0</v>
      </c>
      <c r="I311" s="21">
        <v>0</v>
      </c>
    </row>
    <row r="312" spans="1:9" ht="15" x14ac:dyDescent="0.25">
      <c r="A312" s="24" t="s">
        <v>607</v>
      </c>
      <c r="B312" s="20">
        <v>0</v>
      </c>
      <c r="C312" s="179" t="s">
        <v>4852</v>
      </c>
      <c r="D312" s="25">
        <v>19846.400000000001</v>
      </c>
      <c r="E312" s="25">
        <v>19846.400000000001</v>
      </c>
      <c r="F312" s="21">
        <v>0</v>
      </c>
      <c r="G312" s="22">
        <f t="shared" si="4"/>
        <v>0</v>
      </c>
      <c r="H312" s="21">
        <v>0</v>
      </c>
      <c r="I312" s="21">
        <v>0</v>
      </c>
    </row>
    <row r="313" spans="1:9" ht="15" x14ac:dyDescent="0.25">
      <c r="A313" s="24" t="s">
        <v>608</v>
      </c>
      <c r="B313" s="20">
        <v>0</v>
      </c>
      <c r="C313" s="179" t="s">
        <v>4852</v>
      </c>
      <c r="D313" s="25">
        <v>9422</v>
      </c>
      <c r="E313" s="25">
        <v>0</v>
      </c>
      <c r="F313" s="21">
        <v>0</v>
      </c>
      <c r="G313" s="22">
        <f t="shared" si="4"/>
        <v>9422</v>
      </c>
      <c r="H313" s="21">
        <v>0</v>
      </c>
      <c r="I313" s="21">
        <v>0</v>
      </c>
    </row>
    <row r="314" spans="1:9" ht="15" x14ac:dyDescent="0.25">
      <c r="A314" s="24" t="s">
        <v>609</v>
      </c>
      <c r="B314" s="20">
        <v>0</v>
      </c>
      <c r="C314" s="179" t="s">
        <v>4852</v>
      </c>
      <c r="D314" s="25">
        <v>12700.8</v>
      </c>
      <c r="E314" s="25">
        <v>12700.8</v>
      </c>
      <c r="F314" s="21">
        <v>0</v>
      </c>
      <c r="G314" s="22">
        <f t="shared" si="4"/>
        <v>0</v>
      </c>
      <c r="H314" s="21">
        <v>0</v>
      </c>
      <c r="I314" s="21">
        <v>0</v>
      </c>
    </row>
    <row r="315" spans="1:9" ht="15" x14ac:dyDescent="0.25">
      <c r="A315" s="24" t="s">
        <v>610</v>
      </c>
      <c r="B315" s="20">
        <v>0</v>
      </c>
      <c r="C315" s="179" t="s">
        <v>4852</v>
      </c>
      <c r="D315" s="25">
        <v>365836.79999999999</v>
      </c>
      <c r="E315" s="25">
        <v>269413.39999999997</v>
      </c>
      <c r="F315" s="21">
        <v>0</v>
      </c>
      <c r="G315" s="22">
        <f t="shared" si="4"/>
        <v>96423.400000000023</v>
      </c>
      <c r="H315" s="21">
        <v>0</v>
      </c>
      <c r="I315" s="21">
        <v>0</v>
      </c>
    </row>
    <row r="316" spans="1:9" ht="15" x14ac:dyDescent="0.25">
      <c r="A316" s="24" t="s">
        <v>611</v>
      </c>
      <c r="B316" s="20">
        <v>0</v>
      </c>
      <c r="C316" s="179" t="s">
        <v>4852</v>
      </c>
      <c r="D316" s="25">
        <v>181641.60000000001</v>
      </c>
      <c r="E316" s="25">
        <v>93008</v>
      </c>
      <c r="F316" s="21">
        <v>0</v>
      </c>
      <c r="G316" s="22">
        <f t="shared" si="4"/>
        <v>88633.600000000006</v>
      </c>
      <c r="H316" s="21">
        <v>0</v>
      </c>
      <c r="I316" s="21">
        <v>0</v>
      </c>
    </row>
    <row r="317" spans="1:9" ht="15" x14ac:dyDescent="0.25">
      <c r="A317" s="24" t="s">
        <v>612</v>
      </c>
      <c r="B317" s="20">
        <v>0</v>
      </c>
      <c r="C317" s="179" t="s">
        <v>4852</v>
      </c>
      <c r="D317" s="25">
        <v>53307</v>
      </c>
      <c r="E317" s="25">
        <v>8603.2999999999993</v>
      </c>
      <c r="F317" s="21">
        <v>0</v>
      </c>
      <c r="G317" s="22">
        <f t="shared" si="4"/>
        <v>44703.7</v>
      </c>
      <c r="H317" s="21">
        <v>0</v>
      </c>
      <c r="I317" s="21">
        <v>0</v>
      </c>
    </row>
    <row r="318" spans="1:9" ht="15" x14ac:dyDescent="0.25">
      <c r="A318" s="24" t="s">
        <v>613</v>
      </c>
      <c r="B318" s="20">
        <v>0</v>
      </c>
      <c r="C318" s="179" t="s">
        <v>4852</v>
      </c>
      <c r="D318" s="25">
        <v>326524.79999999999</v>
      </c>
      <c r="E318" s="25">
        <v>250745.34999999992</v>
      </c>
      <c r="F318" s="21">
        <v>0</v>
      </c>
      <c r="G318" s="22">
        <f t="shared" si="4"/>
        <v>75779.45000000007</v>
      </c>
      <c r="H318" s="21">
        <v>0</v>
      </c>
      <c r="I318" s="21">
        <v>0</v>
      </c>
    </row>
    <row r="319" spans="1:9" ht="15" x14ac:dyDescent="0.25">
      <c r="A319" s="24" t="s">
        <v>614</v>
      </c>
      <c r="B319" s="20">
        <v>0</v>
      </c>
      <c r="C319" s="179" t="s">
        <v>4852</v>
      </c>
      <c r="D319" s="25">
        <v>63996.800000000003</v>
      </c>
      <c r="E319" s="25">
        <v>23013</v>
      </c>
      <c r="F319" s="21">
        <v>0</v>
      </c>
      <c r="G319" s="22">
        <f t="shared" si="4"/>
        <v>40983.800000000003</v>
      </c>
      <c r="H319" s="21">
        <v>0</v>
      </c>
      <c r="I319" s="21">
        <v>0</v>
      </c>
    </row>
    <row r="320" spans="1:9" ht="15" x14ac:dyDescent="0.25">
      <c r="A320" s="24" t="s">
        <v>615</v>
      </c>
      <c r="B320" s="20">
        <v>0</v>
      </c>
      <c r="C320" s="179" t="s">
        <v>4852</v>
      </c>
      <c r="D320" s="25">
        <v>45606.400000000001</v>
      </c>
      <c r="E320" s="25">
        <v>990</v>
      </c>
      <c r="F320" s="21">
        <v>0</v>
      </c>
      <c r="G320" s="22">
        <f t="shared" si="4"/>
        <v>44616.4</v>
      </c>
      <c r="H320" s="21">
        <v>0</v>
      </c>
      <c r="I320" s="21">
        <v>0</v>
      </c>
    </row>
    <row r="321" spans="1:9" ht="15" x14ac:dyDescent="0.25">
      <c r="A321" s="24" t="s">
        <v>616</v>
      </c>
      <c r="B321" s="20">
        <v>0</v>
      </c>
      <c r="C321" s="179" t="s">
        <v>4852</v>
      </c>
      <c r="D321" s="25">
        <v>780371.20000000019</v>
      </c>
      <c r="E321" s="25">
        <v>602655.75</v>
      </c>
      <c r="F321" s="21">
        <v>0</v>
      </c>
      <c r="G321" s="22">
        <f t="shared" si="4"/>
        <v>177715.45000000019</v>
      </c>
      <c r="H321" s="21">
        <v>0</v>
      </c>
      <c r="I321" s="21">
        <v>0</v>
      </c>
    </row>
    <row r="322" spans="1:9" ht="15" x14ac:dyDescent="0.25">
      <c r="A322" s="24" t="s">
        <v>617</v>
      </c>
      <c r="B322" s="20">
        <v>0</v>
      </c>
      <c r="C322" s="179" t="s">
        <v>4852</v>
      </c>
      <c r="D322" s="25">
        <v>14448</v>
      </c>
      <c r="E322" s="25">
        <v>14289</v>
      </c>
      <c r="F322" s="21">
        <v>0</v>
      </c>
      <c r="G322" s="22">
        <f t="shared" si="4"/>
        <v>159</v>
      </c>
      <c r="H322" s="21">
        <v>0</v>
      </c>
      <c r="I322" s="21">
        <v>0</v>
      </c>
    </row>
    <row r="323" spans="1:9" ht="15" x14ac:dyDescent="0.25">
      <c r="A323" s="24" t="s">
        <v>618</v>
      </c>
      <c r="B323" s="20">
        <v>0</v>
      </c>
      <c r="C323" s="179" t="s">
        <v>4852</v>
      </c>
      <c r="D323" s="25">
        <v>125843.2</v>
      </c>
      <c r="E323" s="25">
        <v>41916</v>
      </c>
      <c r="F323" s="21">
        <v>0</v>
      </c>
      <c r="G323" s="22">
        <f t="shared" si="4"/>
        <v>83927.2</v>
      </c>
      <c r="H323" s="21">
        <v>0</v>
      </c>
      <c r="I323" s="21">
        <v>0</v>
      </c>
    </row>
    <row r="324" spans="1:9" ht="15" x14ac:dyDescent="0.25">
      <c r="A324" s="24" t="s">
        <v>619</v>
      </c>
      <c r="B324" s="20">
        <v>0</v>
      </c>
      <c r="C324" s="179" t="s">
        <v>4852</v>
      </c>
      <c r="D324" s="25">
        <v>617306.5</v>
      </c>
      <c r="E324" s="25">
        <v>446223.7</v>
      </c>
      <c r="F324" s="21">
        <v>0</v>
      </c>
      <c r="G324" s="22">
        <f t="shared" si="4"/>
        <v>171082.8</v>
      </c>
      <c r="H324" s="21">
        <v>0</v>
      </c>
      <c r="I324" s="21">
        <v>0</v>
      </c>
    </row>
    <row r="325" spans="1:9" ht="15" x14ac:dyDescent="0.25">
      <c r="A325" s="24" t="s">
        <v>620</v>
      </c>
      <c r="B325" s="20">
        <v>0</v>
      </c>
      <c r="C325" s="179" t="s">
        <v>4852</v>
      </c>
      <c r="D325" s="25">
        <v>19712</v>
      </c>
      <c r="E325" s="25">
        <v>11737</v>
      </c>
      <c r="F325" s="21">
        <v>0</v>
      </c>
      <c r="G325" s="22">
        <f t="shared" si="4"/>
        <v>7975</v>
      </c>
      <c r="H325" s="21">
        <v>0</v>
      </c>
      <c r="I325" s="21">
        <v>0</v>
      </c>
    </row>
    <row r="326" spans="1:9" ht="15" x14ac:dyDescent="0.25">
      <c r="A326" s="24" t="s">
        <v>621</v>
      </c>
      <c r="B326" s="20">
        <v>0</v>
      </c>
      <c r="C326" s="179" t="s">
        <v>4852</v>
      </c>
      <c r="D326" s="25">
        <v>22041.599999999999</v>
      </c>
      <c r="E326" s="25">
        <v>8752.8000000000011</v>
      </c>
      <c r="F326" s="21">
        <v>0</v>
      </c>
      <c r="G326" s="22">
        <f t="shared" ref="G326:G389" si="5">D326-E326</f>
        <v>13288.799999999997</v>
      </c>
      <c r="H326" s="21">
        <v>0</v>
      </c>
      <c r="I326" s="21">
        <v>0</v>
      </c>
    </row>
    <row r="327" spans="1:9" ht="15" x14ac:dyDescent="0.25">
      <c r="A327" s="24" t="s">
        <v>622</v>
      </c>
      <c r="B327" s="20">
        <v>0</v>
      </c>
      <c r="C327" s="179" t="s">
        <v>4852</v>
      </c>
      <c r="D327" s="25">
        <v>45180.800000000003</v>
      </c>
      <c r="E327" s="25">
        <v>0</v>
      </c>
      <c r="F327" s="21">
        <v>0</v>
      </c>
      <c r="G327" s="22">
        <f t="shared" si="5"/>
        <v>45180.800000000003</v>
      </c>
      <c r="H327" s="21">
        <v>0</v>
      </c>
      <c r="I327" s="21">
        <v>0</v>
      </c>
    </row>
    <row r="328" spans="1:9" ht="15" x14ac:dyDescent="0.25">
      <c r="A328" s="24" t="s">
        <v>623</v>
      </c>
      <c r="B328" s="20">
        <v>0</v>
      </c>
      <c r="C328" s="179" t="s">
        <v>4852</v>
      </c>
      <c r="D328" s="25">
        <v>13641.6</v>
      </c>
      <c r="E328" s="25">
        <v>0</v>
      </c>
      <c r="F328" s="21">
        <v>0</v>
      </c>
      <c r="G328" s="22">
        <f t="shared" si="5"/>
        <v>13641.6</v>
      </c>
      <c r="H328" s="21">
        <v>0</v>
      </c>
      <c r="I328" s="21">
        <v>0</v>
      </c>
    </row>
    <row r="329" spans="1:9" ht="15" x14ac:dyDescent="0.25">
      <c r="A329" s="24" t="s">
        <v>624</v>
      </c>
      <c r="B329" s="20">
        <v>0</v>
      </c>
      <c r="C329" s="179" t="s">
        <v>4852</v>
      </c>
      <c r="D329" s="25">
        <v>34182.400000000001</v>
      </c>
      <c r="E329" s="25">
        <v>0</v>
      </c>
      <c r="F329" s="21">
        <v>0</v>
      </c>
      <c r="G329" s="22">
        <f t="shared" si="5"/>
        <v>34182.400000000001</v>
      </c>
      <c r="H329" s="21">
        <v>0</v>
      </c>
      <c r="I329" s="21">
        <v>0</v>
      </c>
    </row>
    <row r="330" spans="1:9" ht="15" x14ac:dyDescent="0.25">
      <c r="A330" s="24" t="s">
        <v>625</v>
      </c>
      <c r="B330" s="20">
        <v>0</v>
      </c>
      <c r="C330" s="179" t="s">
        <v>4852</v>
      </c>
      <c r="D330" s="25">
        <v>67379.199999999997</v>
      </c>
      <c r="E330" s="25">
        <v>960.4</v>
      </c>
      <c r="F330" s="21">
        <v>0</v>
      </c>
      <c r="G330" s="22">
        <f t="shared" si="5"/>
        <v>66418.8</v>
      </c>
      <c r="H330" s="21">
        <v>0</v>
      </c>
      <c r="I330" s="21">
        <v>0</v>
      </c>
    </row>
    <row r="331" spans="1:9" ht="15" x14ac:dyDescent="0.25">
      <c r="A331" s="24" t="s">
        <v>626</v>
      </c>
      <c r="B331" s="20">
        <v>0</v>
      </c>
      <c r="C331" s="179" t="s">
        <v>4852</v>
      </c>
      <c r="D331" s="25">
        <v>42084</v>
      </c>
      <c r="E331" s="25">
        <v>0</v>
      </c>
      <c r="F331" s="21">
        <v>0</v>
      </c>
      <c r="G331" s="22">
        <f t="shared" si="5"/>
        <v>42084</v>
      </c>
      <c r="H331" s="21">
        <v>0</v>
      </c>
      <c r="I331" s="21">
        <v>0</v>
      </c>
    </row>
    <row r="332" spans="1:9" ht="15" x14ac:dyDescent="0.25">
      <c r="A332" s="24" t="s">
        <v>627</v>
      </c>
      <c r="B332" s="20">
        <v>0</v>
      </c>
      <c r="C332" s="179" t="s">
        <v>4852</v>
      </c>
      <c r="D332" s="25">
        <v>139283.20000000001</v>
      </c>
      <c r="E332" s="25">
        <v>83023.5</v>
      </c>
      <c r="F332" s="21">
        <v>0</v>
      </c>
      <c r="G332" s="22">
        <f t="shared" si="5"/>
        <v>56259.700000000012</v>
      </c>
      <c r="H332" s="21">
        <v>0</v>
      </c>
      <c r="I332" s="21">
        <v>0</v>
      </c>
    </row>
    <row r="333" spans="1:9" ht="15" x14ac:dyDescent="0.25">
      <c r="A333" s="24" t="s">
        <v>628</v>
      </c>
      <c r="B333" s="20">
        <v>0</v>
      </c>
      <c r="C333" s="179" t="s">
        <v>4852</v>
      </c>
      <c r="D333" s="25">
        <v>119705.60000000001</v>
      </c>
      <c r="E333" s="25">
        <v>102692.5</v>
      </c>
      <c r="F333" s="21">
        <v>0</v>
      </c>
      <c r="G333" s="22">
        <f t="shared" si="5"/>
        <v>17013.100000000006</v>
      </c>
      <c r="H333" s="21">
        <v>0</v>
      </c>
      <c r="I333" s="21">
        <v>0</v>
      </c>
    </row>
    <row r="334" spans="1:9" ht="15" x14ac:dyDescent="0.25">
      <c r="A334" s="24" t="s">
        <v>629</v>
      </c>
      <c r="B334" s="20">
        <v>0</v>
      </c>
      <c r="C334" s="179" t="s">
        <v>4852</v>
      </c>
      <c r="D334" s="25">
        <v>466005.79999999981</v>
      </c>
      <c r="E334" s="25">
        <v>360655.80000000005</v>
      </c>
      <c r="F334" s="21">
        <v>0</v>
      </c>
      <c r="G334" s="22">
        <f t="shared" si="5"/>
        <v>105349.99999999977</v>
      </c>
      <c r="H334" s="21">
        <v>0</v>
      </c>
      <c r="I334" s="21">
        <v>0</v>
      </c>
    </row>
    <row r="335" spans="1:9" ht="15" x14ac:dyDescent="0.25">
      <c r="A335" s="24" t="s">
        <v>630</v>
      </c>
      <c r="B335" s="20">
        <v>0</v>
      </c>
      <c r="C335" s="179" t="s">
        <v>4852</v>
      </c>
      <c r="D335" s="25">
        <v>632334.94000000018</v>
      </c>
      <c r="E335" s="25">
        <v>518638.74000000005</v>
      </c>
      <c r="F335" s="21">
        <v>0</v>
      </c>
      <c r="G335" s="22">
        <f t="shared" si="5"/>
        <v>113696.20000000013</v>
      </c>
      <c r="H335" s="21">
        <v>0</v>
      </c>
      <c r="I335" s="21">
        <v>0</v>
      </c>
    </row>
    <row r="336" spans="1:9" ht="15" x14ac:dyDescent="0.25">
      <c r="A336" s="24" t="s">
        <v>631</v>
      </c>
      <c r="B336" s="20">
        <v>0</v>
      </c>
      <c r="C336" s="179" t="s">
        <v>4852</v>
      </c>
      <c r="D336" s="25">
        <v>104137.60000000001</v>
      </c>
      <c r="E336" s="25">
        <v>88555.400000000009</v>
      </c>
      <c r="F336" s="21">
        <v>0</v>
      </c>
      <c r="G336" s="22">
        <f t="shared" si="5"/>
        <v>15582.199999999997</v>
      </c>
      <c r="H336" s="21">
        <v>0</v>
      </c>
      <c r="I336" s="21">
        <v>0</v>
      </c>
    </row>
    <row r="337" spans="1:9" ht="15" x14ac:dyDescent="0.25">
      <c r="A337" s="24" t="s">
        <v>632</v>
      </c>
      <c r="B337" s="20">
        <v>0</v>
      </c>
      <c r="C337" s="179" t="s">
        <v>4852</v>
      </c>
      <c r="D337" s="25">
        <v>10420.48</v>
      </c>
      <c r="E337" s="25">
        <v>0</v>
      </c>
      <c r="F337" s="21">
        <v>0</v>
      </c>
      <c r="G337" s="22">
        <f t="shared" si="5"/>
        <v>10420.48</v>
      </c>
      <c r="H337" s="21">
        <v>0</v>
      </c>
      <c r="I337" s="21">
        <v>0</v>
      </c>
    </row>
    <row r="338" spans="1:9" ht="15" x14ac:dyDescent="0.25">
      <c r="A338" s="24" t="s">
        <v>633</v>
      </c>
      <c r="B338" s="20">
        <v>0</v>
      </c>
      <c r="C338" s="179" t="s">
        <v>4852</v>
      </c>
      <c r="D338" s="25">
        <v>847740.8</v>
      </c>
      <c r="E338" s="25">
        <v>675265.4600000002</v>
      </c>
      <c r="F338" s="21">
        <v>0</v>
      </c>
      <c r="G338" s="22">
        <f t="shared" si="5"/>
        <v>172475.33999999985</v>
      </c>
      <c r="H338" s="21">
        <v>0</v>
      </c>
      <c r="I338" s="21">
        <v>0</v>
      </c>
    </row>
    <row r="339" spans="1:9" ht="15" x14ac:dyDescent="0.25">
      <c r="A339" s="24" t="s">
        <v>634</v>
      </c>
      <c r="B339" s="20">
        <v>0</v>
      </c>
      <c r="C339" s="179" t="s">
        <v>4852</v>
      </c>
      <c r="D339" s="25">
        <v>592592.00000000012</v>
      </c>
      <c r="E339" s="25">
        <v>524532.80000000016</v>
      </c>
      <c r="F339" s="21">
        <v>0</v>
      </c>
      <c r="G339" s="22">
        <f t="shared" si="5"/>
        <v>68059.199999999953</v>
      </c>
      <c r="H339" s="21">
        <v>0</v>
      </c>
      <c r="I339" s="21">
        <v>0</v>
      </c>
    </row>
    <row r="340" spans="1:9" ht="15" x14ac:dyDescent="0.25">
      <c r="A340" s="24" t="s">
        <v>635</v>
      </c>
      <c r="B340" s="20">
        <v>0</v>
      </c>
      <c r="C340" s="179" t="s">
        <v>4852</v>
      </c>
      <c r="D340" s="25">
        <v>593555.20000000007</v>
      </c>
      <c r="E340" s="25">
        <v>514802</v>
      </c>
      <c r="F340" s="21">
        <v>0</v>
      </c>
      <c r="G340" s="22">
        <f t="shared" si="5"/>
        <v>78753.20000000007</v>
      </c>
      <c r="H340" s="21">
        <v>0</v>
      </c>
      <c r="I340" s="21">
        <v>0</v>
      </c>
    </row>
    <row r="341" spans="1:9" ht="15" x14ac:dyDescent="0.25">
      <c r="A341" s="24" t="s">
        <v>636</v>
      </c>
      <c r="B341" s="20">
        <v>0</v>
      </c>
      <c r="C341" s="179" t="s">
        <v>4852</v>
      </c>
      <c r="D341" s="25">
        <v>157212.40999999997</v>
      </c>
      <c r="E341" s="25">
        <v>14937.44</v>
      </c>
      <c r="F341" s="21">
        <v>0</v>
      </c>
      <c r="G341" s="22">
        <f t="shared" si="5"/>
        <v>142274.96999999997</v>
      </c>
      <c r="H341" s="21">
        <v>0</v>
      </c>
      <c r="I341" s="21">
        <v>0</v>
      </c>
    </row>
    <row r="342" spans="1:9" ht="15" x14ac:dyDescent="0.25">
      <c r="A342" s="24" t="s">
        <v>637</v>
      </c>
      <c r="B342" s="20">
        <v>0</v>
      </c>
      <c r="C342" s="179" t="s">
        <v>4852</v>
      </c>
      <c r="D342" s="25">
        <v>2169010.2999999975</v>
      </c>
      <c r="E342" s="25">
        <v>1769516.9399999992</v>
      </c>
      <c r="F342" s="21">
        <v>0</v>
      </c>
      <c r="G342" s="22">
        <f t="shared" si="5"/>
        <v>399493.35999999824</v>
      </c>
      <c r="H342" s="21">
        <v>0</v>
      </c>
      <c r="I342" s="21">
        <v>0</v>
      </c>
    </row>
    <row r="343" spans="1:9" ht="15" x14ac:dyDescent="0.25">
      <c r="A343" s="24" t="s">
        <v>638</v>
      </c>
      <c r="B343" s="20">
        <v>0</v>
      </c>
      <c r="C343" s="179" t="s">
        <v>4852</v>
      </c>
      <c r="D343" s="25">
        <v>39424.000000000007</v>
      </c>
      <c r="E343" s="25">
        <v>7330.1</v>
      </c>
      <c r="F343" s="21">
        <v>0</v>
      </c>
      <c r="G343" s="22">
        <f t="shared" si="5"/>
        <v>32093.900000000009</v>
      </c>
      <c r="H343" s="21">
        <v>0</v>
      </c>
      <c r="I343" s="21">
        <v>0</v>
      </c>
    </row>
    <row r="344" spans="1:9" ht="15" x14ac:dyDescent="0.25">
      <c r="A344" s="24" t="s">
        <v>639</v>
      </c>
      <c r="B344" s="20">
        <v>0</v>
      </c>
      <c r="C344" s="179" t="s">
        <v>4852</v>
      </c>
      <c r="D344" s="25">
        <v>199763.19999999998</v>
      </c>
      <c r="E344" s="25">
        <v>44753.700000000004</v>
      </c>
      <c r="F344" s="21">
        <v>0</v>
      </c>
      <c r="G344" s="22">
        <f t="shared" si="5"/>
        <v>155009.49999999997</v>
      </c>
      <c r="H344" s="21">
        <v>0</v>
      </c>
      <c r="I344" s="21">
        <v>0</v>
      </c>
    </row>
    <row r="345" spans="1:9" ht="15" x14ac:dyDescent="0.25">
      <c r="A345" s="24" t="s">
        <v>640</v>
      </c>
      <c r="B345" s="20">
        <v>0</v>
      </c>
      <c r="C345" s="179" t="s">
        <v>4852</v>
      </c>
      <c r="D345" s="25">
        <v>135296</v>
      </c>
      <c r="E345" s="25">
        <v>46773.4</v>
      </c>
      <c r="F345" s="21">
        <v>0</v>
      </c>
      <c r="G345" s="22">
        <f t="shared" si="5"/>
        <v>88522.6</v>
      </c>
      <c r="H345" s="21">
        <v>0</v>
      </c>
      <c r="I345" s="21">
        <v>0</v>
      </c>
    </row>
    <row r="346" spans="1:9" ht="15" x14ac:dyDescent="0.25">
      <c r="A346" s="24" t="s">
        <v>641</v>
      </c>
      <c r="B346" s="20">
        <v>0</v>
      </c>
      <c r="C346" s="179" t="s">
        <v>4852</v>
      </c>
      <c r="D346" s="25">
        <v>446926.0400000001</v>
      </c>
      <c r="E346" s="25">
        <v>361007.33</v>
      </c>
      <c r="F346" s="21">
        <v>0</v>
      </c>
      <c r="G346" s="22">
        <f t="shared" si="5"/>
        <v>85918.710000000079</v>
      </c>
      <c r="H346" s="21">
        <v>0</v>
      </c>
      <c r="I346" s="21">
        <v>0</v>
      </c>
    </row>
    <row r="347" spans="1:9" ht="15" x14ac:dyDescent="0.25">
      <c r="A347" s="24" t="s">
        <v>642</v>
      </c>
      <c r="B347" s="20">
        <v>0</v>
      </c>
      <c r="C347" s="179" t="s">
        <v>4852</v>
      </c>
      <c r="D347" s="25">
        <v>154062.72</v>
      </c>
      <c r="E347" s="25">
        <v>8563.4</v>
      </c>
      <c r="F347" s="21">
        <v>0</v>
      </c>
      <c r="G347" s="22">
        <f t="shared" si="5"/>
        <v>145499.32</v>
      </c>
      <c r="H347" s="21">
        <v>0</v>
      </c>
      <c r="I347" s="21">
        <v>0</v>
      </c>
    </row>
    <row r="348" spans="1:9" ht="15" x14ac:dyDescent="0.25">
      <c r="A348" s="24" t="s">
        <v>643</v>
      </c>
      <c r="B348" s="20">
        <v>0</v>
      </c>
      <c r="C348" s="179" t="s">
        <v>4852</v>
      </c>
      <c r="D348" s="25">
        <v>202361.60000000001</v>
      </c>
      <c r="E348" s="25">
        <v>120831.29999999999</v>
      </c>
      <c r="F348" s="21">
        <v>0</v>
      </c>
      <c r="G348" s="22">
        <f t="shared" si="5"/>
        <v>81530.300000000017</v>
      </c>
      <c r="H348" s="21">
        <v>0</v>
      </c>
      <c r="I348" s="21">
        <v>0</v>
      </c>
    </row>
    <row r="349" spans="1:9" ht="15" x14ac:dyDescent="0.25">
      <c r="A349" s="24" t="s">
        <v>644</v>
      </c>
      <c r="B349" s="20">
        <v>0</v>
      </c>
      <c r="C349" s="179" t="s">
        <v>4852</v>
      </c>
      <c r="D349" s="25">
        <v>55663.999999999993</v>
      </c>
      <c r="E349" s="25">
        <v>0</v>
      </c>
      <c r="F349" s="21">
        <v>0</v>
      </c>
      <c r="G349" s="22">
        <f t="shared" si="5"/>
        <v>55663.999999999993</v>
      </c>
      <c r="H349" s="21">
        <v>0</v>
      </c>
      <c r="I349" s="21">
        <v>0</v>
      </c>
    </row>
    <row r="350" spans="1:9" ht="15" x14ac:dyDescent="0.25">
      <c r="A350" s="24" t="s">
        <v>645</v>
      </c>
      <c r="B350" s="20">
        <v>0</v>
      </c>
      <c r="C350" s="179" t="s">
        <v>4852</v>
      </c>
      <c r="D350" s="25">
        <v>100038.39999999998</v>
      </c>
      <c r="E350" s="25">
        <v>43979.600000000006</v>
      </c>
      <c r="F350" s="21">
        <v>0</v>
      </c>
      <c r="G350" s="22">
        <f t="shared" si="5"/>
        <v>56058.799999999974</v>
      </c>
      <c r="H350" s="21">
        <v>0</v>
      </c>
      <c r="I350" s="21">
        <v>0</v>
      </c>
    </row>
    <row r="351" spans="1:9" ht="15" x14ac:dyDescent="0.25">
      <c r="A351" s="24" t="s">
        <v>646</v>
      </c>
      <c r="B351" s="20">
        <v>0</v>
      </c>
      <c r="C351" s="179" t="s">
        <v>4852</v>
      </c>
      <c r="D351" s="25">
        <v>48966.399999999994</v>
      </c>
      <c r="E351" s="25">
        <v>20202</v>
      </c>
      <c r="F351" s="21">
        <v>0</v>
      </c>
      <c r="G351" s="22">
        <f t="shared" si="5"/>
        <v>28764.399999999994</v>
      </c>
      <c r="H351" s="21">
        <v>0</v>
      </c>
      <c r="I351" s="21">
        <v>0</v>
      </c>
    </row>
    <row r="352" spans="1:9" ht="15" x14ac:dyDescent="0.25">
      <c r="A352" s="24" t="s">
        <v>647</v>
      </c>
      <c r="B352" s="20">
        <v>0</v>
      </c>
      <c r="C352" s="179" t="s">
        <v>4852</v>
      </c>
      <c r="D352" s="25">
        <v>53164.959999999999</v>
      </c>
      <c r="E352" s="25">
        <v>5877.8</v>
      </c>
      <c r="F352" s="21">
        <v>0</v>
      </c>
      <c r="G352" s="22">
        <f t="shared" si="5"/>
        <v>47287.159999999996</v>
      </c>
      <c r="H352" s="21">
        <v>0</v>
      </c>
      <c r="I352" s="21">
        <v>0</v>
      </c>
    </row>
    <row r="353" spans="1:9" ht="15" x14ac:dyDescent="0.25">
      <c r="A353" s="24" t="s">
        <v>648</v>
      </c>
      <c r="B353" s="20">
        <v>0</v>
      </c>
      <c r="C353" s="179" t="s">
        <v>4852</v>
      </c>
      <c r="D353" s="25">
        <v>37318.400000000001</v>
      </c>
      <c r="E353" s="25">
        <v>8941.5</v>
      </c>
      <c r="F353" s="21">
        <v>0</v>
      </c>
      <c r="G353" s="22">
        <f t="shared" si="5"/>
        <v>28376.9</v>
      </c>
      <c r="H353" s="21">
        <v>0</v>
      </c>
      <c r="I353" s="21">
        <v>0</v>
      </c>
    </row>
    <row r="354" spans="1:9" ht="15" x14ac:dyDescent="0.25">
      <c r="A354" s="24" t="s">
        <v>649</v>
      </c>
      <c r="B354" s="20">
        <v>0</v>
      </c>
      <c r="C354" s="179" t="s">
        <v>4852</v>
      </c>
      <c r="D354" s="25">
        <v>168044.79999999999</v>
      </c>
      <c r="E354" s="25">
        <v>10844.6</v>
      </c>
      <c r="F354" s="21">
        <v>0</v>
      </c>
      <c r="G354" s="22">
        <f t="shared" si="5"/>
        <v>157200.19999999998</v>
      </c>
      <c r="H354" s="21">
        <v>0</v>
      </c>
      <c r="I354" s="21">
        <v>0</v>
      </c>
    </row>
    <row r="355" spans="1:9" ht="15" x14ac:dyDescent="0.25">
      <c r="A355" s="24" t="s">
        <v>650</v>
      </c>
      <c r="B355" s="20">
        <v>0</v>
      </c>
      <c r="C355" s="179" t="s">
        <v>4852</v>
      </c>
      <c r="D355" s="25">
        <v>117781.70000000001</v>
      </c>
      <c r="E355" s="25">
        <v>45536.6</v>
      </c>
      <c r="F355" s="21">
        <v>0</v>
      </c>
      <c r="G355" s="22">
        <f t="shared" si="5"/>
        <v>72245.100000000006</v>
      </c>
      <c r="H355" s="21">
        <v>0</v>
      </c>
      <c r="I355" s="21">
        <v>0</v>
      </c>
    </row>
    <row r="356" spans="1:9" ht="15" x14ac:dyDescent="0.25">
      <c r="A356" s="24" t="s">
        <v>651</v>
      </c>
      <c r="B356" s="20">
        <v>0</v>
      </c>
      <c r="C356" s="179" t="s">
        <v>4852</v>
      </c>
      <c r="D356" s="25">
        <v>189347.20000000001</v>
      </c>
      <c r="E356" s="25">
        <v>103317.59999999999</v>
      </c>
      <c r="F356" s="21">
        <v>0</v>
      </c>
      <c r="G356" s="22">
        <f t="shared" si="5"/>
        <v>86029.60000000002</v>
      </c>
      <c r="H356" s="21">
        <v>0</v>
      </c>
      <c r="I356" s="21">
        <v>0</v>
      </c>
    </row>
    <row r="357" spans="1:9" ht="15" x14ac:dyDescent="0.25">
      <c r="A357" s="24" t="s">
        <v>652</v>
      </c>
      <c r="B357" s="20">
        <v>0</v>
      </c>
      <c r="C357" s="179" t="s">
        <v>4852</v>
      </c>
      <c r="D357" s="25">
        <v>106691.2</v>
      </c>
      <c r="E357" s="25">
        <v>3336.11</v>
      </c>
      <c r="F357" s="21">
        <v>0</v>
      </c>
      <c r="G357" s="22">
        <f t="shared" si="5"/>
        <v>103355.09</v>
      </c>
      <c r="H357" s="21">
        <v>0</v>
      </c>
      <c r="I357" s="21">
        <v>0</v>
      </c>
    </row>
    <row r="358" spans="1:9" ht="15" x14ac:dyDescent="0.25">
      <c r="A358" s="24" t="s">
        <v>653</v>
      </c>
      <c r="B358" s="20">
        <v>0</v>
      </c>
      <c r="C358" s="179" t="s">
        <v>4852</v>
      </c>
      <c r="D358" s="25">
        <v>120937.60000000001</v>
      </c>
      <c r="E358" s="25">
        <v>37193.699999999997</v>
      </c>
      <c r="F358" s="21">
        <v>0</v>
      </c>
      <c r="G358" s="22">
        <f t="shared" si="5"/>
        <v>83743.900000000009</v>
      </c>
      <c r="H358" s="21">
        <v>0</v>
      </c>
      <c r="I358" s="21">
        <v>0</v>
      </c>
    </row>
    <row r="359" spans="1:9" ht="15" x14ac:dyDescent="0.25">
      <c r="A359" s="24" t="s">
        <v>654</v>
      </c>
      <c r="B359" s="20">
        <v>0</v>
      </c>
      <c r="C359" s="179" t="s">
        <v>4852</v>
      </c>
      <c r="D359" s="25">
        <v>38483.200000000004</v>
      </c>
      <c r="E359" s="25">
        <v>0</v>
      </c>
      <c r="F359" s="21">
        <v>0</v>
      </c>
      <c r="G359" s="22">
        <f t="shared" si="5"/>
        <v>38483.200000000004</v>
      </c>
      <c r="H359" s="21">
        <v>0</v>
      </c>
      <c r="I359" s="21">
        <v>0</v>
      </c>
    </row>
    <row r="360" spans="1:9" ht="15" x14ac:dyDescent="0.25">
      <c r="A360" s="24" t="s">
        <v>655</v>
      </c>
      <c r="B360" s="20">
        <v>0</v>
      </c>
      <c r="C360" s="179" t="s">
        <v>4852</v>
      </c>
      <c r="D360" s="25">
        <v>184105.59999999995</v>
      </c>
      <c r="E360" s="25">
        <v>86916.78</v>
      </c>
      <c r="F360" s="21">
        <v>0</v>
      </c>
      <c r="G360" s="22">
        <f t="shared" si="5"/>
        <v>97188.819999999949</v>
      </c>
      <c r="H360" s="21">
        <v>0</v>
      </c>
      <c r="I360" s="21">
        <v>0</v>
      </c>
    </row>
    <row r="361" spans="1:9" ht="15" x14ac:dyDescent="0.25">
      <c r="A361" s="24" t="s">
        <v>656</v>
      </c>
      <c r="B361" s="20">
        <v>0</v>
      </c>
      <c r="C361" s="179" t="s">
        <v>4852</v>
      </c>
      <c r="D361" s="25">
        <v>56780.800000000003</v>
      </c>
      <c r="E361" s="25">
        <v>28262.300000000003</v>
      </c>
      <c r="F361" s="21">
        <v>0</v>
      </c>
      <c r="G361" s="22">
        <f t="shared" si="5"/>
        <v>28518.5</v>
      </c>
      <c r="H361" s="21">
        <v>0</v>
      </c>
      <c r="I361" s="21">
        <v>0</v>
      </c>
    </row>
    <row r="362" spans="1:9" ht="15" x14ac:dyDescent="0.25">
      <c r="A362" s="24" t="s">
        <v>657</v>
      </c>
      <c r="B362" s="20">
        <v>0</v>
      </c>
      <c r="C362" s="179" t="s">
        <v>4852</v>
      </c>
      <c r="D362" s="25">
        <v>60368</v>
      </c>
      <c r="E362" s="25">
        <v>15104.2</v>
      </c>
      <c r="F362" s="21">
        <v>0</v>
      </c>
      <c r="G362" s="22">
        <f t="shared" si="5"/>
        <v>45263.8</v>
      </c>
      <c r="H362" s="21">
        <v>0</v>
      </c>
      <c r="I362" s="21">
        <v>0</v>
      </c>
    </row>
    <row r="363" spans="1:9" ht="15" x14ac:dyDescent="0.25">
      <c r="A363" s="24" t="s">
        <v>658</v>
      </c>
      <c r="B363" s="20">
        <v>0</v>
      </c>
      <c r="C363" s="179" t="s">
        <v>4852</v>
      </c>
      <c r="D363" s="25">
        <v>45158.400000000001</v>
      </c>
      <c r="E363" s="25">
        <v>27778</v>
      </c>
      <c r="F363" s="21">
        <v>0</v>
      </c>
      <c r="G363" s="22">
        <f t="shared" si="5"/>
        <v>17380.400000000001</v>
      </c>
      <c r="H363" s="21">
        <v>0</v>
      </c>
      <c r="I363" s="21">
        <v>0</v>
      </c>
    </row>
    <row r="364" spans="1:9" ht="15" x14ac:dyDescent="0.25">
      <c r="A364" s="24" t="s">
        <v>659</v>
      </c>
      <c r="B364" s="20">
        <v>0</v>
      </c>
      <c r="C364" s="179" t="s">
        <v>4852</v>
      </c>
      <c r="D364" s="25">
        <v>115290.56000000003</v>
      </c>
      <c r="E364" s="25">
        <v>15732.260000000002</v>
      </c>
      <c r="F364" s="21">
        <v>0</v>
      </c>
      <c r="G364" s="22">
        <f t="shared" si="5"/>
        <v>99558.300000000017</v>
      </c>
      <c r="H364" s="21">
        <v>0</v>
      </c>
      <c r="I364" s="21">
        <v>0</v>
      </c>
    </row>
    <row r="365" spans="1:9" ht="15" x14ac:dyDescent="0.25">
      <c r="A365" s="24" t="s">
        <v>660</v>
      </c>
      <c r="B365" s="20">
        <v>0</v>
      </c>
      <c r="C365" s="179" t="s">
        <v>4852</v>
      </c>
      <c r="D365" s="25">
        <v>43209.600000000006</v>
      </c>
      <c r="E365" s="25">
        <v>27876.400000000001</v>
      </c>
      <c r="F365" s="21">
        <v>0</v>
      </c>
      <c r="G365" s="22">
        <f t="shared" si="5"/>
        <v>15333.200000000004</v>
      </c>
      <c r="H365" s="21">
        <v>0</v>
      </c>
      <c r="I365" s="21">
        <v>0</v>
      </c>
    </row>
    <row r="366" spans="1:9" ht="15" x14ac:dyDescent="0.25">
      <c r="A366" s="24" t="s">
        <v>661</v>
      </c>
      <c r="B366" s="20">
        <v>0</v>
      </c>
      <c r="C366" s="179" t="s">
        <v>4852</v>
      </c>
      <c r="D366" s="25">
        <v>116658.3</v>
      </c>
      <c r="E366" s="25">
        <v>34469</v>
      </c>
      <c r="F366" s="21">
        <v>0</v>
      </c>
      <c r="G366" s="22">
        <f t="shared" si="5"/>
        <v>82189.3</v>
      </c>
      <c r="H366" s="21">
        <v>0</v>
      </c>
      <c r="I366" s="21">
        <v>0</v>
      </c>
    </row>
    <row r="367" spans="1:9" ht="15" x14ac:dyDescent="0.25">
      <c r="A367" s="24" t="s">
        <v>662</v>
      </c>
      <c r="B367" s="20">
        <v>0</v>
      </c>
      <c r="C367" s="179" t="s">
        <v>4852</v>
      </c>
      <c r="D367" s="25">
        <v>65139.199999999997</v>
      </c>
      <c r="E367" s="25">
        <v>0</v>
      </c>
      <c r="F367" s="21">
        <v>0</v>
      </c>
      <c r="G367" s="22">
        <f t="shared" si="5"/>
        <v>65139.199999999997</v>
      </c>
      <c r="H367" s="21">
        <v>0</v>
      </c>
      <c r="I367" s="21">
        <v>0</v>
      </c>
    </row>
    <row r="368" spans="1:9" ht="15" x14ac:dyDescent="0.25">
      <c r="A368" s="24" t="s">
        <v>663</v>
      </c>
      <c r="B368" s="20">
        <v>0</v>
      </c>
      <c r="C368" s="179" t="s">
        <v>4852</v>
      </c>
      <c r="D368" s="25">
        <v>167781.89999999997</v>
      </c>
      <c r="E368" s="25">
        <v>49920.100000000006</v>
      </c>
      <c r="F368" s="21">
        <v>0</v>
      </c>
      <c r="G368" s="22">
        <f t="shared" si="5"/>
        <v>117861.79999999996</v>
      </c>
      <c r="H368" s="21">
        <v>0</v>
      </c>
      <c r="I368" s="21">
        <v>0</v>
      </c>
    </row>
    <row r="369" spans="1:9" ht="15" x14ac:dyDescent="0.25">
      <c r="A369" s="24" t="s">
        <v>664</v>
      </c>
      <c r="B369" s="20">
        <v>0</v>
      </c>
      <c r="C369" s="179" t="s">
        <v>4852</v>
      </c>
      <c r="D369" s="25">
        <v>28963.199999999997</v>
      </c>
      <c r="E369" s="25">
        <v>0</v>
      </c>
      <c r="F369" s="21">
        <v>0</v>
      </c>
      <c r="G369" s="22">
        <f t="shared" si="5"/>
        <v>28963.199999999997</v>
      </c>
      <c r="H369" s="21">
        <v>0</v>
      </c>
      <c r="I369" s="21">
        <v>0</v>
      </c>
    </row>
    <row r="370" spans="1:9" ht="15" x14ac:dyDescent="0.25">
      <c r="A370" s="24" t="s">
        <v>665</v>
      </c>
      <c r="B370" s="20">
        <v>0</v>
      </c>
      <c r="C370" s="179" t="s">
        <v>4852</v>
      </c>
      <c r="D370" s="25">
        <v>174115.20000000001</v>
      </c>
      <c r="E370" s="25">
        <v>28512.1</v>
      </c>
      <c r="F370" s="21">
        <v>0</v>
      </c>
      <c r="G370" s="22">
        <f t="shared" si="5"/>
        <v>145603.1</v>
      </c>
      <c r="H370" s="21">
        <v>0</v>
      </c>
      <c r="I370" s="21">
        <v>0</v>
      </c>
    </row>
    <row r="371" spans="1:9" ht="15" x14ac:dyDescent="0.25">
      <c r="A371" s="24" t="s">
        <v>666</v>
      </c>
      <c r="B371" s="20">
        <v>0</v>
      </c>
      <c r="C371" s="179" t="s">
        <v>4852</v>
      </c>
      <c r="D371" s="25">
        <v>11692.8</v>
      </c>
      <c r="E371" s="25">
        <v>0</v>
      </c>
      <c r="F371" s="21">
        <v>0</v>
      </c>
      <c r="G371" s="22">
        <f t="shared" si="5"/>
        <v>11692.8</v>
      </c>
      <c r="H371" s="21">
        <v>0</v>
      </c>
      <c r="I371" s="21">
        <v>0</v>
      </c>
    </row>
    <row r="372" spans="1:9" ht="15" x14ac:dyDescent="0.25">
      <c r="A372" s="24" t="s">
        <v>667</v>
      </c>
      <c r="B372" s="20">
        <v>0</v>
      </c>
      <c r="C372" s="179" t="s">
        <v>4852</v>
      </c>
      <c r="D372" s="25">
        <v>309754.39999999991</v>
      </c>
      <c r="E372" s="25">
        <v>101450.90000000001</v>
      </c>
      <c r="F372" s="21">
        <v>0</v>
      </c>
      <c r="G372" s="22">
        <f t="shared" si="5"/>
        <v>208303.49999999988</v>
      </c>
      <c r="H372" s="21">
        <v>0</v>
      </c>
      <c r="I372" s="21">
        <v>0</v>
      </c>
    </row>
    <row r="373" spans="1:9" ht="15" x14ac:dyDescent="0.25">
      <c r="A373" s="24" t="s">
        <v>668</v>
      </c>
      <c r="B373" s="20">
        <v>0</v>
      </c>
      <c r="C373" s="179" t="s">
        <v>4852</v>
      </c>
      <c r="D373" s="25">
        <v>166438.03</v>
      </c>
      <c r="E373" s="25">
        <v>114927</v>
      </c>
      <c r="F373" s="21">
        <v>0</v>
      </c>
      <c r="G373" s="22">
        <f t="shared" si="5"/>
        <v>51511.03</v>
      </c>
      <c r="H373" s="21">
        <v>0</v>
      </c>
      <c r="I373" s="21">
        <v>0</v>
      </c>
    </row>
    <row r="374" spans="1:9" ht="15" x14ac:dyDescent="0.25">
      <c r="A374" s="24" t="s">
        <v>669</v>
      </c>
      <c r="B374" s="20">
        <v>0</v>
      </c>
      <c r="C374" s="179" t="s">
        <v>4852</v>
      </c>
      <c r="D374" s="25">
        <v>87427.200000000012</v>
      </c>
      <c r="E374" s="25">
        <v>0</v>
      </c>
      <c r="F374" s="21">
        <v>0</v>
      </c>
      <c r="G374" s="22">
        <f t="shared" si="5"/>
        <v>87427.200000000012</v>
      </c>
      <c r="H374" s="21">
        <v>0</v>
      </c>
      <c r="I374" s="21">
        <v>0</v>
      </c>
    </row>
    <row r="375" spans="1:9" ht="15" x14ac:dyDescent="0.25">
      <c r="A375" s="24" t="s">
        <v>670</v>
      </c>
      <c r="B375" s="20">
        <v>0</v>
      </c>
      <c r="C375" s="179" t="s">
        <v>4852</v>
      </c>
      <c r="D375" s="25">
        <v>27395.200000000001</v>
      </c>
      <c r="E375" s="25">
        <v>0</v>
      </c>
      <c r="F375" s="21">
        <v>0</v>
      </c>
      <c r="G375" s="22">
        <f t="shared" si="5"/>
        <v>27395.200000000001</v>
      </c>
      <c r="H375" s="21">
        <v>0</v>
      </c>
      <c r="I375" s="21">
        <v>0</v>
      </c>
    </row>
    <row r="376" spans="1:9" ht="15" x14ac:dyDescent="0.25">
      <c r="A376" s="24" t="s">
        <v>671</v>
      </c>
      <c r="B376" s="20">
        <v>0</v>
      </c>
      <c r="C376" s="179" t="s">
        <v>4852</v>
      </c>
      <c r="D376" s="25">
        <v>60156.03</v>
      </c>
      <c r="E376" s="25">
        <v>26630.93</v>
      </c>
      <c r="F376" s="21">
        <v>0</v>
      </c>
      <c r="G376" s="22">
        <f t="shared" si="5"/>
        <v>33525.1</v>
      </c>
      <c r="H376" s="21">
        <v>0</v>
      </c>
      <c r="I376" s="21">
        <v>0</v>
      </c>
    </row>
    <row r="377" spans="1:9" ht="15" x14ac:dyDescent="0.25">
      <c r="A377" s="24" t="s">
        <v>672</v>
      </c>
      <c r="B377" s="20">
        <v>0</v>
      </c>
      <c r="C377" s="179" t="s">
        <v>4852</v>
      </c>
      <c r="D377" s="25">
        <v>9542.4</v>
      </c>
      <c r="E377" s="25">
        <v>0</v>
      </c>
      <c r="F377" s="21">
        <v>0</v>
      </c>
      <c r="G377" s="22">
        <f t="shared" si="5"/>
        <v>9542.4</v>
      </c>
      <c r="H377" s="21">
        <v>0</v>
      </c>
      <c r="I377" s="21">
        <v>0</v>
      </c>
    </row>
    <row r="378" spans="1:9" ht="15" x14ac:dyDescent="0.25">
      <c r="A378" s="24" t="s">
        <v>673</v>
      </c>
      <c r="B378" s="20">
        <v>0</v>
      </c>
      <c r="C378" s="179" t="s">
        <v>4852</v>
      </c>
      <c r="D378" s="25">
        <v>77329.279999999999</v>
      </c>
      <c r="E378" s="25">
        <v>15352.2</v>
      </c>
      <c r="F378" s="21">
        <v>0</v>
      </c>
      <c r="G378" s="22">
        <f t="shared" si="5"/>
        <v>61977.08</v>
      </c>
      <c r="H378" s="21">
        <v>0</v>
      </c>
      <c r="I378" s="21">
        <v>0</v>
      </c>
    </row>
    <row r="379" spans="1:9" ht="15" x14ac:dyDescent="0.25">
      <c r="A379" s="24" t="s">
        <v>674</v>
      </c>
      <c r="B379" s="20">
        <v>0</v>
      </c>
      <c r="C379" s="179" t="s">
        <v>4852</v>
      </c>
      <c r="D379" s="25">
        <v>112268.79999999999</v>
      </c>
      <c r="E379" s="25">
        <v>15877.5</v>
      </c>
      <c r="F379" s="21">
        <v>0</v>
      </c>
      <c r="G379" s="22">
        <f t="shared" si="5"/>
        <v>96391.299999999988</v>
      </c>
      <c r="H379" s="21">
        <v>0</v>
      </c>
      <c r="I379" s="21">
        <v>0</v>
      </c>
    </row>
    <row r="380" spans="1:9" ht="15" x14ac:dyDescent="0.25">
      <c r="A380" s="24" t="s">
        <v>675</v>
      </c>
      <c r="B380" s="20">
        <v>0</v>
      </c>
      <c r="C380" s="179" t="s">
        <v>4852</v>
      </c>
      <c r="D380" s="25">
        <v>90563.199999999997</v>
      </c>
      <c r="E380" s="25">
        <v>27575.300000000003</v>
      </c>
      <c r="F380" s="21">
        <v>0</v>
      </c>
      <c r="G380" s="22">
        <f t="shared" si="5"/>
        <v>62987.899999999994</v>
      </c>
      <c r="H380" s="21">
        <v>0</v>
      </c>
      <c r="I380" s="21">
        <v>0</v>
      </c>
    </row>
    <row r="381" spans="1:9" ht="15" x14ac:dyDescent="0.25">
      <c r="A381" s="24" t="s">
        <v>676</v>
      </c>
      <c r="B381" s="20">
        <v>0</v>
      </c>
      <c r="C381" s="179" t="s">
        <v>4852</v>
      </c>
      <c r="D381" s="25">
        <v>33600</v>
      </c>
      <c r="E381" s="25">
        <v>800</v>
      </c>
      <c r="F381" s="21">
        <v>0</v>
      </c>
      <c r="G381" s="22">
        <f t="shared" si="5"/>
        <v>32800</v>
      </c>
      <c r="H381" s="21">
        <v>0</v>
      </c>
      <c r="I381" s="21">
        <v>0</v>
      </c>
    </row>
    <row r="382" spans="1:9" ht="15" x14ac:dyDescent="0.25">
      <c r="A382" s="24" t="s">
        <v>677</v>
      </c>
      <c r="B382" s="20">
        <v>0</v>
      </c>
      <c r="C382" s="179" t="s">
        <v>4852</v>
      </c>
      <c r="D382" s="25">
        <v>233477.44000000003</v>
      </c>
      <c r="E382" s="25">
        <v>131936.90000000002</v>
      </c>
      <c r="F382" s="21">
        <v>0</v>
      </c>
      <c r="G382" s="22">
        <f t="shared" si="5"/>
        <v>101540.54000000001</v>
      </c>
      <c r="H382" s="21">
        <v>0</v>
      </c>
      <c r="I382" s="21">
        <v>0</v>
      </c>
    </row>
    <row r="383" spans="1:9" ht="15" x14ac:dyDescent="0.25">
      <c r="A383" s="24" t="s">
        <v>678</v>
      </c>
      <c r="B383" s="20">
        <v>0</v>
      </c>
      <c r="C383" s="179" t="s">
        <v>4852</v>
      </c>
      <c r="D383" s="25">
        <v>41693.199999999997</v>
      </c>
      <c r="E383" s="25">
        <v>12865</v>
      </c>
      <c r="F383" s="21">
        <v>0</v>
      </c>
      <c r="G383" s="22">
        <f t="shared" si="5"/>
        <v>28828.199999999997</v>
      </c>
      <c r="H383" s="21">
        <v>0</v>
      </c>
      <c r="I383" s="21">
        <v>0</v>
      </c>
    </row>
    <row r="384" spans="1:9" ht="15" x14ac:dyDescent="0.25">
      <c r="A384" s="24" t="s">
        <v>679</v>
      </c>
      <c r="B384" s="20">
        <v>0</v>
      </c>
      <c r="C384" s="179" t="s">
        <v>4852</v>
      </c>
      <c r="D384" s="25">
        <v>1017592.0199999999</v>
      </c>
      <c r="E384" s="25">
        <v>876319.58000000007</v>
      </c>
      <c r="F384" s="21">
        <v>0</v>
      </c>
      <c r="G384" s="22">
        <f t="shared" si="5"/>
        <v>141272.43999999983</v>
      </c>
      <c r="H384" s="21">
        <v>0</v>
      </c>
      <c r="I384" s="21">
        <v>0</v>
      </c>
    </row>
    <row r="385" spans="1:9" ht="15" x14ac:dyDescent="0.25">
      <c r="A385" s="24" t="s">
        <v>680</v>
      </c>
      <c r="B385" s="20">
        <v>0</v>
      </c>
      <c r="C385" s="179" t="s">
        <v>4852</v>
      </c>
      <c r="D385" s="25">
        <v>1149302.07</v>
      </c>
      <c r="E385" s="25">
        <v>942195.66999999981</v>
      </c>
      <c r="F385" s="21">
        <v>0</v>
      </c>
      <c r="G385" s="22">
        <f t="shared" si="5"/>
        <v>207106.40000000026</v>
      </c>
      <c r="H385" s="21">
        <v>0</v>
      </c>
      <c r="I385" s="21">
        <v>0</v>
      </c>
    </row>
    <row r="386" spans="1:9" ht="15" x14ac:dyDescent="0.25">
      <c r="A386" s="24" t="s">
        <v>681</v>
      </c>
      <c r="B386" s="20">
        <v>0</v>
      </c>
      <c r="C386" s="179" t="s">
        <v>4852</v>
      </c>
      <c r="D386" s="25">
        <v>748621.20000000019</v>
      </c>
      <c r="E386" s="25">
        <v>604638.60000000021</v>
      </c>
      <c r="F386" s="21">
        <v>0</v>
      </c>
      <c r="G386" s="22">
        <f t="shared" si="5"/>
        <v>143982.59999999998</v>
      </c>
      <c r="H386" s="21">
        <v>0</v>
      </c>
      <c r="I386" s="21">
        <v>0</v>
      </c>
    </row>
    <row r="387" spans="1:9" ht="15" x14ac:dyDescent="0.25">
      <c r="A387" s="24" t="s">
        <v>682</v>
      </c>
      <c r="B387" s="20">
        <v>0</v>
      </c>
      <c r="C387" s="179" t="s">
        <v>4852</v>
      </c>
      <c r="D387" s="25">
        <v>1080939.9000000001</v>
      </c>
      <c r="E387" s="25">
        <v>949958.10000000009</v>
      </c>
      <c r="F387" s="21">
        <v>0</v>
      </c>
      <c r="G387" s="22">
        <f t="shared" si="5"/>
        <v>130981.80000000005</v>
      </c>
      <c r="H387" s="21">
        <v>0</v>
      </c>
      <c r="I387" s="21">
        <v>0</v>
      </c>
    </row>
    <row r="388" spans="1:9" ht="15" x14ac:dyDescent="0.25">
      <c r="A388" s="24" t="s">
        <v>683</v>
      </c>
      <c r="B388" s="20">
        <v>0</v>
      </c>
      <c r="C388" s="179" t="s">
        <v>4852</v>
      </c>
      <c r="D388" s="25">
        <v>1328524.6799999992</v>
      </c>
      <c r="E388" s="25">
        <v>1128390.8799999994</v>
      </c>
      <c r="F388" s="21">
        <v>0</v>
      </c>
      <c r="G388" s="22">
        <f t="shared" si="5"/>
        <v>200133.79999999981</v>
      </c>
      <c r="H388" s="21">
        <v>0</v>
      </c>
      <c r="I388" s="21">
        <v>0</v>
      </c>
    </row>
    <row r="389" spans="1:9" ht="15" x14ac:dyDescent="0.25">
      <c r="A389" s="24" t="s">
        <v>684</v>
      </c>
      <c r="B389" s="20">
        <v>0</v>
      </c>
      <c r="C389" s="179" t="s">
        <v>4852</v>
      </c>
      <c r="D389" s="25">
        <v>88121.599999999991</v>
      </c>
      <c r="E389" s="25">
        <v>1046.5999999999999</v>
      </c>
      <c r="F389" s="21">
        <v>0</v>
      </c>
      <c r="G389" s="22">
        <f t="shared" si="5"/>
        <v>87074.999999999985</v>
      </c>
      <c r="H389" s="21">
        <v>0</v>
      </c>
      <c r="I389" s="21">
        <v>0</v>
      </c>
    </row>
    <row r="390" spans="1:9" ht="15" x14ac:dyDescent="0.25">
      <c r="A390" s="24" t="s">
        <v>685</v>
      </c>
      <c r="B390" s="20">
        <v>0</v>
      </c>
      <c r="C390" s="179" t="s">
        <v>4852</v>
      </c>
      <c r="D390" s="25">
        <v>1489594.1900000009</v>
      </c>
      <c r="E390" s="25">
        <v>1213541.5500000005</v>
      </c>
      <c r="F390" s="21">
        <v>0</v>
      </c>
      <c r="G390" s="22">
        <f t="shared" ref="G390:G453" si="6">D390-E390</f>
        <v>276052.64000000036</v>
      </c>
      <c r="H390" s="21">
        <v>0</v>
      </c>
      <c r="I390" s="21">
        <v>0</v>
      </c>
    </row>
    <row r="391" spans="1:9" ht="15" x14ac:dyDescent="0.25">
      <c r="A391" s="24" t="s">
        <v>686</v>
      </c>
      <c r="B391" s="20">
        <v>0</v>
      </c>
      <c r="C391" s="179" t="s">
        <v>4852</v>
      </c>
      <c r="D391" s="25">
        <v>1322788.7299999997</v>
      </c>
      <c r="E391" s="25">
        <v>1025886.5</v>
      </c>
      <c r="F391" s="21">
        <v>0</v>
      </c>
      <c r="G391" s="22">
        <f t="shared" si="6"/>
        <v>296902.22999999975</v>
      </c>
      <c r="H391" s="21">
        <v>0</v>
      </c>
      <c r="I391" s="21">
        <v>0</v>
      </c>
    </row>
    <row r="392" spans="1:9" ht="15" x14ac:dyDescent="0.25">
      <c r="A392" s="24" t="s">
        <v>687</v>
      </c>
      <c r="B392" s="20">
        <v>0</v>
      </c>
      <c r="C392" s="179" t="s">
        <v>4852</v>
      </c>
      <c r="D392" s="25">
        <v>839912</v>
      </c>
      <c r="E392" s="25">
        <v>662217.09999999986</v>
      </c>
      <c r="F392" s="21">
        <v>0</v>
      </c>
      <c r="G392" s="22">
        <f t="shared" si="6"/>
        <v>177694.90000000014</v>
      </c>
      <c r="H392" s="21">
        <v>0</v>
      </c>
      <c r="I392" s="21">
        <v>0</v>
      </c>
    </row>
    <row r="393" spans="1:9" ht="15" x14ac:dyDescent="0.25">
      <c r="A393" s="24" t="s">
        <v>688</v>
      </c>
      <c r="B393" s="20">
        <v>0</v>
      </c>
      <c r="C393" s="179" t="s">
        <v>4852</v>
      </c>
      <c r="D393" s="25">
        <v>462691.91999999993</v>
      </c>
      <c r="E393" s="25">
        <v>284276.40000000002</v>
      </c>
      <c r="F393" s="21">
        <v>0</v>
      </c>
      <c r="G393" s="22">
        <f t="shared" si="6"/>
        <v>178415.5199999999</v>
      </c>
      <c r="H393" s="21">
        <v>0</v>
      </c>
      <c r="I393" s="21">
        <v>0</v>
      </c>
    </row>
    <row r="394" spans="1:9" ht="15" x14ac:dyDescent="0.25">
      <c r="A394" s="24" t="s">
        <v>689</v>
      </c>
      <c r="B394" s="20">
        <v>0</v>
      </c>
      <c r="C394" s="179" t="s">
        <v>4852</v>
      </c>
      <c r="D394" s="25">
        <v>821463.93</v>
      </c>
      <c r="E394" s="25">
        <v>612617.90000000014</v>
      </c>
      <c r="F394" s="21">
        <v>0</v>
      </c>
      <c r="G394" s="22">
        <f t="shared" si="6"/>
        <v>208846.02999999991</v>
      </c>
      <c r="H394" s="21">
        <v>0</v>
      </c>
      <c r="I394" s="21">
        <v>0</v>
      </c>
    </row>
    <row r="395" spans="1:9" ht="15" x14ac:dyDescent="0.25">
      <c r="A395" s="24" t="s">
        <v>690</v>
      </c>
      <c r="B395" s="20">
        <v>0</v>
      </c>
      <c r="C395" s="179" t="s">
        <v>4852</v>
      </c>
      <c r="D395" s="25">
        <v>1632128.7999999998</v>
      </c>
      <c r="E395" s="25">
        <v>1387789.8</v>
      </c>
      <c r="F395" s="21">
        <v>0</v>
      </c>
      <c r="G395" s="22">
        <f t="shared" si="6"/>
        <v>244338.99999999977</v>
      </c>
      <c r="H395" s="21">
        <v>0</v>
      </c>
      <c r="I395" s="21">
        <v>0</v>
      </c>
    </row>
    <row r="396" spans="1:9" ht="15" x14ac:dyDescent="0.25">
      <c r="A396" s="24" t="s">
        <v>691</v>
      </c>
      <c r="B396" s="20">
        <v>0</v>
      </c>
      <c r="C396" s="179" t="s">
        <v>4852</v>
      </c>
      <c r="D396" s="25">
        <v>2263217.9300000016</v>
      </c>
      <c r="E396" s="25">
        <v>2001991.8800000006</v>
      </c>
      <c r="F396" s="21">
        <v>0</v>
      </c>
      <c r="G396" s="22">
        <f t="shared" si="6"/>
        <v>261226.05000000098</v>
      </c>
      <c r="H396" s="21">
        <v>0</v>
      </c>
      <c r="I396" s="21">
        <v>0</v>
      </c>
    </row>
    <row r="397" spans="1:9" ht="15" x14ac:dyDescent="0.25">
      <c r="A397" s="24" t="s">
        <v>692</v>
      </c>
      <c r="B397" s="20">
        <v>0</v>
      </c>
      <c r="C397" s="179" t="s">
        <v>4852</v>
      </c>
      <c r="D397" s="25">
        <v>2117928.1499999985</v>
      </c>
      <c r="E397" s="25">
        <v>1666075.6599999997</v>
      </c>
      <c r="F397" s="21">
        <v>0</v>
      </c>
      <c r="G397" s="22">
        <f t="shared" si="6"/>
        <v>451852.48999999883</v>
      </c>
      <c r="H397" s="21">
        <v>0</v>
      </c>
      <c r="I397" s="21">
        <v>0</v>
      </c>
    </row>
    <row r="398" spans="1:9" ht="15" x14ac:dyDescent="0.25">
      <c r="A398" s="24" t="s">
        <v>693</v>
      </c>
      <c r="B398" s="20">
        <v>0</v>
      </c>
      <c r="C398" s="179" t="s">
        <v>4852</v>
      </c>
      <c r="D398" s="25">
        <v>2065752.1000000003</v>
      </c>
      <c r="E398" s="25">
        <v>1767759.8600000015</v>
      </c>
      <c r="F398" s="21">
        <v>0</v>
      </c>
      <c r="G398" s="22">
        <f t="shared" si="6"/>
        <v>297992.23999999883</v>
      </c>
      <c r="H398" s="21">
        <v>0</v>
      </c>
      <c r="I398" s="21">
        <v>0</v>
      </c>
    </row>
    <row r="399" spans="1:9" ht="15" x14ac:dyDescent="0.25">
      <c r="A399" s="24" t="s">
        <v>694</v>
      </c>
      <c r="B399" s="20">
        <v>0</v>
      </c>
      <c r="C399" s="179" t="s">
        <v>4852</v>
      </c>
      <c r="D399" s="25">
        <v>809148.47999999963</v>
      </c>
      <c r="E399" s="25">
        <v>630207.23999999953</v>
      </c>
      <c r="F399" s="21">
        <v>0</v>
      </c>
      <c r="G399" s="22">
        <f t="shared" si="6"/>
        <v>178941.24000000011</v>
      </c>
      <c r="H399" s="21">
        <v>0</v>
      </c>
      <c r="I399" s="21">
        <v>0</v>
      </c>
    </row>
    <row r="400" spans="1:9" ht="15" x14ac:dyDescent="0.25">
      <c r="A400" s="24" t="s">
        <v>695</v>
      </c>
      <c r="B400" s="20">
        <v>0</v>
      </c>
      <c r="C400" s="179" t="s">
        <v>4852</v>
      </c>
      <c r="D400" s="25">
        <v>802556.05</v>
      </c>
      <c r="E400" s="25">
        <v>652367.92000000016</v>
      </c>
      <c r="F400" s="21">
        <v>0</v>
      </c>
      <c r="G400" s="22">
        <f t="shared" si="6"/>
        <v>150188.12999999989</v>
      </c>
      <c r="H400" s="21">
        <v>0</v>
      </c>
      <c r="I400" s="21">
        <v>0</v>
      </c>
    </row>
    <row r="401" spans="1:9" ht="15" x14ac:dyDescent="0.25">
      <c r="A401" s="24" t="s">
        <v>696</v>
      </c>
      <c r="B401" s="20">
        <v>0</v>
      </c>
      <c r="C401" s="179" t="s">
        <v>4852</v>
      </c>
      <c r="D401" s="25">
        <v>934464.46999999974</v>
      </c>
      <c r="E401" s="25">
        <v>713212.9099999998</v>
      </c>
      <c r="F401" s="21">
        <v>0</v>
      </c>
      <c r="G401" s="22">
        <f t="shared" si="6"/>
        <v>221251.55999999994</v>
      </c>
      <c r="H401" s="21">
        <v>0</v>
      </c>
      <c r="I401" s="21">
        <v>0</v>
      </c>
    </row>
    <row r="402" spans="1:9" ht="15" x14ac:dyDescent="0.25">
      <c r="A402" s="24" t="s">
        <v>697</v>
      </c>
      <c r="B402" s="20">
        <v>0</v>
      </c>
      <c r="C402" s="179" t="s">
        <v>4852</v>
      </c>
      <c r="D402" s="25">
        <v>502230.39999999997</v>
      </c>
      <c r="E402" s="25">
        <v>286100.80000000005</v>
      </c>
      <c r="F402" s="21">
        <v>0</v>
      </c>
      <c r="G402" s="22">
        <f t="shared" si="6"/>
        <v>216129.59999999992</v>
      </c>
      <c r="H402" s="21">
        <v>0</v>
      </c>
      <c r="I402" s="21">
        <v>0</v>
      </c>
    </row>
    <row r="403" spans="1:9" ht="15" x14ac:dyDescent="0.25">
      <c r="A403" s="24" t="s">
        <v>698</v>
      </c>
      <c r="B403" s="20">
        <v>0</v>
      </c>
      <c r="C403" s="179" t="s">
        <v>4852</v>
      </c>
      <c r="D403" s="25">
        <v>590110.92000000004</v>
      </c>
      <c r="E403" s="25">
        <v>435049.34000000008</v>
      </c>
      <c r="F403" s="21">
        <v>0</v>
      </c>
      <c r="G403" s="22">
        <f t="shared" si="6"/>
        <v>155061.57999999996</v>
      </c>
      <c r="H403" s="21">
        <v>0</v>
      </c>
      <c r="I403" s="21">
        <v>0</v>
      </c>
    </row>
    <row r="404" spans="1:9" ht="15" x14ac:dyDescent="0.25">
      <c r="A404" s="24" t="s">
        <v>699</v>
      </c>
      <c r="B404" s="20">
        <v>0</v>
      </c>
      <c r="C404" s="179" t="s">
        <v>4852</v>
      </c>
      <c r="D404" s="25">
        <v>902116.43000000028</v>
      </c>
      <c r="E404" s="25">
        <v>671927.02999999991</v>
      </c>
      <c r="F404" s="21">
        <v>0</v>
      </c>
      <c r="G404" s="22">
        <f t="shared" si="6"/>
        <v>230189.40000000037</v>
      </c>
      <c r="H404" s="21">
        <v>0</v>
      </c>
      <c r="I404" s="21">
        <v>0</v>
      </c>
    </row>
    <row r="405" spans="1:9" ht="15" x14ac:dyDescent="0.25">
      <c r="A405" s="24" t="s">
        <v>700</v>
      </c>
      <c r="B405" s="20">
        <v>0</v>
      </c>
      <c r="C405" s="179" t="s">
        <v>4852</v>
      </c>
      <c r="D405" s="25">
        <v>1453444.1600000001</v>
      </c>
      <c r="E405" s="25">
        <v>1064953.3700000001</v>
      </c>
      <c r="F405" s="21">
        <v>0</v>
      </c>
      <c r="G405" s="22">
        <f t="shared" si="6"/>
        <v>388490.79000000004</v>
      </c>
      <c r="H405" s="21">
        <v>0</v>
      </c>
      <c r="I405" s="21">
        <v>0</v>
      </c>
    </row>
    <row r="406" spans="1:9" ht="15" x14ac:dyDescent="0.25">
      <c r="A406" s="24" t="s">
        <v>701</v>
      </c>
      <c r="B406" s="20">
        <v>0</v>
      </c>
      <c r="C406" s="179" t="s">
        <v>4852</v>
      </c>
      <c r="D406" s="25">
        <v>917949.27000000025</v>
      </c>
      <c r="E406" s="25">
        <v>679141.17000000039</v>
      </c>
      <c r="F406" s="21">
        <v>0</v>
      </c>
      <c r="G406" s="22">
        <f t="shared" si="6"/>
        <v>238808.09999999986</v>
      </c>
      <c r="H406" s="21">
        <v>0</v>
      </c>
      <c r="I406" s="21">
        <v>0</v>
      </c>
    </row>
    <row r="407" spans="1:9" ht="15" x14ac:dyDescent="0.25">
      <c r="A407" s="24" t="s">
        <v>702</v>
      </c>
      <c r="B407" s="20">
        <v>0</v>
      </c>
      <c r="C407" s="179" t="s">
        <v>4852</v>
      </c>
      <c r="D407" s="25">
        <v>1619766.9200000004</v>
      </c>
      <c r="E407" s="25">
        <v>1369286.11</v>
      </c>
      <c r="F407" s="21">
        <v>0</v>
      </c>
      <c r="G407" s="22">
        <f t="shared" si="6"/>
        <v>250480.81000000029</v>
      </c>
      <c r="H407" s="21">
        <v>0</v>
      </c>
      <c r="I407" s="21">
        <v>0</v>
      </c>
    </row>
    <row r="408" spans="1:9" ht="15" x14ac:dyDescent="0.25">
      <c r="A408" s="24" t="s">
        <v>703</v>
      </c>
      <c r="B408" s="20">
        <v>0</v>
      </c>
      <c r="C408" s="179" t="s">
        <v>4852</v>
      </c>
      <c r="D408" s="25">
        <v>1249558.4000000001</v>
      </c>
      <c r="E408" s="25">
        <v>609022.60000000009</v>
      </c>
      <c r="F408" s="21">
        <v>0</v>
      </c>
      <c r="G408" s="22">
        <f t="shared" si="6"/>
        <v>640535.80000000005</v>
      </c>
      <c r="H408" s="21">
        <v>0</v>
      </c>
      <c r="I408" s="21">
        <v>0</v>
      </c>
    </row>
    <row r="409" spans="1:9" ht="15" x14ac:dyDescent="0.25">
      <c r="A409" s="24" t="s">
        <v>704</v>
      </c>
      <c r="B409" s="20">
        <v>0</v>
      </c>
      <c r="C409" s="179" t="s">
        <v>4852</v>
      </c>
      <c r="D409" s="25">
        <v>2165555.1999999997</v>
      </c>
      <c r="E409" s="25">
        <v>1147939.9000000001</v>
      </c>
      <c r="F409" s="21">
        <v>0</v>
      </c>
      <c r="G409" s="22">
        <f t="shared" si="6"/>
        <v>1017615.2999999996</v>
      </c>
      <c r="H409" s="21">
        <v>0</v>
      </c>
      <c r="I409" s="21">
        <v>0</v>
      </c>
    </row>
    <row r="410" spans="1:9" ht="15" x14ac:dyDescent="0.25">
      <c r="A410" s="24" t="s">
        <v>705</v>
      </c>
      <c r="B410" s="20">
        <v>0</v>
      </c>
      <c r="C410" s="179" t="s">
        <v>4852</v>
      </c>
      <c r="D410" s="25">
        <v>1056550.6999999997</v>
      </c>
      <c r="E410" s="25">
        <v>827823.84</v>
      </c>
      <c r="F410" s="21">
        <v>0</v>
      </c>
      <c r="G410" s="22">
        <f t="shared" si="6"/>
        <v>228726.85999999975</v>
      </c>
      <c r="H410" s="21">
        <v>0</v>
      </c>
      <c r="I410" s="21">
        <v>0</v>
      </c>
    </row>
    <row r="411" spans="1:9" ht="15" x14ac:dyDescent="0.25">
      <c r="A411" s="24" t="s">
        <v>706</v>
      </c>
      <c r="B411" s="20">
        <v>0</v>
      </c>
      <c r="C411" s="179" t="s">
        <v>4852</v>
      </c>
      <c r="D411" s="25">
        <v>1619561.5999999996</v>
      </c>
      <c r="E411" s="25">
        <v>1198299.5600000003</v>
      </c>
      <c r="F411" s="21">
        <v>0</v>
      </c>
      <c r="G411" s="22">
        <f t="shared" si="6"/>
        <v>421262.03999999934</v>
      </c>
      <c r="H411" s="21">
        <v>0</v>
      </c>
      <c r="I411" s="21">
        <v>0</v>
      </c>
    </row>
    <row r="412" spans="1:9" ht="15" x14ac:dyDescent="0.25">
      <c r="A412" s="24" t="s">
        <v>707</v>
      </c>
      <c r="B412" s="20">
        <v>0</v>
      </c>
      <c r="C412" s="179" t="s">
        <v>4852</v>
      </c>
      <c r="D412" s="25">
        <v>871897.60000000009</v>
      </c>
      <c r="E412" s="25">
        <v>727975.8</v>
      </c>
      <c r="F412" s="21">
        <v>0</v>
      </c>
      <c r="G412" s="22">
        <f t="shared" si="6"/>
        <v>143921.80000000005</v>
      </c>
      <c r="H412" s="21">
        <v>0</v>
      </c>
      <c r="I412" s="21">
        <v>0</v>
      </c>
    </row>
    <row r="413" spans="1:9" ht="15" x14ac:dyDescent="0.25">
      <c r="A413" s="24" t="s">
        <v>708</v>
      </c>
      <c r="B413" s="20">
        <v>0</v>
      </c>
      <c r="C413" s="179" t="s">
        <v>4852</v>
      </c>
      <c r="D413" s="25">
        <v>671619.19999999984</v>
      </c>
      <c r="E413" s="25">
        <v>484364</v>
      </c>
      <c r="F413" s="21">
        <v>0</v>
      </c>
      <c r="G413" s="22">
        <f t="shared" si="6"/>
        <v>187255.19999999984</v>
      </c>
      <c r="H413" s="21">
        <v>0</v>
      </c>
      <c r="I413" s="21">
        <v>0</v>
      </c>
    </row>
    <row r="414" spans="1:9" ht="15" x14ac:dyDescent="0.25">
      <c r="A414" s="24" t="s">
        <v>709</v>
      </c>
      <c r="B414" s="20">
        <v>0</v>
      </c>
      <c r="C414" s="179" t="s">
        <v>4852</v>
      </c>
      <c r="D414" s="25">
        <v>692272</v>
      </c>
      <c r="E414" s="25">
        <v>92286.61</v>
      </c>
      <c r="F414" s="21">
        <v>0</v>
      </c>
      <c r="G414" s="22">
        <f t="shared" si="6"/>
        <v>599985.39</v>
      </c>
      <c r="H414" s="21">
        <v>0</v>
      </c>
      <c r="I414" s="21">
        <v>0</v>
      </c>
    </row>
    <row r="415" spans="1:9" ht="15" x14ac:dyDescent="0.25">
      <c r="A415" s="24" t="s">
        <v>710</v>
      </c>
      <c r="B415" s="20">
        <v>0</v>
      </c>
      <c r="C415" s="179" t="s">
        <v>4852</v>
      </c>
      <c r="D415" s="25">
        <v>696886.39999999991</v>
      </c>
      <c r="E415" s="25">
        <v>13333.4</v>
      </c>
      <c r="F415" s="21">
        <v>0</v>
      </c>
      <c r="G415" s="22">
        <f t="shared" si="6"/>
        <v>683552.99999999988</v>
      </c>
      <c r="H415" s="21">
        <v>0</v>
      </c>
      <c r="I415" s="21">
        <v>0</v>
      </c>
    </row>
    <row r="416" spans="1:9" ht="15" x14ac:dyDescent="0.25">
      <c r="A416" s="24" t="s">
        <v>711</v>
      </c>
      <c r="B416" s="20">
        <v>0</v>
      </c>
      <c r="C416" s="179" t="s">
        <v>4852</v>
      </c>
      <c r="D416" s="25">
        <v>866252.80000000016</v>
      </c>
      <c r="E416" s="25">
        <v>688966.12000000023</v>
      </c>
      <c r="F416" s="21">
        <v>0</v>
      </c>
      <c r="G416" s="22">
        <f t="shared" si="6"/>
        <v>177286.67999999993</v>
      </c>
      <c r="H416" s="21">
        <v>0</v>
      </c>
      <c r="I416" s="21">
        <v>0</v>
      </c>
    </row>
    <row r="417" spans="1:9" ht="15" x14ac:dyDescent="0.25">
      <c r="A417" s="24" t="s">
        <v>712</v>
      </c>
      <c r="B417" s="20">
        <v>0</v>
      </c>
      <c r="C417" s="179" t="s">
        <v>4852</v>
      </c>
      <c r="D417" s="25">
        <v>583464.77999999991</v>
      </c>
      <c r="E417" s="25">
        <v>457293.33</v>
      </c>
      <c r="F417" s="21">
        <v>0</v>
      </c>
      <c r="G417" s="22">
        <f t="shared" si="6"/>
        <v>126171.4499999999</v>
      </c>
      <c r="H417" s="21">
        <v>0</v>
      </c>
      <c r="I417" s="21">
        <v>0</v>
      </c>
    </row>
    <row r="418" spans="1:9" ht="15" x14ac:dyDescent="0.25">
      <c r="A418" s="24" t="s">
        <v>713</v>
      </c>
      <c r="B418" s="20">
        <v>0</v>
      </c>
      <c r="C418" s="179" t="s">
        <v>4852</v>
      </c>
      <c r="D418" s="25">
        <v>1298047.6400000004</v>
      </c>
      <c r="E418" s="25">
        <v>745753.38000000035</v>
      </c>
      <c r="F418" s="21">
        <v>0</v>
      </c>
      <c r="G418" s="22">
        <f t="shared" si="6"/>
        <v>552294.26</v>
      </c>
      <c r="H418" s="21">
        <v>0</v>
      </c>
      <c r="I418" s="21">
        <v>0</v>
      </c>
    </row>
    <row r="419" spans="1:9" ht="15" x14ac:dyDescent="0.25">
      <c r="A419" s="24" t="s">
        <v>714</v>
      </c>
      <c r="B419" s="20">
        <v>0</v>
      </c>
      <c r="C419" s="179" t="s">
        <v>4852</v>
      </c>
      <c r="D419" s="25">
        <v>1242729.5999999994</v>
      </c>
      <c r="E419" s="25">
        <v>954847.36999999976</v>
      </c>
      <c r="F419" s="21">
        <v>0</v>
      </c>
      <c r="G419" s="22">
        <f t="shared" si="6"/>
        <v>287882.22999999963</v>
      </c>
      <c r="H419" s="21">
        <v>0</v>
      </c>
      <c r="I419" s="21">
        <v>0</v>
      </c>
    </row>
    <row r="420" spans="1:9" ht="15" x14ac:dyDescent="0.25">
      <c r="A420" s="24" t="s">
        <v>715</v>
      </c>
      <c r="B420" s="20">
        <v>0</v>
      </c>
      <c r="C420" s="179" t="s">
        <v>4852</v>
      </c>
      <c r="D420" s="25">
        <v>1343978.3199999994</v>
      </c>
      <c r="E420" s="25">
        <v>1163289.76</v>
      </c>
      <c r="F420" s="21">
        <v>0</v>
      </c>
      <c r="G420" s="22">
        <f t="shared" si="6"/>
        <v>180688.55999999936</v>
      </c>
      <c r="H420" s="21">
        <v>0</v>
      </c>
      <c r="I420" s="21">
        <v>0</v>
      </c>
    </row>
    <row r="421" spans="1:9" ht="15" x14ac:dyDescent="0.25">
      <c r="A421" s="24" t="s">
        <v>716</v>
      </c>
      <c r="B421" s="20">
        <v>0</v>
      </c>
      <c r="C421" s="179" t="s">
        <v>4852</v>
      </c>
      <c r="D421" s="25">
        <v>1068330.8</v>
      </c>
      <c r="E421" s="25">
        <v>716057.39999999991</v>
      </c>
      <c r="F421" s="21">
        <v>0</v>
      </c>
      <c r="G421" s="22">
        <f t="shared" si="6"/>
        <v>352273.40000000014</v>
      </c>
      <c r="H421" s="21">
        <v>0</v>
      </c>
      <c r="I421" s="21">
        <v>0</v>
      </c>
    </row>
    <row r="422" spans="1:9" ht="15" x14ac:dyDescent="0.25">
      <c r="A422" s="24" t="s">
        <v>717</v>
      </c>
      <c r="B422" s="20">
        <v>0</v>
      </c>
      <c r="C422" s="179" t="s">
        <v>4852</v>
      </c>
      <c r="D422" s="25">
        <v>1867796.64</v>
      </c>
      <c r="E422" s="25">
        <v>916928.25999999989</v>
      </c>
      <c r="F422" s="21">
        <v>0</v>
      </c>
      <c r="G422" s="22">
        <f t="shared" si="6"/>
        <v>950868.38</v>
      </c>
      <c r="H422" s="21">
        <v>0</v>
      </c>
      <c r="I422" s="21">
        <v>0</v>
      </c>
    </row>
    <row r="423" spans="1:9" ht="15" x14ac:dyDescent="0.25">
      <c r="A423" s="24" t="s">
        <v>718</v>
      </c>
      <c r="B423" s="20">
        <v>0</v>
      </c>
      <c r="C423" s="179" t="s">
        <v>4852</v>
      </c>
      <c r="D423" s="25">
        <v>433583.24</v>
      </c>
      <c r="E423" s="25">
        <v>380016.65</v>
      </c>
      <c r="F423" s="21">
        <v>0</v>
      </c>
      <c r="G423" s="22">
        <f t="shared" si="6"/>
        <v>53566.589999999967</v>
      </c>
      <c r="H423" s="21">
        <v>0</v>
      </c>
      <c r="I423" s="21">
        <v>0</v>
      </c>
    </row>
    <row r="424" spans="1:9" ht="15" x14ac:dyDescent="0.25">
      <c r="A424" s="24" t="s">
        <v>719</v>
      </c>
      <c r="B424" s="20">
        <v>0</v>
      </c>
      <c r="C424" s="179" t="s">
        <v>4852</v>
      </c>
      <c r="D424" s="25">
        <v>1567771.9999999998</v>
      </c>
      <c r="E424" s="25">
        <v>1121762.5400000005</v>
      </c>
      <c r="F424" s="21">
        <v>0</v>
      </c>
      <c r="G424" s="22">
        <f t="shared" si="6"/>
        <v>446009.45999999926</v>
      </c>
      <c r="H424" s="21">
        <v>0</v>
      </c>
      <c r="I424" s="21">
        <v>0</v>
      </c>
    </row>
    <row r="425" spans="1:9" ht="15" x14ac:dyDescent="0.25">
      <c r="A425" s="24" t="s">
        <v>720</v>
      </c>
      <c r="B425" s="20">
        <v>0</v>
      </c>
      <c r="C425" s="179" t="s">
        <v>4852</v>
      </c>
      <c r="D425" s="25">
        <v>1624144.7099999997</v>
      </c>
      <c r="E425" s="25">
        <v>1020652.6100000001</v>
      </c>
      <c r="F425" s="21">
        <v>0</v>
      </c>
      <c r="G425" s="22">
        <f t="shared" si="6"/>
        <v>603492.09999999963</v>
      </c>
      <c r="H425" s="21">
        <v>0</v>
      </c>
      <c r="I425" s="21">
        <v>0</v>
      </c>
    </row>
    <row r="426" spans="1:9" ht="15" x14ac:dyDescent="0.25">
      <c r="A426" s="24" t="s">
        <v>721</v>
      </c>
      <c r="B426" s="20">
        <v>0</v>
      </c>
      <c r="C426" s="179" t="s">
        <v>4852</v>
      </c>
      <c r="D426" s="25">
        <v>1021776.4</v>
      </c>
      <c r="E426" s="25">
        <v>674421.2</v>
      </c>
      <c r="F426" s="21">
        <v>0</v>
      </c>
      <c r="G426" s="22">
        <f t="shared" si="6"/>
        <v>347355.20000000007</v>
      </c>
      <c r="H426" s="21">
        <v>0</v>
      </c>
      <c r="I426" s="21">
        <v>0</v>
      </c>
    </row>
    <row r="427" spans="1:9" ht="15" x14ac:dyDescent="0.25">
      <c r="A427" s="24" t="s">
        <v>722</v>
      </c>
      <c r="B427" s="20">
        <v>0</v>
      </c>
      <c r="C427" s="179" t="s">
        <v>4852</v>
      </c>
      <c r="D427" s="25">
        <v>1109479.9999999995</v>
      </c>
      <c r="E427" s="25">
        <v>737441.4</v>
      </c>
      <c r="F427" s="21">
        <v>0</v>
      </c>
      <c r="G427" s="22">
        <f t="shared" si="6"/>
        <v>372038.59999999951</v>
      </c>
      <c r="H427" s="21">
        <v>0</v>
      </c>
      <c r="I427" s="21">
        <v>0</v>
      </c>
    </row>
    <row r="428" spans="1:9" ht="15" x14ac:dyDescent="0.25">
      <c r="A428" s="24" t="s">
        <v>723</v>
      </c>
      <c r="B428" s="20">
        <v>0</v>
      </c>
      <c r="C428" s="179" t="s">
        <v>4852</v>
      </c>
      <c r="D428" s="25">
        <v>153417.59999999998</v>
      </c>
      <c r="E428" s="25">
        <v>34492</v>
      </c>
      <c r="F428" s="21">
        <v>0</v>
      </c>
      <c r="G428" s="22">
        <f t="shared" si="6"/>
        <v>118925.59999999998</v>
      </c>
      <c r="H428" s="21">
        <v>0</v>
      </c>
      <c r="I428" s="21">
        <v>0</v>
      </c>
    </row>
    <row r="429" spans="1:9" ht="15" x14ac:dyDescent="0.25">
      <c r="A429" s="24" t="s">
        <v>724</v>
      </c>
      <c r="B429" s="20">
        <v>0</v>
      </c>
      <c r="C429" s="179" t="s">
        <v>4852</v>
      </c>
      <c r="D429" s="25">
        <v>1021027.9999999999</v>
      </c>
      <c r="E429" s="25">
        <v>488874.41</v>
      </c>
      <c r="F429" s="21">
        <v>0</v>
      </c>
      <c r="G429" s="22">
        <f t="shared" si="6"/>
        <v>532153.58999999985</v>
      </c>
      <c r="H429" s="21">
        <v>0</v>
      </c>
      <c r="I429" s="21">
        <v>0</v>
      </c>
    </row>
    <row r="430" spans="1:9" ht="15" x14ac:dyDescent="0.25">
      <c r="A430" s="24" t="s">
        <v>725</v>
      </c>
      <c r="B430" s="20">
        <v>0</v>
      </c>
      <c r="C430" s="179" t="s">
        <v>4852</v>
      </c>
      <c r="D430" s="25">
        <v>982183.74000000011</v>
      </c>
      <c r="E430" s="25">
        <v>554703.99999999988</v>
      </c>
      <c r="F430" s="21">
        <v>0</v>
      </c>
      <c r="G430" s="22">
        <f t="shared" si="6"/>
        <v>427479.74000000022</v>
      </c>
      <c r="H430" s="21">
        <v>0</v>
      </c>
      <c r="I430" s="21">
        <v>0</v>
      </c>
    </row>
    <row r="431" spans="1:9" ht="15" x14ac:dyDescent="0.25">
      <c r="A431" s="24" t="s">
        <v>726</v>
      </c>
      <c r="B431" s="20">
        <v>0</v>
      </c>
      <c r="C431" s="179" t="s">
        <v>4852</v>
      </c>
      <c r="D431" s="25">
        <v>710371</v>
      </c>
      <c r="E431" s="25">
        <v>404291.5</v>
      </c>
      <c r="F431" s="21">
        <v>0</v>
      </c>
      <c r="G431" s="22">
        <f t="shared" si="6"/>
        <v>306079.5</v>
      </c>
      <c r="H431" s="21">
        <v>0</v>
      </c>
      <c r="I431" s="21">
        <v>0</v>
      </c>
    </row>
    <row r="432" spans="1:9" ht="15" x14ac:dyDescent="0.25">
      <c r="A432" s="24" t="s">
        <v>727</v>
      </c>
      <c r="B432" s="20">
        <v>0</v>
      </c>
      <c r="C432" s="179" t="s">
        <v>4852</v>
      </c>
      <c r="D432" s="25">
        <v>1701008.5199999998</v>
      </c>
      <c r="E432" s="25">
        <v>1045820.8199999994</v>
      </c>
      <c r="F432" s="21">
        <v>0</v>
      </c>
      <c r="G432" s="22">
        <f t="shared" si="6"/>
        <v>655187.70000000042</v>
      </c>
      <c r="H432" s="21">
        <v>0</v>
      </c>
      <c r="I432" s="21">
        <v>0</v>
      </c>
    </row>
    <row r="433" spans="1:9" ht="15" x14ac:dyDescent="0.25">
      <c r="A433" s="24" t="s">
        <v>728</v>
      </c>
      <c r="B433" s="20">
        <v>0</v>
      </c>
      <c r="C433" s="179" t="s">
        <v>4852</v>
      </c>
      <c r="D433" s="25">
        <v>1579672.2099999993</v>
      </c>
      <c r="E433" s="25">
        <v>923662.92</v>
      </c>
      <c r="F433" s="21">
        <v>0</v>
      </c>
      <c r="G433" s="22">
        <f t="shared" si="6"/>
        <v>656009.28999999922</v>
      </c>
      <c r="H433" s="21">
        <v>0</v>
      </c>
      <c r="I433" s="21">
        <v>0</v>
      </c>
    </row>
    <row r="434" spans="1:9" ht="15" x14ac:dyDescent="0.25">
      <c r="A434" s="24" t="s">
        <v>729</v>
      </c>
      <c r="B434" s="20">
        <v>0</v>
      </c>
      <c r="C434" s="179" t="s">
        <v>4852</v>
      </c>
      <c r="D434" s="25">
        <v>1079902.7999999996</v>
      </c>
      <c r="E434" s="25">
        <v>732800.40000000014</v>
      </c>
      <c r="F434" s="21">
        <v>0</v>
      </c>
      <c r="G434" s="22">
        <f t="shared" si="6"/>
        <v>347102.39999999944</v>
      </c>
      <c r="H434" s="21">
        <v>0</v>
      </c>
      <c r="I434" s="21">
        <v>0</v>
      </c>
    </row>
    <row r="435" spans="1:9" ht="15" x14ac:dyDescent="0.25">
      <c r="A435" s="24" t="s">
        <v>730</v>
      </c>
      <c r="B435" s="20">
        <v>0</v>
      </c>
      <c r="C435" s="179" t="s">
        <v>4852</v>
      </c>
      <c r="D435" s="25">
        <v>1068425.5999999996</v>
      </c>
      <c r="E435" s="25">
        <v>642284.08000000007</v>
      </c>
      <c r="F435" s="21">
        <v>0</v>
      </c>
      <c r="G435" s="22">
        <f t="shared" si="6"/>
        <v>426141.51999999955</v>
      </c>
      <c r="H435" s="21">
        <v>0</v>
      </c>
      <c r="I435" s="21">
        <v>0</v>
      </c>
    </row>
    <row r="436" spans="1:9" ht="15" x14ac:dyDescent="0.25">
      <c r="A436" s="24" t="s">
        <v>731</v>
      </c>
      <c r="B436" s="20">
        <v>0</v>
      </c>
      <c r="C436" s="179" t="s">
        <v>4852</v>
      </c>
      <c r="D436" s="25">
        <v>33331.199999999997</v>
      </c>
      <c r="E436" s="25">
        <v>21945</v>
      </c>
      <c r="F436" s="21">
        <v>0</v>
      </c>
      <c r="G436" s="22">
        <f t="shared" si="6"/>
        <v>11386.199999999997</v>
      </c>
      <c r="H436" s="21">
        <v>0</v>
      </c>
      <c r="I436" s="21">
        <v>0</v>
      </c>
    </row>
    <row r="437" spans="1:9" ht="15" x14ac:dyDescent="0.25">
      <c r="A437" s="24" t="s">
        <v>732</v>
      </c>
      <c r="B437" s="20">
        <v>0</v>
      </c>
      <c r="C437" s="179" t="s">
        <v>4852</v>
      </c>
      <c r="D437" s="25">
        <v>1616872.1299999992</v>
      </c>
      <c r="E437" s="25">
        <v>1371183.3599999996</v>
      </c>
      <c r="F437" s="21">
        <v>0</v>
      </c>
      <c r="G437" s="22">
        <f t="shared" si="6"/>
        <v>245688.76999999955</v>
      </c>
      <c r="H437" s="21">
        <v>0</v>
      </c>
      <c r="I437" s="21">
        <v>0</v>
      </c>
    </row>
    <row r="438" spans="1:9" ht="15" x14ac:dyDescent="0.25">
      <c r="A438" s="24" t="s">
        <v>733</v>
      </c>
      <c r="B438" s="20">
        <v>0</v>
      </c>
      <c r="C438" s="179" t="s">
        <v>4852</v>
      </c>
      <c r="D438" s="25">
        <v>1920794.139999999</v>
      </c>
      <c r="E438" s="25">
        <v>1623005.1399999987</v>
      </c>
      <c r="F438" s="21">
        <v>0</v>
      </c>
      <c r="G438" s="22">
        <f t="shared" si="6"/>
        <v>297789.00000000023</v>
      </c>
      <c r="H438" s="21">
        <v>0</v>
      </c>
      <c r="I438" s="21">
        <v>0</v>
      </c>
    </row>
    <row r="439" spans="1:9" ht="15" x14ac:dyDescent="0.25">
      <c r="A439" s="24" t="s">
        <v>734</v>
      </c>
      <c r="B439" s="20">
        <v>0</v>
      </c>
      <c r="C439" s="179" t="s">
        <v>4852</v>
      </c>
      <c r="D439" s="25">
        <v>1696533.4400000002</v>
      </c>
      <c r="E439" s="25">
        <v>1155256.8500000003</v>
      </c>
      <c r="F439" s="21">
        <v>0</v>
      </c>
      <c r="G439" s="22">
        <f t="shared" si="6"/>
        <v>541276.58999999985</v>
      </c>
      <c r="H439" s="21">
        <v>0</v>
      </c>
      <c r="I439" s="21">
        <v>0</v>
      </c>
    </row>
    <row r="440" spans="1:9" ht="15" x14ac:dyDescent="0.25">
      <c r="A440" s="24" t="s">
        <v>735</v>
      </c>
      <c r="B440" s="20">
        <v>0</v>
      </c>
      <c r="C440" s="179" t="s">
        <v>4852</v>
      </c>
      <c r="D440" s="25">
        <v>700139.3</v>
      </c>
      <c r="E440" s="25">
        <v>568290.11999999988</v>
      </c>
      <c r="F440" s="21">
        <v>0</v>
      </c>
      <c r="G440" s="22">
        <f t="shared" si="6"/>
        <v>131849.18000000017</v>
      </c>
      <c r="H440" s="21">
        <v>0</v>
      </c>
      <c r="I440" s="21">
        <v>0</v>
      </c>
    </row>
    <row r="441" spans="1:9" ht="15" x14ac:dyDescent="0.25">
      <c r="A441" s="24" t="s">
        <v>736</v>
      </c>
      <c r="B441" s="20">
        <v>0</v>
      </c>
      <c r="C441" s="179" t="s">
        <v>4852</v>
      </c>
      <c r="D441" s="25">
        <v>1603135.1600000001</v>
      </c>
      <c r="E441" s="25">
        <v>1345339.85</v>
      </c>
      <c r="F441" s="21">
        <v>0</v>
      </c>
      <c r="G441" s="22">
        <f t="shared" si="6"/>
        <v>257795.31000000006</v>
      </c>
      <c r="H441" s="21">
        <v>0</v>
      </c>
      <c r="I441" s="21">
        <v>0</v>
      </c>
    </row>
    <row r="442" spans="1:9" ht="15" x14ac:dyDescent="0.25">
      <c r="A442" s="24" t="s">
        <v>737</v>
      </c>
      <c r="B442" s="20">
        <v>0</v>
      </c>
      <c r="C442" s="179" t="s">
        <v>4852</v>
      </c>
      <c r="D442" s="25">
        <v>1162579.4699999997</v>
      </c>
      <c r="E442" s="25">
        <v>949659.33999999985</v>
      </c>
      <c r="F442" s="21">
        <v>0</v>
      </c>
      <c r="G442" s="22">
        <f t="shared" si="6"/>
        <v>212920.12999999989</v>
      </c>
      <c r="H442" s="21">
        <v>0</v>
      </c>
      <c r="I442" s="21">
        <v>0</v>
      </c>
    </row>
    <row r="443" spans="1:9" ht="15" x14ac:dyDescent="0.25">
      <c r="A443" s="24" t="s">
        <v>738</v>
      </c>
      <c r="B443" s="20">
        <v>0</v>
      </c>
      <c r="C443" s="179" t="s">
        <v>4852</v>
      </c>
      <c r="D443" s="25">
        <v>1183264.4500000009</v>
      </c>
      <c r="E443" s="25">
        <v>804343.26000000024</v>
      </c>
      <c r="F443" s="21">
        <v>0</v>
      </c>
      <c r="G443" s="22">
        <f t="shared" si="6"/>
        <v>378921.19000000064</v>
      </c>
      <c r="H443" s="21">
        <v>0</v>
      </c>
      <c r="I443" s="21">
        <v>0</v>
      </c>
    </row>
    <row r="444" spans="1:9" ht="15" x14ac:dyDescent="0.25">
      <c r="A444" s="24" t="s">
        <v>739</v>
      </c>
      <c r="B444" s="20">
        <v>0</v>
      </c>
      <c r="C444" s="179" t="s">
        <v>4852</v>
      </c>
      <c r="D444" s="25">
        <v>1565703.04</v>
      </c>
      <c r="E444" s="25">
        <v>1177731.7400000005</v>
      </c>
      <c r="F444" s="21">
        <v>0</v>
      </c>
      <c r="G444" s="22">
        <f t="shared" si="6"/>
        <v>387971.29999999958</v>
      </c>
      <c r="H444" s="21">
        <v>0</v>
      </c>
      <c r="I444" s="21">
        <v>0</v>
      </c>
    </row>
    <row r="445" spans="1:9" ht="15" x14ac:dyDescent="0.25">
      <c r="A445" s="24" t="s">
        <v>740</v>
      </c>
      <c r="B445" s="20">
        <v>0</v>
      </c>
      <c r="C445" s="179" t="s">
        <v>4852</v>
      </c>
      <c r="D445" s="25">
        <v>26275.200000000001</v>
      </c>
      <c r="E445" s="25">
        <v>0</v>
      </c>
      <c r="F445" s="21">
        <v>0</v>
      </c>
      <c r="G445" s="22">
        <f t="shared" si="6"/>
        <v>26275.200000000001</v>
      </c>
      <c r="H445" s="21">
        <v>0</v>
      </c>
      <c r="I445" s="21">
        <v>0</v>
      </c>
    </row>
    <row r="446" spans="1:9" ht="15" x14ac:dyDescent="0.25">
      <c r="A446" s="24" t="s">
        <v>741</v>
      </c>
      <c r="B446" s="20">
        <v>0</v>
      </c>
      <c r="C446" s="179" t="s">
        <v>4852</v>
      </c>
      <c r="D446" s="25">
        <v>31091.200000000001</v>
      </c>
      <c r="E446" s="25">
        <v>963.2</v>
      </c>
      <c r="F446" s="21">
        <v>0</v>
      </c>
      <c r="G446" s="22">
        <f t="shared" si="6"/>
        <v>30128</v>
      </c>
      <c r="H446" s="21">
        <v>0</v>
      </c>
      <c r="I446" s="21">
        <v>0</v>
      </c>
    </row>
    <row r="447" spans="1:9" ht="15" x14ac:dyDescent="0.25">
      <c r="A447" s="24" t="s">
        <v>742</v>
      </c>
      <c r="B447" s="20">
        <v>0</v>
      </c>
      <c r="C447" s="179" t="s">
        <v>4852</v>
      </c>
      <c r="D447" s="25">
        <v>17180.8</v>
      </c>
      <c r="E447" s="25">
        <v>16797.3</v>
      </c>
      <c r="F447" s="21">
        <v>0</v>
      </c>
      <c r="G447" s="22">
        <f t="shared" si="6"/>
        <v>383.5</v>
      </c>
      <c r="H447" s="21">
        <v>0</v>
      </c>
      <c r="I447" s="21">
        <v>0</v>
      </c>
    </row>
    <row r="448" spans="1:9" ht="15" x14ac:dyDescent="0.25">
      <c r="A448" s="24" t="s">
        <v>743</v>
      </c>
      <c r="B448" s="20">
        <v>0</v>
      </c>
      <c r="C448" s="179" t="s">
        <v>4852</v>
      </c>
      <c r="D448" s="25">
        <v>810476.7999999997</v>
      </c>
      <c r="E448" s="25">
        <v>604769.99999999988</v>
      </c>
      <c r="F448" s="21">
        <v>0</v>
      </c>
      <c r="G448" s="22">
        <f t="shared" si="6"/>
        <v>205706.79999999981</v>
      </c>
      <c r="H448" s="21">
        <v>0</v>
      </c>
      <c r="I448" s="21">
        <v>0</v>
      </c>
    </row>
    <row r="449" spans="1:9" ht="15" x14ac:dyDescent="0.25">
      <c r="A449" s="24" t="s">
        <v>744</v>
      </c>
      <c r="B449" s="20">
        <v>0</v>
      </c>
      <c r="C449" s="179" t="s">
        <v>4852</v>
      </c>
      <c r="D449" s="25">
        <v>841477.79999999993</v>
      </c>
      <c r="E449" s="25">
        <v>638472.5</v>
      </c>
      <c r="F449" s="21">
        <v>0</v>
      </c>
      <c r="G449" s="22">
        <f t="shared" si="6"/>
        <v>203005.29999999993</v>
      </c>
      <c r="H449" s="21">
        <v>0</v>
      </c>
      <c r="I449" s="21">
        <v>0</v>
      </c>
    </row>
    <row r="450" spans="1:9" ht="15" x14ac:dyDescent="0.25">
      <c r="A450" s="24" t="s">
        <v>745</v>
      </c>
      <c r="B450" s="20">
        <v>0</v>
      </c>
      <c r="C450" s="179" t="s">
        <v>4852</v>
      </c>
      <c r="D450" s="25">
        <v>561883.63</v>
      </c>
      <c r="E450" s="25">
        <v>463704.63000000006</v>
      </c>
      <c r="F450" s="21">
        <v>0</v>
      </c>
      <c r="G450" s="22">
        <f t="shared" si="6"/>
        <v>98178.999999999942</v>
      </c>
      <c r="H450" s="21">
        <v>0</v>
      </c>
      <c r="I450" s="21">
        <v>0</v>
      </c>
    </row>
    <row r="451" spans="1:9" ht="15" x14ac:dyDescent="0.25">
      <c r="A451" s="24" t="s">
        <v>746</v>
      </c>
      <c r="B451" s="20">
        <v>0</v>
      </c>
      <c r="C451" s="179" t="s">
        <v>4852</v>
      </c>
      <c r="D451" s="25">
        <v>680689.60000000009</v>
      </c>
      <c r="E451" s="25">
        <v>536512.6</v>
      </c>
      <c r="F451" s="21">
        <v>0</v>
      </c>
      <c r="G451" s="22">
        <f t="shared" si="6"/>
        <v>144177.00000000012</v>
      </c>
      <c r="H451" s="21">
        <v>0</v>
      </c>
      <c r="I451" s="21">
        <v>0</v>
      </c>
    </row>
    <row r="452" spans="1:9" ht="15" x14ac:dyDescent="0.25">
      <c r="A452" s="24" t="s">
        <v>747</v>
      </c>
      <c r="B452" s="20">
        <v>0</v>
      </c>
      <c r="C452" s="179" t="s">
        <v>4852</v>
      </c>
      <c r="D452" s="25">
        <v>185651.20000000001</v>
      </c>
      <c r="E452" s="25">
        <v>157247.16</v>
      </c>
      <c r="F452" s="21">
        <v>0</v>
      </c>
      <c r="G452" s="22">
        <f t="shared" si="6"/>
        <v>28404.040000000008</v>
      </c>
      <c r="H452" s="21">
        <v>0</v>
      </c>
      <c r="I452" s="21">
        <v>0</v>
      </c>
    </row>
    <row r="453" spans="1:9" ht="15" x14ac:dyDescent="0.25">
      <c r="A453" s="24" t="s">
        <v>748</v>
      </c>
      <c r="B453" s="20">
        <v>0</v>
      </c>
      <c r="C453" s="179" t="s">
        <v>4852</v>
      </c>
      <c r="D453" s="25">
        <v>1004195.0000000003</v>
      </c>
      <c r="E453" s="25">
        <v>841120.19000000018</v>
      </c>
      <c r="F453" s="21">
        <v>0</v>
      </c>
      <c r="G453" s="22">
        <f t="shared" si="6"/>
        <v>163074.81000000017</v>
      </c>
      <c r="H453" s="21">
        <v>0</v>
      </c>
      <c r="I453" s="21">
        <v>0</v>
      </c>
    </row>
    <row r="454" spans="1:9" ht="15" x14ac:dyDescent="0.25">
      <c r="A454" s="24" t="s">
        <v>749</v>
      </c>
      <c r="B454" s="20">
        <v>0</v>
      </c>
      <c r="C454" s="179" t="s">
        <v>4852</v>
      </c>
      <c r="D454" s="25">
        <v>166768</v>
      </c>
      <c r="E454" s="25">
        <v>39259.399999999994</v>
      </c>
      <c r="F454" s="21">
        <v>0</v>
      </c>
      <c r="G454" s="22">
        <f t="shared" ref="G454:G517" si="7">D454-E454</f>
        <v>127508.6</v>
      </c>
      <c r="H454" s="21">
        <v>0</v>
      </c>
      <c r="I454" s="21">
        <v>0</v>
      </c>
    </row>
    <row r="455" spans="1:9" ht="15" x14ac:dyDescent="0.25">
      <c r="A455" s="24" t="s">
        <v>750</v>
      </c>
      <c r="B455" s="20">
        <v>0</v>
      </c>
      <c r="C455" s="179" t="s">
        <v>4852</v>
      </c>
      <c r="D455" s="25">
        <v>109065.59999999999</v>
      </c>
      <c r="E455" s="25">
        <v>17986.100000000002</v>
      </c>
      <c r="F455" s="21">
        <v>0</v>
      </c>
      <c r="G455" s="22">
        <f t="shared" si="7"/>
        <v>91079.499999999985</v>
      </c>
      <c r="H455" s="21">
        <v>0</v>
      </c>
      <c r="I455" s="21">
        <v>0</v>
      </c>
    </row>
    <row r="456" spans="1:9" ht="15" x14ac:dyDescent="0.25">
      <c r="A456" s="24" t="s">
        <v>751</v>
      </c>
      <c r="B456" s="20">
        <v>0</v>
      </c>
      <c r="C456" s="179" t="s">
        <v>4852</v>
      </c>
      <c r="D456" s="25">
        <v>249235.19999999995</v>
      </c>
      <c r="E456" s="25">
        <v>111168.90000000001</v>
      </c>
      <c r="F456" s="21">
        <v>0</v>
      </c>
      <c r="G456" s="22">
        <f t="shared" si="7"/>
        <v>138066.29999999993</v>
      </c>
      <c r="H456" s="21">
        <v>0</v>
      </c>
      <c r="I456" s="21">
        <v>0</v>
      </c>
    </row>
    <row r="457" spans="1:9" ht="15" x14ac:dyDescent="0.25">
      <c r="A457" s="24" t="s">
        <v>752</v>
      </c>
      <c r="B457" s="20">
        <v>0</v>
      </c>
      <c r="C457" s="179" t="s">
        <v>4852</v>
      </c>
      <c r="D457" s="25">
        <v>44128</v>
      </c>
      <c r="E457" s="25">
        <v>27782.799999999999</v>
      </c>
      <c r="F457" s="21">
        <v>0</v>
      </c>
      <c r="G457" s="22">
        <f t="shared" si="7"/>
        <v>16345.2</v>
      </c>
      <c r="H457" s="21">
        <v>0</v>
      </c>
      <c r="I457" s="21">
        <v>0</v>
      </c>
    </row>
    <row r="458" spans="1:9" ht="15" x14ac:dyDescent="0.25">
      <c r="A458" s="24" t="s">
        <v>753</v>
      </c>
      <c r="B458" s="20">
        <v>0</v>
      </c>
      <c r="C458" s="179" t="s">
        <v>4852</v>
      </c>
      <c r="D458" s="25">
        <v>67468.800000000003</v>
      </c>
      <c r="E458" s="25">
        <v>25361.4</v>
      </c>
      <c r="F458" s="21">
        <v>0</v>
      </c>
      <c r="G458" s="22">
        <f t="shared" si="7"/>
        <v>42107.4</v>
      </c>
      <c r="H458" s="21">
        <v>0</v>
      </c>
      <c r="I458" s="21">
        <v>0</v>
      </c>
    </row>
    <row r="459" spans="1:9" ht="15" x14ac:dyDescent="0.25">
      <c r="A459" s="24" t="s">
        <v>754</v>
      </c>
      <c r="B459" s="20">
        <v>0</v>
      </c>
      <c r="C459" s="179" t="s">
        <v>4852</v>
      </c>
      <c r="D459" s="25">
        <v>127881.60000000002</v>
      </c>
      <c r="E459" s="25">
        <v>5158</v>
      </c>
      <c r="F459" s="21">
        <v>0</v>
      </c>
      <c r="G459" s="22">
        <f t="shared" si="7"/>
        <v>122723.60000000002</v>
      </c>
      <c r="H459" s="21">
        <v>0</v>
      </c>
      <c r="I459" s="21">
        <v>0</v>
      </c>
    </row>
    <row r="460" spans="1:9" ht="15" x14ac:dyDescent="0.25">
      <c r="A460" s="24" t="s">
        <v>755</v>
      </c>
      <c r="B460" s="20">
        <v>0</v>
      </c>
      <c r="C460" s="179" t="s">
        <v>4852</v>
      </c>
      <c r="D460" s="25">
        <v>680622.69999999984</v>
      </c>
      <c r="E460" s="25">
        <v>561090.19999999995</v>
      </c>
      <c r="F460" s="21">
        <v>0</v>
      </c>
      <c r="G460" s="22">
        <f t="shared" si="7"/>
        <v>119532.49999999988</v>
      </c>
      <c r="H460" s="21">
        <v>0</v>
      </c>
      <c r="I460" s="21">
        <v>0</v>
      </c>
    </row>
    <row r="461" spans="1:9" ht="15" x14ac:dyDescent="0.25">
      <c r="A461" s="24" t="s">
        <v>756</v>
      </c>
      <c r="B461" s="20">
        <v>0</v>
      </c>
      <c r="C461" s="179" t="s">
        <v>4852</v>
      </c>
      <c r="D461" s="25">
        <v>249827.19999999998</v>
      </c>
      <c r="E461" s="25">
        <v>241054</v>
      </c>
      <c r="F461" s="21">
        <v>0</v>
      </c>
      <c r="G461" s="22">
        <f t="shared" si="7"/>
        <v>8773.1999999999825</v>
      </c>
      <c r="H461" s="21">
        <v>0</v>
      </c>
      <c r="I461" s="21">
        <v>0</v>
      </c>
    </row>
    <row r="462" spans="1:9" ht="15" x14ac:dyDescent="0.25">
      <c r="A462" s="24" t="s">
        <v>757</v>
      </c>
      <c r="B462" s="20">
        <v>0</v>
      </c>
      <c r="C462" s="179" t="s">
        <v>4852</v>
      </c>
      <c r="D462" s="25">
        <v>176422.39999999999</v>
      </c>
      <c r="E462" s="25">
        <v>131495.03999999998</v>
      </c>
      <c r="F462" s="21">
        <v>0</v>
      </c>
      <c r="G462" s="22">
        <f t="shared" si="7"/>
        <v>44927.360000000015</v>
      </c>
      <c r="H462" s="21">
        <v>0</v>
      </c>
      <c r="I462" s="21">
        <v>0</v>
      </c>
    </row>
    <row r="463" spans="1:9" ht="15" x14ac:dyDescent="0.25">
      <c r="A463" s="24" t="s">
        <v>758</v>
      </c>
      <c r="B463" s="20">
        <v>0</v>
      </c>
      <c r="C463" s="179" t="s">
        <v>4852</v>
      </c>
      <c r="D463" s="25">
        <v>40409.599999999999</v>
      </c>
      <c r="E463" s="25">
        <v>0</v>
      </c>
      <c r="F463" s="21">
        <v>0</v>
      </c>
      <c r="G463" s="22">
        <f t="shared" si="7"/>
        <v>40409.599999999999</v>
      </c>
      <c r="H463" s="21">
        <v>0</v>
      </c>
      <c r="I463" s="21">
        <v>0</v>
      </c>
    </row>
    <row r="464" spans="1:9" ht="15" x14ac:dyDescent="0.25">
      <c r="A464" s="24" t="s">
        <v>759</v>
      </c>
      <c r="B464" s="20">
        <v>0</v>
      </c>
      <c r="C464" s="179" t="s">
        <v>4852</v>
      </c>
      <c r="D464" s="25">
        <v>96320</v>
      </c>
      <c r="E464" s="25">
        <v>81435.5</v>
      </c>
      <c r="F464" s="21">
        <v>0</v>
      </c>
      <c r="G464" s="22">
        <f t="shared" si="7"/>
        <v>14884.5</v>
      </c>
      <c r="H464" s="21">
        <v>0</v>
      </c>
      <c r="I464" s="21">
        <v>0</v>
      </c>
    </row>
    <row r="465" spans="1:9" ht="15" x14ac:dyDescent="0.25">
      <c r="A465" s="24" t="s">
        <v>760</v>
      </c>
      <c r="B465" s="20">
        <v>0</v>
      </c>
      <c r="C465" s="179" t="s">
        <v>4852</v>
      </c>
      <c r="D465" s="25">
        <v>225700.79999999996</v>
      </c>
      <c r="E465" s="25">
        <v>149294.00000000003</v>
      </c>
      <c r="F465" s="21">
        <v>0</v>
      </c>
      <c r="G465" s="22">
        <f t="shared" si="7"/>
        <v>76406.79999999993</v>
      </c>
      <c r="H465" s="21">
        <v>0</v>
      </c>
      <c r="I465" s="21">
        <v>0</v>
      </c>
    </row>
    <row r="466" spans="1:9" ht="15" x14ac:dyDescent="0.25">
      <c r="A466" s="24" t="s">
        <v>761</v>
      </c>
      <c r="B466" s="20">
        <v>0</v>
      </c>
      <c r="C466" s="179" t="s">
        <v>4852</v>
      </c>
      <c r="D466" s="25">
        <v>171531.2</v>
      </c>
      <c r="E466" s="25">
        <v>60507.600000000006</v>
      </c>
      <c r="F466" s="21">
        <v>0</v>
      </c>
      <c r="G466" s="22">
        <f t="shared" si="7"/>
        <v>111023.6</v>
      </c>
      <c r="H466" s="21">
        <v>0</v>
      </c>
      <c r="I466" s="21">
        <v>0</v>
      </c>
    </row>
    <row r="467" spans="1:9" ht="15" x14ac:dyDescent="0.25">
      <c r="A467" s="24" t="s">
        <v>762</v>
      </c>
      <c r="B467" s="20">
        <v>0</v>
      </c>
      <c r="C467" s="179" t="s">
        <v>4852</v>
      </c>
      <c r="D467" s="25">
        <v>166953.42999999996</v>
      </c>
      <c r="E467" s="25">
        <v>104815.43</v>
      </c>
      <c r="F467" s="21">
        <v>0</v>
      </c>
      <c r="G467" s="22">
        <f t="shared" si="7"/>
        <v>62137.999999999971</v>
      </c>
      <c r="H467" s="21">
        <v>0</v>
      </c>
      <c r="I467" s="21">
        <v>0</v>
      </c>
    </row>
    <row r="468" spans="1:9" ht="15" x14ac:dyDescent="0.25">
      <c r="A468" s="24" t="s">
        <v>763</v>
      </c>
      <c r="B468" s="20">
        <v>0</v>
      </c>
      <c r="C468" s="179" t="s">
        <v>4852</v>
      </c>
      <c r="D468" s="25">
        <v>35638.400000000001</v>
      </c>
      <c r="E468" s="25">
        <v>16150.6</v>
      </c>
      <c r="F468" s="21">
        <v>0</v>
      </c>
      <c r="G468" s="22">
        <f t="shared" si="7"/>
        <v>19487.800000000003</v>
      </c>
      <c r="H468" s="21">
        <v>0</v>
      </c>
      <c r="I468" s="21">
        <v>0</v>
      </c>
    </row>
    <row r="469" spans="1:9" ht="15" x14ac:dyDescent="0.25">
      <c r="A469" s="24" t="s">
        <v>764</v>
      </c>
      <c r="B469" s="20">
        <v>0</v>
      </c>
      <c r="C469" s="179" t="s">
        <v>4852</v>
      </c>
      <c r="D469" s="25">
        <v>34608</v>
      </c>
      <c r="E469" s="25">
        <v>295.2</v>
      </c>
      <c r="F469" s="21">
        <v>0</v>
      </c>
      <c r="G469" s="22">
        <f t="shared" si="7"/>
        <v>34312.800000000003</v>
      </c>
      <c r="H469" s="21">
        <v>0</v>
      </c>
      <c r="I469" s="21">
        <v>0</v>
      </c>
    </row>
    <row r="470" spans="1:9" ht="15" x14ac:dyDescent="0.25">
      <c r="A470" s="24" t="s">
        <v>765</v>
      </c>
      <c r="B470" s="20">
        <v>0</v>
      </c>
      <c r="C470" s="179" t="s">
        <v>4852</v>
      </c>
      <c r="D470" s="25">
        <v>31248</v>
      </c>
      <c r="E470" s="25">
        <v>12367.1</v>
      </c>
      <c r="F470" s="21">
        <v>0</v>
      </c>
      <c r="G470" s="22">
        <f t="shared" si="7"/>
        <v>18880.900000000001</v>
      </c>
      <c r="H470" s="21">
        <v>0</v>
      </c>
      <c r="I470" s="21">
        <v>0</v>
      </c>
    </row>
    <row r="471" spans="1:9" ht="15" x14ac:dyDescent="0.25">
      <c r="A471" s="24" t="s">
        <v>766</v>
      </c>
      <c r="B471" s="20">
        <v>0</v>
      </c>
      <c r="C471" s="179" t="s">
        <v>4852</v>
      </c>
      <c r="D471" s="25">
        <v>30844.799999999999</v>
      </c>
      <c r="E471" s="25">
        <v>9216.2000000000007</v>
      </c>
      <c r="F471" s="21">
        <v>0</v>
      </c>
      <c r="G471" s="22">
        <f t="shared" si="7"/>
        <v>21628.6</v>
      </c>
      <c r="H471" s="21">
        <v>0</v>
      </c>
      <c r="I471" s="21">
        <v>0</v>
      </c>
    </row>
    <row r="472" spans="1:9" ht="15" x14ac:dyDescent="0.25">
      <c r="A472" s="24" t="s">
        <v>767</v>
      </c>
      <c r="B472" s="20">
        <v>0</v>
      </c>
      <c r="C472" s="179" t="s">
        <v>4852</v>
      </c>
      <c r="D472" s="25">
        <v>172121.59999999998</v>
      </c>
      <c r="E472" s="25">
        <v>1142.5</v>
      </c>
      <c r="F472" s="21">
        <v>0</v>
      </c>
      <c r="G472" s="22">
        <f t="shared" si="7"/>
        <v>170979.09999999998</v>
      </c>
      <c r="H472" s="21">
        <v>0</v>
      </c>
      <c r="I472" s="21">
        <v>0</v>
      </c>
    </row>
    <row r="473" spans="1:9" ht="15" x14ac:dyDescent="0.25">
      <c r="A473" s="24" t="s">
        <v>768</v>
      </c>
      <c r="B473" s="20">
        <v>0</v>
      </c>
      <c r="C473" s="179" t="s">
        <v>4852</v>
      </c>
      <c r="D473" s="25">
        <v>68006.400000000009</v>
      </c>
      <c r="E473" s="25">
        <v>21108.400000000001</v>
      </c>
      <c r="F473" s="21">
        <v>0</v>
      </c>
      <c r="G473" s="22">
        <f t="shared" si="7"/>
        <v>46898.000000000007</v>
      </c>
      <c r="H473" s="21">
        <v>0</v>
      </c>
      <c r="I473" s="21">
        <v>0</v>
      </c>
    </row>
    <row r="474" spans="1:9" ht="15" x14ac:dyDescent="0.25">
      <c r="A474" s="24" t="s">
        <v>769</v>
      </c>
      <c r="B474" s="20">
        <v>0</v>
      </c>
      <c r="C474" s="179" t="s">
        <v>4852</v>
      </c>
      <c r="D474" s="25">
        <v>42851.200000000004</v>
      </c>
      <c r="E474" s="25">
        <v>1710</v>
      </c>
      <c r="F474" s="21">
        <v>0</v>
      </c>
      <c r="G474" s="22">
        <f t="shared" si="7"/>
        <v>41141.200000000004</v>
      </c>
      <c r="H474" s="21">
        <v>0</v>
      </c>
      <c r="I474" s="21">
        <v>0</v>
      </c>
    </row>
    <row r="475" spans="1:9" ht="15" x14ac:dyDescent="0.25">
      <c r="A475" s="24" t="s">
        <v>770</v>
      </c>
      <c r="B475" s="20">
        <v>0</v>
      </c>
      <c r="C475" s="179" t="s">
        <v>4852</v>
      </c>
      <c r="D475" s="25">
        <v>77436.800000000003</v>
      </c>
      <c r="E475" s="25">
        <v>13115.46</v>
      </c>
      <c r="F475" s="21">
        <v>0</v>
      </c>
      <c r="G475" s="22">
        <f t="shared" si="7"/>
        <v>64321.340000000004</v>
      </c>
      <c r="H475" s="21">
        <v>0</v>
      </c>
      <c r="I475" s="21">
        <v>0</v>
      </c>
    </row>
    <row r="476" spans="1:9" ht="15" x14ac:dyDescent="0.25">
      <c r="A476" s="24" t="s">
        <v>771</v>
      </c>
      <c r="B476" s="20">
        <v>0</v>
      </c>
      <c r="C476" s="179" t="s">
        <v>4852</v>
      </c>
      <c r="D476" s="25">
        <v>46323.199999999997</v>
      </c>
      <c r="E476" s="25">
        <v>18194</v>
      </c>
      <c r="F476" s="21">
        <v>0</v>
      </c>
      <c r="G476" s="22">
        <f t="shared" si="7"/>
        <v>28129.199999999997</v>
      </c>
      <c r="H476" s="21">
        <v>0</v>
      </c>
      <c r="I476" s="21">
        <v>0</v>
      </c>
    </row>
    <row r="477" spans="1:9" ht="15" x14ac:dyDescent="0.25">
      <c r="A477" s="24" t="s">
        <v>772</v>
      </c>
      <c r="B477" s="20">
        <v>0</v>
      </c>
      <c r="C477" s="179" t="s">
        <v>4852</v>
      </c>
      <c r="D477" s="25">
        <v>51923.199999999997</v>
      </c>
      <c r="E477" s="25">
        <v>15411.8</v>
      </c>
      <c r="F477" s="21">
        <v>0</v>
      </c>
      <c r="G477" s="22">
        <f t="shared" si="7"/>
        <v>36511.399999999994</v>
      </c>
      <c r="H477" s="21">
        <v>0</v>
      </c>
      <c r="I477" s="21">
        <v>0</v>
      </c>
    </row>
    <row r="478" spans="1:9" ht="15" x14ac:dyDescent="0.25">
      <c r="A478" s="24" t="s">
        <v>773</v>
      </c>
      <c r="B478" s="20">
        <v>0</v>
      </c>
      <c r="C478" s="179" t="s">
        <v>4852</v>
      </c>
      <c r="D478" s="25">
        <v>165401.60000000001</v>
      </c>
      <c r="E478" s="25">
        <v>82527.72</v>
      </c>
      <c r="F478" s="21">
        <v>0</v>
      </c>
      <c r="G478" s="22">
        <f t="shared" si="7"/>
        <v>82873.88</v>
      </c>
      <c r="H478" s="21">
        <v>0</v>
      </c>
      <c r="I478" s="21">
        <v>0</v>
      </c>
    </row>
    <row r="479" spans="1:9" ht="15" x14ac:dyDescent="0.25">
      <c r="A479" s="24" t="s">
        <v>774</v>
      </c>
      <c r="B479" s="20">
        <v>0</v>
      </c>
      <c r="C479" s="179" t="s">
        <v>4852</v>
      </c>
      <c r="D479" s="25">
        <v>14672</v>
      </c>
      <c r="E479" s="25">
        <v>0</v>
      </c>
      <c r="F479" s="21">
        <v>0</v>
      </c>
      <c r="G479" s="22">
        <f t="shared" si="7"/>
        <v>14672</v>
      </c>
      <c r="H479" s="21">
        <v>0</v>
      </c>
      <c r="I479" s="21">
        <v>0</v>
      </c>
    </row>
    <row r="480" spans="1:9" ht="15" x14ac:dyDescent="0.25">
      <c r="A480" s="24" t="s">
        <v>775</v>
      </c>
      <c r="B480" s="20">
        <v>0</v>
      </c>
      <c r="C480" s="179" t="s">
        <v>4852</v>
      </c>
      <c r="D480" s="25">
        <v>6137.6</v>
      </c>
      <c r="E480" s="25">
        <v>0</v>
      </c>
      <c r="F480" s="21">
        <v>0</v>
      </c>
      <c r="G480" s="22">
        <f t="shared" si="7"/>
        <v>6137.6</v>
      </c>
      <c r="H480" s="21">
        <v>0</v>
      </c>
      <c r="I480" s="21">
        <v>0</v>
      </c>
    </row>
    <row r="481" spans="1:9" ht="15" x14ac:dyDescent="0.25">
      <c r="A481" s="24" t="s">
        <v>776</v>
      </c>
      <c r="B481" s="20">
        <v>0</v>
      </c>
      <c r="C481" s="179" t="s">
        <v>4852</v>
      </c>
      <c r="D481" s="25">
        <v>55731.200000000004</v>
      </c>
      <c r="E481" s="25">
        <v>23508.05</v>
      </c>
      <c r="F481" s="21">
        <v>0</v>
      </c>
      <c r="G481" s="22">
        <f t="shared" si="7"/>
        <v>32223.150000000005</v>
      </c>
      <c r="H481" s="21">
        <v>0</v>
      </c>
      <c r="I481" s="21">
        <v>0</v>
      </c>
    </row>
    <row r="482" spans="1:9" ht="15" x14ac:dyDescent="0.25">
      <c r="A482" s="24" t="s">
        <v>777</v>
      </c>
      <c r="B482" s="20">
        <v>0</v>
      </c>
      <c r="C482" s="179" t="s">
        <v>4852</v>
      </c>
      <c r="D482" s="25">
        <v>51139.199999999997</v>
      </c>
      <c r="E482" s="25">
        <v>1776.8</v>
      </c>
      <c r="F482" s="21">
        <v>0</v>
      </c>
      <c r="G482" s="22">
        <f t="shared" si="7"/>
        <v>49362.399999999994</v>
      </c>
      <c r="H482" s="21">
        <v>0</v>
      </c>
      <c r="I482" s="21">
        <v>0</v>
      </c>
    </row>
    <row r="483" spans="1:9" ht="15" x14ac:dyDescent="0.25">
      <c r="A483" s="24" t="s">
        <v>778</v>
      </c>
      <c r="B483" s="20">
        <v>0</v>
      </c>
      <c r="C483" s="179" t="s">
        <v>4852</v>
      </c>
      <c r="D483" s="25">
        <v>27596.799999999999</v>
      </c>
      <c r="E483" s="25">
        <v>0</v>
      </c>
      <c r="F483" s="21">
        <v>0</v>
      </c>
      <c r="G483" s="22">
        <f t="shared" si="7"/>
        <v>27596.799999999999</v>
      </c>
      <c r="H483" s="21">
        <v>0</v>
      </c>
      <c r="I483" s="21">
        <v>0</v>
      </c>
    </row>
    <row r="484" spans="1:9" ht="15" x14ac:dyDescent="0.25">
      <c r="A484" s="24" t="s">
        <v>779</v>
      </c>
      <c r="B484" s="20">
        <v>0</v>
      </c>
      <c r="C484" s="179" t="s">
        <v>4852</v>
      </c>
      <c r="D484" s="25">
        <v>26902.400000000001</v>
      </c>
      <c r="E484" s="25">
        <v>598.20000000000005</v>
      </c>
      <c r="F484" s="21">
        <v>0</v>
      </c>
      <c r="G484" s="22">
        <f t="shared" si="7"/>
        <v>26304.2</v>
      </c>
      <c r="H484" s="21">
        <v>0</v>
      </c>
      <c r="I484" s="21">
        <v>0</v>
      </c>
    </row>
    <row r="485" spans="1:9" ht="15" x14ac:dyDescent="0.25">
      <c r="A485" s="24" t="s">
        <v>780</v>
      </c>
      <c r="B485" s="20">
        <v>0</v>
      </c>
      <c r="C485" s="179" t="s">
        <v>4852</v>
      </c>
      <c r="D485" s="25">
        <v>41059.200000000004</v>
      </c>
      <c r="E485" s="25">
        <v>0</v>
      </c>
      <c r="F485" s="21">
        <v>0</v>
      </c>
      <c r="G485" s="22">
        <f t="shared" si="7"/>
        <v>41059.200000000004</v>
      </c>
      <c r="H485" s="21">
        <v>0</v>
      </c>
      <c r="I485" s="21">
        <v>0</v>
      </c>
    </row>
    <row r="486" spans="1:9" ht="15" x14ac:dyDescent="0.25">
      <c r="A486" s="24" t="s">
        <v>781</v>
      </c>
      <c r="B486" s="20">
        <v>0</v>
      </c>
      <c r="C486" s="179" t="s">
        <v>4852</v>
      </c>
      <c r="D486" s="25">
        <v>75465.599999999991</v>
      </c>
      <c r="E486" s="25">
        <v>47261.2</v>
      </c>
      <c r="F486" s="21">
        <v>0</v>
      </c>
      <c r="G486" s="22">
        <f t="shared" si="7"/>
        <v>28204.399999999994</v>
      </c>
      <c r="H486" s="21">
        <v>0</v>
      </c>
      <c r="I486" s="21">
        <v>0</v>
      </c>
    </row>
    <row r="487" spans="1:9" ht="15" x14ac:dyDescent="0.25">
      <c r="A487" s="24" t="s">
        <v>782</v>
      </c>
      <c r="B487" s="20">
        <v>0</v>
      </c>
      <c r="C487" s="179" t="s">
        <v>4852</v>
      </c>
      <c r="D487" s="25">
        <v>5600</v>
      </c>
      <c r="E487" s="25">
        <v>5475</v>
      </c>
      <c r="F487" s="21">
        <v>0</v>
      </c>
      <c r="G487" s="22">
        <f t="shared" si="7"/>
        <v>125</v>
      </c>
      <c r="H487" s="21">
        <v>0</v>
      </c>
      <c r="I487" s="21">
        <v>0</v>
      </c>
    </row>
    <row r="488" spans="1:9" ht="15" x14ac:dyDescent="0.25">
      <c r="A488" s="24" t="s">
        <v>783</v>
      </c>
      <c r="B488" s="20">
        <v>0</v>
      </c>
      <c r="C488" s="179" t="s">
        <v>4852</v>
      </c>
      <c r="D488" s="25">
        <v>2486.4</v>
      </c>
      <c r="E488" s="25">
        <v>0</v>
      </c>
      <c r="F488" s="21">
        <v>0</v>
      </c>
      <c r="G488" s="22">
        <f t="shared" si="7"/>
        <v>2486.4</v>
      </c>
      <c r="H488" s="21">
        <v>0</v>
      </c>
      <c r="I488" s="21">
        <v>0</v>
      </c>
    </row>
    <row r="489" spans="1:9" ht="15" x14ac:dyDescent="0.25">
      <c r="A489" s="24" t="s">
        <v>784</v>
      </c>
      <c r="B489" s="20">
        <v>0</v>
      </c>
      <c r="C489" s="179" t="s">
        <v>4852</v>
      </c>
      <c r="D489" s="25">
        <v>73293.599999999991</v>
      </c>
      <c r="E489" s="25">
        <v>18258.199999999997</v>
      </c>
      <c r="F489" s="21">
        <v>0</v>
      </c>
      <c r="G489" s="22">
        <f t="shared" si="7"/>
        <v>55035.399999999994</v>
      </c>
      <c r="H489" s="21">
        <v>0</v>
      </c>
      <c r="I489" s="21">
        <v>0</v>
      </c>
    </row>
    <row r="490" spans="1:9" ht="15" x14ac:dyDescent="0.25">
      <c r="A490" s="24" t="s">
        <v>785</v>
      </c>
      <c r="B490" s="20">
        <v>0</v>
      </c>
      <c r="C490" s="179" t="s">
        <v>4852</v>
      </c>
      <c r="D490" s="25">
        <v>277177.59999999998</v>
      </c>
      <c r="E490" s="25">
        <v>75050.099999999991</v>
      </c>
      <c r="F490" s="21">
        <v>0</v>
      </c>
      <c r="G490" s="22">
        <f t="shared" si="7"/>
        <v>202127.5</v>
      </c>
      <c r="H490" s="21">
        <v>0</v>
      </c>
      <c r="I490" s="21">
        <v>0</v>
      </c>
    </row>
    <row r="491" spans="1:9" ht="15" x14ac:dyDescent="0.25">
      <c r="A491" s="24" t="s">
        <v>786</v>
      </c>
      <c r="B491" s="20">
        <v>0</v>
      </c>
      <c r="C491" s="179" t="s">
        <v>4852</v>
      </c>
      <c r="D491" s="25">
        <v>45696</v>
      </c>
      <c r="E491" s="25">
        <v>31409.7</v>
      </c>
      <c r="F491" s="21">
        <v>0</v>
      </c>
      <c r="G491" s="22">
        <f t="shared" si="7"/>
        <v>14286.3</v>
      </c>
      <c r="H491" s="21">
        <v>0</v>
      </c>
      <c r="I491" s="21">
        <v>0</v>
      </c>
    </row>
    <row r="492" spans="1:9" ht="15" x14ac:dyDescent="0.25">
      <c r="A492" s="24" t="s">
        <v>787</v>
      </c>
      <c r="B492" s="20">
        <v>0</v>
      </c>
      <c r="C492" s="179" t="s">
        <v>4852</v>
      </c>
      <c r="D492" s="25">
        <v>114660.18000000001</v>
      </c>
      <c r="E492" s="25">
        <v>71360.479999999996</v>
      </c>
      <c r="F492" s="21">
        <v>0</v>
      </c>
      <c r="G492" s="22">
        <f t="shared" si="7"/>
        <v>43299.700000000012</v>
      </c>
      <c r="H492" s="21">
        <v>0</v>
      </c>
      <c r="I492" s="21">
        <v>0</v>
      </c>
    </row>
    <row r="493" spans="1:9" ht="15" x14ac:dyDescent="0.25">
      <c r="A493" s="24" t="s">
        <v>788</v>
      </c>
      <c r="B493" s="20">
        <v>0</v>
      </c>
      <c r="C493" s="179" t="s">
        <v>4852</v>
      </c>
      <c r="D493" s="25">
        <v>181279.36000000002</v>
      </c>
      <c r="E493" s="25">
        <v>79026.86</v>
      </c>
      <c r="F493" s="21">
        <v>0</v>
      </c>
      <c r="G493" s="22">
        <f t="shared" si="7"/>
        <v>102252.50000000001</v>
      </c>
      <c r="H493" s="21">
        <v>0</v>
      </c>
      <c r="I493" s="21">
        <v>0</v>
      </c>
    </row>
    <row r="494" spans="1:9" ht="15" x14ac:dyDescent="0.25">
      <c r="A494" s="24" t="s">
        <v>789</v>
      </c>
      <c r="B494" s="20">
        <v>0</v>
      </c>
      <c r="C494" s="179" t="s">
        <v>4852</v>
      </c>
      <c r="D494" s="25">
        <v>192265.4</v>
      </c>
      <c r="E494" s="25">
        <v>111723.20000000001</v>
      </c>
      <c r="F494" s="21">
        <v>0</v>
      </c>
      <c r="G494" s="22">
        <f t="shared" si="7"/>
        <v>80542.199999999983</v>
      </c>
      <c r="H494" s="21">
        <v>0</v>
      </c>
      <c r="I494" s="21">
        <v>0</v>
      </c>
    </row>
    <row r="495" spans="1:9" ht="15" x14ac:dyDescent="0.25">
      <c r="A495" s="24" t="s">
        <v>790</v>
      </c>
      <c r="B495" s="20">
        <v>0</v>
      </c>
      <c r="C495" s="179" t="s">
        <v>4852</v>
      </c>
      <c r="D495" s="25">
        <v>37944.5</v>
      </c>
      <c r="E495" s="25">
        <v>23754.800000000003</v>
      </c>
      <c r="F495" s="21">
        <v>0</v>
      </c>
      <c r="G495" s="22">
        <f t="shared" si="7"/>
        <v>14189.699999999997</v>
      </c>
      <c r="H495" s="21">
        <v>0</v>
      </c>
      <c r="I495" s="21">
        <v>0</v>
      </c>
    </row>
    <row r="496" spans="1:9" ht="15" x14ac:dyDescent="0.25">
      <c r="A496" s="24" t="s">
        <v>791</v>
      </c>
      <c r="B496" s="20">
        <v>0</v>
      </c>
      <c r="C496" s="179" t="s">
        <v>4852</v>
      </c>
      <c r="D496" s="25">
        <v>126268.8</v>
      </c>
      <c r="E496" s="25">
        <v>57483.4</v>
      </c>
      <c r="F496" s="21">
        <v>0</v>
      </c>
      <c r="G496" s="22">
        <f t="shared" si="7"/>
        <v>68785.399999999994</v>
      </c>
      <c r="H496" s="21">
        <v>0</v>
      </c>
      <c r="I496" s="21">
        <v>0</v>
      </c>
    </row>
    <row r="497" spans="1:9" ht="15" x14ac:dyDescent="0.25">
      <c r="A497" s="24" t="s">
        <v>792</v>
      </c>
      <c r="B497" s="20">
        <v>0</v>
      </c>
      <c r="C497" s="179" t="s">
        <v>4852</v>
      </c>
      <c r="D497" s="25">
        <v>121699.20000000001</v>
      </c>
      <c r="E497" s="25">
        <v>99606.5</v>
      </c>
      <c r="F497" s="21">
        <v>0</v>
      </c>
      <c r="G497" s="22">
        <f t="shared" si="7"/>
        <v>22092.700000000012</v>
      </c>
      <c r="H497" s="21">
        <v>0</v>
      </c>
      <c r="I497" s="21">
        <v>0</v>
      </c>
    </row>
    <row r="498" spans="1:9" ht="15" x14ac:dyDescent="0.25">
      <c r="A498" s="24" t="s">
        <v>793</v>
      </c>
      <c r="B498" s="20">
        <v>0</v>
      </c>
      <c r="C498" s="179" t="s">
        <v>4852</v>
      </c>
      <c r="D498" s="25">
        <v>65900.799999999988</v>
      </c>
      <c r="E498" s="25">
        <v>22438.9</v>
      </c>
      <c r="F498" s="21">
        <v>0</v>
      </c>
      <c r="G498" s="22">
        <f t="shared" si="7"/>
        <v>43461.899999999987</v>
      </c>
      <c r="H498" s="21">
        <v>0</v>
      </c>
      <c r="I498" s="21">
        <v>0</v>
      </c>
    </row>
    <row r="499" spans="1:9" ht="15" x14ac:dyDescent="0.25">
      <c r="A499" s="24" t="s">
        <v>794</v>
      </c>
      <c r="B499" s="20">
        <v>0</v>
      </c>
      <c r="C499" s="179" t="s">
        <v>4852</v>
      </c>
      <c r="D499" s="25">
        <v>15523.2</v>
      </c>
      <c r="E499" s="25">
        <v>3404.8</v>
      </c>
      <c r="F499" s="21">
        <v>0</v>
      </c>
      <c r="G499" s="22">
        <f t="shared" si="7"/>
        <v>12118.400000000001</v>
      </c>
      <c r="H499" s="21">
        <v>0</v>
      </c>
      <c r="I499" s="21">
        <v>0</v>
      </c>
    </row>
    <row r="500" spans="1:9" ht="15" x14ac:dyDescent="0.25">
      <c r="A500" s="24" t="s">
        <v>795</v>
      </c>
      <c r="B500" s="20">
        <v>0</v>
      </c>
      <c r="C500" s="179" t="s">
        <v>4852</v>
      </c>
      <c r="D500" s="25">
        <v>2448</v>
      </c>
      <c r="E500" s="25">
        <v>2176</v>
      </c>
      <c r="F500" s="21">
        <v>0</v>
      </c>
      <c r="G500" s="22">
        <f t="shared" si="7"/>
        <v>272</v>
      </c>
      <c r="H500" s="21">
        <v>0</v>
      </c>
      <c r="I500" s="21">
        <v>0</v>
      </c>
    </row>
    <row r="501" spans="1:9" ht="15" x14ac:dyDescent="0.25">
      <c r="A501" s="24" t="s">
        <v>796</v>
      </c>
      <c r="B501" s="20">
        <v>0</v>
      </c>
      <c r="C501" s="179" t="s">
        <v>4852</v>
      </c>
      <c r="D501" s="25">
        <v>29186.800000000003</v>
      </c>
      <c r="E501" s="25">
        <v>2575.8000000000002</v>
      </c>
      <c r="F501" s="21">
        <v>0</v>
      </c>
      <c r="G501" s="22">
        <f t="shared" si="7"/>
        <v>26611.000000000004</v>
      </c>
      <c r="H501" s="21">
        <v>0</v>
      </c>
      <c r="I501" s="21">
        <v>0</v>
      </c>
    </row>
    <row r="502" spans="1:9" ht="15" x14ac:dyDescent="0.25">
      <c r="A502" s="24" t="s">
        <v>797</v>
      </c>
      <c r="B502" s="20">
        <v>0</v>
      </c>
      <c r="C502" s="179" t="s">
        <v>4852</v>
      </c>
      <c r="D502" s="25">
        <v>61264</v>
      </c>
      <c r="E502" s="25">
        <v>48426.1</v>
      </c>
      <c r="F502" s="21">
        <v>0</v>
      </c>
      <c r="G502" s="22">
        <f t="shared" si="7"/>
        <v>12837.900000000001</v>
      </c>
      <c r="H502" s="21">
        <v>0</v>
      </c>
      <c r="I502" s="21">
        <v>0</v>
      </c>
    </row>
    <row r="503" spans="1:9" ht="15" x14ac:dyDescent="0.25">
      <c r="A503" s="24" t="s">
        <v>798</v>
      </c>
      <c r="B503" s="20">
        <v>0</v>
      </c>
      <c r="C503" s="179" t="s">
        <v>4852</v>
      </c>
      <c r="D503" s="25">
        <v>107186.26</v>
      </c>
      <c r="E503" s="25">
        <v>25969.599999999999</v>
      </c>
      <c r="F503" s="21">
        <v>0</v>
      </c>
      <c r="G503" s="22">
        <f t="shared" si="7"/>
        <v>81216.66</v>
      </c>
      <c r="H503" s="21">
        <v>0</v>
      </c>
      <c r="I503" s="21">
        <v>0</v>
      </c>
    </row>
    <row r="504" spans="1:9" ht="15" x14ac:dyDescent="0.25">
      <c r="A504" s="24" t="s">
        <v>799</v>
      </c>
      <c r="B504" s="20">
        <v>0</v>
      </c>
      <c r="C504" s="179" t="s">
        <v>4852</v>
      </c>
      <c r="D504" s="25">
        <v>65161.599999999999</v>
      </c>
      <c r="E504" s="25">
        <v>30420.5</v>
      </c>
      <c r="F504" s="21">
        <v>0</v>
      </c>
      <c r="G504" s="22">
        <f t="shared" si="7"/>
        <v>34741.1</v>
      </c>
      <c r="H504" s="21">
        <v>0</v>
      </c>
      <c r="I504" s="21">
        <v>0</v>
      </c>
    </row>
    <row r="505" spans="1:9" ht="15" x14ac:dyDescent="0.25">
      <c r="A505" s="24" t="s">
        <v>800</v>
      </c>
      <c r="B505" s="20">
        <v>0</v>
      </c>
      <c r="C505" s="179" t="s">
        <v>4852</v>
      </c>
      <c r="D505" s="25">
        <v>87597.440000000002</v>
      </c>
      <c r="E505" s="25">
        <v>61858.74</v>
      </c>
      <c r="F505" s="21">
        <v>0</v>
      </c>
      <c r="G505" s="22">
        <f t="shared" si="7"/>
        <v>25738.700000000004</v>
      </c>
      <c r="H505" s="21">
        <v>0</v>
      </c>
      <c r="I505" s="21">
        <v>0</v>
      </c>
    </row>
    <row r="506" spans="1:9" ht="15" x14ac:dyDescent="0.25">
      <c r="A506" s="24" t="s">
        <v>801</v>
      </c>
      <c r="B506" s="20">
        <v>0</v>
      </c>
      <c r="C506" s="179" t="s">
        <v>4852</v>
      </c>
      <c r="D506" s="25">
        <v>112716.8</v>
      </c>
      <c r="E506" s="25">
        <v>59117.1</v>
      </c>
      <c r="F506" s="21">
        <v>0</v>
      </c>
      <c r="G506" s="22">
        <f t="shared" si="7"/>
        <v>53599.700000000004</v>
      </c>
      <c r="H506" s="21">
        <v>0</v>
      </c>
      <c r="I506" s="21">
        <v>0</v>
      </c>
    </row>
    <row r="507" spans="1:9" ht="15" x14ac:dyDescent="0.25">
      <c r="A507" s="24" t="s">
        <v>802</v>
      </c>
      <c r="B507" s="20">
        <v>0</v>
      </c>
      <c r="C507" s="179" t="s">
        <v>4852</v>
      </c>
      <c r="D507" s="25">
        <v>218377.60000000001</v>
      </c>
      <c r="E507" s="25">
        <v>23500</v>
      </c>
      <c r="F507" s="21">
        <v>0</v>
      </c>
      <c r="G507" s="22">
        <f t="shared" si="7"/>
        <v>194877.6</v>
      </c>
      <c r="H507" s="21">
        <v>0</v>
      </c>
      <c r="I507" s="21">
        <v>0</v>
      </c>
    </row>
    <row r="508" spans="1:9" ht="15" x14ac:dyDescent="0.25">
      <c r="A508" s="24" t="s">
        <v>803</v>
      </c>
      <c r="B508" s="20">
        <v>0</v>
      </c>
      <c r="C508" s="179" t="s">
        <v>4852</v>
      </c>
      <c r="D508" s="25">
        <v>91817.600000000006</v>
      </c>
      <c r="E508" s="25">
        <v>0</v>
      </c>
      <c r="F508" s="21">
        <v>0</v>
      </c>
      <c r="G508" s="22">
        <f t="shared" si="7"/>
        <v>91817.600000000006</v>
      </c>
      <c r="H508" s="21">
        <v>0</v>
      </c>
      <c r="I508" s="21">
        <v>0</v>
      </c>
    </row>
    <row r="509" spans="1:9" ht="15" x14ac:dyDescent="0.25">
      <c r="A509" s="24" t="s">
        <v>804</v>
      </c>
      <c r="B509" s="20">
        <v>0</v>
      </c>
      <c r="C509" s="179" t="s">
        <v>4852</v>
      </c>
      <c r="D509" s="25">
        <v>123312</v>
      </c>
      <c r="E509" s="25">
        <v>67738.899999999994</v>
      </c>
      <c r="F509" s="21">
        <v>0</v>
      </c>
      <c r="G509" s="22">
        <f t="shared" si="7"/>
        <v>55573.100000000006</v>
      </c>
      <c r="H509" s="21">
        <v>0</v>
      </c>
      <c r="I509" s="21">
        <v>0</v>
      </c>
    </row>
    <row r="510" spans="1:9" ht="15" x14ac:dyDescent="0.25">
      <c r="A510" s="24" t="s">
        <v>805</v>
      </c>
      <c r="B510" s="20">
        <v>0</v>
      </c>
      <c r="C510" s="179" t="s">
        <v>4852</v>
      </c>
      <c r="D510" s="25">
        <v>36624</v>
      </c>
      <c r="E510" s="25">
        <v>1363</v>
      </c>
      <c r="F510" s="21">
        <v>0</v>
      </c>
      <c r="G510" s="22">
        <f t="shared" si="7"/>
        <v>35261</v>
      </c>
      <c r="H510" s="21">
        <v>0</v>
      </c>
      <c r="I510" s="21">
        <v>0</v>
      </c>
    </row>
    <row r="511" spans="1:9" ht="15" x14ac:dyDescent="0.25">
      <c r="A511" s="24" t="s">
        <v>806</v>
      </c>
      <c r="B511" s="20">
        <v>0</v>
      </c>
      <c r="C511" s="179" t="s">
        <v>4852</v>
      </c>
      <c r="D511" s="25">
        <v>96185.599999999991</v>
      </c>
      <c r="E511" s="25">
        <v>50084.3</v>
      </c>
      <c r="F511" s="21">
        <v>0</v>
      </c>
      <c r="G511" s="22">
        <f t="shared" si="7"/>
        <v>46101.299999999988</v>
      </c>
      <c r="H511" s="21">
        <v>0</v>
      </c>
      <c r="I511" s="21">
        <v>0</v>
      </c>
    </row>
    <row r="512" spans="1:9" ht="15" x14ac:dyDescent="0.25">
      <c r="A512" s="24" t="s">
        <v>807</v>
      </c>
      <c r="B512" s="20">
        <v>0</v>
      </c>
      <c r="C512" s="179" t="s">
        <v>4852</v>
      </c>
      <c r="D512" s="25">
        <v>19644.8</v>
      </c>
      <c r="E512" s="25">
        <v>0</v>
      </c>
      <c r="F512" s="21">
        <v>0</v>
      </c>
      <c r="G512" s="22">
        <f t="shared" si="7"/>
        <v>19644.8</v>
      </c>
      <c r="H512" s="21">
        <v>0</v>
      </c>
      <c r="I512" s="21">
        <v>0</v>
      </c>
    </row>
    <row r="513" spans="1:9" ht="15" x14ac:dyDescent="0.25">
      <c r="A513" s="24" t="s">
        <v>808</v>
      </c>
      <c r="B513" s="20">
        <v>0</v>
      </c>
      <c r="C513" s="179" t="s">
        <v>4852</v>
      </c>
      <c r="D513" s="25">
        <v>22108.799999999999</v>
      </c>
      <c r="E513" s="25">
        <v>7555.6</v>
      </c>
      <c r="F513" s="21">
        <v>0</v>
      </c>
      <c r="G513" s="22">
        <f t="shared" si="7"/>
        <v>14553.199999999999</v>
      </c>
      <c r="H513" s="21">
        <v>0</v>
      </c>
      <c r="I513" s="21">
        <v>0</v>
      </c>
    </row>
    <row r="514" spans="1:9" ht="15" x14ac:dyDescent="0.25">
      <c r="A514" s="24" t="s">
        <v>809</v>
      </c>
      <c r="B514" s="20">
        <v>0</v>
      </c>
      <c r="C514" s="179" t="s">
        <v>4852</v>
      </c>
      <c r="D514" s="25">
        <v>68790.399999999994</v>
      </c>
      <c r="E514" s="25">
        <v>0</v>
      </c>
      <c r="F514" s="21">
        <v>0</v>
      </c>
      <c r="G514" s="22">
        <f t="shared" si="7"/>
        <v>68790.399999999994</v>
      </c>
      <c r="H514" s="21">
        <v>0</v>
      </c>
      <c r="I514" s="21">
        <v>0</v>
      </c>
    </row>
    <row r="515" spans="1:9" ht="15" x14ac:dyDescent="0.25">
      <c r="A515" s="24" t="s">
        <v>810</v>
      </c>
      <c r="B515" s="20">
        <v>0</v>
      </c>
      <c r="C515" s="179" t="s">
        <v>4852</v>
      </c>
      <c r="D515" s="25">
        <v>44867.199999999997</v>
      </c>
      <c r="E515" s="25">
        <v>3205.5</v>
      </c>
      <c r="F515" s="21">
        <v>0</v>
      </c>
      <c r="G515" s="22">
        <f t="shared" si="7"/>
        <v>41661.699999999997</v>
      </c>
      <c r="H515" s="21">
        <v>0</v>
      </c>
      <c r="I515" s="21">
        <v>0</v>
      </c>
    </row>
    <row r="516" spans="1:9" ht="15" x14ac:dyDescent="0.25">
      <c r="A516" s="24" t="s">
        <v>811</v>
      </c>
      <c r="B516" s="20">
        <v>0</v>
      </c>
      <c r="C516" s="179" t="s">
        <v>4852</v>
      </c>
      <c r="D516" s="25">
        <v>85657.600000000006</v>
      </c>
      <c r="E516" s="25">
        <v>8941.7000000000007</v>
      </c>
      <c r="F516" s="21">
        <v>0</v>
      </c>
      <c r="G516" s="22">
        <f t="shared" si="7"/>
        <v>76715.900000000009</v>
      </c>
      <c r="H516" s="21">
        <v>0</v>
      </c>
      <c r="I516" s="21">
        <v>0</v>
      </c>
    </row>
    <row r="517" spans="1:9" ht="15" x14ac:dyDescent="0.25">
      <c r="A517" s="24" t="s">
        <v>812</v>
      </c>
      <c r="B517" s="20">
        <v>0</v>
      </c>
      <c r="C517" s="179" t="s">
        <v>4852</v>
      </c>
      <c r="D517" s="25">
        <v>104876.80000000002</v>
      </c>
      <c r="E517" s="25">
        <v>49288.700000000004</v>
      </c>
      <c r="F517" s="21">
        <v>0</v>
      </c>
      <c r="G517" s="22">
        <f t="shared" si="7"/>
        <v>55588.100000000013</v>
      </c>
      <c r="H517" s="21">
        <v>0</v>
      </c>
      <c r="I517" s="21">
        <v>0</v>
      </c>
    </row>
    <row r="518" spans="1:9" ht="15" x14ac:dyDescent="0.25">
      <c r="A518" s="24" t="s">
        <v>813</v>
      </c>
      <c r="B518" s="20">
        <v>0</v>
      </c>
      <c r="C518" s="179" t="s">
        <v>4852</v>
      </c>
      <c r="D518" s="25">
        <v>68835.199999999997</v>
      </c>
      <c r="E518" s="25">
        <v>4569.7</v>
      </c>
      <c r="F518" s="21">
        <v>0</v>
      </c>
      <c r="G518" s="22">
        <f t="shared" ref="G518:G581" si="8">D518-E518</f>
        <v>64265.5</v>
      </c>
      <c r="H518" s="21">
        <v>0</v>
      </c>
      <c r="I518" s="21">
        <v>0</v>
      </c>
    </row>
    <row r="519" spans="1:9" ht="15" x14ac:dyDescent="0.25">
      <c r="A519" s="24" t="s">
        <v>814</v>
      </c>
      <c r="B519" s="20">
        <v>0</v>
      </c>
      <c r="C519" s="179" t="s">
        <v>4852</v>
      </c>
      <c r="D519" s="25">
        <v>113075.19999999998</v>
      </c>
      <c r="E519" s="25">
        <v>3255.7000000000003</v>
      </c>
      <c r="F519" s="21">
        <v>0</v>
      </c>
      <c r="G519" s="22">
        <f t="shared" si="8"/>
        <v>109819.49999999999</v>
      </c>
      <c r="H519" s="21">
        <v>0</v>
      </c>
      <c r="I519" s="21">
        <v>0</v>
      </c>
    </row>
    <row r="520" spans="1:9" ht="15" x14ac:dyDescent="0.25">
      <c r="A520" s="24" t="s">
        <v>815</v>
      </c>
      <c r="B520" s="20">
        <v>0</v>
      </c>
      <c r="C520" s="179" t="s">
        <v>4852</v>
      </c>
      <c r="D520" s="25">
        <v>28268.799999999999</v>
      </c>
      <c r="E520" s="25">
        <v>7228.8</v>
      </c>
      <c r="F520" s="21">
        <v>0</v>
      </c>
      <c r="G520" s="22">
        <f t="shared" si="8"/>
        <v>21040</v>
      </c>
      <c r="H520" s="21">
        <v>0</v>
      </c>
      <c r="I520" s="21">
        <v>0</v>
      </c>
    </row>
    <row r="521" spans="1:9" ht="15" x14ac:dyDescent="0.25">
      <c r="A521" s="24" t="s">
        <v>816</v>
      </c>
      <c r="B521" s="20">
        <v>0</v>
      </c>
      <c r="C521" s="179" t="s">
        <v>4852</v>
      </c>
      <c r="D521" s="25">
        <v>48137.600000000006</v>
      </c>
      <c r="E521" s="25">
        <v>7992</v>
      </c>
      <c r="F521" s="21">
        <v>0</v>
      </c>
      <c r="G521" s="22">
        <f t="shared" si="8"/>
        <v>40145.600000000006</v>
      </c>
      <c r="H521" s="21">
        <v>0</v>
      </c>
      <c r="I521" s="21">
        <v>0</v>
      </c>
    </row>
    <row r="522" spans="1:9" ht="15" x14ac:dyDescent="0.25">
      <c r="A522" s="24" t="s">
        <v>817</v>
      </c>
      <c r="B522" s="20">
        <v>0</v>
      </c>
      <c r="C522" s="179" t="s">
        <v>4852</v>
      </c>
      <c r="D522" s="25">
        <v>81670.399999999994</v>
      </c>
      <c r="E522" s="25">
        <v>396.5</v>
      </c>
      <c r="F522" s="21">
        <v>0</v>
      </c>
      <c r="G522" s="22">
        <f t="shared" si="8"/>
        <v>81273.899999999994</v>
      </c>
      <c r="H522" s="21">
        <v>0</v>
      </c>
      <c r="I522" s="21">
        <v>0</v>
      </c>
    </row>
    <row r="523" spans="1:9" ht="15" x14ac:dyDescent="0.25">
      <c r="A523" s="24" t="s">
        <v>818</v>
      </c>
      <c r="B523" s="20">
        <v>0</v>
      </c>
      <c r="C523" s="179" t="s">
        <v>4852</v>
      </c>
      <c r="D523" s="25">
        <v>20227.2</v>
      </c>
      <c r="E523" s="25">
        <v>0</v>
      </c>
      <c r="F523" s="21">
        <v>0</v>
      </c>
      <c r="G523" s="22">
        <f t="shared" si="8"/>
        <v>20227.2</v>
      </c>
      <c r="H523" s="21">
        <v>0</v>
      </c>
      <c r="I523" s="21">
        <v>0</v>
      </c>
    </row>
    <row r="524" spans="1:9" ht="15" x14ac:dyDescent="0.25">
      <c r="A524" s="24" t="s">
        <v>819</v>
      </c>
      <c r="B524" s="20">
        <v>0</v>
      </c>
      <c r="C524" s="179" t="s">
        <v>4852</v>
      </c>
      <c r="D524" s="25">
        <v>51027.199999999997</v>
      </c>
      <c r="E524" s="25">
        <v>15508.3</v>
      </c>
      <c r="F524" s="21">
        <v>0</v>
      </c>
      <c r="G524" s="22">
        <f t="shared" si="8"/>
        <v>35518.899999999994</v>
      </c>
      <c r="H524" s="21">
        <v>0</v>
      </c>
      <c r="I524" s="21">
        <v>0</v>
      </c>
    </row>
    <row r="525" spans="1:9" ht="15" x14ac:dyDescent="0.25">
      <c r="A525" s="24" t="s">
        <v>820</v>
      </c>
      <c r="B525" s="20">
        <v>0</v>
      </c>
      <c r="C525" s="179" t="s">
        <v>4852</v>
      </c>
      <c r="D525" s="25">
        <v>131868.79999999999</v>
      </c>
      <c r="E525" s="25">
        <v>933.5</v>
      </c>
      <c r="F525" s="21">
        <v>0</v>
      </c>
      <c r="G525" s="22">
        <f t="shared" si="8"/>
        <v>130935.29999999999</v>
      </c>
      <c r="H525" s="21">
        <v>0</v>
      </c>
      <c r="I525" s="21">
        <v>0</v>
      </c>
    </row>
    <row r="526" spans="1:9" ht="15" x14ac:dyDescent="0.25">
      <c r="A526" s="24" t="s">
        <v>821</v>
      </c>
      <c r="B526" s="20">
        <v>0</v>
      </c>
      <c r="C526" s="179" t="s">
        <v>4852</v>
      </c>
      <c r="D526" s="25">
        <v>59136</v>
      </c>
      <c r="E526" s="25">
        <v>768.8</v>
      </c>
      <c r="F526" s="21">
        <v>0</v>
      </c>
      <c r="G526" s="22">
        <f t="shared" si="8"/>
        <v>58367.199999999997</v>
      </c>
      <c r="H526" s="21">
        <v>0</v>
      </c>
      <c r="I526" s="21">
        <v>0</v>
      </c>
    </row>
    <row r="527" spans="1:9" ht="15" x14ac:dyDescent="0.25">
      <c r="A527" s="24" t="s">
        <v>822</v>
      </c>
      <c r="B527" s="20">
        <v>0</v>
      </c>
      <c r="C527" s="179" t="s">
        <v>4852</v>
      </c>
      <c r="D527" s="25">
        <v>88412.800000000003</v>
      </c>
      <c r="E527" s="25">
        <v>0</v>
      </c>
      <c r="F527" s="21">
        <v>0</v>
      </c>
      <c r="G527" s="22">
        <f t="shared" si="8"/>
        <v>88412.800000000003</v>
      </c>
      <c r="H527" s="21">
        <v>0</v>
      </c>
      <c r="I527" s="21">
        <v>0</v>
      </c>
    </row>
    <row r="528" spans="1:9" ht="15" x14ac:dyDescent="0.25">
      <c r="A528" s="24" t="s">
        <v>823</v>
      </c>
      <c r="B528" s="20">
        <v>0</v>
      </c>
      <c r="C528" s="179" t="s">
        <v>4852</v>
      </c>
      <c r="D528" s="25">
        <v>29164.799999999999</v>
      </c>
      <c r="E528" s="25">
        <v>320.39999999999998</v>
      </c>
      <c r="F528" s="21">
        <v>0</v>
      </c>
      <c r="G528" s="22">
        <f t="shared" si="8"/>
        <v>28844.399999999998</v>
      </c>
      <c r="H528" s="21">
        <v>0</v>
      </c>
      <c r="I528" s="21">
        <v>0</v>
      </c>
    </row>
    <row r="529" spans="1:9" ht="15" x14ac:dyDescent="0.25">
      <c r="A529" s="24" t="s">
        <v>824</v>
      </c>
      <c r="B529" s="20">
        <v>0</v>
      </c>
      <c r="C529" s="179" t="s">
        <v>4852</v>
      </c>
      <c r="D529" s="25">
        <v>16979.2</v>
      </c>
      <c r="E529" s="25">
        <v>0</v>
      </c>
      <c r="F529" s="21">
        <v>0</v>
      </c>
      <c r="G529" s="22">
        <f t="shared" si="8"/>
        <v>16979.2</v>
      </c>
      <c r="H529" s="21">
        <v>0</v>
      </c>
      <c r="I529" s="21">
        <v>0</v>
      </c>
    </row>
    <row r="530" spans="1:9" ht="15" x14ac:dyDescent="0.25">
      <c r="A530" s="24" t="s">
        <v>825</v>
      </c>
      <c r="B530" s="20">
        <v>0</v>
      </c>
      <c r="C530" s="179" t="s">
        <v>4852</v>
      </c>
      <c r="D530" s="25">
        <v>47644.799999999996</v>
      </c>
      <c r="E530" s="25">
        <v>8913.5999999999985</v>
      </c>
      <c r="F530" s="21">
        <v>0</v>
      </c>
      <c r="G530" s="22">
        <f t="shared" si="8"/>
        <v>38731.199999999997</v>
      </c>
      <c r="H530" s="21">
        <v>0</v>
      </c>
      <c r="I530" s="21">
        <v>0</v>
      </c>
    </row>
    <row r="531" spans="1:9" ht="15" x14ac:dyDescent="0.25">
      <c r="A531" s="24" t="s">
        <v>826</v>
      </c>
      <c r="B531" s="20">
        <v>0</v>
      </c>
      <c r="C531" s="179" t="s">
        <v>4852</v>
      </c>
      <c r="D531" s="25">
        <v>811618.04999999993</v>
      </c>
      <c r="E531" s="25">
        <v>575756.72</v>
      </c>
      <c r="F531" s="21">
        <v>0</v>
      </c>
      <c r="G531" s="22">
        <f t="shared" si="8"/>
        <v>235861.32999999996</v>
      </c>
      <c r="H531" s="21">
        <v>0</v>
      </c>
      <c r="I531" s="21">
        <v>0</v>
      </c>
    </row>
    <row r="532" spans="1:9" ht="15" x14ac:dyDescent="0.25">
      <c r="A532" s="24" t="s">
        <v>827</v>
      </c>
      <c r="B532" s="20">
        <v>0</v>
      </c>
      <c r="C532" s="179" t="s">
        <v>4852</v>
      </c>
      <c r="D532" s="25">
        <v>1578772.5199999998</v>
      </c>
      <c r="E532" s="25">
        <v>1365026.6199999999</v>
      </c>
      <c r="F532" s="21">
        <v>0</v>
      </c>
      <c r="G532" s="22">
        <f t="shared" si="8"/>
        <v>213745.89999999991</v>
      </c>
      <c r="H532" s="21">
        <v>0</v>
      </c>
      <c r="I532" s="21">
        <v>0</v>
      </c>
    </row>
    <row r="533" spans="1:9" ht="15" x14ac:dyDescent="0.25">
      <c r="A533" s="24" t="s">
        <v>828</v>
      </c>
      <c r="B533" s="20">
        <v>0</v>
      </c>
      <c r="C533" s="179" t="s">
        <v>4852</v>
      </c>
      <c r="D533" s="25">
        <v>113290</v>
      </c>
      <c r="E533" s="25">
        <v>18494.199999999997</v>
      </c>
      <c r="F533" s="21">
        <v>0</v>
      </c>
      <c r="G533" s="22">
        <f t="shared" si="8"/>
        <v>94795.8</v>
      </c>
      <c r="H533" s="21">
        <v>0</v>
      </c>
      <c r="I533" s="21">
        <v>0</v>
      </c>
    </row>
    <row r="534" spans="1:9" ht="15" x14ac:dyDescent="0.25">
      <c r="A534" s="24" t="s">
        <v>829</v>
      </c>
      <c r="B534" s="20">
        <v>0</v>
      </c>
      <c r="C534" s="179" t="s">
        <v>4852</v>
      </c>
      <c r="D534" s="25">
        <v>103367</v>
      </c>
      <c r="E534" s="25">
        <v>25587.7</v>
      </c>
      <c r="F534" s="21">
        <v>0</v>
      </c>
      <c r="G534" s="22">
        <f t="shared" si="8"/>
        <v>77779.3</v>
      </c>
      <c r="H534" s="21">
        <v>0</v>
      </c>
      <c r="I534" s="21">
        <v>0</v>
      </c>
    </row>
    <row r="535" spans="1:9" ht="15" x14ac:dyDescent="0.25">
      <c r="A535" s="24" t="s">
        <v>830</v>
      </c>
      <c r="B535" s="20">
        <v>0</v>
      </c>
      <c r="C535" s="179" t="s">
        <v>4852</v>
      </c>
      <c r="D535" s="25">
        <v>616815.78999999992</v>
      </c>
      <c r="E535" s="25">
        <v>485207.9</v>
      </c>
      <c r="F535" s="21">
        <v>0</v>
      </c>
      <c r="G535" s="22">
        <f t="shared" si="8"/>
        <v>131607.8899999999</v>
      </c>
      <c r="H535" s="21">
        <v>0</v>
      </c>
      <c r="I535" s="21">
        <v>0</v>
      </c>
    </row>
    <row r="536" spans="1:9" ht="15" x14ac:dyDescent="0.25">
      <c r="A536" s="24" t="s">
        <v>831</v>
      </c>
      <c r="B536" s="20">
        <v>0</v>
      </c>
      <c r="C536" s="179" t="s">
        <v>4852</v>
      </c>
      <c r="D536" s="25">
        <v>998838.40000000049</v>
      </c>
      <c r="E536" s="25">
        <v>774185.95000000019</v>
      </c>
      <c r="F536" s="21">
        <v>0</v>
      </c>
      <c r="G536" s="22">
        <f t="shared" si="8"/>
        <v>224652.4500000003</v>
      </c>
      <c r="H536" s="21">
        <v>0</v>
      </c>
      <c r="I536" s="21">
        <v>0</v>
      </c>
    </row>
    <row r="537" spans="1:9" ht="15" x14ac:dyDescent="0.25">
      <c r="A537" s="24" t="s">
        <v>832</v>
      </c>
      <c r="B537" s="20">
        <v>0</v>
      </c>
      <c r="C537" s="179" t="s">
        <v>4852</v>
      </c>
      <c r="D537" s="25">
        <v>40320</v>
      </c>
      <c r="E537" s="25">
        <v>16559.400000000001</v>
      </c>
      <c r="F537" s="21">
        <v>0</v>
      </c>
      <c r="G537" s="22">
        <f t="shared" si="8"/>
        <v>23760.6</v>
      </c>
      <c r="H537" s="21">
        <v>0</v>
      </c>
      <c r="I537" s="21">
        <v>0</v>
      </c>
    </row>
    <row r="538" spans="1:9" ht="15" x14ac:dyDescent="0.25">
      <c r="A538" s="24" t="s">
        <v>833</v>
      </c>
      <c r="B538" s="20">
        <v>0</v>
      </c>
      <c r="C538" s="179" t="s">
        <v>4852</v>
      </c>
      <c r="D538" s="25">
        <v>59160.5</v>
      </c>
      <c r="E538" s="25">
        <v>27100.799999999999</v>
      </c>
      <c r="F538" s="21">
        <v>0</v>
      </c>
      <c r="G538" s="22">
        <f t="shared" si="8"/>
        <v>32059.7</v>
      </c>
      <c r="H538" s="21">
        <v>0</v>
      </c>
      <c r="I538" s="21">
        <v>0</v>
      </c>
    </row>
    <row r="539" spans="1:9" ht="15" x14ac:dyDescent="0.25">
      <c r="A539" s="24" t="s">
        <v>834</v>
      </c>
      <c r="B539" s="20">
        <v>0</v>
      </c>
      <c r="C539" s="179" t="s">
        <v>4852</v>
      </c>
      <c r="D539" s="25">
        <v>57408</v>
      </c>
      <c r="E539" s="25">
        <v>11760.7</v>
      </c>
      <c r="F539" s="21">
        <v>0</v>
      </c>
      <c r="G539" s="22">
        <f t="shared" si="8"/>
        <v>45647.3</v>
      </c>
      <c r="H539" s="21">
        <v>0</v>
      </c>
      <c r="I539" s="21">
        <v>0</v>
      </c>
    </row>
    <row r="540" spans="1:9" ht="15" x14ac:dyDescent="0.25">
      <c r="A540" s="24" t="s">
        <v>835</v>
      </c>
      <c r="B540" s="20">
        <v>0</v>
      </c>
      <c r="C540" s="179" t="s">
        <v>4852</v>
      </c>
      <c r="D540" s="25">
        <v>92243.199999999997</v>
      </c>
      <c r="E540" s="25">
        <v>0</v>
      </c>
      <c r="F540" s="21">
        <v>0</v>
      </c>
      <c r="G540" s="22">
        <f t="shared" si="8"/>
        <v>92243.199999999997</v>
      </c>
      <c r="H540" s="21">
        <v>0</v>
      </c>
      <c r="I540" s="21">
        <v>0</v>
      </c>
    </row>
    <row r="541" spans="1:9" ht="15" x14ac:dyDescent="0.25">
      <c r="A541" s="24" t="s">
        <v>836</v>
      </c>
      <c r="B541" s="20">
        <v>0</v>
      </c>
      <c r="C541" s="179" t="s">
        <v>4852</v>
      </c>
      <c r="D541" s="25">
        <v>20473.599999999999</v>
      </c>
      <c r="E541" s="25">
        <v>0</v>
      </c>
      <c r="F541" s="21">
        <v>0</v>
      </c>
      <c r="G541" s="22">
        <f t="shared" si="8"/>
        <v>20473.599999999999</v>
      </c>
      <c r="H541" s="21">
        <v>0</v>
      </c>
      <c r="I541" s="21">
        <v>0</v>
      </c>
    </row>
    <row r="542" spans="1:9" ht="15" x14ac:dyDescent="0.25">
      <c r="A542" s="24" t="s">
        <v>837</v>
      </c>
      <c r="B542" s="20">
        <v>0</v>
      </c>
      <c r="C542" s="179" t="s">
        <v>4852</v>
      </c>
      <c r="D542" s="25">
        <v>72262.399999999994</v>
      </c>
      <c r="E542" s="25">
        <v>13220.7</v>
      </c>
      <c r="F542" s="21">
        <v>0</v>
      </c>
      <c r="G542" s="22">
        <f t="shared" si="8"/>
        <v>59041.7</v>
      </c>
      <c r="H542" s="21">
        <v>0</v>
      </c>
      <c r="I542" s="21">
        <v>0</v>
      </c>
    </row>
    <row r="543" spans="1:9" ht="15" x14ac:dyDescent="0.25">
      <c r="A543" s="24" t="s">
        <v>838</v>
      </c>
      <c r="B543" s="20">
        <v>0</v>
      </c>
      <c r="C543" s="179" t="s">
        <v>4852</v>
      </c>
      <c r="D543" s="25">
        <v>60628.399999999994</v>
      </c>
      <c r="E543" s="25">
        <v>41704.999999999993</v>
      </c>
      <c r="F543" s="21">
        <v>0</v>
      </c>
      <c r="G543" s="22">
        <f t="shared" si="8"/>
        <v>18923.400000000001</v>
      </c>
      <c r="H543" s="21">
        <v>0</v>
      </c>
      <c r="I543" s="21">
        <v>0</v>
      </c>
    </row>
    <row r="544" spans="1:9" ht="15" x14ac:dyDescent="0.25">
      <c r="A544" s="24" t="s">
        <v>839</v>
      </c>
      <c r="B544" s="20">
        <v>0</v>
      </c>
      <c r="C544" s="179" t="s">
        <v>4852</v>
      </c>
      <c r="D544" s="25">
        <v>57702.400000000009</v>
      </c>
      <c r="E544" s="25">
        <v>165</v>
      </c>
      <c r="F544" s="21">
        <v>0</v>
      </c>
      <c r="G544" s="22">
        <f t="shared" si="8"/>
        <v>57537.400000000009</v>
      </c>
      <c r="H544" s="21">
        <v>0</v>
      </c>
      <c r="I544" s="21">
        <v>0</v>
      </c>
    </row>
    <row r="545" spans="1:9" ht="15" x14ac:dyDescent="0.25">
      <c r="A545" s="24" t="s">
        <v>840</v>
      </c>
      <c r="B545" s="20">
        <v>0</v>
      </c>
      <c r="C545" s="179" t="s">
        <v>4852</v>
      </c>
      <c r="D545" s="25">
        <v>42515.200000000004</v>
      </c>
      <c r="E545" s="25">
        <v>7773.8</v>
      </c>
      <c r="F545" s="21">
        <v>0</v>
      </c>
      <c r="G545" s="22">
        <f t="shared" si="8"/>
        <v>34741.4</v>
      </c>
      <c r="H545" s="21">
        <v>0</v>
      </c>
      <c r="I545" s="21">
        <v>0</v>
      </c>
    </row>
    <row r="546" spans="1:9" ht="15" x14ac:dyDescent="0.25">
      <c r="A546" s="24" t="s">
        <v>841</v>
      </c>
      <c r="B546" s="20">
        <v>0</v>
      </c>
      <c r="C546" s="179" t="s">
        <v>4852</v>
      </c>
      <c r="D546" s="25">
        <v>43590.399999999994</v>
      </c>
      <c r="E546" s="25">
        <v>12644.65</v>
      </c>
      <c r="F546" s="21">
        <v>0</v>
      </c>
      <c r="G546" s="22">
        <f t="shared" si="8"/>
        <v>30945.749999999993</v>
      </c>
      <c r="H546" s="21">
        <v>0</v>
      </c>
      <c r="I546" s="21">
        <v>0</v>
      </c>
    </row>
    <row r="547" spans="1:9" ht="15" x14ac:dyDescent="0.25">
      <c r="A547" s="24" t="s">
        <v>842</v>
      </c>
      <c r="B547" s="20">
        <v>0</v>
      </c>
      <c r="C547" s="179" t="s">
        <v>4852</v>
      </c>
      <c r="D547" s="25">
        <v>235267.20000000001</v>
      </c>
      <c r="E547" s="25">
        <v>112959.59999999999</v>
      </c>
      <c r="F547" s="21">
        <v>0</v>
      </c>
      <c r="G547" s="22">
        <f t="shared" si="8"/>
        <v>122307.60000000002</v>
      </c>
      <c r="H547" s="21">
        <v>0</v>
      </c>
      <c r="I547" s="21">
        <v>0</v>
      </c>
    </row>
    <row r="548" spans="1:9" ht="15" x14ac:dyDescent="0.25">
      <c r="A548" s="24" t="s">
        <v>843</v>
      </c>
      <c r="B548" s="20">
        <v>0</v>
      </c>
      <c r="C548" s="179" t="s">
        <v>4852</v>
      </c>
      <c r="D548" s="25">
        <v>154515.19999999998</v>
      </c>
      <c r="E548" s="25">
        <v>62059</v>
      </c>
      <c r="F548" s="21">
        <v>0</v>
      </c>
      <c r="G548" s="22">
        <f t="shared" si="8"/>
        <v>92456.199999999983</v>
      </c>
      <c r="H548" s="21">
        <v>0</v>
      </c>
      <c r="I548" s="21">
        <v>0</v>
      </c>
    </row>
    <row r="549" spans="1:9" ht="15" x14ac:dyDescent="0.25">
      <c r="A549" s="24" t="s">
        <v>844</v>
      </c>
      <c r="B549" s="20">
        <v>0</v>
      </c>
      <c r="C549" s="179" t="s">
        <v>4852</v>
      </c>
      <c r="D549" s="25">
        <v>122336.89999999998</v>
      </c>
      <c r="E549" s="25">
        <v>30477.7</v>
      </c>
      <c r="F549" s="21">
        <v>0</v>
      </c>
      <c r="G549" s="22">
        <f t="shared" si="8"/>
        <v>91859.199999999983</v>
      </c>
      <c r="H549" s="21">
        <v>0</v>
      </c>
      <c r="I549" s="21">
        <v>0</v>
      </c>
    </row>
    <row r="550" spans="1:9" ht="15" x14ac:dyDescent="0.25">
      <c r="A550" s="24" t="s">
        <v>845</v>
      </c>
      <c r="B550" s="20">
        <v>0</v>
      </c>
      <c r="C550" s="179" t="s">
        <v>4852</v>
      </c>
      <c r="D550" s="25">
        <v>162556.79999999999</v>
      </c>
      <c r="E550" s="25">
        <v>89379.3</v>
      </c>
      <c r="F550" s="21">
        <v>0</v>
      </c>
      <c r="G550" s="22">
        <f t="shared" si="8"/>
        <v>73177.499999999985</v>
      </c>
      <c r="H550" s="21">
        <v>0</v>
      </c>
      <c r="I550" s="21">
        <v>0</v>
      </c>
    </row>
    <row r="551" spans="1:9" ht="15" x14ac:dyDescent="0.25">
      <c r="A551" s="24" t="s">
        <v>846</v>
      </c>
      <c r="B551" s="20">
        <v>0</v>
      </c>
      <c r="C551" s="179" t="s">
        <v>4852</v>
      </c>
      <c r="D551" s="25">
        <v>74338.799999999988</v>
      </c>
      <c r="E551" s="25">
        <v>57822.100000000006</v>
      </c>
      <c r="F551" s="21">
        <v>0</v>
      </c>
      <c r="G551" s="22">
        <f t="shared" si="8"/>
        <v>16516.699999999983</v>
      </c>
      <c r="H551" s="21">
        <v>0</v>
      </c>
      <c r="I551" s="21">
        <v>0</v>
      </c>
    </row>
    <row r="552" spans="1:9" ht="15" x14ac:dyDescent="0.25">
      <c r="A552" s="24" t="s">
        <v>847</v>
      </c>
      <c r="B552" s="20">
        <v>0</v>
      </c>
      <c r="C552" s="179" t="s">
        <v>4852</v>
      </c>
      <c r="D552" s="25">
        <v>81200</v>
      </c>
      <c r="E552" s="25">
        <v>46447.100000000006</v>
      </c>
      <c r="F552" s="21">
        <v>0</v>
      </c>
      <c r="G552" s="22">
        <f t="shared" si="8"/>
        <v>34752.899999999994</v>
      </c>
      <c r="H552" s="21">
        <v>0</v>
      </c>
      <c r="I552" s="21">
        <v>0</v>
      </c>
    </row>
    <row r="553" spans="1:9" ht="15" x14ac:dyDescent="0.25">
      <c r="A553" s="24" t="s">
        <v>848</v>
      </c>
      <c r="B553" s="20">
        <v>0</v>
      </c>
      <c r="C553" s="179" t="s">
        <v>4852</v>
      </c>
      <c r="D553" s="25">
        <v>46748.800000000003</v>
      </c>
      <c r="E553" s="25">
        <v>0</v>
      </c>
      <c r="F553" s="21">
        <v>0</v>
      </c>
      <c r="G553" s="22">
        <f t="shared" si="8"/>
        <v>46748.800000000003</v>
      </c>
      <c r="H553" s="21">
        <v>0</v>
      </c>
      <c r="I553" s="21">
        <v>0</v>
      </c>
    </row>
    <row r="554" spans="1:9" ht="15" x14ac:dyDescent="0.25">
      <c r="A554" s="24" t="s">
        <v>849</v>
      </c>
      <c r="B554" s="20">
        <v>0</v>
      </c>
      <c r="C554" s="179" t="s">
        <v>4852</v>
      </c>
      <c r="D554" s="25">
        <v>193276.79999999999</v>
      </c>
      <c r="E554" s="25">
        <v>49049.700000000004</v>
      </c>
      <c r="F554" s="21">
        <v>0</v>
      </c>
      <c r="G554" s="22">
        <f t="shared" si="8"/>
        <v>144227.09999999998</v>
      </c>
      <c r="H554" s="21">
        <v>0</v>
      </c>
      <c r="I554" s="21">
        <v>0</v>
      </c>
    </row>
    <row r="555" spans="1:9" ht="15" x14ac:dyDescent="0.25">
      <c r="A555" s="24" t="s">
        <v>850</v>
      </c>
      <c r="B555" s="20">
        <v>0</v>
      </c>
      <c r="C555" s="179" t="s">
        <v>4852</v>
      </c>
      <c r="D555" s="25">
        <v>46054.399999999994</v>
      </c>
      <c r="E555" s="25">
        <v>0</v>
      </c>
      <c r="F555" s="21">
        <v>0</v>
      </c>
      <c r="G555" s="22">
        <f t="shared" si="8"/>
        <v>46054.399999999994</v>
      </c>
      <c r="H555" s="21">
        <v>0</v>
      </c>
      <c r="I555" s="21">
        <v>0</v>
      </c>
    </row>
    <row r="556" spans="1:9" ht="15" x14ac:dyDescent="0.25">
      <c r="A556" s="24" t="s">
        <v>851</v>
      </c>
      <c r="B556" s="20">
        <v>0</v>
      </c>
      <c r="C556" s="179" t="s">
        <v>4852</v>
      </c>
      <c r="D556" s="25">
        <v>69350.399999999994</v>
      </c>
      <c r="E556" s="25">
        <v>53435.6</v>
      </c>
      <c r="F556" s="21">
        <v>0</v>
      </c>
      <c r="G556" s="22">
        <f t="shared" si="8"/>
        <v>15914.799999999996</v>
      </c>
      <c r="H556" s="21">
        <v>0</v>
      </c>
      <c r="I556" s="21">
        <v>0</v>
      </c>
    </row>
    <row r="557" spans="1:9" ht="15" x14ac:dyDescent="0.25">
      <c r="A557" s="24" t="s">
        <v>852</v>
      </c>
      <c r="B557" s="20">
        <v>0</v>
      </c>
      <c r="C557" s="179" t="s">
        <v>4852</v>
      </c>
      <c r="D557" s="25">
        <v>136326.39999999999</v>
      </c>
      <c r="E557" s="25">
        <v>9855.7999999999993</v>
      </c>
      <c r="F557" s="21">
        <v>0</v>
      </c>
      <c r="G557" s="22">
        <f t="shared" si="8"/>
        <v>126470.59999999999</v>
      </c>
      <c r="H557" s="21">
        <v>0</v>
      </c>
      <c r="I557" s="21">
        <v>0</v>
      </c>
    </row>
    <row r="558" spans="1:9" ht="15" x14ac:dyDescent="0.25">
      <c r="A558" s="24" t="s">
        <v>853</v>
      </c>
      <c r="B558" s="20">
        <v>0</v>
      </c>
      <c r="C558" s="179" t="s">
        <v>4852</v>
      </c>
      <c r="D558" s="25">
        <v>95132.800000000003</v>
      </c>
      <c r="E558" s="25">
        <v>17580</v>
      </c>
      <c r="F558" s="21">
        <v>0</v>
      </c>
      <c r="G558" s="22">
        <f t="shared" si="8"/>
        <v>77552.800000000003</v>
      </c>
      <c r="H558" s="21">
        <v>0</v>
      </c>
      <c r="I558" s="21">
        <v>0</v>
      </c>
    </row>
    <row r="559" spans="1:9" ht="15" x14ac:dyDescent="0.25">
      <c r="A559" s="24" t="s">
        <v>854</v>
      </c>
      <c r="B559" s="20">
        <v>0</v>
      </c>
      <c r="C559" s="179" t="s">
        <v>4852</v>
      </c>
      <c r="D559" s="25">
        <v>250297.60000000006</v>
      </c>
      <c r="E559" s="25">
        <v>161301.30000000002</v>
      </c>
      <c r="F559" s="21">
        <v>0</v>
      </c>
      <c r="G559" s="22">
        <f t="shared" si="8"/>
        <v>88996.300000000047</v>
      </c>
      <c r="H559" s="21">
        <v>0</v>
      </c>
      <c r="I559" s="21">
        <v>0</v>
      </c>
    </row>
    <row r="560" spans="1:9" ht="15" x14ac:dyDescent="0.25">
      <c r="A560" s="24" t="s">
        <v>855</v>
      </c>
      <c r="B560" s="20">
        <v>0</v>
      </c>
      <c r="C560" s="179" t="s">
        <v>4852</v>
      </c>
      <c r="D560" s="25">
        <v>62159.999999999993</v>
      </c>
      <c r="E560" s="25">
        <v>7283.2000000000007</v>
      </c>
      <c r="F560" s="21">
        <v>0</v>
      </c>
      <c r="G560" s="22">
        <f t="shared" si="8"/>
        <v>54876.799999999988</v>
      </c>
      <c r="H560" s="21">
        <v>0</v>
      </c>
      <c r="I560" s="21">
        <v>0</v>
      </c>
    </row>
    <row r="561" spans="1:9" ht="15" x14ac:dyDescent="0.25">
      <c r="A561" s="24" t="s">
        <v>856</v>
      </c>
      <c r="B561" s="20">
        <v>0</v>
      </c>
      <c r="C561" s="179" t="s">
        <v>4852</v>
      </c>
      <c r="D561" s="25">
        <v>76312.97</v>
      </c>
      <c r="E561" s="25">
        <v>12100.2</v>
      </c>
      <c r="F561" s="21">
        <v>0</v>
      </c>
      <c r="G561" s="22">
        <f t="shared" si="8"/>
        <v>64212.770000000004</v>
      </c>
      <c r="H561" s="21">
        <v>0</v>
      </c>
      <c r="I561" s="21">
        <v>0</v>
      </c>
    </row>
    <row r="562" spans="1:9" ht="15" x14ac:dyDescent="0.25">
      <c r="A562" s="24" t="s">
        <v>857</v>
      </c>
      <c r="B562" s="20">
        <v>0</v>
      </c>
      <c r="C562" s="179" t="s">
        <v>4852</v>
      </c>
      <c r="D562" s="25">
        <v>24080</v>
      </c>
      <c r="E562" s="25">
        <v>7425.3</v>
      </c>
      <c r="F562" s="21">
        <v>0</v>
      </c>
      <c r="G562" s="22">
        <f t="shared" si="8"/>
        <v>16654.7</v>
      </c>
      <c r="H562" s="21">
        <v>0</v>
      </c>
      <c r="I562" s="21">
        <v>0</v>
      </c>
    </row>
    <row r="563" spans="1:9" ht="15" x14ac:dyDescent="0.25">
      <c r="A563" s="24" t="s">
        <v>858</v>
      </c>
      <c r="B563" s="20">
        <v>0</v>
      </c>
      <c r="C563" s="179" t="s">
        <v>4852</v>
      </c>
      <c r="D563" s="25">
        <v>30956.799999999999</v>
      </c>
      <c r="E563" s="25">
        <v>10686.439999999999</v>
      </c>
      <c r="F563" s="21">
        <v>0</v>
      </c>
      <c r="G563" s="22">
        <f t="shared" si="8"/>
        <v>20270.36</v>
      </c>
      <c r="H563" s="21">
        <v>0</v>
      </c>
      <c r="I563" s="21">
        <v>0</v>
      </c>
    </row>
    <row r="564" spans="1:9" ht="15" x14ac:dyDescent="0.25">
      <c r="A564" s="24" t="s">
        <v>859</v>
      </c>
      <c r="B564" s="20">
        <v>0</v>
      </c>
      <c r="C564" s="179" t="s">
        <v>4852</v>
      </c>
      <c r="D564" s="25">
        <v>107730.8</v>
      </c>
      <c r="E564" s="25">
        <v>27939.200000000001</v>
      </c>
      <c r="F564" s="21">
        <v>0</v>
      </c>
      <c r="G564" s="22">
        <f t="shared" si="8"/>
        <v>79791.600000000006</v>
      </c>
      <c r="H564" s="21">
        <v>0</v>
      </c>
      <c r="I564" s="21">
        <v>0</v>
      </c>
    </row>
    <row r="565" spans="1:9" ht="15" x14ac:dyDescent="0.25">
      <c r="A565" s="24" t="s">
        <v>860</v>
      </c>
      <c r="B565" s="20">
        <v>0</v>
      </c>
      <c r="C565" s="179" t="s">
        <v>4852</v>
      </c>
      <c r="D565" s="25">
        <v>46457.599999999991</v>
      </c>
      <c r="E565" s="25">
        <v>23737.839999999997</v>
      </c>
      <c r="F565" s="21">
        <v>0</v>
      </c>
      <c r="G565" s="22">
        <f t="shared" si="8"/>
        <v>22719.759999999995</v>
      </c>
      <c r="H565" s="21">
        <v>0</v>
      </c>
      <c r="I565" s="21">
        <v>0</v>
      </c>
    </row>
    <row r="566" spans="1:9" ht="15" x14ac:dyDescent="0.25">
      <c r="A566" s="24" t="s">
        <v>861</v>
      </c>
      <c r="B566" s="20">
        <v>0</v>
      </c>
      <c r="C566" s="179" t="s">
        <v>4852</v>
      </c>
      <c r="D566" s="25">
        <v>32457.600000000002</v>
      </c>
      <c r="E566" s="25">
        <v>27207.800000000003</v>
      </c>
      <c r="F566" s="21">
        <v>0</v>
      </c>
      <c r="G566" s="22">
        <f t="shared" si="8"/>
        <v>5249.7999999999993</v>
      </c>
      <c r="H566" s="21">
        <v>0</v>
      </c>
      <c r="I566" s="21">
        <v>0</v>
      </c>
    </row>
    <row r="567" spans="1:9" ht="15" x14ac:dyDescent="0.25">
      <c r="A567" s="24" t="s">
        <v>862</v>
      </c>
      <c r="B567" s="20">
        <v>0</v>
      </c>
      <c r="C567" s="179" t="s">
        <v>4852</v>
      </c>
      <c r="D567" s="25">
        <v>114710.39999999998</v>
      </c>
      <c r="E567" s="25">
        <v>12529.2</v>
      </c>
      <c r="F567" s="21">
        <v>0</v>
      </c>
      <c r="G567" s="22">
        <f t="shared" si="8"/>
        <v>102181.19999999998</v>
      </c>
      <c r="H567" s="21">
        <v>0</v>
      </c>
      <c r="I567" s="21">
        <v>0</v>
      </c>
    </row>
    <row r="568" spans="1:9" ht="15" x14ac:dyDescent="0.25">
      <c r="A568" s="24" t="s">
        <v>863</v>
      </c>
      <c r="B568" s="20">
        <v>0</v>
      </c>
      <c r="C568" s="179" t="s">
        <v>4852</v>
      </c>
      <c r="D568" s="25">
        <v>153843.20000000001</v>
      </c>
      <c r="E568" s="25">
        <v>43154.3</v>
      </c>
      <c r="F568" s="21">
        <v>0</v>
      </c>
      <c r="G568" s="22">
        <f t="shared" si="8"/>
        <v>110688.90000000001</v>
      </c>
      <c r="H568" s="21">
        <v>0</v>
      </c>
      <c r="I568" s="21">
        <v>0</v>
      </c>
    </row>
    <row r="569" spans="1:9" ht="15" x14ac:dyDescent="0.25">
      <c r="A569" s="24" t="s">
        <v>864</v>
      </c>
      <c r="B569" s="20">
        <v>0</v>
      </c>
      <c r="C569" s="179" t="s">
        <v>4852</v>
      </c>
      <c r="D569" s="25">
        <v>91033.600000000006</v>
      </c>
      <c r="E569" s="25">
        <v>20072</v>
      </c>
      <c r="F569" s="21">
        <v>0</v>
      </c>
      <c r="G569" s="22">
        <f t="shared" si="8"/>
        <v>70961.600000000006</v>
      </c>
      <c r="H569" s="21">
        <v>0</v>
      </c>
      <c r="I569" s="21">
        <v>0</v>
      </c>
    </row>
    <row r="570" spans="1:9" ht="15" x14ac:dyDescent="0.25">
      <c r="A570" s="24" t="s">
        <v>865</v>
      </c>
      <c r="B570" s="20">
        <v>0</v>
      </c>
      <c r="C570" s="179" t="s">
        <v>4852</v>
      </c>
      <c r="D570" s="25">
        <v>53177.599999999999</v>
      </c>
      <c r="E570" s="25">
        <v>4785.5</v>
      </c>
      <c r="F570" s="21">
        <v>0</v>
      </c>
      <c r="G570" s="22">
        <f t="shared" si="8"/>
        <v>48392.1</v>
      </c>
      <c r="H570" s="21">
        <v>0</v>
      </c>
      <c r="I570" s="21">
        <v>0</v>
      </c>
    </row>
    <row r="571" spans="1:9" ht="15" x14ac:dyDescent="0.25">
      <c r="A571" s="24" t="s">
        <v>866</v>
      </c>
      <c r="B571" s="20">
        <v>0</v>
      </c>
      <c r="C571" s="179" t="s">
        <v>4852</v>
      </c>
      <c r="D571" s="25">
        <v>90908</v>
      </c>
      <c r="E571" s="25">
        <v>28531.3</v>
      </c>
      <c r="F571" s="21">
        <v>0</v>
      </c>
      <c r="G571" s="22">
        <f t="shared" si="8"/>
        <v>62376.7</v>
      </c>
      <c r="H571" s="21">
        <v>0</v>
      </c>
      <c r="I571" s="21">
        <v>0</v>
      </c>
    </row>
    <row r="572" spans="1:9" ht="15" x14ac:dyDescent="0.25">
      <c r="A572" s="24" t="s">
        <v>867</v>
      </c>
      <c r="B572" s="20">
        <v>0</v>
      </c>
      <c r="C572" s="179" t="s">
        <v>4852</v>
      </c>
      <c r="D572" s="25">
        <v>13462.4</v>
      </c>
      <c r="E572" s="25">
        <v>300.5</v>
      </c>
      <c r="F572" s="21">
        <v>0</v>
      </c>
      <c r="G572" s="22">
        <f t="shared" si="8"/>
        <v>13161.9</v>
      </c>
      <c r="H572" s="21">
        <v>0</v>
      </c>
      <c r="I572" s="21">
        <v>0</v>
      </c>
    </row>
    <row r="573" spans="1:9" ht="15" x14ac:dyDescent="0.25">
      <c r="A573" s="24" t="s">
        <v>868</v>
      </c>
      <c r="B573" s="20">
        <v>0</v>
      </c>
      <c r="C573" s="179" t="s">
        <v>4852</v>
      </c>
      <c r="D573" s="25">
        <v>117634</v>
      </c>
      <c r="E573" s="25">
        <v>59678.5</v>
      </c>
      <c r="F573" s="21">
        <v>0</v>
      </c>
      <c r="G573" s="22">
        <f t="shared" si="8"/>
        <v>57955.5</v>
      </c>
      <c r="H573" s="21">
        <v>0</v>
      </c>
      <c r="I573" s="21">
        <v>0</v>
      </c>
    </row>
    <row r="574" spans="1:9" ht="15" x14ac:dyDescent="0.25">
      <c r="A574" s="24" t="s">
        <v>869</v>
      </c>
      <c r="B574" s="20">
        <v>0</v>
      </c>
      <c r="C574" s="179" t="s">
        <v>4852</v>
      </c>
      <c r="D574" s="25">
        <v>398607.7</v>
      </c>
      <c r="E574" s="25">
        <v>210833.59999999998</v>
      </c>
      <c r="F574" s="21">
        <v>0</v>
      </c>
      <c r="G574" s="22">
        <f t="shared" si="8"/>
        <v>187774.10000000003</v>
      </c>
      <c r="H574" s="21">
        <v>0</v>
      </c>
      <c r="I574" s="21">
        <v>0</v>
      </c>
    </row>
    <row r="575" spans="1:9" ht="15" x14ac:dyDescent="0.25">
      <c r="A575" s="24" t="s">
        <v>870</v>
      </c>
      <c r="B575" s="20">
        <v>0</v>
      </c>
      <c r="C575" s="179" t="s">
        <v>4852</v>
      </c>
      <c r="D575" s="25">
        <v>15075.199999999999</v>
      </c>
      <c r="E575" s="25">
        <v>0</v>
      </c>
      <c r="F575" s="21">
        <v>0</v>
      </c>
      <c r="G575" s="22">
        <f t="shared" si="8"/>
        <v>15075.199999999999</v>
      </c>
      <c r="H575" s="21">
        <v>0</v>
      </c>
      <c r="I575" s="21">
        <v>0</v>
      </c>
    </row>
    <row r="576" spans="1:9" ht="15" x14ac:dyDescent="0.25">
      <c r="A576" s="24" t="s">
        <v>871</v>
      </c>
      <c r="B576" s="20">
        <v>0</v>
      </c>
      <c r="C576" s="179" t="s">
        <v>4852</v>
      </c>
      <c r="D576" s="25">
        <v>170016.00000000003</v>
      </c>
      <c r="E576" s="25">
        <v>111217.50000000001</v>
      </c>
      <c r="F576" s="21">
        <v>0</v>
      </c>
      <c r="G576" s="22">
        <f t="shared" si="8"/>
        <v>58798.500000000015</v>
      </c>
      <c r="H576" s="21">
        <v>0</v>
      </c>
      <c r="I576" s="21">
        <v>0</v>
      </c>
    </row>
    <row r="577" spans="1:9" ht="15" x14ac:dyDescent="0.25">
      <c r="A577" s="24" t="s">
        <v>872</v>
      </c>
      <c r="B577" s="20">
        <v>0</v>
      </c>
      <c r="C577" s="179" t="s">
        <v>4852</v>
      </c>
      <c r="D577" s="25">
        <v>92601.599999999991</v>
      </c>
      <c r="E577" s="25">
        <v>18317.7</v>
      </c>
      <c r="F577" s="21">
        <v>0</v>
      </c>
      <c r="G577" s="22">
        <f t="shared" si="8"/>
        <v>74283.899999999994</v>
      </c>
      <c r="H577" s="21">
        <v>0</v>
      </c>
      <c r="I577" s="21">
        <v>0</v>
      </c>
    </row>
    <row r="578" spans="1:9" ht="15" x14ac:dyDescent="0.25">
      <c r="A578" s="24" t="s">
        <v>873</v>
      </c>
      <c r="B578" s="20">
        <v>0</v>
      </c>
      <c r="C578" s="179" t="s">
        <v>4852</v>
      </c>
      <c r="D578" s="25">
        <v>98134.400000000009</v>
      </c>
      <c r="E578" s="25">
        <v>63191.6</v>
      </c>
      <c r="F578" s="21">
        <v>0</v>
      </c>
      <c r="G578" s="22">
        <f t="shared" si="8"/>
        <v>34942.80000000001</v>
      </c>
      <c r="H578" s="21">
        <v>0</v>
      </c>
      <c r="I578" s="21">
        <v>0</v>
      </c>
    </row>
    <row r="579" spans="1:9" ht="15" x14ac:dyDescent="0.25">
      <c r="A579" s="24" t="s">
        <v>874</v>
      </c>
      <c r="B579" s="20">
        <v>0</v>
      </c>
      <c r="C579" s="179" t="s">
        <v>4852</v>
      </c>
      <c r="D579" s="25">
        <v>34652.800000000003</v>
      </c>
      <c r="E579" s="25">
        <v>2781.3</v>
      </c>
      <c r="F579" s="21">
        <v>0</v>
      </c>
      <c r="G579" s="22">
        <f t="shared" si="8"/>
        <v>31871.500000000004</v>
      </c>
      <c r="H579" s="21">
        <v>0</v>
      </c>
      <c r="I579" s="21">
        <v>0</v>
      </c>
    </row>
    <row r="580" spans="1:9" ht="15" x14ac:dyDescent="0.25">
      <c r="A580" s="24" t="s">
        <v>875</v>
      </c>
      <c r="B580" s="20">
        <v>0</v>
      </c>
      <c r="C580" s="179" t="s">
        <v>4852</v>
      </c>
      <c r="D580" s="25">
        <v>40432</v>
      </c>
      <c r="E580" s="25">
        <v>21518.5</v>
      </c>
      <c r="F580" s="21">
        <v>0</v>
      </c>
      <c r="G580" s="22">
        <f t="shared" si="8"/>
        <v>18913.5</v>
      </c>
      <c r="H580" s="21">
        <v>0</v>
      </c>
      <c r="I580" s="21">
        <v>0</v>
      </c>
    </row>
    <row r="581" spans="1:9" ht="15" x14ac:dyDescent="0.25">
      <c r="A581" s="24" t="s">
        <v>876</v>
      </c>
      <c r="B581" s="20">
        <v>0</v>
      </c>
      <c r="C581" s="179" t="s">
        <v>4852</v>
      </c>
      <c r="D581" s="25">
        <v>71904</v>
      </c>
      <c r="E581" s="25">
        <v>32717.000000000004</v>
      </c>
      <c r="F581" s="21">
        <v>0</v>
      </c>
      <c r="G581" s="22">
        <f t="shared" si="8"/>
        <v>39187</v>
      </c>
      <c r="H581" s="21">
        <v>0</v>
      </c>
      <c r="I581" s="21">
        <v>0</v>
      </c>
    </row>
    <row r="582" spans="1:9" ht="15" x14ac:dyDescent="0.25">
      <c r="A582" s="24" t="s">
        <v>877</v>
      </c>
      <c r="B582" s="20">
        <v>0</v>
      </c>
      <c r="C582" s="179" t="s">
        <v>4852</v>
      </c>
      <c r="D582" s="25">
        <v>86486.399999999994</v>
      </c>
      <c r="E582" s="25">
        <v>32760.7</v>
      </c>
      <c r="F582" s="21">
        <v>0</v>
      </c>
      <c r="G582" s="22">
        <f t="shared" ref="G582:G645" si="9">D582-E582</f>
        <v>53725.7</v>
      </c>
      <c r="H582" s="21">
        <v>0</v>
      </c>
      <c r="I582" s="21">
        <v>0</v>
      </c>
    </row>
    <row r="583" spans="1:9" ht="15" x14ac:dyDescent="0.25">
      <c r="A583" s="24" t="s">
        <v>878</v>
      </c>
      <c r="B583" s="20">
        <v>0</v>
      </c>
      <c r="C583" s="179" t="s">
        <v>4852</v>
      </c>
      <c r="D583" s="25">
        <v>86553.600000000006</v>
      </c>
      <c r="E583" s="25">
        <v>43701.299999999996</v>
      </c>
      <c r="F583" s="21">
        <v>0</v>
      </c>
      <c r="G583" s="22">
        <f t="shared" si="9"/>
        <v>42852.30000000001</v>
      </c>
      <c r="H583" s="21">
        <v>0</v>
      </c>
      <c r="I583" s="21">
        <v>0</v>
      </c>
    </row>
    <row r="584" spans="1:9" ht="15" x14ac:dyDescent="0.25">
      <c r="A584" s="24" t="s">
        <v>879</v>
      </c>
      <c r="B584" s="20">
        <v>0</v>
      </c>
      <c r="C584" s="179" t="s">
        <v>4852</v>
      </c>
      <c r="D584" s="25">
        <v>78265.599999999991</v>
      </c>
      <c r="E584" s="25">
        <v>49961.100000000006</v>
      </c>
      <c r="F584" s="21">
        <v>0</v>
      </c>
      <c r="G584" s="22">
        <f t="shared" si="9"/>
        <v>28304.499999999985</v>
      </c>
      <c r="H584" s="21">
        <v>0</v>
      </c>
      <c r="I584" s="21">
        <v>0</v>
      </c>
    </row>
    <row r="585" spans="1:9" ht="15" x14ac:dyDescent="0.25">
      <c r="A585" s="24" t="s">
        <v>880</v>
      </c>
      <c r="B585" s="20">
        <v>0</v>
      </c>
      <c r="C585" s="179" t="s">
        <v>4852</v>
      </c>
      <c r="D585" s="25">
        <v>54521.600000000006</v>
      </c>
      <c r="E585" s="25">
        <v>21925.8</v>
      </c>
      <c r="F585" s="21">
        <v>0</v>
      </c>
      <c r="G585" s="22">
        <f t="shared" si="9"/>
        <v>32595.800000000007</v>
      </c>
      <c r="H585" s="21">
        <v>0</v>
      </c>
      <c r="I585" s="21">
        <v>0</v>
      </c>
    </row>
    <row r="586" spans="1:9" ht="15" x14ac:dyDescent="0.25">
      <c r="A586" s="24" t="s">
        <v>881</v>
      </c>
      <c r="B586" s="20">
        <v>0</v>
      </c>
      <c r="C586" s="179" t="s">
        <v>4852</v>
      </c>
      <c r="D586" s="25">
        <v>48484.85</v>
      </c>
      <c r="E586" s="25">
        <v>35965.949999999997</v>
      </c>
      <c r="F586" s="21">
        <v>0</v>
      </c>
      <c r="G586" s="22">
        <f t="shared" si="9"/>
        <v>12518.900000000001</v>
      </c>
      <c r="H586" s="21">
        <v>0</v>
      </c>
      <c r="I586" s="21">
        <v>0</v>
      </c>
    </row>
    <row r="587" spans="1:9" ht="15" x14ac:dyDescent="0.25">
      <c r="A587" s="24" t="s">
        <v>882</v>
      </c>
      <c r="B587" s="20">
        <v>0</v>
      </c>
      <c r="C587" s="179" t="s">
        <v>4852</v>
      </c>
      <c r="D587" s="25">
        <v>165052</v>
      </c>
      <c r="E587" s="25">
        <v>13234.2</v>
      </c>
      <c r="F587" s="21">
        <v>0</v>
      </c>
      <c r="G587" s="22">
        <f t="shared" si="9"/>
        <v>151817.79999999999</v>
      </c>
      <c r="H587" s="21">
        <v>0</v>
      </c>
      <c r="I587" s="21">
        <v>0</v>
      </c>
    </row>
    <row r="588" spans="1:9" ht="15" x14ac:dyDescent="0.25">
      <c r="A588" s="24" t="s">
        <v>883</v>
      </c>
      <c r="B588" s="20">
        <v>0</v>
      </c>
      <c r="C588" s="179" t="s">
        <v>4852</v>
      </c>
      <c r="D588" s="25">
        <v>77593.600000000006</v>
      </c>
      <c r="E588" s="25">
        <v>34828.699999999997</v>
      </c>
      <c r="F588" s="21">
        <v>0</v>
      </c>
      <c r="G588" s="22">
        <f t="shared" si="9"/>
        <v>42764.900000000009</v>
      </c>
      <c r="H588" s="21">
        <v>0</v>
      </c>
      <c r="I588" s="21">
        <v>0</v>
      </c>
    </row>
    <row r="589" spans="1:9" ht="15" x14ac:dyDescent="0.25">
      <c r="A589" s="24" t="s">
        <v>884</v>
      </c>
      <c r="B589" s="20">
        <v>0</v>
      </c>
      <c r="C589" s="179" t="s">
        <v>4852</v>
      </c>
      <c r="D589" s="25">
        <v>118051.57000000002</v>
      </c>
      <c r="E589" s="25">
        <v>43594.37000000001</v>
      </c>
      <c r="F589" s="21">
        <v>0</v>
      </c>
      <c r="G589" s="22">
        <f t="shared" si="9"/>
        <v>74457.200000000012</v>
      </c>
      <c r="H589" s="21">
        <v>0</v>
      </c>
      <c r="I589" s="21">
        <v>0</v>
      </c>
    </row>
    <row r="590" spans="1:9" ht="15" x14ac:dyDescent="0.25">
      <c r="A590" s="24" t="s">
        <v>885</v>
      </c>
      <c r="B590" s="20">
        <v>0</v>
      </c>
      <c r="C590" s="179" t="s">
        <v>4852</v>
      </c>
      <c r="D590" s="25">
        <v>127702.40000000001</v>
      </c>
      <c r="E590" s="25">
        <v>42479.799999999996</v>
      </c>
      <c r="F590" s="21">
        <v>0</v>
      </c>
      <c r="G590" s="22">
        <f t="shared" si="9"/>
        <v>85222.6</v>
      </c>
      <c r="H590" s="21">
        <v>0</v>
      </c>
      <c r="I590" s="21">
        <v>0</v>
      </c>
    </row>
    <row r="591" spans="1:9" ht="15" x14ac:dyDescent="0.25">
      <c r="A591" s="24" t="s">
        <v>886</v>
      </c>
      <c r="B591" s="20">
        <v>0</v>
      </c>
      <c r="C591" s="179" t="s">
        <v>4852</v>
      </c>
      <c r="D591" s="25">
        <v>60211.199999999997</v>
      </c>
      <c r="E591" s="25">
        <v>0</v>
      </c>
      <c r="F591" s="21">
        <v>0</v>
      </c>
      <c r="G591" s="22">
        <f t="shared" si="9"/>
        <v>60211.199999999997</v>
      </c>
      <c r="H591" s="21">
        <v>0</v>
      </c>
      <c r="I591" s="21">
        <v>0</v>
      </c>
    </row>
    <row r="592" spans="1:9" ht="15" x14ac:dyDescent="0.25">
      <c r="A592" s="24" t="s">
        <v>887</v>
      </c>
      <c r="B592" s="20">
        <v>0</v>
      </c>
      <c r="C592" s="179" t="s">
        <v>4852</v>
      </c>
      <c r="D592" s="25">
        <v>72620.800000000003</v>
      </c>
      <c r="E592" s="25">
        <v>0</v>
      </c>
      <c r="F592" s="21">
        <v>0</v>
      </c>
      <c r="G592" s="22">
        <f t="shared" si="9"/>
        <v>72620.800000000003</v>
      </c>
      <c r="H592" s="21">
        <v>0</v>
      </c>
      <c r="I592" s="21">
        <v>0</v>
      </c>
    </row>
    <row r="593" spans="1:9" ht="15" x14ac:dyDescent="0.25">
      <c r="A593" s="24" t="s">
        <v>888</v>
      </c>
      <c r="B593" s="20">
        <v>0</v>
      </c>
      <c r="C593" s="179" t="s">
        <v>4852</v>
      </c>
      <c r="D593" s="25">
        <v>87225.600000000006</v>
      </c>
      <c r="E593" s="25">
        <v>27661.3</v>
      </c>
      <c r="F593" s="21">
        <v>0</v>
      </c>
      <c r="G593" s="22">
        <f t="shared" si="9"/>
        <v>59564.3</v>
      </c>
      <c r="H593" s="21">
        <v>0</v>
      </c>
      <c r="I593" s="21">
        <v>0</v>
      </c>
    </row>
    <row r="594" spans="1:9" ht="15" x14ac:dyDescent="0.25">
      <c r="A594" s="24" t="s">
        <v>889</v>
      </c>
      <c r="B594" s="20">
        <v>0</v>
      </c>
      <c r="C594" s="179" t="s">
        <v>4852</v>
      </c>
      <c r="D594" s="25">
        <v>116524.8</v>
      </c>
      <c r="E594" s="25">
        <v>32360.9</v>
      </c>
      <c r="F594" s="21">
        <v>0</v>
      </c>
      <c r="G594" s="22">
        <f t="shared" si="9"/>
        <v>84163.9</v>
      </c>
      <c r="H594" s="21">
        <v>0</v>
      </c>
      <c r="I594" s="21">
        <v>0</v>
      </c>
    </row>
    <row r="595" spans="1:9" ht="15" x14ac:dyDescent="0.25">
      <c r="A595" s="24" t="s">
        <v>890</v>
      </c>
      <c r="B595" s="20">
        <v>0</v>
      </c>
      <c r="C595" s="179" t="s">
        <v>4852</v>
      </c>
      <c r="D595" s="25">
        <v>40432</v>
      </c>
      <c r="E595" s="25">
        <v>11664.599999999999</v>
      </c>
      <c r="F595" s="21">
        <v>0</v>
      </c>
      <c r="G595" s="22">
        <f t="shared" si="9"/>
        <v>28767.4</v>
      </c>
      <c r="H595" s="21">
        <v>0</v>
      </c>
      <c r="I595" s="21">
        <v>0</v>
      </c>
    </row>
    <row r="596" spans="1:9" ht="15" x14ac:dyDescent="0.25">
      <c r="A596" s="24" t="s">
        <v>891</v>
      </c>
      <c r="B596" s="20">
        <v>0</v>
      </c>
      <c r="C596" s="179" t="s">
        <v>4852</v>
      </c>
      <c r="D596" s="25">
        <v>67088</v>
      </c>
      <c r="E596" s="25">
        <v>39244</v>
      </c>
      <c r="F596" s="21">
        <v>0</v>
      </c>
      <c r="G596" s="22">
        <f t="shared" si="9"/>
        <v>27844</v>
      </c>
      <c r="H596" s="21">
        <v>0</v>
      </c>
      <c r="I596" s="21">
        <v>0</v>
      </c>
    </row>
    <row r="597" spans="1:9" ht="15" x14ac:dyDescent="0.25">
      <c r="A597" s="24" t="s">
        <v>892</v>
      </c>
      <c r="B597" s="20">
        <v>0</v>
      </c>
      <c r="C597" s="179" t="s">
        <v>4852</v>
      </c>
      <c r="D597" s="25">
        <v>49526.399999999994</v>
      </c>
      <c r="E597" s="25">
        <v>0</v>
      </c>
      <c r="F597" s="21">
        <v>0</v>
      </c>
      <c r="G597" s="22">
        <f t="shared" si="9"/>
        <v>49526.399999999994</v>
      </c>
      <c r="H597" s="21">
        <v>0</v>
      </c>
      <c r="I597" s="21">
        <v>0</v>
      </c>
    </row>
    <row r="598" spans="1:9" ht="15" x14ac:dyDescent="0.25">
      <c r="A598" s="24" t="s">
        <v>893</v>
      </c>
      <c r="B598" s="20">
        <v>0</v>
      </c>
      <c r="C598" s="179" t="s">
        <v>4852</v>
      </c>
      <c r="D598" s="25">
        <v>143568.43999999997</v>
      </c>
      <c r="E598" s="25">
        <v>58007.039999999994</v>
      </c>
      <c r="F598" s="21">
        <v>0</v>
      </c>
      <c r="G598" s="22">
        <f t="shared" si="9"/>
        <v>85561.39999999998</v>
      </c>
      <c r="H598" s="21">
        <v>0</v>
      </c>
      <c r="I598" s="21">
        <v>0</v>
      </c>
    </row>
    <row r="599" spans="1:9" ht="15" x14ac:dyDescent="0.25">
      <c r="A599" s="24" t="s">
        <v>894</v>
      </c>
      <c r="B599" s="20">
        <v>0</v>
      </c>
      <c r="C599" s="179" t="s">
        <v>4852</v>
      </c>
      <c r="D599" s="25">
        <v>39551.4</v>
      </c>
      <c r="E599" s="25">
        <v>10691.4</v>
      </c>
      <c r="F599" s="21">
        <v>0</v>
      </c>
      <c r="G599" s="22">
        <f t="shared" si="9"/>
        <v>28860</v>
      </c>
      <c r="H599" s="21">
        <v>0</v>
      </c>
      <c r="I599" s="21">
        <v>0</v>
      </c>
    </row>
    <row r="600" spans="1:9" ht="15" x14ac:dyDescent="0.25">
      <c r="A600" s="24" t="s">
        <v>895</v>
      </c>
      <c r="B600" s="20">
        <v>0</v>
      </c>
      <c r="C600" s="179" t="s">
        <v>4852</v>
      </c>
      <c r="D600" s="25">
        <v>66744.800000000003</v>
      </c>
      <c r="E600" s="25">
        <v>25260.699999999997</v>
      </c>
      <c r="F600" s="21">
        <v>0</v>
      </c>
      <c r="G600" s="22">
        <f t="shared" si="9"/>
        <v>41484.100000000006</v>
      </c>
      <c r="H600" s="21">
        <v>0</v>
      </c>
      <c r="I600" s="21">
        <v>0</v>
      </c>
    </row>
    <row r="601" spans="1:9" ht="15" x14ac:dyDescent="0.25">
      <c r="A601" s="24" t="s">
        <v>896</v>
      </c>
      <c r="B601" s="20">
        <v>0</v>
      </c>
      <c r="C601" s="179" t="s">
        <v>4852</v>
      </c>
      <c r="D601" s="25">
        <v>131398.39999999999</v>
      </c>
      <c r="E601" s="25">
        <v>54541.599999999999</v>
      </c>
      <c r="F601" s="21">
        <v>0</v>
      </c>
      <c r="G601" s="22">
        <f t="shared" si="9"/>
        <v>76856.799999999988</v>
      </c>
      <c r="H601" s="21">
        <v>0</v>
      </c>
      <c r="I601" s="21">
        <v>0</v>
      </c>
    </row>
    <row r="602" spans="1:9" ht="15" x14ac:dyDescent="0.25">
      <c r="A602" s="24" t="s">
        <v>897</v>
      </c>
      <c r="B602" s="20">
        <v>0</v>
      </c>
      <c r="C602" s="179" t="s">
        <v>4852</v>
      </c>
      <c r="D602" s="25">
        <v>131555.20000000001</v>
      </c>
      <c r="E602" s="25">
        <v>77806.400000000009</v>
      </c>
      <c r="F602" s="21">
        <v>0</v>
      </c>
      <c r="G602" s="22">
        <f t="shared" si="9"/>
        <v>53748.800000000003</v>
      </c>
      <c r="H602" s="21">
        <v>0</v>
      </c>
      <c r="I602" s="21">
        <v>0</v>
      </c>
    </row>
    <row r="603" spans="1:9" ht="15" x14ac:dyDescent="0.25">
      <c r="A603" s="24" t="s">
        <v>898</v>
      </c>
      <c r="B603" s="20">
        <v>0</v>
      </c>
      <c r="C603" s="179" t="s">
        <v>4852</v>
      </c>
      <c r="D603" s="25">
        <v>68006.400000000009</v>
      </c>
      <c r="E603" s="25">
        <v>0</v>
      </c>
      <c r="F603" s="21">
        <v>0</v>
      </c>
      <c r="G603" s="22">
        <f t="shared" si="9"/>
        <v>68006.400000000009</v>
      </c>
      <c r="H603" s="21">
        <v>0</v>
      </c>
      <c r="I603" s="21">
        <v>0</v>
      </c>
    </row>
    <row r="604" spans="1:9" ht="15" x14ac:dyDescent="0.25">
      <c r="A604" s="24" t="s">
        <v>899</v>
      </c>
      <c r="B604" s="20">
        <v>0</v>
      </c>
      <c r="C604" s="179" t="s">
        <v>4852</v>
      </c>
      <c r="D604" s="25">
        <v>10550.4</v>
      </c>
      <c r="E604" s="25">
        <v>0</v>
      </c>
      <c r="F604" s="21">
        <v>0</v>
      </c>
      <c r="G604" s="22">
        <f t="shared" si="9"/>
        <v>10550.4</v>
      </c>
      <c r="H604" s="21">
        <v>0</v>
      </c>
      <c r="I604" s="21">
        <v>0</v>
      </c>
    </row>
    <row r="605" spans="1:9" ht="15" x14ac:dyDescent="0.25">
      <c r="A605" s="24" t="s">
        <v>900</v>
      </c>
      <c r="B605" s="20">
        <v>0</v>
      </c>
      <c r="C605" s="179" t="s">
        <v>4852</v>
      </c>
      <c r="D605" s="25">
        <v>861795.19999999984</v>
      </c>
      <c r="E605" s="25">
        <v>725438.47999999975</v>
      </c>
      <c r="F605" s="21">
        <v>0</v>
      </c>
      <c r="G605" s="22">
        <f t="shared" si="9"/>
        <v>136356.72000000009</v>
      </c>
      <c r="H605" s="21">
        <v>0</v>
      </c>
      <c r="I605" s="21">
        <v>0</v>
      </c>
    </row>
    <row r="606" spans="1:9" ht="15" x14ac:dyDescent="0.25">
      <c r="A606" s="24" t="s">
        <v>901</v>
      </c>
      <c r="B606" s="20">
        <v>0</v>
      </c>
      <c r="C606" s="179" t="s">
        <v>4852</v>
      </c>
      <c r="D606" s="25">
        <v>64153.599999999999</v>
      </c>
      <c r="E606" s="25">
        <v>35989.699999999997</v>
      </c>
      <c r="F606" s="21">
        <v>0</v>
      </c>
      <c r="G606" s="22">
        <f t="shared" si="9"/>
        <v>28163.9</v>
      </c>
      <c r="H606" s="21">
        <v>0</v>
      </c>
      <c r="I606" s="21">
        <v>0</v>
      </c>
    </row>
    <row r="607" spans="1:9" ht="15" x14ac:dyDescent="0.25">
      <c r="A607" s="24" t="s">
        <v>902</v>
      </c>
      <c r="B607" s="20">
        <v>0</v>
      </c>
      <c r="C607" s="179" t="s">
        <v>4852</v>
      </c>
      <c r="D607" s="25">
        <v>515580.8000000001</v>
      </c>
      <c r="E607" s="25">
        <v>347304.40000000008</v>
      </c>
      <c r="F607" s="21">
        <v>0</v>
      </c>
      <c r="G607" s="22">
        <f t="shared" si="9"/>
        <v>168276.40000000002</v>
      </c>
      <c r="H607" s="21">
        <v>0</v>
      </c>
      <c r="I607" s="21">
        <v>0</v>
      </c>
    </row>
    <row r="608" spans="1:9" ht="15" x14ac:dyDescent="0.25">
      <c r="A608" s="24" t="s">
        <v>903</v>
      </c>
      <c r="B608" s="20">
        <v>0</v>
      </c>
      <c r="C608" s="179" t="s">
        <v>4852</v>
      </c>
      <c r="D608" s="25">
        <v>98260.200000000012</v>
      </c>
      <c r="E608" s="25">
        <v>23856</v>
      </c>
      <c r="F608" s="21">
        <v>0</v>
      </c>
      <c r="G608" s="22">
        <f t="shared" si="9"/>
        <v>74404.200000000012</v>
      </c>
      <c r="H608" s="21">
        <v>0</v>
      </c>
      <c r="I608" s="21">
        <v>0</v>
      </c>
    </row>
    <row r="609" spans="1:9" ht="15" x14ac:dyDescent="0.25">
      <c r="A609" s="24" t="s">
        <v>904</v>
      </c>
      <c r="B609" s="20">
        <v>0</v>
      </c>
      <c r="C609" s="179" t="s">
        <v>4852</v>
      </c>
      <c r="D609" s="25">
        <v>112156.79999999999</v>
      </c>
      <c r="E609" s="25">
        <v>16601.5</v>
      </c>
      <c r="F609" s="21">
        <v>0</v>
      </c>
      <c r="G609" s="22">
        <f t="shared" si="9"/>
        <v>95555.299999999988</v>
      </c>
      <c r="H609" s="21">
        <v>0</v>
      </c>
      <c r="I609" s="21">
        <v>0</v>
      </c>
    </row>
    <row r="610" spans="1:9" ht="15" x14ac:dyDescent="0.25">
      <c r="A610" s="24" t="s">
        <v>905</v>
      </c>
      <c r="B610" s="20">
        <v>0</v>
      </c>
      <c r="C610" s="179" t="s">
        <v>4852</v>
      </c>
      <c r="D610" s="25">
        <v>50310.399999999994</v>
      </c>
      <c r="E610" s="25">
        <v>24402.2</v>
      </c>
      <c r="F610" s="21">
        <v>0</v>
      </c>
      <c r="G610" s="22">
        <f t="shared" si="9"/>
        <v>25908.199999999993</v>
      </c>
      <c r="H610" s="21">
        <v>0</v>
      </c>
      <c r="I610" s="21">
        <v>0</v>
      </c>
    </row>
    <row r="611" spans="1:9" ht="15" x14ac:dyDescent="0.25">
      <c r="A611" s="24" t="s">
        <v>906</v>
      </c>
      <c r="B611" s="20">
        <v>0</v>
      </c>
      <c r="C611" s="179" t="s">
        <v>4852</v>
      </c>
      <c r="D611" s="25">
        <v>190451.73</v>
      </c>
      <c r="E611" s="25">
        <v>69053.33</v>
      </c>
      <c r="F611" s="21">
        <v>0</v>
      </c>
      <c r="G611" s="22">
        <f t="shared" si="9"/>
        <v>121398.40000000001</v>
      </c>
      <c r="H611" s="21">
        <v>0</v>
      </c>
      <c r="I611" s="21">
        <v>0</v>
      </c>
    </row>
    <row r="612" spans="1:9" ht="15" x14ac:dyDescent="0.25">
      <c r="A612" s="24" t="s">
        <v>907</v>
      </c>
      <c r="B612" s="20">
        <v>0</v>
      </c>
      <c r="C612" s="179" t="s">
        <v>4852</v>
      </c>
      <c r="D612" s="25">
        <v>75107.199999999997</v>
      </c>
      <c r="E612" s="25">
        <v>11299.7</v>
      </c>
      <c r="F612" s="21">
        <v>0</v>
      </c>
      <c r="G612" s="22">
        <f t="shared" si="9"/>
        <v>63807.5</v>
      </c>
      <c r="H612" s="21">
        <v>0</v>
      </c>
      <c r="I612" s="21">
        <v>0</v>
      </c>
    </row>
    <row r="613" spans="1:9" ht="15" x14ac:dyDescent="0.25">
      <c r="A613" s="24" t="s">
        <v>908</v>
      </c>
      <c r="B613" s="20">
        <v>0</v>
      </c>
      <c r="C613" s="179" t="s">
        <v>4852</v>
      </c>
      <c r="D613" s="25">
        <v>184127.99999999997</v>
      </c>
      <c r="E613" s="25">
        <v>69510.7</v>
      </c>
      <c r="F613" s="21">
        <v>0</v>
      </c>
      <c r="G613" s="22">
        <f t="shared" si="9"/>
        <v>114617.29999999997</v>
      </c>
      <c r="H613" s="21">
        <v>0</v>
      </c>
      <c r="I613" s="21">
        <v>0</v>
      </c>
    </row>
    <row r="614" spans="1:9" ht="15" x14ac:dyDescent="0.25">
      <c r="A614" s="24" t="s">
        <v>909</v>
      </c>
      <c r="B614" s="20">
        <v>0</v>
      </c>
      <c r="C614" s="179" t="s">
        <v>4852</v>
      </c>
      <c r="D614" s="25">
        <v>1345802.0000000002</v>
      </c>
      <c r="E614" s="25">
        <v>769973.46000000008</v>
      </c>
      <c r="F614" s="21">
        <v>0</v>
      </c>
      <c r="G614" s="22">
        <f t="shared" si="9"/>
        <v>575828.54000000015</v>
      </c>
      <c r="H614" s="21">
        <v>0</v>
      </c>
      <c r="I614" s="21">
        <v>0</v>
      </c>
    </row>
    <row r="615" spans="1:9" ht="15" x14ac:dyDescent="0.25">
      <c r="A615" s="24" t="s">
        <v>910</v>
      </c>
      <c r="B615" s="20">
        <v>0</v>
      </c>
      <c r="C615" s="179" t="s">
        <v>4852</v>
      </c>
      <c r="D615" s="25">
        <v>575231.99999999965</v>
      </c>
      <c r="E615" s="25">
        <v>493414.99999999988</v>
      </c>
      <c r="F615" s="21">
        <v>0</v>
      </c>
      <c r="G615" s="22">
        <f t="shared" si="9"/>
        <v>81816.999999999767</v>
      </c>
      <c r="H615" s="21">
        <v>0</v>
      </c>
      <c r="I615" s="21">
        <v>0</v>
      </c>
    </row>
    <row r="616" spans="1:9" ht="15" x14ac:dyDescent="0.25">
      <c r="A616" s="24" t="s">
        <v>911</v>
      </c>
      <c r="B616" s="20">
        <v>0</v>
      </c>
      <c r="C616" s="179" t="s">
        <v>4852</v>
      </c>
      <c r="D616" s="25">
        <v>856318.40000000026</v>
      </c>
      <c r="E616" s="25">
        <v>717365.09000000008</v>
      </c>
      <c r="F616" s="21">
        <v>0</v>
      </c>
      <c r="G616" s="22">
        <f t="shared" si="9"/>
        <v>138953.31000000017</v>
      </c>
      <c r="H616" s="21">
        <v>0</v>
      </c>
      <c r="I616" s="21">
        <v>0</v>
      </c>
    </row>
    <row r="617" spans="1:9" ht="15" x14ac:dyDescent="0.25">
      <c r="A617" s="24" t="s">
        <v>912</v>
      </c>
      <c r="B617" s="20">
        <v>0</v>
      </c>
      <c r="C617" s="179" t="s">
        <v>4852</v>
      </c>
      <c r="D617" s="25">
        <v>124914.70000000001</v>
      </c>
      <c r="E617" s="25">
        <v>84475.000000000015</v>
      </c>
      <c r="F617" s="21">
        <v>0</v>
      </c>
      <c r="G617" s="22">
        <f t="shared" si="9"/>
        <v>40439.699999999997</v>
      </c>
      <c r="H617" s="21">
        <v>0</v>
      </c>
      <c r="I617" s="21">
        <v>0</v>
      </c>
    </row>
    <row r="618" spans="1:9" ht="15" x14ac:dyDescent="0.25">
      <c r="A618" s="24" t="s">
        <v>913</v>
      </c>
      <c r="B618" s="20">
        <v>0</v>
      </c>
      <c r="C618" s="179" t="s">
        <v>4852</v>
      </c>
      <c r="D618" s="25">
        <v>130592</v>
      </c>
      <c r="E618" s="25">
        <v>108085.5</v>
      </c>
      <c r="F618" s="21">
        <v>0</v>
      </c>
      <c r="G618" s="22">
        <f t="shared" si="9"/>
        <v>22506.5</v>
      </c>
      <c r="H618" s="21">
        <v>0</v>
      </c>
      <c r="I618" s="21">
        <v>0</v>
      </c>
    </row>
    <row r="619" spans="1:9" ht="15" x14ac:dyDescent="0.25">
      <c r="A619" s="24" t="s">
        <v>914</v>
      </c>
      <c r="B619" s="20">
        <v>0</v>
      </c>
      <c r="C619" s="179" t="s">
        <v>4852</v>
      </c>
      <c r="D619" s="25">
        <v>123200.00000000001</v>
      </c>
      <c r="E619" s="25">
        <v>90845.900000000023</v>
      </c>
      <c r="F619" s="21">
        <v>0</v>
      </c>
      <c r="G619" s="22">
        <f t="shared" si="9"/>
        <v>32354.099999999991</v>
      </c>
      <c r="H619" s="21">
        <v>0</v>
      </c>
      <c r="I619" s="21">
        <v>0</v>
      </c>
    </row>
    <row r="620" spans="1:9" ht="15" x14ac:dyDescent="0.25">
      <c r="A620" s="24" t="s">
        <v>915</v>
      </c>
      <c r="B620" s="20">
        <v>0</v>
      </c>
      <c r="C620" s="179" t="s">
        <v>4852</v>
      </c>
      <c r="D620" s="25">
        <v>154672</v>
      </c>
      <c r="E620" s="25">
        <v>80070.900000000009</v>
      </c>
      <c r="F620" s="21">
        <v>0</v>
      </c>
      <c r="G620" s="22">
        <f t="shared" si="9"/>
        <v>74601.099999999991</v>
      </c>
      <c r="H620" s="21">
        <v>0</v>
      </c>
      <c r="I620" s="21">
        <v>0</v>
      </c>
    </row>
    <row r="621" spans="1:9" ht="15" x14ac:dyDescent="0.25">
      <c r="A621" s="24" t="s">
        <v>916</v>
      </c>
      <c r="B621" s="20">
        <v>0</v>
      </c>
      <c r="C621" s="179" t="s">
        <v>4852</v>
      </c>
      <c r="D621" s="25">
        <v>632240.00000000012</v>
      </c>
      <c r="E621" s="25">
        <v>562572.28999999992</v>
      </c>
      <c r="F621" s="21">
        <v>0</v>
      </c>
      <c r="G621" s="22">
        <f t="shared" si="9"/>
        <v>69667.710000000196</v>
      </c>
      <c r="H621" s="21">
        <v>0</v>
      </c>
      <c r="I621" s="21">
        <v>0</v>
      </c>
    </row>
    <row r="622" spans="1:9" ht="15" x14ac:dyDescent="0.25">
      <c r="A622" s="24" t="s">
        <v>917</v>
      </c>
      <c r="B622" s="20">
        <v>0</v>
      </c>
      <c r="C622" s="179" t="s">
        <v>4852</v>
      </c>
      <c r="D622" s="25">
        <v>687765.63999999978</v>
      </c>
      <c r="E622" s="25">
        <v>569271.03999999992</v>
      </c>
      <c r="F622" s="21">
        <v>0</v>
      </c>
      <c r="G622" s="22">
        <f t="shared" si="9"/>
        <v>118494.59999999986</v>
      </c>
      <c r="H622" s="21">
        <v>0</v>
      </c>
      <c r="I622" s="21">
        <v>0</v>
      </c>
    </row>
    <row r="623" spans="1:9" ht="15" x14ac:dyDescent="0.25">
      <c r="A623" s="24" t="s">
        <v>918</v>
      </c>
      <c r="B623" s="20">
        <v>0</v>
      </c>
      <c r="C623" s="179" t="s">
        <v>4852</v>
      </c>
      <c r="D623" s="25">
        <v>24752</v>
      </c>
      <c r="E623" s="25">
        <v>20360.5</v>
      </c>
      <c r="F623" s="21">
        <v>0</v>
      </c>
      <c r="G623" s="22">
        <f t="shared" si="9"/>
        <v>4391.5</v>
      </c>
      <c r="H623" s="21">
        <v>0</v>
      </c>
      <c r="I623" s="21">
        <v>0</v>
      </c>
    </row>
    <row r="624" spans="1:9" ht="15" x14ac:dyDescent="0.25">
      <c r="A624" s="24" t="s">
        <v>919</v>
      </c>
      <c r="B624" s="20">
        <v>0</v>
      </c>
      <c r="C624" s="179" t="s">
        <v>4852</v>
      </c>
      <c r="D624" s="25">
        <v>249356.79999999996</v>
      </c>
      <c r="E624" s="25">
        <v>60898</v>
      </c>
      <c r="F624" s="21">
        <v>0</v>
      </c>
      <c r="G624" s="22">
        <f t="shared" si="9"/>
        <v>188458.79999999996</v>
      </c>
      <c r="H624" s="21">
        <v>0</v>
      </c>
      <c r="I624" s="21">
        <v>0</v>
      </c>
    </row>
    <row r="625" spans="1:9" ht="15" x14ac:dyDescent="0.25">
      <c r="A625" s="24" t="s">
        <v>920</v>
      </c>
      <c r="B625" s="20">
        <v>0</v>
      </c>
      <c r="C625" s="179" t="s">
        <v>4852</v>
      </c>
      <c r="D625" s="25">
        <v>31852.799999999999</v>
      </c>
      <c r="E625" s="25">
        <v>5637</v>
      </c>
      <c r="F625" s="21">
        <v>0</v>
      </c>
      <c r="G625" s="22">
        <f t="shared" si="9"/>
        <v>26215.8</v>
      </c>
      <c r="H625" s="21">
        <v>0</v>
      </c>
      <c r="I625" s="21">
        <v>0</v>
      </c>
    </row>
    <row r="626" spans="1:9" ht="15" x14ac:dyDescent="0.25">
      <c r="A626" s="24" t="s">
        <v>921</v>
      </c>
      <c r="B626" s="20">
        <v>0</v>
      </c>
      <c r="C626" s="179" t="s">
        <v>4852</v>
      </c>
      <c r="D626" s="25">
        <v>59215.999999999993</v>
      </c>
      <c r="E626" s="25">
        <v>38275.800000000003</v>
      </c>
      <c r="F626" s="21">
        <v>0</v>
      </c>
      <c r="G626" s="22">
        <f t="shared" si="9"/>
        <v>20940.19999999999</v>
      </c>
      <c r="H626" s="21">
        <v>0</v>
      </c>
      <c r="I626" s="21">
        <v>0</v>
      </c>
    </row>
    <row r="627" spans="1:9" ht="15" x14ac:dyDescent="0.25">
      <c r="A627" s="24" t="s">
        <v>922</v>
      </c>
      <c r="B627" s="20">
        <v>0</v>
      </c>
      <c r="C627" s="179" t="s">
        <v>4852</v>
      </c>
      <c r="D627" s="25">
        <v>19107.199999999997</v>
      </c>
      <c r="E627" s="25">
        <v>254.79999999999998</v>
      </c>
      <c r="F627" s="21">
        <v>0</v>
      </c>
      <c r="G627" s="22">
        <f t="shared" si="9"/>
        <v>18852.399999999998</v>
      </c>
      <c r="H627" s="21">
        <v>0</v>
      </c>
      <c r="I627" s="21">
        <v>0</v>
      </c>
    </row>
    <row r="628" spans="1:9" ht="15" x14ac:dyDescent="0.25">
      <c r="A628" s="24" t="s">
        <v>923</v>
      </c>
      <c r="B628" s="20">
        <v>0</v>
      </c>
      <c r="C628" s="179" t="s">
        <v>4852</v>
      </c>
      <c r="D628" s="25">
        <v>110902.39999999999</v>
      </c>
      <c r="E628" s="25">
        <v>15128.919999999998</v>
      </c>
      <c r="F628" s="21">
        <v>0</v>
      </c>
      <c r="G628" s="22">
        <f t="shared" si="9"/>
        <v>95773.48</v>
      </c>
      <c r="H628" s="21">
        <v>0</v>
      </c>
      <c r="I628" s="21">
        <v>0</v>
      </c>
    </row>
    <row r="629" spans="1:9" ht="15" x14ac:dyDescent="0.25">
      <c r="A629" s="24" t="s">
        <v>924</v>
      </c>
      <c r="B629" s="20">
        <v>0</v>
      </c>
      <c r="C629" s="179" t="s">
        <v>4852</v>
      </c>
      <c r="D629" s="25">
        <v>6876.8</v>
      </c>
      <c r="E629" s="25">
        <v>0</v>
      </c>
      <c r="F629" s="21">
        <v>0</v>
      </c>
      <c r="G629" s="22">
        <f t="shared" si="9"/>
        <v>6876.8</v>
      </c>
      <c r="H629" s="21">
        <v>0</v>
      </c>
      <c r="I629" s="21">
        <v>0</v>
      </c>
    </row>
    <row r="630" spans="1:9" ht="15" x14ac:dyDescent="0.25">
      <c r="A630" s="24" t="s">
        <v>925</v>
      </c>
      <c r="B630" s="20">
        <v>0</v>
      </c>
      <c r="C630" s="179" t="s">
        <v>4852</v>
      </c>
      <c r="D630" s="25">
        <v>51049.599999999999</v>
      </c>
      <c r="E630" s="25">
        <v>16527.599999999999</v>
      </c>
      <c r="F630" s="21">
        <v>0</v>
      </c>
      <c r="G630" s="22">
        <f t="shared" si="9"/>
        <v>34522</v>
      </c>
      <c r="H630" s="21">
        <v>0</v>
      </c>
      <c r="I630" s="21">
        <v>0</v>
      </c>
    </row>
    <row r="631" spans="1:9" ht="15" x14ac:dyDescent="0.25">
      <c r="A631" s="24" t="s">
        <v>926</v>
      </c>
      <c r="B631" s="20">
        <v>0</v>
      </c>
      <c r="C631" s="179" t="s">
        <v>4852</v>
      </c>
      <c r="D631" s="25">
        <v>26073.599999999999</v>
      </c>
      <c r="E631" s="25">
        <v>497.6</v>
      </c>
      <c r="F631" s="21">
        <v>0</v>
      </c>
      <c r="G631" s="22">
        <f t="shared" si="9"/>
        <v>25576</v>
      </c>
      <c r="H631" s="21">
        <v>0</v>
      </c>
      <c r="I631" s="21">
        <v>0</v>
      </c>
    </row>
    <row r="632" spans="1:9" ht="15" x14ac:dyDescent="0.25">
      <c r="A632" s="24" t="s">
        <v>927</v>
      </c>
      <c r="B632" s="20">
        <v>0</v>
      </c>
      <c r="C632" s="179" t="s">
        <v>4852</v>
      </c>
      <c r="D632" s="25">
        <v>76384</v>
      </c>
      <c r="E632" s="25">
        <v>38697.600000000006</v>
      </c>
      <c r="F632" s="21">
        <v>0</v>
      </c>
      <c r="G632" s="22">
        <f t="shared" si="9"/>
        <v>37686.399999999994</v>
      </c>
      <c r="H632" s="21">
        <v>0</v>
      </c>
      <c r="I632" s="21">
        <v>0</v>
      </c>
    </row>
    <row r="633" spans="1:9" ht="15" x14ac:dyDescent="0.25">
      <c r="A633" s="24" t="s">
        <v>928</v>
      </c>
      <c r="B633" s="20">
        <v>0</v>
      </c>
      <c r="C633" s="179" t="s">
        <v>4852</v>
      </c>
      <c r="D633" s="25">
        <v>669767.99999999977</v>
      </c>
      <c r="E633" s="25">
        <v>485427.69999999984</v>
      </c>
      <c r="F633" s="21">
        <v>0</v>
      </c>
      <c r="G633" s="22">
        <f t="shared" si="9"/>
        <v>184340.29999999993</v>
      </c>
      <c r="H633" s="21">
        <v>0</v>
      </c>
      <c r="I633" s="21">
        <v>0</v>
      </c>
    </row>
    <row r="634" spans="1:9" ht="15" x14ac:dyDescent="0.25">
      <c r="A634" s="24" t="s">
        <v>929</v>
      </c>
      <c r="B634" s="20">
        <v>0</v>
      </c>
      <c r="C634" s="179" t="s">
        <v>4852</v>
      </c>
      <c r="D634" s="25">
        <v>615956.64000000013</v>
      </c>
      <c r="E634" s="25">
        <v>320049.29999999981</v>
      </c>
      <c r="F634" s="21">
        <v>0</v>
      </c>
      <c r="G634" s="22">
        <f t="shared" si="9"/>
        <v>295907.34000000032</v>
      </c>
      <c r="H634" s="21">
        <v>0</v>
      </c>
      <c r="I634" s="21">
        <v>0</v>
      </c>
    </row>
    <row r="635" spans="1:9" ht="15" x14ac:dyDescent="0.25">
      <c r="A635" s="24" t="s">
        <v>930</v>
      </c>
      <c r="B635" s="20">
        <v>0</v>
      </c>
      <c r="C635" s="179" t="s">
        <v>4852</v>
      </c>
      <c r="D635" s="25">
        <v>39872</v>
      </c>
      <c r="E635" s="25">
        <v>0</v>
      </c>
      <c r="F635" s="21">
        <v>0</v>
      </c>
      <c r="G635" s="22">
        <f t="shared" si="9"/>
        <v>39872</v>
      </c>
      <c r="H635" s="21">
        <v>0</v>
      </c>
      <c r="I635" s="21">
        <v>0</v>
      </c>
    </row>
    <row r="636" spans="1:9" ht="15" x14ac:dyDescent="0.25">
      <c r="A636" s="24" t="s">
        <v>931</v>
      </c>
      <c r="B636" s="20">
        <v>0</v>
      </c>
      <c r="C636" s="179" t="s">
        <v>4852</v>
      </c>
      <c r="D636" s="25">
        <v>17763.2</v>
      </c>
      <c r="E636" s="25">
        <v>0</v>
      </c>
      <c r="F636" s="21">
        <v>0</v>
      </c>
      <c r="G636" s="22">
        <f t="shared" si="9"/>
        <v>17763.2</v>
      </c>
      <c r="H636" s="21">
        <v>0</v>
      </c>
      <c r="I636" s="21">
        <v>0</v>
      </c>
    </row>
    <row r="637" spans="1:9" ht="15" x14ac:dyDescent="0.25">
      <c r="A637" s="24" t="s">
        <v>932</v>
      </c>
      <c r="B637" s="20">
        <v>0</v>
      </c>
      <c r="C637" s="179" t="s">
        <v>4852</v>
      </c>
      <c r="D637" s="25">
        <v>15232</v>
      </c>
      <c r="E637" s="25">
        <v>0</v>
      </c>
      <c r="F637" s="21">
        <v>0</v>
      </c>
      <c r="G637" s="22">
        <f t="shared" si="9"/>
        <v>15232</v>
      </c>
      <c r="H637" s="21">
        <v>0</v>
      </c>
      <c r="I637" s="21">
        <v>0</v>
      </c>
    </row>
    <row r="638" spans="1:9" ht="15" x14ac:dyDescent="0.25">
      <c r="A638" s="24" t="s">
        <v>933</v>
      </c>
      <c r="B638" s="20">
        <v>0</v>
      </c>
      <c r="C638" s="179" t="s">
        <v>4852</v>
      </c>
      <c r="D638" s="25">
        <v>71366.399999999994</v>
      </c>
      <c r="E638" s="25">
        <v>1379.4</v>
      </c>
      <c r="F638" s="21">
        <v>0</v>
      </c>
      <c r="G638" s="22">
        <f t="shared" si="9"/>
        <v>69987</v>
      </c>
      <c r="H638" s="21">
        <v>0</v>
      </c>
      <c r="I638" s="21">
        <v>0</v>
      </c>
    </row>
    <row r="639" spans="1:9" ht="15" x14ac:dyDescent="0.25">
      <c r="A639" s="24" t="s">
        <v>934</v>
      </c>
      <c r="B639" s="20">
        <v>0</v>
      </c>
      <c r="C639" s="179" t="s">
        <v>4852</v>
      </c>
      <c r="D639" s="25">
        <v>120783.04000000001</v>
      </c>
      <c r="E639" s="25">
        <v>11208.7</v>
      </c>
      <c r="F639" s="21">
        <v>0</v>
      </c>
      <c r="G639" s="22">
        <f t="shared" si="9"/>
        <v>109574.34000000001</v>
      </c>
      <c r="H639" s="21">
        <v>0</v>
      </c>
      <c r="I639" s="21">
        <v>0</v>
      </c>
    </row>
    <row r="640" spans="1:9" ht="15" x14ac:dyDescent="0.25">
      <c r="A640" s="24" t="s">
        <v>935</v>
      </c>
      <c r="B640" s="20">
        <v>0</v>
      </c>
      <c r="C640" s="179" t="s">
        <v>4852</v>
      </c>
      <c r="D640" s="25">
        <v>31763.199999999997</v>
      </c>
      <c r="E640" s="25">
        <v>3158.8</v>
      </c>
      <c r="F640" s="21">
        <v>0</v>
      </c>
      <c r="G640" s="22">
        <f t="shared" si="9"/>
        <v>28604.399999999998</v>
      </c>
      <c r="H640" s="21">
        <v>0</v>
      </c>
      <c r="I640" s="21">
        <v>0</v>
      </c>
    </row>
    <row r="641" spans="1:9" ht="15" x14ac:dyDescent="0.25">
      <c r="A641" s="24" t="s">
        <v>936</v>
      </c>
      <c r="B641" s="20">
        <v>0</v>
      </c>
      <c r="C641" s="179" t="s">
        <v>4852</v>
      </c>
      <c r="D641" s="25">
        <v>19846.400000000001</v>
      </c>
      <c r="E641" s="25">
        <v>14033.9</v>
      </c>
      <c r="F641" s="21">
        <v>0</v>
      </c>
      <c r="G641" s="22">
        <f t="shared" si="9"/>
        <v>5812.5000000000018</v>
      </c>
      <c r="H641" s="21">
        <v>0</v>
      </c>
      <c r="I641" s="21">
        <v>0</v>
      </c>
    </row>
    <row r="642" spans="1:9" ht="15" x14ac:dyDescent="0.25">
      <c r="A642" s="24" t="s">
        <v>937</v>
      </c>
      <c r="B642" s="20">
        <v>0</v>
      </c>
      <c r="C642" s="179" t="s">
        <v>4852</v>
      </c>
      <c r="D642" s="25">
        <v>37609.599999999999</v>
      </c>
      <c r="E642" s="25">
        <v>0</v>
      </c>
      <c r="F642" s="21">
        <v>0</v>
      </c>
      <c r="G642" s="22">
        <f t="shared" si="9"/>
        <v>37609.599999999999</v>
      </c>
      <c r="H642" s="21">
        <v>0</v>
      </c>
      <c r="I642" s="21">
        <v>0</v>
      </c>
    </row>
    <row r="643" spans="1:9" ht="15" x14ac:dyDescent="0.25">
      <c r="A643" s="24" t="s">
        <v>938</v>
      </c>
      <c r="B643" s="20">
        <v>0</v>
      </c>
      <c r="C643" s="179" t="s">
        <v>4852</v>
      </c>
      <c r="D643" s="25">
        <v>21862.400000000001</v>
      </c>
      <c r="E643" s="25">
        <v>11205</v>
      </c>
      <c r="F643" s="21">
        <v>0</v>
      </c>
      <c r="G643" s="22">
        <f t="shared" si="9"/>
        <v>10657.400000000001</v>
      </c>
      <c r="H643" s="21">
        <v>0</v>
      </c>
      <c r="I643" s="21">
        <v>0</v>
      </c>
    </row>
    <row r="644" spans="1:9" ht="15" x14ac:dyDescent="0.25">
      <c r="A644" s="24" t="s">
        <v>939</v>
      </c>
      <c r="B644" s="20">
        <v>0</v>
      </c>
      <c r="C644" s="179" t="s">
        <v>4852</v>
      </c>
      <c r="D644" s="25">
        <v>64892.799999999996</v>
      </c>
      <c r="E644" s="25">
        <v>57976.97</v>
      </c>
      <c r="F644" s="21">
        <v>0</v>
      </c>
      <c r="G644" s="22">
        <f t="shared" si="9"/>
        <v>6915.8299999999945</v>
      </c>
      <c r="H644" s="21">
        <v>0</v>
      </c>
      <c r="I644" s="21">
        <v>0</v>
      </c>
    </row>
    <row r="645" spans="1:9" ht="15" x14ac:dyDescent="0.25">
      <c r="A645" s="24" t="s">
        <v>940</v>
      </c>
      <c r="B645" s="20">
        <v>0</v>
      </c>
      <c r="C645" s="179" t="s">
        <v>4852</v>
      </c>
      <c r="D645" s="25">
        <v>41664</v>
      </c>
      <c r="E645" s="25">
        <v>0</v>
      </c>
      <c r="F645" s="21">
        <v>0</v>
      </c>
      <c r="G645" s="22">
        <f t="shared" si="9"/>
        <v>41664</v>
      </c>
      <c r="H645" s="21">
        <v>0</v>
      </c>
      <c r="I645" s="21">
        <v>0</v>
      </c>
    </row>
    <row r="646" spans="1:9" ht="15" x14ac:dyDescent="0.25">
      <c r="A646" s="24" t="s">
        <v>941</v>
      </c>
      <c r="B646" s="20">
        <v>0</v>
      </c>
      <c r="C646" s="179" t="s">
        <v>4852</v>
      </c>
      <c r="D646" s="25">
        <v>29926.399999999998</v>
      </c>
      <c r="E646" s="25">
        <v>0</v>
      </c>
      <c r="F646" s="21">
        <v>0</v>
      </c>
      <c r="G646" s="22">
        <f t="shared" ref="G646:G709" si="10">D646-E646</f>
        <v>29926.399999999998</v>
      </c>
      <c r="H646" s="21">
        <v>0</v>
      </c>
      <c r="I646" s="21">
        <v>0</v>
      </c>
    </row>
    <row r="647" spans="1:9" ht="15" x14ac:dyDescent="0.25">
      <c r="A647" s="24" t="s">
        <v>942</v>
      </c>
      <c r="B647" s="20">
        <v>0</v>
      </c>
      <c r="C647" s="179" t="s">
        <v>4852</v>
      </c>
      <c r="D647" s="25">
        <v>106467.2</v>
      </c>
      <c r="E647" s="25">
        <v>55645.5</v>
      </c>
      <c r="F647" s="21">
        <v>0</v>
      </c>
      <c r="G647" s="22">
        <f t="shared" si="10"/>
        <v>50821.7</v>
      </c>
      <c r="H647" s="21">
        <v>0</v>
      </c>
      <c r="I647" s="21">
        <v>0</v>
      </c>
    </row>
    <row r="648" spans="1:9" ht="15" x14ac:dyDescent="0.25">
      <c r="A648" s="24" t="s">
        <v>943</v>
      </c>
      <c r="B648" s="20">
        <v>0</v>
      </c>
      <c r="C648" s="179" t="s">
        <v>4852</v>
      </c>
      <c r="D648" s="25">
        <v>6944</v>
      </c>
      <c r="E648" s="25">
        <v>0</v>
      </c>
      <c r="F648" s="21">
        <v>0</v>
      </c>
      <c r="G648" s="22">
        <f t="shared" si="10"/>
        <v>6944</v>
      </c>
      <c r="H648" s="21">
        <v>0</v>
      </c>
      <c r="I648" s="21">
        <v>0</v>
      </c>
    </row>
    <row r="649" spans="1:9" ht="15" x14ac:dyDescent="0.25">
      <c r="A649" s="24" t="s">
        <v>944</v>
      </c>
      <c r="B649" s="20">
        <v>0</v>
      </c>
      <c r="C649" s="179" t="s">
        <v>4852</v>
      </c>
      <c r="D649" s="25">
        <v>11513.6</v>
      </c>
      <c r="E649" s="25">
        <v>0</v>
      </c>
      <c r="F649" s="21">
        <v>0</v>
      </c>
      <c r="G649" s="22">
        <f t="shared" si="10"/>
        <v>11513.6</v>
      </c>
      <c r="H649" s="21">
        <v>0</v>
      </c>
      <c r="I649" s="21">
        <v>0</v>
      </c>
    </row>
    <row r="650" spans="1:9" ht="15" x14ac:dyDescent="0.25">
      <c r="A650" s="24" t="s">
        <v>945</v>
      </c>
      <c r="B650" s="20">
        <v>0</v>
      </c>
      <c r="C650" s="179" t="s">
        <v>4852</v>
      </c>
      <c r="D650" s="25">
        <v>1468897.5999999999</v>
      </c>
      <c r="E650" s="25">
        <v>807759</v>
      </c>
      <c r="F650" s="21">
        <v>0</v>
      </c>
      <c r="G650" s="22">
        <f t="shared" si="10"/>
        <v>661138.59999999986</v>
      </c>
      <c r="H650" s="21">
        <v>0</v>
      </c>
      <c r="I650" s="21">
        <v>0</v>
      </c>
    </row>
    <row r="651" spans="1:9" ht="15" x14ac:dyDescent="0.25">
      <c r="A651" s="24" t="s">
        <v>946</v>
      </c>
      <c r="B651" s="20">
        <v>0</v>
      </c>
      <c r="C651" s="179" t="s">
        <v>4852</v>
      </c>
      <c r="D651" s="25">
        <v>44441.599999999999</v>
      </c>
      <c r="E651" s="25">
        <v>23620.2</v>
      </c>
      <c r="F651" s="21">
        <v>0</v>
      </c>
      <c r="G651" s="22">
        <f t="shared" si="10"/>
        <v>20821.399999999998</v>
      </c>
      <c r="H651" s="21">
        <v>0</v>
      </c>
      <c r="I651" s="21">
        <v>0</v>
      </c>
    </row>
    <row r="652" spans="1:9" ht="15" x14ac:dyDescent="0.25">
      <c r="A652" s="24" t="s">
        <v>947</v>
      </c>
      <c r="B652" s="20">
        <v>0</v>
      </c>
      <c r="C652" s="179" t="s">
        <v>4852</v>
      </c>
      <c r="D652" s="25">
        <v>34406.400000000001</v>
      </c>
      <c r="E652" s="25">
        <v>5628.2</v>
      </c>
      <c r="F652" s="21">
        <v>0</v>
      </c>
      <c r="G652" s="22">
        <f t="shared" si="10"/>
        <v>28778.2</v>
      </c>
      <c r="H652" s="21">
        <v>0</v>
      </c>
      <c r="I652" s="21">
        <v>0</v>
      </c>
    </row>
    <row r="653" spans="1:9" ht="15" x14ac:dyDescent="0.25">
      <c r="A653" s="24" t="s">
        <v>948</v>
      </c>
      <c r="B653" s="20">
        <v>0</v>
      </c>
      <c r="C653" s="179" t="s">
        <v>4852</v>
      </c>
      <c r="D653" s="25">
        <v>24572.799999999999</v>
      </c>
      <c r="E653" s="25">
        <v>974.04</v>
      </c>
      <c r="F653" s="21">
        <v>0</v>
      </c>
      <c r="G653" s="22">
        <f t="shared" si="10"/>
        <v>23598.76</v>
      </c>
      <c r="H653" s="21">
        <v>0</v>
      </c>
      <c r="I653" s="21">
        <v>0</v>
      </c>
    </row>
    <row r="654" spans="1:9" ht="15" x14ac:dyDescent="0.25">
      <c r="A654" s="24" t="s">
        <v>949</v>
      </c>
      <c r="B654" s="20">
        <v>0</v>
      </c>
      <c r="C654" s="179" t="s">
        <v>4852</v>
      </c>
      <c r="D654" s="25">
        <v>22960</v>
      </c>
      <c r="E654" s="25">
        <v>0</v>
      </c>
      <c r="F654" s="21">
        <v>0</v>
      </c>
      <c r="G654" s="22">
        <f t="shared" si="10"/>
        <v>22960</v>
      </c>
      <c r="H654" s="21">
        <v>0</v>
      </c>
      <c r="I654" s="21">
        <v>0</v>
      </c>
    </row>
    <row r="655" spans="1:9" ht="15" x14ac:dyDescent="0.25">
      <c r="A655" s="24" t="s">
        <v>950</v>
      </c>
      <c r="B655" s="20">
        <v>0</v>
      </c>
      <c r="C655" s="179" t="s">
        <v>4852</v>
      </c>
      <c r="D655" s="25">
        <v>78512</v>
      </c>
      <c r="E655" s="25">
        <v>10743.800000000001</v>
      </c>
      <c r="F655" s="21">
        <v>0</v>
      </c>
      <c r="G655" s="22">
        <f t="shared" si="10"/>
        <v>67768.2</v>
      </c>
      <c r="H655" s="21">
        <v>0</v>
      </c>
      <c r="I655" s="21">
        <v>0</v>
      </c>
    </row>
    <row r="656" spans="1:9" ht="15" x14ac:dyDescent="0.25">
      <c r="A656" s="24" t="s">
        <v>951</v>
      </c>
      <c r="B656" s="20">
        <v>0</v>
      </c>
      <c r="C656" s="179" t="s">
        <v>4852</v>
      </c>
      <c r="D656" s="25">
        <v>113500.8</v>
      </c>
      <c r="E656" s="25">
        <v>0</v>
      </c>
      <c r="F656" s="21">
        <v>0</v>
      </c>
      <c r="G656" s="22">
        <f t="shared" si="10"/>
        <v>113500.8</v>
      </c>
      <c r="H656" s="21">
        <v>0</v>
      </c>
      <c r="I656" s="21">
        <v>0</v>
      </c>
    </row>
    <row r="657" spans="1:9" ht="15" x14ac:dyDescent="0.25">
      <c r="A657" s="24" t="s">
        <v>952</v>
      </c>
      <c r="B657" s="20">
        <v>0</v>
      </c>
      <c r="C657" s="179" t="s">
        <v>4852</v>
      </c>
      <c r="D657" s="25">
        <v>32928</v>
      </c>
      <c r="E657" s="25">
        <v>0</v>
      </c>
      <c r="F657" s="21">
        <v>0</v>
      </c>
      <c r="G657" s="22">
        <f t="shared" si="10"/>
        <v>32928</v>
      </c>
      <c r="H657" s="21">
        <v>0</v>
      </c>
      <c r="I657" s="21">
        <v>0</v>
      </c>
    </row>
    <row r="658" spans="1:9" ht="15" x14ac:dyDescent="0.25">
      <c r="A658" s="24" t="s">
        <v>953</v>
      </c>
      <c r="B658" s="20">
        <v>0</v>
      </c>
      <c r="C658" s="179" t="s">
        <v>4852</v>
      </c>
      <c r="D658" s="25">
        <v>9094.4</v>
      </c>
      <c r="E658" s="25">
        <v>0</v>
      </c>
      <c r="F658" s="21">
        <v>0</v>
      </c>
      <c r="G658" s="22">
        <f t="shared" si="10"/>
        <v>9094.4</v>
      </c>
      <c r="H658" s="21">
        <v>0</v>
      </c>
      <c r="I658" s="21">
        <v>0</v>
      </c>
    </row>
    <row r="659" spans="1:9" ht="15" x14ac:dyDescent="0.25">
      <c r="A659" s="24" t="s">
        <v>954</v>
      </c>
      <c r="B659" s="20">
        <v>0</v>
      </c>
      <c r="C659" s="179" t="s">
        <v>4852</v>
      </c>
      <c r="D659" s="25">
        <v>52505.599999999999</v>
      </c>
      <c r="E659" s="25">
        <v>0</v>
      </c>
      <c r="F659" s="21">
        <v>0</v>
      </c>
      <c r="G659" s="22">
        <f t="shared" si="10"/>
        <v>52505.599999999999</v>
      </c>
      <c r="H659" s="21">
        <v>0</v>
      </c>
      <c r="I659" s="21">
        <v>0</v>
      </c>
    </row>
    <row r="660" spans="1:9" ht="15" x14ac:dyDescent="0.25">
      <c r="A660" s="24" t="s">
        <v>955</v>
      </c>
      <c r="B660" s="20">
        <v>0</v>
      </c>
      <c r="C660" s="179" t="s">
        <v>4852</v>
      </c>
      <c r="D660" s="25">
        <v>34630.400000000001</v>
      </c>
      <c r="E660" s="25">
        <v>0</v>
      </c>
      <c r="F660" s="21">
        <v>0</v>
      </c>
      <c r="G660" s="22">
        <f t="shared" si="10"/>
        <v>34630.400000000001</v>
      </c>
      <c r="H660" s="21">
        <v>0</v>
      </c>
      <c r="I660" s="21">
        <v>0</v>
      </c>
    </row>
    <row r="661" spans="1:9" ht="15" x14ac:dyDescent="0.25">
      <c r="A661" s="24" t="s">
        <v>956</v>
      </c>
      <c r="B661" s="20">
        <v>0</v>
      </c>
      <c r="C661" s="179" t="s">
        <v>4852</v>
      </c>
      <c r="D661" s="25">
        <v>44867.199999999997</v>
      </c>
      <c r="E661" s="25">
        <v>188.1</v>
      </c>
      <c r="F661" s="21">
        <v>0</v>
      </c>
      <c r="G661" s="22">
        <f t="shared" si="10"/>
        <v>44679.1</v>
      </c>
      <c r="H661" s="21">
        <v>0</v>
      </c>
      <c r="I661" s="21">
        <v>0</v>
      </c>
    </row>
    <row r="662" spans="1:9" ht="15" x14ac:dyDescent="0.25">
      <c r="A662" s="24" t="s">
        <v>957</v>
      </c>
      <c r="B662" s="20">
        <v>0</v>
      </c>
      <c r="C662" s="179" t="s">
        <v>4852</v>
      </c>
      <c r="D662" s="25">
        <v>80393.599999999991</v>
      </c>
      <c r="E662" s="25">
        <v>7792.4</v>
      </c>
      <c r="F662" s="21">
        <v>0</v>
      </c>
      <c r="G662" s="22">
        <f t="shared" si="10"/>
        <v>72601.2</v>
      </c>
      <c r="H662" s="21">
        <v>0</v>
      </c>
      <c r="I662" s="21">
        <v>0</v>
      </c>
    </row>
    <row r="663" spans="1:9" ht="15" x14ac:dyDescent="0.25">
      <c r="A663" s="24" t="s">
        <v>958</v>
      </c>
      <c r="B663" s="20">
        <v>0</v>
      </c>
      <c r="C663" s="179" t="s">
        <v>4852</v>
      </c>
      <c r="D663" s="25">
        <v>88905.599999999991</v>
      </c>
      <c r="E663" s="25">
        <v>61672.500000000007</v>
      </c>
      <c r="F663" s="21">
        <v>0</v>
      </c>
      <c r="G663" s="22">
        <f t="shared" si="10"/>
        <v>27233.099999999984</v>
      </c>
      <c r="H663" s="21">
        <v>0</v>
      </c>
      <c r="I663" s="21">
        <v>0</v>
      </c>
    </row>
    <row r="664" spans="1:9" ht="15" x14ac:dyDescent="0.25">
      <c r="A664" s="24" t="s">
        <v>959</v>
      </c>
      <c r="B664" s="20">
        <v>0</v>
      </c>
      <c r="C664" s="179" t="s">
        <v>4852</v>
      </c>
      <c r="D664" s="25">
        <v>44307.199999999997</v>
      </c>
      <c r="E664" s="25">
        <v>6340.5</v>
      </c>
      <c r="F664" s="21">
        <v>0</v>
      </c>
      <c r="G664" s="22">
        <f t="shared" si="10"/>
        <v>37966.699999999997</v>
      </c>
      <c r="H664" s="21">
        <v>0</v>
      </c>
      <c r="I664" s="21">
        <v>0</v>
      </c>
    </row>
    <row r="665" spans="1:9" ht="15" x14ac:dyDescent="0.25">
      <c r="A665" s="24" t="s">
        <v>960</v>
      </c>
      <c r="B665" s="20">
        <v>0</v>
      </c>
      <c r="C665" s="179" t="s">
        <v>4852</v>
      </c>
      <c r="D665" s="25">
        <v>27574.400000000001</v>
      </c>
      <c r="E665" s="25">
        <v>0</v>
      </c>
      <c r="F665" s="21">
        <v>0</v>
      </c>
      <c r="G665" s="22">
        <f t="shared" si="10"/>
        <v>27574.400000000001</v>
      </c>
      <c r="H665" s="21">
        <v>0</v>
      </c>
      <c r="I665" s="21">
        <v>0</v>
      </c>
    </row>
    <row r="666" spans="1:9" ht="15" x14ac:dyDescent="0.25">
      <c r="A666" s="24" t="s">
        <v>961</v>
      </c>
      <c r="B666" s="20">
        <v>0</v>
      </c>
      <c r="C666" s="179" t="s">
        <v>4852</v>
      </c>
      <c r="D666" s="25">
        <v>62384</v>
      </c>
      <c r="E666" s="25">
        <v>729.2</v>
      </c>
      <c r="F666" s="21">
        <v>0</v>
      </c>
      <c r="G666" s="22">
        <f t="shared" si="10"/>
        <v>61654.8</v>
      </c>
      <c r="H666" s="21">
        <v>0</v>
      </c>
      <c r="I666" s="21">
        <v>0</v>
      </c>
    </row>
    <row r="667" spans="1:9" ht="15" x14ac:dyDescent="0.25">
      <c r="A667" s="24" t="s">
        <v>962</v>
      </c>
      <c r="B667" s="20">
        <v>0</v>
      </c>
      <c r="C667" s="179" t="s">
        <v>4852</v>
      </c>
      <c r="D667" s="25">
        <v>26387.200000000001</v>
      </c>
      <c r="E667" s="25">
        <v>0</v>
      </c>
      <c r="F667" s="21">
        <v>0</v>
      </c>
      <c r="G667" s="22">
        <f t="shared" si="10"/>
        <v>26387.200000000001</v>
      </c>
      <c r="H667" s="21">
        <v>0</v>
      </c>
      <c r="I667" s="21">
        <v>0</v>
      </c>
    </row>
    <row r="668" spans="1:9" ht="15" x14ac:dyDescent="0.25">
      <c r="A668" s="24" t="s">
        <v>963</v>
      </c>
      <c r="B668" s="20">
        <v>0</v>
      </c>
      <c r="C668" s="179" t="s">
        <v>4852</v>
      </c>
      <c r="D668" s="25">
        <v>56671.999999999993</v>
      </c>
      <c r="E668" s="25">
        <v>0</v>
      </c>
      <c r="F668" s="21">
        <v>0</v>
      </c>
      <c r="G668" s="22">
        <f t="shared" si="10"/>
        <v>56671.999999999993</v>
      </c>
      <c r="H668" s="21">
        <v>0</v>
      </c>
      <c r="I668" s="21">
        <v>0</v>
      </c>
    </row>
    <row r="669" spans="1:9" ht="15" x14ac:dyDescent="0.25">
      <c r="A669" s="24" t="s">
        <v>964</v>
      </c>
      <c r="B669" s="20">
        <v>0</v>
      </c>
      <c r="C669" s="179" t="s">
        <v>4852</v>
      </c>
      <c r="D669" s="25">
        <v>82096</v>
      </c>
      <c r="E669" s="25">
        <v>9127.5</v>
      </c>
      <c r="F669" s="21">
        <v>0</v>
      </c>
      <c r="G669" s="22">
        <f t="shared" si="10"/>
        <v>72968.5</v>
      </c>
      <c r="H669" s="21">
        <v>0</v>
      </c>
      <c r="I669" s="21">
        <v>0</v>
      </c>
    </row>
    <row r="670" spans="1:9" ht="15" x14ac:dyDescent="0.25">
      <c r="A670" s="24" t="s">
        <v>965</v>
      </c>
      <c r="B670" s="20">
        <v>0</v>
      </c>
      <c r="C670" s="179" t="s">
        <v>4852</v>
      </c>
      <c r="D670" s="25">
        <v>1758758.4000000001</v>
      </c>
      <c r="E670" s="25">
        <v>1417797.3599999999</v>
      </c>
      <c r="F670" s="21">
        <v>0</v>
      </c>
      <c r="G670" s="22">
        <f t="shared" si="10"/>
        <v>340961.04000000027</v>
      </c>
      <c r="H670" s="21">
        <v>0</v>
      </c>
      <c r="I670" s="21">
        <v>0</v>
      </c>
    </row>
    <row r="671" spans="1:9" ht="15" x14ac:dyDescent="0.25">
      <c r="A671" s="24" t="s">
        <v>966</v>
      </c>
      <c r="B671" s="20">
        <v>0</v>
      </c>
      <c r="C671" s="179" t="s">
        <v>4852</v>
      </c>
      <c r="D671" s="25">
        <v>854147.84000000008</v>
      </c>
      <c r="E671" s="25">
        <v>633633.56999999995</v>
      </c>
      <c r="F671" s="21">
        <v>0</v>
      </c>
      <c r="G671" s="22">
        <f t="shared" si="10"/>
        <v>220514.27000000014</v>
      </c>
      <c r="H671" s="21">
        <v>0</v>
      </c>
      <c r="I671" s="21">
        <v>0</v>
      </c>
    </row>
    <row r="672" spans="1:9" ht="15" x14ac:dyDescent="0.25">
      <c r="A672" s="24" t="s">
        <v>967</v>
      </c>
      <c r="B672" s="20">
        <v>0</v>
      </c>
      <c r="C672" s="179" t="s">
        <v>4852</v>
      </c>
      <c r="D672" s="25">
        <v>437409.4</v>
      </c>
      <c r="E672" s="25">
        <v>342651.15</v>
      </c>
      <c r="F672" s="21">
        <v>0</v>
      </c>
      <c r="G672" s="22">
        <f t="shared" si="10"/>
        <v>94758.25</v>
      </c>
      <c r="H672" s="21">
        <v>0</v>
      </c>
      <c r="I672" s="21">
        <v>0</v>
      </c>
    </row>
    <row r="673" spans="1:9" ht="15" x14ac:dyDescent="0.25">
      <c r="A673" s="24" t="s">
        <v>968</v>
      </c>
      <c r="B673" s="20">
        <v>0</v>
      </c>
      <c r="C673" s="179" t="s">
        <v>4852</v>
      </c>
      <c r="D673" s="25">
        <v>598415.99999999988</v>
      </c>
      <c r="E673" s="25">
        <v>480315.25999999983</v>
      </c>
      <c r="F673" s="21">
        <v>0</v>
      </c>
      <c r="G673" s="22">
        <f t="shared" si="10"/>
        <v>118100.74000000005</v>
      </c>
      <c r="H673" s="21">
        <v>0</v>
      </c>
      <c r="I673" s="21">
        <v>0</v>
      </c>
    </row>
    <row r="674" spans="1:9" ht="15" x14ac:dyDescent="0.25">
      <c r="A674" s="24" t="s">
        <v>969</v>
      </c>
      <c r="B674" s="20">
        <v>0</v>
      </c>
      <c r="C674" s="179" t="s">
        <v>4852</v>
      </c>
      <c r="D674" s="25">
        <v>760009.59999999986</v>
      </c>
      <c r="E674" s="25">
        <v>528759.51000000024</v>
      </c>
      <c r="F674" s="21">
        <v>0</v>
      </c>
      <c r="G674" s="22">
        <f t="shared" si="10"/>
        <v>231250.08999999962</v>
      </c>
      <c r="H674" s="21">
        <v>0</v>
      </c>
      <c r="I674" s="21">
        <v>0</v>
      </c>
    </row>
    <row r="675" spans="1:9" ht="15" x14ac:dyDescent="0.25">
      <c r="A675" s="24" t="s">
        <v>970</v>
      </c>
      <c r="B675" s="20">
        <v>0</v>
      </c>
      <c r="C675" s="179" t="s">
        <v>4852</v>
      </c>
      <c r="D675" s="25">
        <v>1752419.2000000007</v>
      </c>
      <c r="E675" s="25">
        <v>1526357.4900000012</v>
      </c>
      <c r="F675" s="21">
        <v>0</v>
      </c>
      <c r="G675" s="22">
        <f t="shared" si="10"/>
        <v>226061.7099999995</v>
      </c>
      <c r="H675" s="21">
        <v>0</v>
      </c>
      <c r="I675" s="21">
        <v>0</v>
      </c>
    </row>
    <row r="676" spans="1:9" ht="15" x14ac:dyDescent="0.25">
      <c r="A676" s="24" t="s">
        <v>971</v>
      </c>
      <c r="B676" s="20">
        <v>0</v>
      </c>
      <c r="C676" s="179" t="s">
        <v>4852</v>
      </c>
      <c r="D676" s="25">
        <v>141344</v>
      </c>
      <c r="E676" s="25">
        <v>0</v>
      </c>
      <c r="F676" s="21">
        <v>0</v>
      </c>
      <c r="G676" s="22">
        <f t="shared" si="10"/>
        <v>141344</v>
      </c>
      <c r="H676" s="21">
        <v>0</v>
      </c>
      <c r="I676" s="21">
        <v>0</v>
      </c>
    </row>
    <row r="677" spans="1:9" ht="15" x14ac:dyDescent="0.25">
      <c r="A677" s="24" t="s">
        <v>972</v>
      </c>
      <c r="B677" s="20">
        <v>0</v>
      </c>
      <c r="C677" s="179" t="s">
        <v>4852</v>
      </c>
      <c r="D677" s="25">
        <v>50041.600000000006</v>
      </c>
      <c r="E677" s="25">
        <v>8241.2000000000007</v>
      </c>
      <c r="F677" s="21">
        <v>0</v>
      </c>
      <c r="G677" s="22">
        <f t="shared" si="10"/>
        <v>41800.400000000009</v>
      </c>
      <c r="H677" s="21">
        <v>0</v>
      </c>
      <c r="I677" s="21">
        <v>0</v>
      </c>
    </row>
    <row r="678" spans="1:9" ht="15" x14ac:dyDescent="0.25">
      <c r="A678" s="24" t="s">
        <v>973</v>
      </c>
      <c r="B678" s="20">
        <v>0</v>
      </c>
      <c r="C678" s="179" t="s">
        <v>4852</v>
      </c>
      <c r="D678" s="25">
        <v>14582.4</v>
      </c>
      <c r="E678" s="25">
        <v>0</v>
      </c>
      <c r="F678" s="21">
        <v>0</v>
      </c>
      <c r="G678" s="22">
        <f t="shared" si="10"/>
        <v>14582.4</v>
      </c>
      <c r="H678" s="21">
        <v>0</v>
      </c>
      <c r="I678" s="21">
        <v>0</v>
      </c>
    </row>
    <row r="679" spans="1:9" ht="15" x14ac:dyDescent="0.25">
      <c r="A679" s="24" t="s">
        <v>974</v>
      </c>
      <c r="B679" s="20">
        <v>0</v>
      </c>
      <c r="C679" s="179" t="s">
        <v>4852</v>
      </c>
      <c r="D679" s="25">
        <v>62271.999999999993</v>
      </c>
      <c r="E679" s="25">
        <v>41123.5</v>
      </c>
      <c r="F679" s="21">
        <v>0</v>
      </c>
      <c r="G679" s="22">
        <f t="shared" si="10"/>
        <v>21148.499999999993</v>
      </c>
      <c r="H679" s="21">
        <v>0</v>
      </c>
      <c r="I679" s="21">
        <v>0</v>
      </c>
    </row>
    <row r="680" spans="1:9" ht="15" x14ac:dyDescent="0.25">
      <c r="A680" s="24" t="s">
        <v>975</v>
      </c>
      <c r="B680" s="20">
        <v>0</v>
      </c>
      <c r="C680" s="179" t="s">
        <v>4852</v>
      </c>
      <c r="D680" s="25">
        <v>11177.6</v>
      </c>
      <c r="E680" s="25">
        <v>249.5</v>
      </c>
      <c r="F680" s="21">
        <v>0</v>
      </c>
      <c r="G680" s="22">
        <f t="shared" si="10"/>
        <v>10928.1</v>
      </c>
      <c r="H680" s="21">
        <v>0</v>
      </c>
      <c r="I680" s="21">
        <v>0</v>
      </c>
    </row>
    <row r="681" spans="1:9" ht="15" x14ac:dyDescent="0.25">
      <c r="A681" s="24" t="s">
        <v>976</v>
      </c>
      <c r="B681" s="20">
        <v>0</v>
      </c>
      <c r="C681" s="179" t="s">
        <v>4852</v>
      </c>
      <c r="D681" s="25">
        <v>19689.599999999999</v>
      </c>
      <c r="E681" s="25">
        <v>16188.5</v>
      </c>
      <c r="F681" s="21">
        <v>0</v>
      </c>
      <c r="G681" s="22">
        <f t="shared" si="10"/>
        <v>3501.0999999999985</v>
      </c>
      <c r="H681" s="21">
        <v>0</v>
      </c>
      <c r="I681" s="21">
        <v>0</v>
      </c>
    </row>
    <row r="682" spans="1:9" ht="15" x14ac:dyDescent="0.25">
      <c r="A682" s="24" t="s">
        <v>977</v>
      </c>
      <c r="B682" s="20">
        <v>0</v>
      </c>
      <c r="C682" s="179" t="s">
        <v>4852</v>
      </c>
      <c r="D682" s="25">
        <v>40633.599999999999</v>
      </c>
      <c r="E682" s="25">
        <v>17879.2</v>
      </c>
      <c r="F682" s="21">
        <v>0</v>
      </c>
      <c r="G682" s="22">
        <f t="shared" si="10"/>
        <v>22754.399999999998</v>
      </c>
      <c r="H682" s="21">
        <v>0</v>
      </c>
      <c r="I682" s="21">
        <v>0</v>
      </c>
    </row>
    <row r="683" spans="1:9" ht="15" x14ac:dyDescent="0.25">
      <c r="A683" s="24" t="s">
        <v>978</v>
      </c>
      <c r="B683" s="20">
        <v>0</v>
      </c>
      <c r="C683" s="179" t="s">
        <v>4852</v>
      </c>
      <c r="D683" s="25">
        <v>50736</v>
      </c>
      <c r="E683" s="25">
        <v>6886.4</v>
      </c>
      <c r="F683" s="21">
        <v>0</v>
      </c>
      <c r="G683" s="22">
        <f t="shared" si="10"/>
        <v>43849.599999999999</v>
      </c>
      <c r="H683" s="21">
        <v>0</v>
      </c>
      <c r="I683" s="21">
        <v>0</v>
      </c>
    </row>
    <row r="684" spans="1:9" ht="15" x14ac:dyDescent="0.25">
      <c r="A684" s="24" t="s">
        <v>979</v>
      </c>
      <c r="B684" s="20">
        <v>0</v>
      </c>
      <c r="C684" s="179" t="s">
        <v>4852</v>
      </c>
      <c r="D684" s="25">
        <v>57120</v>
      </c>
      <c r="E684" s="25">
        <v>1558.5</v>
      </c>
      <c r="F684" s="21">
        <v>0</v>
      </c>
      <c r="G684" s="22">
        <f t="shared" si="10"/>
        <v>55561.5</v>
      </c>
      <c r="H684" s="21">
        <v>0</v>
      </c>
      <c r="I684" s="21">
        <v>0</v>
      </c>
    </row>
    <row r="685" spans="1:9" ht="15" x14ac:dyDescent="0.25">
      <c r="A685" s="24" t="s">
        <v>980</v>
      </c>
      <c r="B685" s="20">
        <v>0</v>
      </c>
      <c r="C685" s="179" t="s">
        <v>4852</v>
      </c>
      <c r="D685" s="25">
        <v>16934.400000000001</v>
      </c>
      <c r="E685" s="25">
        <v>0</v>
      </c>
      <c r="F685" s="21">
        <v>0</v>
      </c>
      <c r="G685" s="22">
        <f t="shared" si="10"/>
        <v>16934.400000000001</v>
      </c>
      <c r="H685" s="21">
        <v>0</v>
      </c>
      <c r="I685" s="21">
        <v>0</v>
      </c>
    </row>
    <row r="686" spans="1:9" ht="15" x14ac:dyDescent="0.25">
      <c r="A686" s="24" t="s">
        <v>981</v>
      </c>
      <c r="B686" s="20">
        <v>0</v>
      </c>
      <c r="C686" s="179" t="s">
        <v>4852</v>
      </c>
      <c r="D686" s="25">
        <v>35840</v>
      </c>
      <c r="E686" s="25">
        <v>7446</v>
      </c>
      <c r="F686" s="21">
        <v>0</v>
      </c>
      <c r="G686" s="22">
        <f t="shared" si="10"/>
        <v>28394</v>
      </c>
      <c r="H686" s="21">
        <v>0</v>
      </c>
      <c r="I686" s="21">
        <v>0</v>
      </c>
    </row>
    <row r="687" spans="1:9" ht="15" x14ac:dyDescent="0.25">
      <c r="A687" s="24" t="s">
        <v>982</v>
      </c>
      <c r="B687" s="20">
        <v>0</v>
      </c>
      <c r="C687" s="179" t="s">
        <v>4852</v>
      </c>
      <c r="D687" s="25">
        <v>12947.2</v>
      </c>
      <c r="E687" s="25">
        <v>0</v>
      </c>
      <c r="F687" s="21">
        <v>0</v>
      </c>
      <c r="G687" s="22">
        <f t="shared" si="10"/>
        <v>12947.2</v>
      </c>
      <c r="H687" s="21">
        <v>0</v>
      </c>
      <c r="I687" s="21">
        <v>0</v>
      </c>
    </row>
    <row r="688" spans="1:9" ht="15" x14ac:dyDescent="0.25">
      <c r="A688" s="24" t="s">
        <v>983</v>
      </c>
      <c r="B688" s="20">
        <v>0</v>
      </c>
      <c r="C688" s="179" t="s">
        <v>4852</v>
      </c>
      <c r="D688" s="25">
        <v>33107.199999999997</v>
      </c>
      <c r="E688" s="25">
        <v>0</v>
      </c>
      <c r="F688" s="21">
        <v>0</v>
      </c>
      <c r="G688" s="22">
        <f t="shared" si="10"/>
        <v>33107.199999999997</v>
      </c>
      <c r="H688" s="21">
        <v>0</v>
      </c>
      <c r="I688" s="21">
        <v>0</v>
      </c>
    </row>
    <row r="689" spans="1:9" ht="15" x14ac:dyDescent="0.25">
      <c r="A689" s="24" t="s">
        <v>984</v>
      </c>
      <c r="B689" s="20">
        <v>0</v>
      </c>
      <c r="C689" s="179" t="s">
        <v>4852</v>
      </c>
      <c r="D689" s="25">
        <v>175857.92000000001</v>
      </c>
      <c r="E689" s="25">
        <v>130951.00999999998</v>
      </c>
      <c r="F689" s="21">
        <v>0</v>
      </c>
      <c r="G689" s="22">
        <f t="shared" si="10"/>
        <v>44906.910000000033</v>
      </c>
      <c r="H689" s="21">
        <v>0</v>
      </c>
      <c r="I689" s="21">
        <v>0</v>
      </c>
    </row>
    <row r="690" spans="1:9" ht="15" x14ac:dyDescent="0.25">
      <c r="A690" s="24" t="s">
        <v>985</v>
      </c>
      <c r="B690" s="20">
        <v>0</v>
      </c>
      <c r="C690" s="179" t="s">
        <v>4852</v>
      </c>
      <c r="D690" s="25">
        <v>373632</v>
      </c>
      <c r="E690" s="25">
        <v>289528.34000000003</v>
      </c>
      <c r="F690" s="21">
        <v>0</v>
      </c>
      <c r="G690" s="22">
        <f t="shared" si="10"/>
        <v>84103.659999999974</v>
      </c>
      <c r="H690" s="21">
        <v>0</v>
      </c>
      <c r="I690" s="21">
        <v>0</v>
      </c>
    </row>
    <row r="691" spans="1:9" ht="15" x14ac:dyDescent="0.25">
      <c r="A691" s="24" t="s">
        <v>986</v>
      </c>
      <c r="B691" s="20">
        <v>0</v>
      </c>
      <c r="C691" s="179" t="s">
        <v>4852</v>
      </c>
      <c r="D691" s="25">
        <v>104115.20000000001</v>
      </c>
      <c r="E691" s="25">
        <v>35223.9</v>
      </c>
      <c r="F691" s="21">
        <v>0</v>
      </c>
      <c r="G691" s="22">
        <f t="shared" si="10"/>
        <v>68891.300000000017</v>
      </c>
      <c r="H691" s="21">
        <v>0</v>
      </c>
      <c r="I691" s="21">
        <v>0</v>
      </c>
    </row>
    <row r="692" spans="1:9" ht="15" x14ac:dyDescent="0.25">
      <c r="A692" s="24" t="s">
        <v>987</v>
      </c>
      <c r="B692" s="20">
        <v>0</v>
      </c>
      <c r="C692" s="179" t="s">
        <v>4852</v>
      </c>
      <c r="D692" s="25">
        <v>60928</v>
      </c>
      <c r="E692" s="25">
        <v>0</v>
      </c>
      <c r="F692" s="21">
        <v>0</v>
      </c>
      <c r="G692" s="22">
        <f t="shared" si="10"/>
        <v>60928</v>
      </c>
      <c r="H692" s="21">
        <v>0</v>
      </c>
      <c r="I692" s="21">
        <v>0</v>
      </c>
    </row>
    <row r="693" spans="1:9" ht="15" x14ac:dyDescent="0.25">
      <c r="A693" s="24" t="s">
        <v>988</v>
      </c>
      <c r="B693" s="20">
        <v>0</v>
      </c>
      <c r="C693" s="179" t="s">
        <v>4852</v>
      </c>
      <c r="D693" s="25">
        <v>109065.60000000001</v>
      </c>
      <c r="E693" s="25">
        <v>18488.900000000001</v>
      </c>
      <c r="F693" s="21">
        <v>0</v>
      </c>
      <c r="G693" s="22">
        <f t="shared" si="10"/>
        <v>90576.700000000012</v>
      </c>
      <c r="H693" s="21">
        <v>0</v>
      </c>
      <c r="I693" s="21">
        <v>0</v>
      </c>
    </row>
    <row r="694" spans="1:9" ht="15" x14ac:dyDescent="0.25">
      <c r="A694" s="24" t="s">
        <v>989</v>
      </c>
      <c r="B694" s="20">
        <v>0</v>
      </c>
      <c r="C694" s="179" t="s">
        <v>4852</v>
      </c>
      <c r="D694" s="25">
        <v>34652.800000000003</v>
      </c>
      <c r="E694" s="25">
        <v>9433.7000000000007</v>
      </c>
      <c r="F694" s="21">
        <v>0</v>
      </c>
      <c r="G694" s="22">
        <f t="shared" si="10"/>
        <v>25219.100000000002</v>
      </c>
      <c r="H694" s="21">
        <v>0</v>
      </c>
      <c r="I694" s="21">
        <v>0</v>
      </c>
    </row>
    <row r="695" spans="1:9" ht="15" x14ac:dyDescent="0.25">
      <c r="A695" s="24" t="s">
        <v>990</v>
      </c>
      <c r="B695" s="20">
        <v>0</v>
      </c>
      <c r="C695" s="179" t="s">
        <v>4852</v>
      </c>
      <c r="D695" s="25">
        <v>38236.800000000003</v>
      </c>
      <c r="E695" s="25">
        <v>7945.9</v>
      </c>
      <c r="F695" s="21">
        <v>0</v>
      </c>
      <c r="G695" s="22">
        <f t="shared" si="10"/>
        <v>30290.9</v>
      </c>
      <c r="H695" s="21">
        <v>0</v>
      </c>
      <c r="I695" s="21">
        <v>0</v>
      </c>
    </row>
    <row r="696" spans="1:9" ht="15" x14ac:dyDescent="0.25">
      <c r="A696" s="24" t="s">
        <v>991</v>
      </c>
      <c r="B696" s="20">
        <v>0</v>
      </c>
      <c r="C696" s="179" t="s">
        <v>4852</v>
      </c>
      <c r="D696" s="25">
        <v>8937.6</v>
      </c>
      <c r="E696" s="25">
        <v>957.6</v>
      </c>
      <c r="F696" s="21">
        <v>0</v>
      </c>
      <c r="G696" s="22">
        <f t="shared" si="10"/>
        <v>7980</v>
      </c>
      <c r="H696" s="21">
        <v>0</v>
      </c>
      <c r="I696" s="21">
        <v>0</v>
      </c>
    </row>
    <row r="697" spans="1:9" ht="15" x14ac:dyDescent="0.25">
      <c r="A697" s="24" t="s">
        <v>992</v>
      </c>
      <c r="B697" s="20">
        <v>0</v>
      </c>
      <c r="C697" s="179" t="s">
        <v>4852</v>
      </c>
      <c r="D697" s="25">
        <v>751214.41999999981</v>
      </c>
      <c r="E697" s="25">
        <v>424723.68999999983</v>
      </c>
      <c r="F697" s="21">
        <v>0</v>
      </c>
      <c r="G697" s="22">
        <f t="shared" si="10"/>
        <v>326490.73</v>
      </c>
      <c r="H697" s="21">
        <v>0</v>
      </c>
      <c r="I697" s="21">
        <v>0</v>
      </c>
    </row>
    <row r="698" spans="1:9" ht="15" x14ac:dyDescent="0.25">
      <c r="A698" s="24" t="s">
        <v>993</v>
      </c>
      <c r="B698" s="20">
        <v>0</v>
      </c>
      <c r="C698" s="179" t="s">
        <v>4852</v>
      </c>
      <c r="D698" s="25">
        <v>899913.20000000007</v>
      </c>
      <c r="E698" s="25">
        <v>761494.32000000007</v>
      </c>
      <c r="F698" s="21">
        <v>0</v>
      </c>
      <c r="G698" s="22">
        <f t="shared" si="10"/>
        <v>138418.88</v>
      </c>
      <c r="H698" s="21">
        <v>0</v>
      </c>
      <c r="I698" s="21">
        <v>0</v>
      </c>
    </row>
    <row r="699" spans="1:9" ht="15" x14ac:dyDescent="0.25">
      <c r="A699" s="24" t="s">
        <v>994</v>
      </c>
      <c r="B699" s="20">
        <v>0</v>
      </c>
      <c r="C699" s="179" t="s">
        <v>4852</v>
      </c>
      <c r="D699" s="25">
        <v>38416</v>
      </c>
      <c r="E699" s="25">
        <v>7280</v>
      </c>
      <c r="F699" s="21">
        <v>0</v>
      </c>
      <c r="G699" s="22">
        <f t="shared" si="10"/>
        <v>31136</v>
      </c>
      <c r="H699" s="21">
        <v>0</v>
      </c>
      <c r="I699" s="21">
        <v>0</v>
      </c>
    </row>
    <row r="700" spans="1:9" ht="15" x14ac:dyDescent="0.25">
      <c r="A700" s="24" t="s">
        <v>995</v>
      </c>
      <c r="B700" s="20">
        <v>0</v>
      </c>
      <c r="C700" s="179" t="s">
        <v>4852</v>
      </c>
      <c r="D700" s="25">
        <v>59449.600000000006</v>
      </c>
      <c r="E700" s="25">
        <v>16929.399999999998</v>
      </c>
      <c r="F700" s="21">
        <v>0</v>
      </c>
      <c r="G700" s="22">
        <f t="shared" si="10"/>
        <v>42520.200000000012</v>
      </c>
      <c r="H700" s="21">
        <v>0</v>
      </c>
      <c r="I700" s="21">
        <v>0</v>
      </c>
    </row>
    <row r="701" spans="1:9" ht="15" x14ac:dyDescent="0.25">
      <c r="A701" s="24" t="s">
        <v>996</v>
      </c>
      <c r="B701" s="20">
        <v>0</v>
      </c>
      <c r="C701" s="179" t="s">
        <v>4852</v>
      </c>
      <c r="D701" s="25">
        <v>6742.4</v>
      </c>
      <c r="E701" s="25">
        <v>3431.4</v>
      </c>
      <c r="F701" s="21">
        <v>0</v>
      </c>
      <c r="G701" s="22">
        <f t="shared" si="10"/>
        <v>3310.9999999999995</v>
      </c>
      <c r="H701" s="21">
        <v>0</v>
      </c>
      <c r="I701" s="21">
        <v>0</v>
      </c>
    </row>
    <row r="702" spans="1:9" ht="15" x14ac:dyDescent="0.25">
      <c r="A702" s="24" t="s">
        <v>997</v>
      </c>
      <c r="B702" s="20">
        <v>0</v>
      </c>
      <c r="C702" s="179" t="s">
        <v>4852</v>
      </c>
      <c r="D702" s="25">
        <v>1217619.1999999997</v>
      </c>
      <c r="E702" s="25">
        <v>975161.41000000015</v>
      </c>
      <c r="F702" s="21">
        <v>0</v>
      </c>
      <c r="G702" s="22">
        <f t="shared" si="10"/>
        <v>242457.78999999957</v>
      </c>
      <c r="H702" s="21">
        <v>0</v>
      </c>
      <c r="I702" s="21">
        <v>0</v>
      </c>
    </row>
    <row r="703" spans="1:9" ht="15" x14ac:dyDescent="0.25">
      <c r="A703" s="24" t="s">
        <v>998</v>
      </c>
      <c r="B703" s="20">
        <v>0</v>
      </c>
      <c r="C703" s="179" t="s">
        <v>4852</v>
      </c>
      <c r="D703" s="25">
        <v>1028107.5199999999</v>
      </c>
      <c r="E703" s="25">
        <v>666798.14</v>
      </c>
      <c r="F703" s="21">
        <v>0</v>
      </c>
      <c r="G703" s="22">
        <f t="shared" si="10"/>
        <v>361309.37999999989</v>
      </c>
      <c r="H703" s="21">
        <v>0</v>
      </c>
      <c r="I703" s="21">
        <v>0</v>
      </c>
    </row>
    <row r="704" spans="1:9" ht="15" x14ac:dyDescent="0.25">
      <c r="A704" s="24" t="s">
        <v>999</v>
      </c>
      <c r="B704" s="20">
        <v>0</v>
      </c>
      <c r="C704" s="179" t="s">
        <v>4852</v>
      </c>
      <c r="D704" s="25">
        <v>1653926.8000000007</v>
      </c>
      <c r="E704" s="25">
        <v>1354084.7799999998</v>
      </c>
      <c r="F704" s="21">
        <v>0</v>
      </c>
      <c r="G704" s="22">
        <f t="shared" si="10"/>
        <v>299842.02000000095</v>
      </c>
      <c r="H704" s="21">
        <v>0</v>
      </c>
      <c r="I704" s="21">
        <v>0</v>
      </c>
    </row>
    <row r="705" spans="1:9" ht="15" x14ac:dyDescent="0.25">
      <c r="A705" s="24" t="s">
        <v>1000</v>
      </c>
      <c r="B705" s="20">
        <v>0</v>
      </c>
      <c r="C705" s="179" t="s">
        <v>4852</v>
      </c>
      <c r="D705" s="25">
        <v>23251.200000000001</v>
      </c>
      <c r="E705" s="25">
        <v>0</v>
      </c>
      <c r="F705" s="21">
        <v>0</v>
      </c>
      <c r="G705" s="22">
        <f t="shared" si="10"/>
        <v>23251.200000000001</v>
      </c>
      <c r="H705" s="21">
        <v>0</v>
      </c>
      <c r="I705" s="21">
        <v>0</v>
      </c>
    </row>
    <row r="706" spans="1:9" ht="15" x14ac:dyDescent="0.25">
      <c r="A706" s="24" t="s">
        <v>1001</v>
      </c>
      <c r="B706" s="20">
        <v>0</v>
      </c>
      <c r="C706" s="179" t="s">
        <v>4852</v>
      </c>
      <c r="D706" s="25">
        <v>69776</v>
      </c>
      <c r="E706" s="25">
        <v>24148.7</v>
      </c>
      <c r="F706" s="21">
        <v>0</v>
      </c>
      <c r="G706" s="22">
        <f t="shared" si="10"/>
        <v>45627.3</v>
      </c>
      <c r="H706" s="21">
        <v>0</v>
      </c>
      <c r="I706" s="21">
        <v>0</v>
      </c>
    </row>
    <row r="707" spans="1:9" ht="15" x14ac:dyDescent="0.25">
      <c r="A707" s="24" t="s">
        <v>1002</v>
      </c>
      <c r="B707" s="20">
        <v>0</v>
      </c>
      <c r="C707" s="179" t="s">
        <v>4852</v>
      </c>
      <c r="D707" s="25">
        <v>205967.99999999997</v>
      </c>
      <c r="E707" s="25">
        <v>87896.5</v>
      </c>
      <c r="F707" s="21">
        <v>0</v>
      </c>
      <c r="G707" s="22">
        <f t="shared" si="10"/>
        <v>118071.49999999997</v>
      </c>
      <c r="H707" s="21">
        <v>0</v>
      </c>
      <c r="I707" s="21">
        <v>0</v>
      </c>
    </row>
    <row r="708" spans="1:9" ht="15" x14ac:dyDescent="0.25">
      <c r="A708" s="24" t="s">
        <v>1003</v>
      </c>
      <c r="B708" s="20">
        <v>0</v>
      </c>
      <c r="C708" s="179" t="s">
        <v>4852</v>
      </c>
      <c r="D708" s="25">
        <v>121457.28</v>
      </c>
      <c r="E708" s="25">
        <v>1675.8</v>
      </c>
      <c r="F708" s="21">
        <v>0</v>
      </c>
      <c r="G708" s="22">
        <f t="shared" si="10"/>
        <v>119781.48</v>
      </c>
      <c r="H708" s="21">
        <v>0</v>
      </c>
      <c r="I708" s="21">
        <v>0</v>
      </c>
    </row>
    <row r="709" spans="1:9" ht="15" x14ac:dyDescent="0.25">
      <c r="A709" s="24" t="s">
        <v>1004</v>
      </c>
      <c r="B709" s="20">
        <v>0</v>
      </c>
      <c r="C709" s="179" t="s">
        <v>4852</v>
      </c>
      <c r="D709" s="25">
        <v>112268.79999999999</v>
      </c>
      <c r="E709" s="25">
        <v>62809.2</v>
      </c>
      <c r="F709" s="21">
        <v>0</v>
      </c>
      <c r="G709" s="22">
        <f t="shared" si="10"/>
        <v>49459.599999999991</v>
      </c>
      <c r="H709" s="21">
        <v>0</v>
      </c>
      <c r="I709" s="21">
        <v>0</v>
      </c>
    </row>
    <row r="710" spans="1:9" ht="15" x14ac:dyDescent="0.25">
      <c r="A710" s="24" t="s">
        <v>1005</v>
      </c>
      <c r="B710" s="20">
        <v>0</v>
      </c>
      <c r="C710" s="179" t="s">
        <v>4852</v>
      </c>
      <c r="D710" s="25">
        <v>25804.799999999999</v>
      </c>
      <c r="E710" s="25">
        <v>25804.799999999999</v>
      </c>
      <c r="F710" s="21">
        <v>0</v>
      </c>
      <c r="G710" s="22">
        <f t="shared" ref="G710:G773" si="11">D710-E710</f>
        <v>0</v>
      </c>
      <c r="H710" s="21">
        <v>0</v>
      </c>
      <c r="I710" s="21">
        <v>0</v>
      </c>
    </row>
    <row r="711" spans="1:9" ht="15" x14ac:dyDescent="0.25">
      <c r="A711" s="24" t="s">
        <v>1006</v>
      </c>
      <c r="B711" s="20">
        <v>0</v>
      </c>
      <c r="C711" s="179" t="s">
        <v>4852</v>
      </c>
      <c r="D711" s="25">
        <v>48090.399999999994</v>
      </c>
      <c r="E711" s="25">
        <v>9927</v>
      </c>
      <c r="F711" s="21">
        <v>0</v>
      </c>
      <c r="G711" s="22">
        <f t="shared" si="11"/>
        <v>38163.399999999994</v>
      </c>
      <c r="H711" s="21">
        <v>0</v>
      </c>
      <c r="I711" s="21">
        <v>0</v>
      </c>
    </row>
    <row r="712" spans="1:9" ht="15" x14ac:dyDescent="0.25">
      <c r="A712" s="24" t="s">
        <v>1007</v>
      </c>
      <c r="B712" s="20">
        <v>0</v>
      </c>
      <c r="C712" s="179" t="s">
        <v>4852</v>
      </c>
      <c r="D712" s="25">
        <v>470175.81000000006</v>
      </c>
      <c r="E712" s="25">
        <v>378609.41000000009</v>
      </c>
      <c r="F712" s="21">
        <v>0</v>
      </c>
      <c r="G712" s="22">
        <f t="shared" si="11"/>
        <v>91566.399999999965</v>
      </c>
      <c r="H712" s="21">
        <v>0</v>
      </c>
      <c r="I712" s="21">
        <v>0</v>
      </c>
    </row>
    <row r="713" spans="1:9" ht="15" x14ac:dyDescent="0.25">
      <c r="A713" s="24" t="s">
        <v>1008</v>
      </c>
      <c r="B713" s="20">
        <v>0</v>
      </c>
      <c r="C713" s="179" t="s">
        <v>4852</v>
      </c>
      <c r="D713" s="25">
        <v>145398.40000000005</v>
      </c>
      <c r="E713" s="25">
        <v>54128.360000000008</v>
      </c>
      <c r="F713" s="21">
        <v>0</v>
      </c>
      <c r="G713" s="22">
        <f t="shared" si="11"/>
        <v>91270.040000000037</v>
      </c>
      <c r="H713" s="21">
        <v>0</v>
      </c>
      <c r="I713" s="21">
        <v>0</v>
      </c>
    </row>
    <row r="714" spans="1:9" ht="15" x14ac:dyDescent="0.25">
      <c r="A714" s="24" t="s">
        <v>1009</v>
      </c>
      <c r="B714" s="20">
        <v>0</v>
      </c>
      <c r="C714" s="179" t="s">
        <v>4852</v>
      </c>
      <c r="D714" s="25">
        <v>422534.89999999991</v>
      </c>
      <c r="E714" s="25">
        <v>267371.39999999997</v>
      </c>
      <c r="F714" s="21">
        <v>0</v>
      </c>
      <c r="G714" s="22">
        <f t="shared" si="11"/>
        <v>155163.49999999994</v>
      </c>
      <c r="H714" s="21">
        <v>0</v>
      </c>
      <c r="I714" s="21">
        <v>0</v>
      </c>
    </row>
    <row r="715" spans="1:9" ht="15" x14ac:dyDescent="0.25">
      <c r="A715" s="24" t="s">
        <v>1010</v>
      </c>
      <c r="B715" s="20">
        <v>0</v>
      </c>
      <c r="C715" s="179" t="s">
        <v>4852</v>
      </c>
      <c r="D715" s="25">
        <v>141590.79999999999</v>
      </c>
      <c r="E715" s="25">
        <v>70980</v>
      </c>
      <c r="F715" s="21">
        <v>0</v>
      </c>
      <c r="G715" s="22">
        <f t="shared" si="11"/>
        <v>70610.799999999988</v>
      </c>
      <c r="H715" s="21">
        <v>0</v>
      </c>
      <c r="I715" s="21">
        <v>0</v>
      </c>
    </row>
    <row r="716" spans="1:9" ht="15" x14ac:dyDescent="0.25">
      <c r="A716" s="24" t="s">
        <v>1011</v>
      </c>
      <c r="B716" s="20">
        <v>0</v>
      </c>
      <c r="C716" s="179" t="s">
        <v>4852</v>
      </c>
      <c r="D716" s="25">
        <v>119548.8</v>
      </c>
      <c r="E716" s="25">
        <v>30590.700000000004</v>
      </c>
      <c r="F716" s="21">
        <v>0</v>
      </c>
      <c r="G716" s="22">
        <f t="shared" si="11"/>
        <v>88958.1</v>
      </c>
      <c r="H716" s="21">
        <v>0</v>
      </c>
      <c r="I716" s="21">
        <v>0</v>
      </c>
    </row>
    <row r="717" spans="1:9" ht="15" x14ac:dyDescent="0.25">
      <c r="A717" s="24" t="s">
        <v>1012</v>
      </c>
      <c r="B717" s="20">
        <v>0</v>
      </c>
      <c r="C717" s="179" t="s">
        <v>4852</v>
      </c>
      <c r="D717" s="25">
        <v>91391.999999999985</v>
      </c>
      <c r="E717" s="25">
        <v>28349.919999999998</v>
      </c>
      <c r="F717" s="21">
        <v>0</v>
      </c>
      <c r="G717" s="22">
        <f t="shared" si="11"/>
        <v>63042.079999999987</v>
      </c>
      <c r="H717" s="21">
        <v>0</v>
      </c>
      <c r="I717" s="21">
        <v>0</v>
      </c>
    </row>
    <row r="718" spans="1:9" ht="15" x14ac:dyDescent="0.25">
      <c r="A718" s="24" t="s">
        <v>1013</v>
      </c>
      <c r="B718" s="20">
        <v>0</v>
      </c>
      <c r="C718" s="179" t="s">
        <v>4852</v>
      </c>
      <c r="D718" s="25">
        <v>1912176.0000000005</v>
      </c>
      <c r="E718" s="25">
        <v>1103630.2299999997</v>
      </c>
      <c r="F718" s="21">
        <v>0</v>
      </c>
      <c r="G718" s="22">
        <f t="shared" si="11"/>
        <v>808545.77000000072</v>
      </c>
      <c r="H718" s="21">
        <v>0</v>
      </c>
      <c r="I718" s="21">
        <v>0</v>
      </c>
    </row>
    <row r="719" spans="1:9" ht="15" x14ac:dyDescent="0.25">
      <c r="A719" s="24" t="s">
        <v>1014</v>
      </c>
      <c r="B719" s="20">
        <v>0</v>
      </c>
      <c r="C719" s="179" t="s">
        <v>4852</v>
      </c>
      <c r="D719" s="25">
        <v>267254.40000000002</v>
      </c>
      <c r="E719" s="25">
        <v>128232.60000000002</v>
      </c>
      <c r="F719" s="21">
        <v>0</v>
      </c>
      <c r="G719" s="22">
        <f t="shared" si="11"/>
        <v>139021.79999999999</v>
      </c>
      <c r="H719" s="21">
        <v>0</v>
      </c>
      <c r="I719" s="21">
        <v>0</v>
      </c>
    </row>
    <row r="720" spans="1:9" ht="15" x14ac:dyDescent="0.25">
      <c r="A720" s="24" t="s">
        <v>1015</v>
      </c>
      <c r="B720" s="20">
        <v>0</v>
      </c>
      <c r="C720" s="179" t="s">
        <v>4852</v>
      </c>
      <c r="D720" s="25">
        <v>144692.97</v>
      </c>
      <c r="E720" s="25">
        <v>109254.99999999999</v>
      </c>
      <c r="F720" s="21">
        <v>0</v>
      </c>
      <c r="G720" s="22">
        <f t="shared" si="11"/>
        <v>35437.970000000016</v>
      </c>
      <c r="H720" s="21">
        <v>0</v>
      </c>
      <c r="I720" s="21">
        <v>0</v>
      </c>
    </row>
    <row r="721" spans="1:9" ht="15" x14ac:dyDescent="0.25">
      <c r="A721" s="24" t="s">
        <v>1016</v>
      </c>
      <c r="B721" s="20">
        <v>0</v>
      </c>
      <c r="C721" s="179" t="s">
        <v>4852</v>
      </c>
      <c r="D721" s="25">
        <v>49369.600000000006</v>
      </c>
      <c r="E721" s="25">
        <v>26308.300000000003</v>
      </c>
      <c r="F721" s="21">
        <v>0</v>
      </c>
      <c r="G721" s="22">
        <f t="shared" si="11"/>
        <v>23061.300000000003</v>
      </c>
      <c r="H721" s="21">
        <v>0</v>
      </c>
      <c r="I721" s="21">
        <v>0</v>
      </c>
    </row>
    <row r="722" spans="1:9" ht="15" x14ac:dyDescent="0.25">
      <c r="A722" s="24" t="s">
        <v>1017</v>
      </c>
      <c r="B722" s="20">
        <v>0</v>
      </c>
      <c r="C722" s="179" t="s">
        <v>4852</v>
      </c>
      <c r="D722" s="25">
        <v>164527.20000000001</v>
      </c>
      <c r="E722" s="25">
        <v>90037.4</v>
      </c>
      <c r="F722" s="21">
        <v>0</v>
      </c>
      <c r="G722" s="22">
        <f t="shared" si="11"/>
        <v>74489.800000000017</v>
      </c>
      <c r="H722" s="21">
        <v>0</v>
      </c>
      <c r="I722" s="21">
        <v>0</v>
      </c>
    </row>
    <row r="723" spans="1:9" ht="15" x14ac:dyDescent="0.25">
      <c r="A723" s="24" t="s">
        <v>1018</v>
      </c>
      <c r="B723" s="20">
        <v>0</v>
      </c>
      <c r="C723" s="179" t="s">
        <v>4852</v>
      </c>
      <c r="D723" s="25">
        <v>206209.40000000002</v>
      </c>
      <c r="E723" s="25">
        <v>89711.799999999988</v>
      </c>
      <c r="F723" s="21">
        <v>0</v>
      </c>
      <c r="G723" s="22">
        <f t="shared" si="11"/>
        <v>116497.60000000003</v>
      </c>
      <c r="H723" s="21">
        <v>0</v>
      </c>
      <c r="I723" s="21">
        <v>0</v>
      </c>
    </row>
    <row r="724" spans="1:9" ht="15" x14ac:dyDescent="0.25">
      <c r="A724" s="24" t="s">
        <v>1019</v>
      </c>
      <c r="B724" s="20">
        <v>0</v>
      </c>
      <c r="C724" s="179" t="s">
        <v>4852</v>
      </c>
      <c r="D724" s="25">
        <v>94976.000000000015</v>
      </c>
      <c r="E724" s="25">
        <v>43034.5</v>
      </c>
      <c r="F724" s="21">
        <v>0</v>
      </c>
      <c r="G724" s="22">
        <f t="shared" si="11"/>
        <v>51941.500000000015</v>
      </c>
      <c r="H724" s="21">
        <v>0</v>
      </c>
      <c r="I724" s="21">
        <v>0</v>
      </c>
    </row>
    <row r="725" spans="1:9" ht="15" x14ac:dyDescent="0.25">
      <c r="A725" s="24" t="s">
        <v>1020</v>
      </c>
      <c r="B725" s="20">
        <v>0</v>
      </c>
      <c r="C725" s="179" t="s">
        <v>4852</v>
      </c>
      <c r="D725" s="25">
        <v>158592.00000000003</v>
      </c>
      <c r="E725" s="25">
        <v>136558.30000000002</v>
      </c>
      <c r="F725" s="21">
        <v>0</v>
      </c>
      <c r="G725" s="22">
        <f t="shared" si="11"/>
        <v>22033.700000000012</v>
      </c>
      <c r="H725" s="21">
        <v>0</v>
      </c>
      <c r="I725" s="21">
        <v>0</v>
      </c>
    </row>
    <row r="726" spans="1:9" ht="15" x14ac:dyDescent="0.25">
      <c r="A726" s="24" t="s">
        <v>1021</v>
      </c>
      <c r="B726" s="20">
        <v>0</v>
      </c>
      <c r="C726" s="179" t="s">
        <v>4852</v>
      </c>
      <c r="D726" s="25">
        <v>4345.6000000000004</v>
      </c>
      <c r="E726" s="25">
        <v>0</v>
      </c>
      <c r="F726" s="21">
        <v>0</v>
      </c>
      <c r="G726" s="22">
        <f t="shared" si="11"/>
        <v>4345.6000000000004</v>
      </c>
      <c r="H726" s="21">
        <v>0</v>
      </c>
      <c r="I726" s="21">
        <v>0</v>
      </c>
    </row>
    <row r="727" spans="1:9" ht="15" x14ac:dyDescent="0.25">
      <c r="A727" s="24" t="s">
        <v>1022</v>
      </c>
      <c r="B727" s="20">
        <v>0</v>
      </c>
      <c r="C727" s="179" t="s">
        <v>4852</v>
      </c>
      <c r="D727" s="25">
        <v>37452.799999999996</v>
      </c>
      <c r="E727" s="25">
        <v>555.1</v>
      </c>
      <c r="F727" s="21">
        <v>0</v>
      </c>
      <c r="G727" s="22">
        <f t="shared" si="11"/>
        <v>36897.699999999997</v>
      </c>
      <c r="H727" s="21">
        <v>0</v>
      </c>
      <c r="I727" s="21">
        <v>0</v>
      </c>
    </row>
    <row r="728" spans="1:9" ht="15" x14ac:dyDescent="0.25">
      <c r="A728" s="24" t="s">
        <v>1023</v>
      </c>
      <c r="B728" s="20">
        <v>0</v>
      </c>
      <c r="C728" s="179" t="s">
        <v>4852</v>
      </c>
      <c r="D728" s="25">
        <v>42604.800000000003</v>
      </c>
      <c r="E728" s="25">
        <v>0</v>
      </c>
      <c r="F728" s="21">
        <v>0</v>
      </c>
      <c r="G728" s="22">
        <f t="shared" si="11"/>
        <v>42604.800000000003</v>
      </c>
      <c r="H728" s="21">
        <v>0</v>
      </c>
      <c r="I728" s="21">
        <v>0</v>
      </c>
    </row>
    <row r="729" spans="1:9" ht="15" x14ac:dyDescent="0.25">
      <c r="A729" s="24" t="s">
        <v>1024</v>
      </c>
      <c r="B729" s="20">
        <v>0</v>
      </c>
      <c r="C729" s="179" t="s">
        <v>4852</v>
      </c>
      <c r="D729" s="25">
        <v>7033.6</v>
      </c>
      <c r="E729" s="25">
        <v>0</v>
      </c>
      <c r="F729" s="21">
        <v>0</v>
      </c>
      <c r="G729" s="22">
        <f t="shared" si="11"/>
        <v>7033.6</v>
      </c>
      <c r="H729" s="21">
        <v>0</v>
      </c>
      <c r="I729" s="21">
        <v>0</v>
      </c>
    </row>
    <row r="730" spans="1:9" ht="15" x14ac:dyDescent="0.25">
      <c r="A730" s="24" t="s">
        <v>1025</v>
      </c>
      <c r="B730" s="20">
        <v>0</v>
      </c>
      <c r="C730" s="179" t="s">
        <v>4852</v>
      </c>
      <c r="D730" s="25">
        <v>104496</v>
      </c>
      <c r="E730" s="25">
        <v>26496.5</v>
      </c>
      <c r="F730" s="21">
        <v>0</v>
      </c>
      <c r="G730" s="22">
        <f t="shared" si="11"/>
        <v>77999.5</v>
      </c>
      <c r="H730" s="21">
        <v>0</v>
      </c>
      <c r="I730" s="21">
        <v>0</v>
      </c>
    </row>
    <row r="731" spans="1:9" ht="15" x14ac:dyDescent="0.25">
      <c r="A731" s="24" t="s">
        <v>1026</v>
      </c>
      <c r="B731" s="20">
        <v>0</v>
      </c>
      <c r="C731" s="179" t="s">
        <v>4852</v>
      </c>
      <c r="D731" s="25">
        <v>63727.999999999993</v>
      </c>
      <c r="E731" s="25">
        <v>25644.870000000003</v>
      </c>
      <c r="F731" s="21">
        <v>0</v>
      </c>
      <c r="G731" s="22">
        <f t="shared" si="11"/>
        <v>38083.12999999999</v>
      </c>
      <c r="H731" s="21">
        <v>0</v>
      </c>
      <c r="I731" s="21">
        <v>0</v>
      </c>
    </row>
    <row r="732" spans="1:9" ht="15" x14ac:dyDescent="0.25">
      <c r="A732" s="24" t="s">
        <v>1027</v>
      </c>
      <c r="B732" s="20">
        <v>0</v>
      </c>
      <c r="C732" s="179" t="s">
        <v>4852</v>
      </c>
      <c r="D732" s="25">
        <v>83395.199999999997</v>
      </c>
      <c r="E732" s="25">
        <v>18790.2</v>
      </c>
      <c r="F732" s="21">
        <v>0</v>
      </c>
      <c r="G732" s="22">
        <f t="shared" si="11"/>
        <v>64605</v>
      </c>
      <c r="H732" s="21">
        <v>0</v>
      </c>
      <c r="I732" s="21">
        <v>0</v>
      </c>
    </row>
    <row r="733" spans="1:9" ht="15" x14ac:dyDescent="0.25">
      <c r="A733" s="24" t="s">
        <v>1028</v>
      </c>
      <c r="B733" s="20">
        <v>0</v>
      </c>
      <c r="C733" s="179" t="s">
        <v>4852</v>
      </c>
      <c r="D733" s="25">
        <v>89516.799999999988</v>
      </c>
      <c r="E733" s="25">
        <v>7248.9</v>
      </c>
      <c r="F733" s="21">
        <v>0</v>
      </c>
      <c r="G733" s="22">
        <f t="shared" si="11"/>
        <v>82267.899999999994</v>
      </c>
      <c r="H733" s="21">
        <v>0</v>
      </c>
      <c r="I733" s="21">
        <v>0</v>
      </c>
    </row>
    <row r="734" spans="1:9" ht="15" x14ac:dyDescent="0.25">
      <c r="A734" s="24" t="s">
        <v>1029</v>
      </c>
      <c r="B734" s="20">
        <v>0</v>
      </c>
      <c r="C734" s="179" t="s">
        <v>4852</v>
      </c>
      <c r="D734" s="25">
        <v>224</v>
      </c>
      <c r="E734" s="25">
        <v>0</v>
      </c>
      <c r="F734" s="21">
        <v>0</v>
      </c>
      <c r="G734" s="22">
        <f t="shared" si="11"/>
        <v>224</v>
      </c>
      <c r="H734" s="21">
        <v>0</v>
      </c>
      <c r="I734" s="21">
        <v>0</v>
      </c>
    </row>
    <row r="735" spans="1:9" ht="15" x14ac:dyDescent="0.25">
      <c r="A735" s="24" t="s">
        <v>1030</v>
      </c>
      <c r="B735" s="20">
        <v>0</v>
      </c>
      <c r="C735" s="179" t="s">
        <v>4852</v>
      </c>
      <c r="D735" s="25">
        <v>148478.00000000003</v>
      </c>
      <c r="E735" s="25">
        <v>18274.05</v>
      </c>
      <c r="F735" s="21">
        <v>0</v>
      </c>
      <c r="G735" s="22">
        <f t="shared" si="11"/>
        <v>130203.95000000003</v>
      </c>
      <c r="H735" s="21">
        <v>0</v>
      </c>
      <c r="I735" s="21">
        <v>0</v>
      </c>
    </row>
    <row r="736" spans="1:9" ht="15" x14ac:dyDescent="0.25">
      <c r="A736" s="24" t="s">
        <v>1031</v>
      </c>
      <c r="B736" s="20">
        <v>0</v>
      </c>
      <c r="C736" s="179" t="s">
        <v>4852</v>
      </c>
      <c r="D736" s="25">
        <v>35459.199999999997</v>
      </c>
      <c r="E736" s="25">
        <v>5442.5</v>
      </c>
      <c r="F736" s="21">
        <v>0</v>
      </c>
      <c r="G736" s="22">
        <f t="shared" si="11"/>
        <v>30016.699999999997</v>
      </c>
      <c r="H736" s="21">
        <v>0</v>
      </c>
      <c r="I736" s="21">
        <v>0</v>
      </c>
    </row>
    <row r="737" spans="1:9" ht="15" x14ac:dyDescent="0.25">
      <c r="A737" s="24" t="s">
        <v>1032</v>
      </c>
      <c r="B737" s="20">
        <v>0</v>
      </c>
      <c r="C737" s="179" t="s">
        <v>4852</v>
      </c>
      <c r="D737" s="25">
        <v>145779.20000000001</v>
      </c>
      <c r="E737" s="25">
        <v>28992.5</v>
      </c>
      <c r="F737" s="21">
        <v>0</v>
      </c>
      <c r="G737" s="22">
        <f t="shared" si="11"/>
        <v>116786.70000000001</v>
      </c>
      <c r="H737" s="21">
        <v>0</v>
      </c>
      <c r="I737" s="21">
        <v>0</v>
      </c>
    </row>
    <row r="738" spans="1:9" ht="15" x14ac:dyDescent="0.25">
      <c r="A738" s="24" t="s">
        <v>1033</v>
      </c>
      <c r="B738" s="20">
        <v>0</v>
      </c>
      <c r="C738" s="179" t="s">
        <v>4852</v>
      </c>
      <c r="D738" s="25">
        <v>101068.8</v>
      </c>
      <c r="E738" s="25">
        <v>50739.600000000006</v>
      </c>
      <c r="F738" s="21">
        <v>0</v>
      </c>
      <c r="G738" s="22">
        <f t="shared" si="11"/>
        <v>50329.2</v>
      </c>
      <c r="H738" s="21">
        <v>0</v>
      </c>
      <c r="I738" s="21">
        <v>0</v>
      </c>
    </row>
    <row r="739" spans="1:9" ht="15" x14ac:dyDescent="0.25">
      <c r="A739" s="24" t="s">
        <v>1034</v>
      </c>
      <c r="B739" s="20">
        <v>0</v>
      </c>
      <c r="C739" s="179" t="s">
        <v>4852</v>
      </c>
      <c r="D739" s="25">
        <v>87696</v>
      </c>
      <c r="E739" s="25">
        <v>23426.9</v>
      </c>
      <c r="F739" s="21">
        <v>0</v>
      </c>
      <c r="G739" s="22">
        <f t="shared" si="11"/>
        <v>64269.1</v>
      </c>
      <c r="H739" s="21">
        <v>0</v>
      </c>
      <c r="I739" s="21">
        <v>0</v>
      </c>
    </row>
    <row r="740" spans="1:9" ht="15" x14ac:dyDescent="0.25">
      <c r="A740" s="24" t="s">
        <v>1035</v>
      </c>
      <c r="B740" s="20">
        <v>0</v>
      </c>
      <c r="C740" s="179" t="s">
        <v>4852</v>
      </c>
      <c r="D740" s="25">
        <v>35948.800000000003</v>
      </c>
      <c r="E740" s="25">
        <v>29562.5</v>
      </c>
      <c r="F740" s="21">
        <v>0</v>
      </c>
      <c r="G740" s="22">
        <f t="shared" si="11"/>
        <v>6386.3000000000029</v>
      </c>
      <c r="H740" s="21">
        <v>0</v>
      </c>
      <c r="I740" s="21">
        <v>0</v>
      </c>
    </row>
    <row r="741" spans="1:9" ht="15" x14ac:dyDescent="0.25">
      <c r="A741" s="24" t="s">
        <v>1036</v>
      </c>
      <c r="B741" s="20">
        <v>0</v>
      </c>
      <c r="C741" s="179" t="s">
        <v>4852</v>
      </c>
      <c r="D741" s="25">
        <v>92518.399999999994</v>
      </c>
      <c r="E741" s="25">
        <v>40989.199999999997</v>
      </c>
      <c r="F741" s="21">
        <v>0</v>
      </c>
      <c r="G741" s="22">
        <f t="shared" si="11"/>
        <v>51529.2</v>
      </c>
      <c r="H741" s="21">
        <v>0</v>
      </c>
      <c r="I741" s="21">
        <v>0</v>
      </c>
    </row>
    <row r="742" spans="1:9" ht="15" x14ac:dyDescent="0.25">
      <c r="A742" s="24" t="s">
        <v>1037</v>
      </c>
      <c r="B742" s="20">
        <v>0</v>
      </c>
      <c r="C742" s="179" t="s">
        <v>4852</v>
      </c>
      <c r="D742" s="25">
        <v>49459.200000000004</v>
      </c>
      <c r="E742" s="25">
        <v>8935.5999999999985</v>
      </c>
      <c r="F742" s="21">
        <v>0</v>
      </c>
      <c r="G742" s="22">
        <f t="shared" si="11"/>
        <v>40523.600000000006</v>
      </c>
      <c r="H742" s="21">
        <v>0</v>
      </c>
      <c r="I742" s="21">
        <v>0</v>
      </c>
    </row>
    <row r="743" spans="1:9" ht="15" x14ac:dyDescent="0.25">
      <c r="A743" s="24" t="s">
        <v>1038</v>
      </c>
      <c r="B743" s="20">
        <v>0</v>
      </c>
      <c r="C743" s="179" t="s">
        <v>4852</v>
      </c>
      <c r="D743" s="25">
        <v>43993.600000000006</v>
      </c>
      <c r="E743" s="25">
        <v>22653</v>
      </c>
      <c r="F743" s="21">
        <v>0</v>
      </c>
      <c r="G743" s="22">
        <f t="shared" si="11"/>
        <v>21340.600000000006</v>
      </c>
      <c r="H743" s="21">
        <v>0</v>
      </c>
      <c r="I743" s="21">
        <v>0</v>
      </c>
    </row>
    <row r="744" spans="1:9" ht="15" x14ac:dyDescent="0.25">
      <c r="A744" s="24" t="s">
        <v>1039</v>
      </c>
      <c r="B744" s="20">
        <v>0</v>
      </c>
      <c r="C744" s="179" t="s">
        <v>4852</v>
      </c>
      <c r="D744" s="25">
        <v>43456</v>
      </c>
      <c r="E744" s="25">
        <v>16942.3</v>
      </c>
      <c r="F744" s="21">
        <v>0</v>
      </c>
      <c r="G744" s="22">
        <f t="shared" si="11"/>
        <v>26513.7</v>
      </c>
      <c r="H744" s="21">
        <v>0</v>
      </c>
      <c r="I744" s="21">
        <v>0</v>
      </c>
    </row>
    <row r="745" spans="1:9" ht="15" x14ac:dyDescent="0.25">
      <c r="A745" s="24" t="s">
        <v>1040</v>
      </c>
      <c r="B745" s="20">
        <v>0</v>
      </c>
      <c r="C745" s="179" t="s">
        <v>4852</v>
      </c>
      <c r="D745" s="25">
        <v>28515.200000000001</v>
      </c>
      <c r="E745" s="25">
        <v>1483.2</v>
      </c>
      <c r="F745" s="21">
        <v>0</v>
      </c>
      <c r="G745" s="22">
        <f t="shared" si="11"/>
        <v>27032</v>
      </c>
      <c r="H745" s="21">
        <v>0</v>
      </c>
      <c r="I745" s="21">
        <v>0</v>
      </c>
    </row>
    <row r="746" spans="1:9" ht="15" x14ac:dyDescent="0.25">
      <c r="A746" s="24" t="s">
        <v>1041</v>
      </c>
      <c r="B746" s="20">
        <v>0</v>
      </c>
      <c r="C746" s="179" t="s">
        <v>4852</v>
      </c>
      <c r="D746" s="25">
        <v>53580.800000000003</v>
      </c>
      <c r="E746" s="25">
        <v>15100</v>
      </c>
      <c r="F746" s="21">
        <v>0</v>
      </c>
      <c r="G746" s="22">
        <f t="shared" si="11"/>
        <v>38480.800000000003</v>
      </c>
      <c r="H746" s="21">
        <v>0</v>
      </c>
      <c r="I746" s="21">
        <v>0</v>
      </c>
    </row>
    <row r="747" spans="1:9" ht="15" x14ac:dyDescent="0.25">
      <c r="A747" s="24" t="s">
        <v>1042</v>
      </c>
      <c r="B747" s="20">
        <v>0</v>
      </c>
      <c r="C747" s="179" t="s">
        <v>4852</v>
      </c>
      <c r="D747" s="25">
        <v>69776</v>
      </c>
      <c r="E747" s="25">
        <v>948.3</v>
      </c>
      <c r="F747" s="21">
        <v>0</v>
      </c>
      <c r="G747" s="22">
        <f t="shared" si="11"/>
        <v>68827.7</v>
      </c>
      <c r="H747" s="21">
        <v>0</v>
      </c>
      <c r="I747" s="21">
        <v>0</v>
      </c>
    </row>
    <row r="748" spans="1:9" ht="15" x14ac:dyDescent="0.25">
      <c r="A748" s="24" t="s">
        <v>1043</v>
      </c>
      <c r="B748" s="20">
        <v>0</v>
      </c>
      <c r="C748" s="179" t="s">
        <v>4852</v>
      </c>
      <c r="D748" s="25">
        <v>77459.199999999997</v>
      </c>
      <c r="E748" s="25">
        <v>5029.7999999999993</v>
      </c>
      <c r="F748" s="21">
        <v>0</v>
      </c>
      <c r="G748" s="22">
        <f t="shared" si="11"/>
        <v>72429.399999999994</v>
      </c>
      <c r="H748" s="21">
        <v>0</v>
      </c>
      <c r="I748" s="21">
        <v>0</v>
      </c>
    </row>
    <row r="749" spans="1:9" ht="15" x14ac:dyDescent="0.25">
      <c r="A749" s="24" t="s">
        <v>1044</v>
      </c>
      <c r="B749" s="20">
        <v>0</v>
      </c>
      <c r="C749" s="179" t="s">
        <v>4852</v>
      </c>
      <c r="D749" s="25">
        <v>85273.2</v>
      </c>
      <c r="E749" s="25">
        <v>41040.6</v>
      </c>
      <c r="F749" s="21">
        <v>0</v>
      </c>
      <c r="G749" s="22">
        <f t="shared" si="11"/>
        <v>44232.6</v>
      </c>
      <c r="H749" s="21">
        <v>0</v>
      </c>
      <c r="I749" s="21">
        <v>0</v>
      </c>
    </row>
    <row r="750" spans="1:9" ht="15" x14ac:dyDescent="0.25">
      <c r="A750" s="24" t="s">
        <v>1045</v>
      </c>
      <c r="B750" s="20">
        <v>0</v>
      </c>
      <c r="C750" s="179" t="s">
        <v>4852</v>
      </c>
      <c r="D750" s="25">
        <v>303789.10000000003</v>
      </c>
      <c r="E750" s="25">
        <v>104742.9</v>
      </c>
      <c r="F750" s="21">
        <v>0</v>
      </c>
      <c r="G750" s="22">
        <f t="shared" si="11"/>
        <v>199046.20000000004</v>
      </c>
      <c r="H750" s="21">
        <v>0</v>
      </c>
      <c r="I750" s="21">
        <v>0</v>
      </c>
    </row>
    <row r="751" spans="1:9" ht="15" x14ac:dyDescent="0.25">
      <c r="A751" s="24" t="s">
        <v>1046</v>
      </c>
      <c r="B751" s="20">
        <v>0</v>
      </c>
      <c r="C751" s="179" t="s">
        <v>4852</v>
      </c>
      <c r="D751" s="25">
        <v>309825.59999999992</v>
      </c>
      <c r="E751" s="25">
        <v>112841.90000000001</v>
      </c>
      <c r="F751" s="21">
        <v>0</v>
      </c>
      <c r="G751" s="22">
        <f t="shared" si="11"/>
        <v>196983.6999999999</v>
      </c>
      <c r="H751" s="21">
        <v>0</v>
      </c>
      <c r="I751" s="21">
        <v>0</v>
      </c>
    </row>
    <row r="752" spans="1:9" ht="15" x14ac:dyDescent="0.25">
      <c r="A752" s="24" t="s">
        <v>1047</v>
      </c>
      <c r="B752" s="20">
        <v>0</v>
      </c>
      <c r="C752" s="179" t="s">
        <v>4852</v>
      </c>
      <c r="D752" s="25">
        <v>93967.999999999985</v>
      </c>
      <c r="E752" s="25">
        <v>29736.100000000002</v>
      </c>
      <c r="F752" s="21">
        <v>0</v>
      </c>
      <c r="G752" s="22">
        <f t="shared" si="11"/>
        <v>64231.89999999998</v>
      </c>
      <c r="H752" s="21">
        <v>0</v>
      </c>
      <c r="I752" s="21">
        <v>0</v>
      </c>
    </row>
    <row r="753" spans="1:9" ht="15" x14ac:dyDescent="0.25">
      <c r="A753" s="24" t="s">
        <v>1048</v>
      </c>
      <c r="B753" s="20">
        <v>0</v>
      </c>
      <c r="C753" s="179" t="s">
        <v>4852</v>
      </c>
      <c r="D753" s="25">
        <v>13708.8</v>
      </c>
      <c r="E753" s="25">
        <v>0</v>
      </c>
      <c r="F753" s="21">
        <v>0</v>
      </c>
      <c r="G753" s="22">
        <f t="shared" si="11"/>
        <v>13708.8</v>
      </c>
      <c r="H753" s="21">
        <v>0</v>
      </c>
      <c r="I753" s="21">
        <v>0</v>
      </c>
    </row>
    <row r="754" spans="1:9" ht="15" x14ac:dyDescent="0.25">
      <c r="A754" s="24" t="s">
        <v>1049</v>
      </c>
      <c r="B754" s="20">
        <v>0</v>
      </c>
      <c r="C754" s="179" t="s">
        <v>4852</v>
      </c>
      <c r="D754" s="25">
        <v>44016</v>
      </c>
      <c r="E754" s="25">
        <v>294.39999999999998</v>
      </c>
      <c r="F754" s="21">
        <v>0</v>
      </c>
      <c r="G754" s="22">
        <f t="shared" si="11"/>
        <v>43721.599999999999</v>
      </c>
      <c r="H754" s="21">
        <v>0</v>
      </c>
      <c r="I754" s="21">
        <v>0</v>
      </c>
    </row>
    <row r="755" spans="1:9" ht="15" x14ac:dyDescent="0.25">
      <c r="A755" s="24" t="s">
        <v>1050</v>
      </c>
      <c r="B755" s="20">
        <v>0</v>
      </c>
      <c r="C755" s="179" t="s">
        <v>4852</v>
      </c>
      <c r="D755" s="25">
        <v>96992.000000000015</v>
      </c>
      <c r="E755" s="25">
        <v>7764.5999999999995</v>
      </c>
      <c r="F755" s="21">
        <v>0</v>
      </c>
      <c r="G755" s="22">
        <f t="shared" si="11"/>
        <v>89227.400000000009</v>
      </c>
      <c r="H755" s="21">
        <v>0</v>
      </c>
      <c r="I755" s="21">
        <v>0</v>
      </c>
    </row>
    <row r="756" spans="1:9" ht="15" x14ac:dyDescent="0.25">
      <c r="A756" s="24" t="s">
        <v>1051</v>
      </c>
      <c r="B756" s="20">
        <v>0</v>
      </c>
      <c r="C756" s="179" t="s">
        <v>4852</v>
      </c>
      <c r="D756" s="25">
        <v>27596.800000000003</v>
      </c>
      <c r="E756" s="25">
        <v>8991.1</v>
      </c>
      <c r="F756" s="21">
        <v>0</v>
      </c>
      <c r="G756" s="22">
        <f t="shared" si="11"/>
        <v>18605.700000000004</v>
      </c>
      <c r="H756" s="21">
        <v>0</v>
      </c>
      <c r="I756" s="21">
        <v>0</v>
      </c>
    </row>
    <row r="757" spans="1:9" ht="15" x14ac:dyDescent="0.25">
      <c r="A757" s="24" t="s">
        <v>1052</v>
      </c>
      <c r="B757" s="20">
        <v>0</v>
      </c>
      <c r="C757" s="179" t="s">
        <v>4852</v>
      </c>
      <c r="D757" s="25">
        <v>20614.7</v>
      </c>
      <c r="E757" s="25">
        <v>0</v>
      </c>
      <c r="F757" s="21">
        <v>0</v>
      </c>
      <c r="G757" s="22">
        <f t="shared" si="11"/>
        <v>20614.7</v>
      </c>
      <c r="H757" s="21">
        <v>0</v>
      </c>
      <c r="I757" s="21">
        <v>0</v>
      </c>
    </row>
    <row r="758" spans="1:9" ht="15" x14ac:dyDescent="0.25">
      <c r="A758" s="24" t="s">
        <v>1053</v>
      </c>
      <c r="B758" s="20">
        <v>0</v>
      </c>
      <c r="C758" s="179" t="s">
        <v>4852</v>
      </c>
      <c r="D758" s="25">
        <v>109379.20000000001</v>
      </c>
      <c r="E758" s="25">
        <v>0</v>
      </c>
      <c r="F758" s="21">
        <v>0</v>
      </c>
      <c r="G758" s="22">
        <f t="shared" si="11"/>
        <v>109379.20000000001</v>
      </c>
      <c r="H758" s="21">
        <v>0</v>
      </c>
      <c r="I758" s="21">
        <v>0</v>
      </c>
    </row>
    <row r="759" spans="1:9" ht="15" x14ac:dyDescent="0.25">
      <c r="A759" s="24" t="s">
        <v>1054</v>
      </c>
      <c r="B759" s="20">
        <v>0</v>
      </c>
      <c r="C759" s="179" t="s">
        <v>4852</v>
      </c>
      <c r="D759" s="25">
        <v>6988.8</v>
      </c>
      <c r="E759" s="25">
        <v>0</v>
      </c>
      <c r="F759" s="21">
        <v>0</v>
      </c>
      <c r="G759" s="22">
        <f t="shared" si="11"/>
        <v>6988.8</v>
      </c>
      <c r="H759" s="21">
        <v>0</v>
      </c>
      <c r="I759" s="21">
        <v>0</v>
      </c>
    </row>
    <row r="760" spans="1:9" ht="15" x14ac:dyDescent="0.25">
      <c r="A760" s="24" t="s">
        <v>1055</v>
      </c>
      <c r="B760" s="20">
        <v>0</v>
      </c>
      <c r="C760" s="179" t="s">
        <v>4852</v>
      </c>
      <c r="D760" s="25">
        <v>794752.00000000023</v>
      </c>
      <c r="E760" s="25">
        <v>613332.43000000017</v>
      </c>
      <c r="F760" s="21">
        <v>0</v>
      </c>
      <c r="G760" s="22">
        <f t="shared" si="11"/>
        <v>181419.57000000007</v>
      </c>
      <c r="H760" s="21">
        <v>0</v>
      </c>
      <c r="I760" s="21">
        <v>0</v>
      </c>
    </row>
    <row r="761" spans="1:9" ht="15" x14ac:dyDescent="0.25">
      <c r="A761" s="24" t="s">
        <v>1056</v>
      </c>
      <c r="B761" s="20">
        <v>0</v>
      </c>
      <c r="C761" s="179" t="s">
        <v>4852</v>
      </c>
      <c r="D761" s="25">
        <v>10080</v>
      </c>
      <c r="E761" s="25">
        <v>0</v>
      </c>
      <c r="F761" s="21">
        <v>0</v>
      </c>
      <c r="G761" s="22">
        <f t="shared" si="11"/>
        <v>10080</v>
      </c>
      <c r="H761" s="21">
        <v>0</v>
      </c>
      <c r="I761" s="21">
        <v>0</v>
      </c>
    </row>
    <row r="762" spans="1:9" ht="15" x14ac:dyDescent="0.25">
      <c r="A762" s="24" t="s">
        <v>1057</v>
      </c>
      <c r="B762" s="20">
        <v>0</v>
      </c>
      <c r="C762" s="179" t="s">
        <v>4852</v>
      </c>
      <c r="D762" s="25">
        <v>566899.20000000007</v>
      </c>
      <c r="E762" s="25">
        <v>469755.33999999997</v>
      </c>
      <c r="F762" s="21">
        <v>0</v>
      </c>
      <c r="G762" s="22">
        <f t="shared" si="11"/>
        <v>97143.860000000102</v>
      </c>
      <c r="H762" s="21">
        <v>0</v>
      </c>
      <c r="I762" s="21">
        <v>0</v>
      </c>
    </row>
    <row r="763" spans="1:9" ht="15" x14ac:dyDescent="0.25">
      <c r="A763" s="24" t="s">
        <v>1058</v>
      </c>
      <c r="B763" s="20">
        <v>0</v>
      </c>
      <c r="C763" s="179" t="s">
        <v>4852</v>
      </c>
      <c r="D763" s="25">
        <v>1212041.5999999996</v>
      </c>
      <c r="E763" s="25">
        <v>1058938.3999999994</v>
      </c>
      <c r="F763" s="21">
        <v>0</v>
      </c>
      <c r="G763" s="22">
        <f t="shared" si="11"/>
        <v>153103.20000000019</v>
      </c>
      <c r="H763" s="21">
        <v>0</v>
      </c>
      <c r="I763" s="21">
        <v>0</v>
      </c>
    </row>
    <row r="764" spans="1:9" ht="15" x14ac:dyDescent="0.25">
      <c r="A764" s="24" t="s">
        <v>1059</v>
      </c>
      <c r="B764" s="20">
        <v>0</v>
      </c>
      <c r="C764" s="179" t="s">
        <v>4852</v>
      </c>
      <c r="D764" s="25">
        <v>398697.59999999992</v>
      </c>
      <c r="E764" s="25">
        <v>363240.51999999996</v>
      </c>
      <c r="F764" s="21">
        <v>0</v>
      </c>
      <c r="G764" s="22">
        <f t="shared" si="11"/>
        <v>35457.079999999958</v>
      </c>
      <c r="H764" s="21">
        <v>0</v>
      </c>
      <c r="I764" s="21">
        <v>0</v>
      </c>
    </row>
    <row r="765" spans="1:9" ht="15" x14ac:dyDescent="0.25">
      <c r="A765" s="24" t="s">
        <v>1060</v>
      </c>
      <c r="B765" s="20">
        <v>0</v>
      </c>
      <c r="C765" s="179" t="s">
        <v>4852</v>
      </c>
      <c r="D765" s="25">
        <v>417240.79999999993</v>
      </c>
      <c r="E765" s="25">
        <v>361268.49999999988</v>
      </c>
      <c r="F765" s="21">
        <v>0</v>
      </c>
      <c r="G765" s="22">
        <f t="shared" si="11"/>
        <v>55972.300000000047</v>
      </c>
      <c r="H765" s="21">
        <v>0</v>
      </c>
      <c r="I765" s="21">
        <v>0</v>
      </c>
    </row>
    <row r="766" spans="1:9" ht="15" x14ac:dyDescent="0.25">
      <c r="A766" s="24" t="s">
        <v>1061</v>
      </c>
      <c r="B766" s="20">
        <v>0</v>
      </c>
      <c r="C766" s="179" t="s">
        <v>4852</v>
      </c>
      <c r="D766" s="25">
        <v>1042112.3999999999</v>
      </c>
      <c r="E766" s="25">
        <v>876178.55999999994</v>
      </c>
      <c r="F766" s="21">
        <v>0</v>
      </c>
      <c r="G766" s="22">
        <f t="shared" si="11"/>
        <v>165933.83999999997</v>
      </c>
      <c r="H766" s="21">
        <v>0</v>
      </c>
      <c r="I766" s="21">
        <v>0</v>
      </c>
    </row>
    <row r="767" spans="1:9" ht="15" x14ac:dyDescent="0.25">
      <c r="A767" s="24" t="s">
        <v>1062</v>
      </c>
      <c r="B767" s="20">
        <v>0</v>
      </c>
      <c r="C767" s="179" t="s">
        <v>4852</v>
      </c>
      <c r="D767" s="25">
        <v>120803.19999999998</v>
      </c>
      <c r="E767" s="25">
        <v>56027.5</v>
      </c>
      <c r="F767" s="21">
        <v>0</v>
      </c>
      <c r="G767" s="22">
        <f t="shared" si="11"/>
        <v>64775.699999999983</v>
      </c>
      <c r="H767" s="21">
        <v>0</v>
      </c>
      <c r="I767" s="21">
        <v>0</v>
      </c>
    </row>
    <row r="768" spans="1:9" ht="15" x14ac:dyDescent="0.25">
      <c r="A768" s="24" t="s">
        <v>1063</v>
      </c>
      <c r="B768" s="20">
        <v>0</v>
      </c>
      <c r="C768" s="179" t="s">
        <v>4852</v>
      </c>
      <c r="D768" s="25">
        <v>795317.2</v>
      </c>
      <c r="E768" s="25">
        <v>327557.5</v>
      </c>
      <c r="F768" s="21">
        <v>0</v>
      </c>
      <c r="G768" s="22">
        <f t="shared" si="11"/>
        <v>467759.69999999995</v>
      </c>
      <c r="H768" s="21">
        <v>0</v>
      </c>
      <c r="I768" s="21">
        <v>0</v>
      </c>
    </row>
    <row r="769" spans="1:9" ht="15" x14ac:dyDescent="0.25">
      <c r="A769" s="24" t="s">
        <v>1064</v>
      </c>
      <c r="B769" s="20">
        <v>0</v>
      </c>
      <c r="C769" s="179" t="s">
        <v>4852</v>
      </c>
      <c r="D769" s="25">
        <v>416651.19999999995</v>
      </c>
      <c r="E769" s="25">
        <v>316688.8</v>
      </c>
      <c r="F769" s="21">
        <v>0</v>
      </c>
      <c r="G769" s="22">
        <f t="shared" si="11"/>
        <v>99962.399999999965</v>
      </c>
      <c r="H769" s="21">
        <v>0</v>
      </c>
      <c r="I769" s="21">
        <v>0</v>
      </c>
    </row>
    <row r="770" spans="1:9" ht="15" x14ac:dyDescent="0.25">
      <c r="A770" s="24" t="s">
        <v>1065</v>
      </c>
      <c r="B770" s="20">
        <v>0</v>
      </c>
      <c r="C770" s="179" t="s">
        <v>4852</v>
      </c>
      <c r="D770" s="25">
        <v>8556.7999999999993</v>
      </c>
      <c r="E770" s="25">
        <v>1528</v>
      </c>
      <c r="F770" s="21">
        <v>0</v>
      </c>
      <c r="G770" s="22">
        <f t="shared" si="11"/>
        <v>7028.7999999999993</v>
      </c>
      <c r="H770" s="21">
        <v>0</v>
      </c>
      <c r="I770" s="21">
        <v>0</v>
      </c>
    </row>
    <row r="771" spans="1:9" ht="15" x14ac:dyDescent="0.25">
      <c r="A771" s="24" t="s">
        <v>1066</v>
      </c>
      <c r="B771" s="20">
        <v>0</v>
      </c>
      <c r="C771" s="179" t="s">
        <v>4852</v>
      </c>
      <c r="D771" s="25">
        <v>698327.90000000026</v>
      </c>
      <c r="E771" s="25">
        <v>553637.24000000022</v>
      </c>
      <c r="F771" s="21">
        <v>0</v>
      </c>
      <c r="G771" s="22">
        <f t="shared" si="11"/>
        <v>144690.66000000003</v>
      </c>
      <c r="H771" s="21">
        <v>0</v>
      </c>
      <c r="I771" s="21">
        <v>0</v>
      </c>
    </row>
    <row r="772" spans="1:9" ht="15" x14ac:dyDescent="0.25">
      <c r="A772" s="24" t="s">
        <v>1067</v>
      </c>
      <c r="B772" s="20">
        <v>0</v>
      </c>
      <c r="C772" s="179" t="s">
        <v>4852</v>
      </c>
      <c r="D772" s="25">
        <v>1628372.7500000009</v>
      </c>
      <c r="E772" s="25">
        <v>943970.39000000013</v>
      </c>
      <c r="F772" s="21">
        <v>0</v>
      </c>
      <c r="G772" s="22">
        <f t="shared" si="11"/>
        <v>684402.3600000008</v>
      </c>
      <c r="H772" s="21">
        <v>0</v>
      </c>
      <c r="I772" s="21">
        <v>0</v>
      </c>
    </row>
    <row r="773" spans="1:9" ht="15" x14ac:dyDescent="0.25">
      <c r="A773" s="24" t="s">
        <v>1068</v>
      </c>
      <c r="B773" s="20">
        <v>0</v>
      </c>
      <c r="C773" s="179" t="s">
        <v>4852</v>
      </c>
      <c r="D773" s="25">
        <v>187401.59999999998</v>
      </c>
      <c r="E773" s="25">
        <v>38908.399999999994</v>
      </c>
      <c r="F773" s="21">
        <v>0</v>
      </c>
      <c r="G773" s="22">
        <f t="shared" si="11"/>
        <v>148493.19999999998</v>
      </c>
      <c r="H773" s="21">
        <v>0</v>
      </c>
      <c r="I773" s="21">
        <v>0</v>
      </c>
    </row>
    <row r="774" spans="1:9" ht="15" x14ac:dyDescent="0.25">
      <c r="A774" s="24" t="s">
        <v>1069</v>
      </c>
      <c r="B774" s="20">
        <v>0</v>
      </c>
      <c r="C774" s="179" t="s">
        <v>4852</v>
      </c>
      <c r="D774" s="25">
        <v>64848</v>
      </c>
      <c r="E774" s="25">
        <v>124</v>
      </c>
      <c r="F774" s="21">
        <v>0</v>
      </c>
      <c r="G774" s="22">
        <f t="shared" ref="G774:G837" si="12">D774-E774</f>
        <v>64724</v>
      </c>
      <c r="H774" s="21">
        <v>0</v>
      </c>
      <c r="I774" s="21">
        <v>0</v>
      </c>
    </row>
    <row r="775" spans="1:9" ht="15" x14ac:dyDescent="0.25">
      <c r="A775" s="24" t="s">
        <v>1070</v>
      </c>
      <c r="B775" s="20">
        <v>0</v>
      </c>
      <c r="C775" s="179" t="s">
        <v>4852</v>
      </c>
      <c r="D775" s="25">
        <v>594519.67999999993</v>
      </c>
      <c r="E775" s="25">
        <v>470750.97999999992</v>
      </c>
      <c r="F775" s="21">
        <v>0</v>
      </c>
      <c r="G775" s="22">
        <f t="shared" si="12"/>
        <v>123768.70000000001</v>
      </c>
      <c r="H775" s="21">
        <v>0</v>
      </c>
      <c r="I775" s="21">
        <v>0</v>
      </c>
    </row>
    <row r="776" spans="1:9" ht="15" x14ac:dyDescent="0.25">
      <c r="A776" s="24" t="s">
        <v>1071</v>
      </c>
      <c r="B776" s="20">
        <v>0</v>
      </c>
      <c r="C776" s="179" t="s">
        <v>4852</v>
      </c>
      <c r="D776" s="25">
        <v>139161.60000000003</v>
      </c>
      <c r="E776" s="25">
        <v>75239.500000000015</v>
      </c>
      <c r="F776" s="21">
        <v>0</v>
      </c>
      <c r="G776" s="22">
        <f t="shared" si="12"/>
        <v>63922.10000000002</v>
      </c>
      <c r="H776" s="21">
        <v>0</v>
      </c>
      <c r="I776" s="21">
        <v>0</v>
      </c>
    </row>
    <row r="777" spans="1:9" ht="15" x14ac:dyDescent="0.25">
      <c r="A777" s="24" t="s">
        <v>1072</v>
      </c>
      <c r="B777" s="20">
        <v>0</v>
      </c>
      <c r="C777" s="179" t="s">
        <v>4852</v>
      </c>
      <c r="D777" s="25">
        <v>897411.19999999984</v>
      </c>
      <c r="E777" s="25">
        <v>713139.80000000016</v>
      </c>
      <c r="F777" s="21">
        <v>0</v>
      </c>
      <c r="G777" s="22">
        <f t="shared" si="12"/>
        <v>184271.39999999967</v>
      </c>
      <c r="H777" s="21">
        <v>0</v>
      </c>
      <c r="I777" s="21">
        <v>0</v>
      </c>
    </row>
    <row r="778" spans="1:9" ht="15" x14ac:dyDescent="0.25">
      <c r="A778" s="24" t="s">
        <v>1073</v>
      </c>
      <c r="B778" s="20">
        <v>0</v>
      </c>
      <c r="C778" s="179" t="s">
        <v>4852</v>
      </c>
      <c r="D778" s="25">
        <v>2357.5</v>
      </c>
      <c r="E778" s="25">
        <v>0</v>
      </c>
      <c r="F778" s="21">
        <v>0</v>
      </c>
      <c r="G778" s="22">
        <f t="shared" si="12"/>
        <v>2357.5</v>
      </c>
      <c r="H778" s="21">
        <v>0</v>
      </c>
      <c r="I778" s="21">
        <v>0</v>
      </c>
    </row>
    <row r="779" spans="1:9" ht="15" x14ac:dyDescent="0.25">
      <c r="A779" s="24" t="s">
        <v>1074</v>
      </c>
      <c r="B779" s="20">
        <v>0</v>
      </c>
      <c r="C779" s="179" t="s">
        <v>4852</v>
      </c>
      <c r="D779" s="25">
        <v>172228.13</v>
      </c>
      <c r="E779" s="25">
        <v>127542.13</v>
      </c>
      <c r="F779" s="21">
        <v>0</v>
      </c>
      <c r="G779" s="22">
        <f t="shared" si="12"/>
        <v>44686</v>
      </c>
      <c r="H779" s="21">
        <v>0</v>
      </c>
      <c r="I779" s="21">
        <v>0</v>
      </c>
    </row>
    <row r="780" spans="1:9" ht="15" x14ac:dyDescent="0.25">
      <c r="A780" s="24" t="s">
        <v>1075</v>
      </c>
      <c r="B780" s="20">
        <v>0</v>
      </c>
      <c r="C780" s="179" t="s">
        <v>4852</v>
      </c>
      <c r="D780" s="25">
        <v>632508.80000000005</v>
      </c>
      <c r="E780" s="25">
        <v>539810.66999999993</v>
      </c>
      <c r="F780" s="21">
        <v>0</v>
      </c>
      <c r="G780" s="22">
        <f t="shared" si="12"/>
        <v>92698.130000000121</v>
      </c>
      <c r="H780" s="21">
        <v>0</v>
      </c>
      <c r="I780" s="21">
        <v>0</v>
      </c>
    </row>
    <row r="781" spans="1:9" ht="15" x14ac:dyDescent="0.25">
      <c r="A781" s="24" t="s">
        <v>1076</v>
      </c>
      <c r="B781" s="20">
        <v>0</v>
      </c>
      <c r="C781" s="179" t="s">
        <v>4852</v>
      </c>
      <c r="D781" s="25">
        <v>35593.599999999999</v>
      </c>
      <c r="E781" s="25">
        <v>0</v>
      </c>
      <c r="F781" s="21">
        <v>0</v>
      </c>
      <c r="G781" s="22">
        <f t="shared" si="12"/>
        <v>35593.599999999999</v>
      </c>
      <c r="H781" s="21">
        <v>0</v>
      </c>
      <c r="I781" s="21">
        <v>0</v>
      </c>
    </row>
    <row r="782" spans="1:9" ht="15" x14ac:dyDescent="0.25">
      <c r="A782" s="24" t="s">
        <v>1077</v>
      </c>
      <c r="B782" s="20">
        <v>0</v>
      </c>
      <c r="C782" s="179" t="s">
        <v>4852</v>
      </c>
      <c r="D782" s="25">
        <v>41193.599999999999</v>
      </c>
      <c r="E782" s="25">
        <v>3970</v>
      </c>
      <c r="F782" s="21">
        <v>0</v>
      </c>
      <c r="G782" s="22">
        <f t="shared" si="12"/>
        <v>37223.599999999999</v>
      </c>
      <c r="H782" s="21">
        <v>0</v>
      </c>
      <c r="I782" s="21">
        <v>0</v>
      </c>
    </row>
    <row r="783" spans="1:9" ht="15" x14ac:dyDescent="0.25">
      <c r="A783" s="24" t="s">
        <v>1078</v>
      </c>
      <c r="B783" s="20">
        <v>0</v>
      </c>
      <c r="C783" s="179" t="s">
        <v>4852</v>
      </c>
      <c r="D783" s="25">
        <v>123332.36999999998</v>
      </c>
      <c r="E783" s="25">
        <v>38610.9</v>
      </c>
      <c r="F783" s="21">
        <v>0</v>
      </c>
      <c r="G783" s="22">
        <f t="shared" si="12"/>
        <v>84721.469999999972</v>
      </c>
      <c r="H783" s="21">
        <v>0</v>
      </c>
      <c r="I783" s="21">
        <v>0</v>
      </c>
    </row>
    <row r="784" spans="1:9" ht="15" x14ac:dyDescent="0.25">
      <c r="A784" s="24" t="s">
        <v>1079</v>
      </c>
      <c r="B784" s="20">
        <v>0</v>
      </c>
      <c r="C784" s="179" t="s">
        <v>4852</v>
      </c>
      <c r="D784" s="25">
        <v>71596.799999999988</v>
      </c>
      <c r="E784" s="25">
        <v>59578.7</v>
      </c>
      <c r="F784" s="21">
        <v>0</v>
      </c>
      <c r="G784" s="22">
        <f t="shared" si="12"/>
        <v>12018.099999999991</v>
      </c>
      <c r="H784" s="21">
        <v>0</v>
      </c>
      <c r="I784" s="21">
        <v>0</v>
      </c>
    </row>
    <row r="785" spans="1:9" ht="15" x14ac:dyDescent="0.25">
      <c r="A785" s="24" t="s">
        <v>1080</v>
      </c>
      <c r="B785" s="20">
        <v>0</v>
      </c>
      <c r="C785" s="179" t="s">
        <v>4852</v>
      </c>
      <c r="D785" s="25">
        <v>97955.200000000012</v>
      </c>
      <c r="E785" s="25">
        <v>28740</v>
      </c>
      <c r="F785" s="21">
        <v>0</v>
      </c>
      <c r="G785" s="22">
        <f t="shared" si="12"/>
        <v>69215.200000000012</v>
      </c>
      <c r="H785" s="21">
        <v>0</v>
      </c>
      <c r="I785" s="21">
        <v>0</v>
      </c>
    </row>
    <row r="786" spans="1:9" ht="15" x14ac:dyDescent="0.25">
      <c r="A786" s="24" t="s">
        <v>1081</v>
      </c>
      <c r="B786" s="20">
        <v>0</v>
      </c>
      <c r="C786" s="179" t="s">
        <v>4852</v>
      </c>
      <c r="D786" s="25">
        <v>82566.399999999994</v>
      </c>
      <c r="E786" s="25">
        <v>5399.2</v>
      </c>
      <c r="F786" s="21">
        <v>0</v>
      </c>
      <c r="G786" s="22">
        <f t="shared" si="12"/>
        <v>77167.199999999997</v>
      </c>
      <c r="H786" s="21">
        <v>0</v>
      </c>
      <c r="I786" s="21">
        <v>0</v>
      </c>
    </row>
    <row r="787" spans="1:9" ht="15" x14ac:dyDescent="0.25">
      <c r="A787" s="24" t="s">
        <v>1082</v>
      </c>
      <c r="B787" s="20">
        <v>0</v>
      </c>
      <c r="C787" s="179" t="s">
        <v>4852</v>
      </c>
      <c r="D787" s="25">
        <v>29030.400000000001</v>
      </c>
      <c r="E787" s="25">
        <v>4489.2</v>
      </c>
      <c r="F787" s="21">
        <v>0</v>
      </c>
      <c r="G787" s="22">
        <f t="shared" si="12"/>
        <v>24541.200000000001</v>
      </c>
      <c r="H787" s="21">
        <v>0</v>
      </c>
      <c r="I787" s="21">
        <v>0</v>
      </c>
    </row>
    <row r="788" spans="1:9" ht="15" x14ac:dyDescent="0.25">
      <c r="A788" s="24" t="s">
        <v>1083</v>
      </c>
      <c r="B788" s="20">
        <v>0</v>
      </c>
      <c r="C788" s="179" t="s">
        <v>4852</v>
      </c>
      <c r="D788" s="25">
        <v>132473.60000000001</v>
      </c>
      <c r="E788" s="25">
        <v>86167.7</v>
      </c>
      <c r="F788" s="21">
        <v>0</v>
      </c>
      <c r="G788" s="22">
        <f t="shared" si="12"/>
        <v>46305.900000000009</v>
      </c>
      <c r="H788" s="21">
        <v>0</v>
      </c>
      <c r="I788" s="21">
        <v>0</v>
      </c>
    </row>
    <row r="789" spans="1:9" ht="15" x14ac:dyDescent="0.25">
      <c r="A789" s="24" t="s">
        <v>1084</v>
      </c>
      <c r="B789" s="20">
        <v>0</v>
      </c>
      <c r="C789" s="179" t="s">
        <v>4852</v>
      </c>
      <c r="D789" s="25">
        <v>131353.60000000001</v>
      </c>
      <c r="E789" s="25">
        <v>57763.200000000012</v>
      </c>
      <c r="F789" s="21">
        <v>0</v>
      </c>
      <c r="G789" s="22">
        <f t="shared" si="12"/>
        <v>73590.399999999994</v>
      </c>
      <c r="H789" s="21">
        <v>0</v>
      </c>
      <c r="I789" s="21">
        <v>0</v>
      </c>
    </row>
    <row r="790" spans="1:9" ht="15" x14ac:dyDescent="0.25">
      <c r="A790" s="24" t="s">
        <v>1085</v>
      </c>
      <c r="B790" s="20">
        <v>0</v>
      </c>
      <c r="C790" s="179" t="s">
        <v>4852</v>
      </c>
      <c r="D790" s="25">
        <v>564989.6</v>
      </c>
      <c r="E790" s="25">
        <v>390551.45</v>
      </c>
      <c r="F790" s="21">
        <v>0</v>
      </c>
      <c r="G790" s="22">
        <f t="shared" si="12"/>
        <v>174438.14999999997</v>
      </c>
      <c r="H790" s="21">
        <v>0</v>
      </c>
      <c r="I790" s="21">
        <v>0</v>
      </c>
    </row>
    <row r="791" spans="1:9" ht="15" x14ac:dyDescent="0.25">
      <c r="A791" s="24" t="s">
        <v>1086</v>
      </c>
      <c r="B791" s="20">
        <v>0</v>
      </c>
      <c r="C791" s="179" t="s">
        <v>4852</v>
      </c>
      <c r="D791" s="25">
        <v>1560793.8000000007</v>
      </c>
      <c r="E791" s="25">
        <v>1001541.6900000002</v>
      </c>
      <c r="F791" s="21">
        <v>0</v>
      </c>
      <c r="G791" s="22">
        <f t="shared" si="12"/>
        <v>559252.11000000057</v>
      </c>
      <c r="H791" s="21">
        <v>0</v>
      </c>
      <c r="I791" s="21">
        <v>0</v>
      </c>
    </row>
    <row r="792" spans="1:9" ht="15" x14ac:dyDescent="0.25">
      <c r="A792" s="24" t="s">
        <v>1087</v>
      </c>
      <c r="B792" s="20">
        <v>0</v>
      </c>
      <c r="C792" s="179" t="s">
        <v>4852</v>
      </c>
      <c r="D792" s="25">
        <v>63638.399999999994</v>
      </c>
      <c r="E792" s="25">
        <v>0</v>
      </c>
      <c r="F792" s="21">
        <v>0</v>
      </c>
      <c r="G792" s="22">
        <f t="shared" si="12"/>
        <v>63638.399999999994</v>
      </c>
      <c r="H792" s="21">
        <v>0</v>
      </c>
      <c r="I792" s="21">
        <v>0</v>
      </c>
    </row>
    <row r="793" spans="1:9" ht="15" x14ac:dyDescent="0.25">
      <c r="A793" s="24" t="s">
        <v>1088</v>
      </c>
      <c r="B793" s="20">
        <v>0</v>
      </c>
      <c r="C793" s="179" t="s">
        <v>4852</v>
      </c>
      <c r="D793" s="25">
        <v>58800.000000000007</v>
      </c>
      <c r="E793" s="25">
        <v>0</v>
      </c>
      <c r="F793" s="21">
        <v>0</v>
      </c>
      <c r="G793" s="22">
        <f t="shared" si="12"/>
        <v>58800.000000000007</v>
      </c>
      <c r="H793" s="21">
        <v>0</v>
      </c>
      <c r="I793" s="21">
        <v>0</v>
      </c>
    </row>
    <row r="794" spans="1:9" ht="15" x14ac:dyDescent="0.25">
      <c r="A794" s="24" t="s">
        <v>1089</v>
      </c>
      <c r="B794" s="20">
        <v>0</v>
      </c>
      <c r="C794" s="179" t="s">
        <v>4852</v>
      </c>
      <c r="D794" s="25">
        <v>202159.99999999997</v>
      </c>
      <c r="E794" s="25">
        <v>129662.3</v>
      </c>
      <c r="F794" s="21">
        <v>0</v>
      </c>
      <c r="G794" s="22">
        <f t="shared" si="12"/>
        <v>72497.699999999968</v>
      </c>
      <c r="H794" s="21">
        <v>0</v>
      </c>
      <c r="I794" s="21">
        <v>0</v>
      </c>
    </row>
    <row r="795" spans="1:9" ht="15" x14ac:dyDescent="0.25">
      <c r="A795" s="24" t="s">
        <v>1090</v>
      </c>
      <c r="B795" s="20">
        <v>0</v>
      </c>
      <c r="C795" s="179" t="s">
        <v>4852</v>
      </c>
      <c r="D795" s="25">
        <v>753737.60000000021</v>
      </c>
      <c r="E795" s="25">
        <v>628401.50000000035</v>
      </c>
      <c r="F795" s="21">
        <v>0</v>
      </c>
      <c r="G795" s="22">
        <f t="shared" si="12"/>
        <v>125336.09999999986</v>
      </c>
      <c r="H795" s="21">
        <v>0</v>
      </c>
      <c r="I795" s="21">
        <v>0</v>
      </c>
    </row>
    <row r="796" spans="1:9" ht="15" x14ac:dyDescent="0.25">
      <c r="A796" s="24" t="s">
        <v>1091</v>
      </c>
      <c r="B796" s="20">
        <v>0</v>
      </c>
      <c r="C796" s="179" t="s">
        <v>4852</v>
      </c>
      <c r="D796" s="25">
        <v>748316.79999999993</v>
      </c>
      <c r="E796" s="25">
        <v>471448.30000000005</v>
      </c>
      <c r="F796" s="21">
        <v>0</v>
      </c>
      <c r="G796" s="22">
        <f t="shared" si="12"/>
        <v>276868.49999999988</v>
      </c>
      <c r="H796" s="21">
        <v>0</v>
      </c>
      <c r="I796" s="21">
        <v>0</v>
      </c>
    </row>
    <row r="797" spans="1:9" ht="15" x14ac:dyDescent="0.25">
      <c r="A797" s="24" t="s">
        <v>1092</v>
      </c>
      <c r="B797" s="20">
        <v>0</v>
      </c>
      <c r="C797" s="179" t="s">
        <v>4852</v>
      </c>
      <c r="D797" s="25">
        <v>905216.06</v>
      </c>
      <c r="E797" s="25">
        <v>631721.47000000009</v>
      </c>
      <c r="F797" s="21">
        <v>0</v>
      </c>
      <c r="G797" s="22">
        <f t="shared" si="12"/>
        <v>273494.58999999997</v>
      </c>
      <c r="H797" s="21">
        <v>0</v>
      </c>
      <c r="I797" s="21">
        <v>0</v>
      </c>
    </row>
    <row r="798" spans="1:9" ht="15" x14ac:dyDescent="0.25">
      <c r="A798" s="24" t="s">
        <v>1093</v>
      </c>
      <c r="B798" s="20">
        <v>0</v>
      </c>
      <c r="C798" s="179" t="s">
        <v>4852</v>
      </c>
      <c r="D798" s="25">
        <v>78624</v>
      </c>
      <c r="E798" s="25">
        <v>0</v>
      </c>
      <c r="F798" s="21">
        <v>0</v>
      </c>
      <c r="G798" s="22">
        <f t="shared" si="12"/>
        <v>78624</v>
      </c>
      <c r="H798" s="21">
        <v>0</v>
      </c>
      <c r="I798" s="21">
        <v>0</v>
      </c>
    </row>
    <row r="799" spans="1:9" ht="15" x14ac:dyDescent="0.25">
      <c r="A799" s="24" t="s">
        <v>1094</v>
      </c>
      <c r="B799" s="20">
        <v>0</v>
      </c>
      <c r="C799" s="179" t="s">
        <v>4852</v>
      </c>
      <c r="D799" s="25">
        <v>199763.20000000004</v>
      </c>
      <c r="E799" s="25">
        <v>173529.80000000002</v>
      </c>
      <c r="F799" s="21">
        <v>0</v>
      </c>
      <c r="G799" s="22">
        <f t="shared" si="12"/>
        <v>26233.400000000023</v>
      </c>
      <c r="H799" s="21">
        <v>0</v>
      </c>
      <c r="I799" s="21">
        <v>0</v>
      </c>
    </row>
    <row r="800" spans="1:9" ht="15" x14ac:dyDescent="0.25">
      <c r="A800" s="24" t="s">
        <v>1095</v>
      </c>
      <c r="B800" s="20">
        <v>0</v>
      </c>
      <c r="C800" s="179" t="s">
        <v>4852</v>
      </c>
      <c r="D800" s="25">
        <v>279910.39999999997</v>
      </c>
      <c r="E800" s="25">
        <v>213543.34</v>
      </c>
      <c r="F800" s="21">
        <v>0</v>
      </c>
      <c r="G800" s="22">
        <f t="shared" si="12"/>
        <v>66367.059999999969</v>
      </c>
      <c r="H800" s="21">
        <v>0</v>
      </c>
      <c r="I800" s="21">
        <v>0</v>
      </c>
    </row>
    <row r="801" spans="1:9" ht="15" x14ac:dyDescent="0.25">
      <c r="A801" s="24" t="s">
        <v>1096</v>
      </c>
      <c r="B801" s="20">
        <v>0</v>
      </c>
      <c r="C801" s="179" t="s">
        <v>4852</v>
      </c>
      <c r="D801" s="25">
        <v>680974.87000000011</v>
      </c>
      <c r="E801" s="25">
        <v>391708.97000000003</v>
      </c>
      <c r="F801" s="21">
        <v>0</v>
      </c>
      <c r="G801" s="22">
        <f t="shared" si="12"/>
        <v>289265.90000000008</v>
      </c>
      <c r="H801" s="21">
        <v>0</v>
      </c>
      <c r="I801" s="21">
        <v>0</v>
      </c>
    </row>
    <row r="802" spans="1:9" ht="15" x14ac:dyDescent="0.25">
      <c r="A802" s="24" t="s">
        <v>1097</v>
      </c>
      <c r="B802" s="20">
        <v>0</v>
      </c>
      <c r="C802" s="179" t="s">
        <v>4852</v>
      </c>
      <c r="D802" s="25">
        <v>8080.8</v>
      </c>
      <c r="E802" s="25">
        <v>0</v>
      </c>
      <c r="F802" s="21">
        <v>0</v>
      </c>
      <c r="G802" s="22">
        <f t="shared" si="12"/>
        <v>8080.8</v>
      </c>
      <c r="H802" s="21">
        <v>0</v>
      </c>
      <c r="I802" s="21">
        <v>0</v>
      </c>
    </row>
    <row r="803" spans="1:9" ht="15" x14ac:dyDescent="0.25">
      <c r="A803" s="24" t="s">
        <v>1098</v>
      </c>
      <c r="B803" s="20">
        <v>0</v>
      </c>
      <c r="C803" s="179" t="s">
        <v>4852</v>
      </c>
      <c r="D803" s="25">
        <v>972245.60000000021</v>
      </c>
      <c r="E803" s="25">
        <v>685726.68000000028</v>
      </c>
      <c r="F803" s="21">
        <v>0</v>
      </c>
      <c r="G803" s="22">
        <f t="shared" si="12"/>
        <v>286518.91999999993</v>
      </c>
      <c r="H803" s="21">
        <v>0</v>
      </c>
      <c r="I803" s="21">
        <v>0</v>
      </c>
    </row>
    <row r="804" spans="1:9" ht="15" x14ac:dyDescent="0.25">
      <c r="A804" s="24" t="s">
        <v>1099</v>
      </c>
      <c r="B804" s="20">
        <v>0</v>
      </c>
      <c r="C804" s="179" t="s">
        <v>4852</v>
      </c>
      <c r="D804" s="25">
        <v>744508.79999999993</v>
      </c>
      <c r="E804" s="25">
        <v>532373.67999999993</v>
      </c>
      <c r="F804" s="21">
        <v>0</v>
      </c>
      <c r="G804" s="22">
        <f t="shared" si="12"/>
        <v>212135.12</v>
      </c>
      <c r="H804" s="21">
        <v>0</v>
      </c>
      <c r="I804" s="21">
        <v>0</v>
      </c>
    </row>
    <row r="805" spans="1:9" ht="15" x14ac:dyDescent="0.25">
      <c r="A805" s="24" t="s">
        <v>1100</v>
      </c>
      <c r="B805" s="20">
        <v>0</v>
      </c>
      <c r="C805" s="179" t="s">
        <v>4852</v>
      </c>
      <c r="D805" s="25">
        <v>705905.60000000009</v>
      </c>
      <c r="E805" s="25">
        <v>505018.30000000005</v>
      </c>
      <c r="F805" s="21">
        <v>0</v>
      </c>
      <c r="G805" s="22">
        <f t="shared" si="12"/>
        <v>200887.30000000005</v>
      </c>
      <c r="H805" s="21">
        <v>0</v>
      </c>
      <c r="I805" s="21">
        <v>0</v>
      </c>
    </row>
    <row r="806" spans="1:9" ht="15" x14ac:dyDescent="0.25">
      <c r="A806" s="24" t="s">
        <v>1101</v>
      </c>
      <c r="B806" s="20">
        <v>0</v>
      </c>
      <c r="C806" s="179" t="s">
        <v>4852</v>
      </c>
      <c r="D806" s="25">
        <v>748809.60000000021</v>
      </c>
      <c r="E806" s="25">
        <v>214991.3</v>
      </c>
      <c r="F806" s="21">
        <v>0</v>
      </c>
      <c r="G806" s="22">
        <f t="shared" si="12"/>
        <v>533818.30000000028</v>
      </c>
      <c r="H806" s="21">
        <v>0</v>
      </c>
      <c r="I806" s="21">
        <v>0</v>
      </c>
    </row>
    <row r="807" spans="1:9" ht="15" x14ac:dyDescent="0.25">
      <c r="A807" s="24" t="s">
        <v>1102</v>
      </c>
      <c r="B807" s="20">
        <v>0</v>
      </c>
      <c r="C807" s="179" t="s">
        <v>4852</v>
      </c>
      <c r="D807" s="25">
        <v>5600</v>
      </c>
      <c r="E807" s="25">
        <v>0</v>
      </c>
      <c r="F807" s="21">
        <v>0</v>
      </c>
      <c r="G807" s="22">
        <f t="shared" si="12"/>
        <v>5600</v>
      </c>
      <c r="H807" s="21">
        <v>0</v>
      </c>
      <c r="I807" s="21">
        <v>0</v>
      </c>
    </row>
    <row r="808" spans="1:9" ht="15" x14ac:dyDescent="0.25">
      <c r="A808" s="24" t="s">
        <v>1103</v>
      </c>
      <c r="B808" s="20">
        <v>0</v>
      </c>
      <c r="C808" s="179" t="s">
        <v>4852</v>
      </c>
      <c r="D808" s="25">
        <v>31651.200000000001</v>
      </c>
      <c r="E808" s="25">
        <v>0</v>
      </c>
      <c r="F808" s="21">
        <v>0</v>
      </c>
      <c r="G808" s="22">
        <f t="shared" si="12"/>
        <v>31651.200000000001</v>
      </c>
      <c r="H808" s="21">
        <v>0</v>
      </c>
      <c r="I808" s="21">
        <v>0</v>
      </c>
    </row>
    <row r="809" spans="1:9" ht="15" x14ac:dyDescent="0.25">
      <c r="A809" s="24" t="s">
        <v>1104</v>
      </c>
      <c r="B809" s="20">
        <v>0</v>
      </c>
      <c r="C809" s="179" t="s">
        <v>4852</v>
      </c>
      <c r="D809" s="25">
        <v>961452.79999999981</v>
      </c>
      <c r="E809" s="25">
        <v>783611.2</v>
      </c>
      <c r="F809" s="21">
        <v>0</v>
      </c>
      <c r="G809" s="22">
        <f t="shared" si="12"/>
        <v>177841.59999999986</v>
      </c>
      <c r="H809" s="21">
        <v>0</v>
      </c>
      <c r="I809" s="21">
        <v>0</v>
      </c>
    </row>
    <row r="810" spans="1:9" ht="15" x14ac:dyDescent="0.25">
      <c r="A810" s="24" t="s">
        <v>1105</v>
      </c>
      <c r="B810" s="20">
        <v>0</v>
      </c>
      <c r="C810" s="179" t="s">
        <v>4852</v>
      </c>
      <c r="D810" s="25">
        <v>498041.59999999992</v>
      </c>
      <c r="E810" s="25">
        <v>431316.74999999988</v>
      </c>
      <c r="F810" s="21">
        <v>0</v>
      </c>
      <c r="G810" s="22">
        <f t="shared" si="12"/>
        <v>66724.850000000035</v>
      </c>
      <c r="H810" s="21">
        <v>0</v>
      </c>
      <c r="I810" s="21">
        <v>0</v>
      </c>
    </row>
    <row r="811" spans="1:9" ht="15" x14ac:dyDescent="0.25">
      <c r="A811" s="24" t="s">
        <v>1106</v>
      </c>
      <c r="B811" s="20">
        <v>0</v>
      </c>
      <c r="C811" s="179" t="s">
        <v>4852</v>
      </c>
      <c r="D811" s="25">
        <v>517792.8000000001</v>
      </c>
      <c r="E811" s="25">
        <v>359100.15</v>
      </c>
      <c r="F811" s="21">
        <v>0</v>
      </c>
      <c r="G811" s="22">
        <f t="shared" si="12"/>
        <v>158692.65000000008</v>
      </c>
      <c r="H811" s="21">
        <v>0</v>
      </c>
      <c r="I811" s="21">
        <v>0</v>
      </c>
    </row>
    <row r="812" spans="1:9" ht="15" x14ac:dyDescent="0.25">
      <c r="A812" s="24" t="s">
        <v>1107</v>
      </c>
      <c r="B812" s="20">
        <v>0</v>
      </c>
      <c r="C812" s="179" t="s">
        <v>4852</v>
      </c>
      <c r="D812" s="25">
        <v>478374.40000000002</v>
      </c>
      <c r="E812" s="25">
        <v>407700.3</v>
      </c>
      <c r="F812" s="21">
        <v>0</v>
      </c>
      <c r="G812" s="22">
        <f t="shared" si="12"/>
        <v>70674.100000000035</v>
      </c>
      <c r="H812" s="21">
        <v>0</v>
      </c>
      <c r="I812" s="21">
        <v>0</v>
      </c>
    </row>
    <row r="813" spans="1:9" ht="15" x14ac:dyDescent="0.25">
      <c r="A813" s="24" t="s">
        <v>1108</v>
      </c>
      <c r="B813" s="20">
        <v>0</v>
      </c>
      <c r="C813" s="179" t="s">
        <v>4852</v>
      </c>
      <c r="D813" s="25">
        <v>530266.73</v>
      </c>
      <c r="E813" s="25">
        <v>376344.55</v>
      </c>
      <c r="F813" s="21">
        <v>0</v>
      </c>
      <c r="G813" s="22">
        <f t="shared" si="12"/>
        <v>153922.18</v>
      </c>
      <c r="H813" s="21">
        <v>0</v>
      </c>
      <c r="I813" s="21">
        <v>0</v>
      </c>
    </row>
    <row r="814" spans="1:9" ht="15" x14ac:dyDescent="0.25">
      <c r="A814" s="24" t="s">
        <v>1109</v>
      </c>
      <c r="B814" s="20">
        <v>0</v>
      </c>
      <c r="C814" s="179" t="s">
        <v>4852</v>
      </c>
      <c r="D814" s="25">
        <v>380777.60000000003</v>
      </c>
      <c r="E814" s="25">
        <v>280494.96000000002</v>
      </c>
      <c r="F814" s="21">
        <v>0</v>
      </c>
      <c r="G814" s="22">
        <f t="shared" si="12"/>
        <v>100282.64000000001</v>
      </c>
      <c r="H814" s="21">
        <v>0</v>
      </c>
      <c r="I814" s="21">
        <v>0</v>
      </c>
    </row>
    <row r="815" spans="1:9" ht="15" x14ac:dyDescent="0.25">
      <c r="A815" s="24" t="s">
        <v>1110</v>
      </c>
      <c r="B815" s="20">
        <v>0</v>
      </c>
      <c r="C815" s="179" t="s">
        <v>4852</v>
      </c>
      <c r="D815" s="25">
        <v>597935.60000000021</v>
      </c>
      <c r="E815" s="25">
        <v>469256.28000000009</v>
      </c>
      <c r="F815" s="21">
        <v>0</v>
      </c>
      <c r="G815" s="22">
        <f t="shared" si="12"/>
        <v>128679.32000000012</v>
      </c>
      <c r="H815" s="21">
        <v>0</v>
      </c>
      <c r="I815" s="21">
        <v>0</v>
      </c>
    </row>
    <row r="816" spans="1:9" ht="15" x14ac:dyDescent="0.25">
      <c r="A816" s="24" t="s">
        <v>1111</v>
      </c>
      <c r="B816" s="20">
        <v>0</v>
      </c>
      <c r="C816" s="179" t="s">
        <v>4852</v>
      </c>
      <c r="D816" s="25">
        <v>435030.4</v>
      </c>
      <c r="E816" s="25">
        <v>309060.03000000003</v>
      </c>
      <c r="F816" s="21">
        <v>0</v>
      </c>
      <c r="G816" s="22">
        <f t="shared" si="12"/>
        <v>125970.37</v>
      </c>
      <c r="H816" s="21">
        <v>0</v>
      </c>
      <c r="I816" s="21">
        <v>0</v>
      </c>
    </row>
    <row r="817" spans="1:9" ht="15" x14ac:dyDescent="0.25">
      <c r="A817" s="24" t="s">
        <v>1112</v>
      </c>
      <c r="B817" s="20">
        <v>0</v>
      </c>
      <c r="C817" s="179" t="s">
        <v>4852</v>
      </c>
      <c r="D817" s="25">
        <v>564502.39999999979</v>
      </c>
      <c r="E817" s="25">
        <v>436128.30000000005</v>
      </c>
      <c r="F817" s="21">
        <v>0</v>
      </c>
      <c r="G817" s="22">
        <f t="shared" si="12"/>
        <v>128374.09999999974</v>
      </c>
      <c r="H817" s="21">
        <v>0</v>
      </c>
      <c r="I817" s="21">
        <v>0</v>
      </c>
    </row>
    <row r="818" spans="1:9" ht="15" x14ac:dyDescent="0.25">
      <c r="A818" s="24" t="s">
        <v>1113</v>
      </c>
      <c r="B818" s="20">
        <v>0</v>
      </c>
      <c r="C818" s="179" t="s">
        <v>4852</v>
      </c>
      <c r="D818" s="25">
        <v>2246710</v>
      </c>
      <c r="E818" s="25">
        <v>1827886.7000000011</v>
      </c>
      <c r="F818" s="21">
        <v>0</v>
      </c>
      <c r="G818" s="22">
        <f t="shared" si="12"/>
        <v>418823.29999999888</v>
      </c>
      <c r="H818" s="21">
        <v>0</v>
      </c>
      <c r="I818" s="21">
        <v>0</v>
      </c>
    </row>
    <row r="819" spans="1:9" ht="15" x14ac:dyDescent="0.25">
      <c r="A819" s="24" t="s">
        <v>1114</v>
      </c>
      <c r="B819" s="20">
        <v>0</v>
      </c>
      <c r="C819" s="179" t="s">
        <v>4852</v>
      </c>
      <c r="D819" s="25">
        <v>568355.1999999996</v>
      </c>
      <c r="E819" s="25">
        <v>478660.69999999972</v>
      </c>
      <c r="F819" s="21">
        <v>0</v>
      </c>
      <c r="G819" s="22">
        <f t="shared" si="12"/>
        <v>89694.499999999884</v>
      </c>
      <c r="H819" s="21">
        <v>0</v>
      </c>
      <c r="I819" s="21">
        <v>0</v>
      </c>
    </row>
    <row r="820" spans="1:9" ht="15" x14ac:dyDescent="0.25">
      <c r="A820" s="24" t="s">
        <v>1115</v>
      </c>
      <c r="B820" s="20">
        <v>0</v>
      </c>
      <c r="C820" s="179" t="s">
        <v>4852</v>
      </c>
      <c r="D820" s="25">
        <v>476896.00000000006</v>
      </c>
      <c r="E820" s="25">
        <v>405045.70000000007</v>
      </c>
      <c r="F820" s="21">
        <v>0</v>
      </c>
      <c r="G820" s="22">
        <f t="shared" si="12"/>
        <v>71850.299999999988</v>
      </c>
      <c r="H820" s="21">
        <v>0</v>
      </c>
      <c r="I820" s="21">
        <v>0</v>
      </c>
    </row>
    <row r="821" spans="1:9" ht="15" x14ac:dyDescent="0.25">
      <c r="A821" s="24" t="s">
        <v>1116</v>
      </c>
      <c r="B821" s="20">
        <v>0</v>
      </c>
      <c r="C821" s="179" t="s">
        <v>4852</v>
      </c>
      <c r="D821" s="25">
        <v>561929.10000000009</v>
      </c>
      <c r="E821" s="25">
        <v>458522.00000000006</v>
      </c>
      <c r="F821" s="21">
        <v>0</v>
      </c>
      <c r="G821" s="22">
        <f t="shared" si="12"/>
        <v>103407.10000000003</v>
      </c>
      <c r="H821" s="21">
        <v>0</v>
      </c>
      <c r="I821" s="21">
        <v>0</v>
      </c>
    </row>
    <row r="822" spans="1:9" ht="15" x14ac:dyDescent="0.25">
      <c r="A822" s="24" t="s">
        <v>1117</v>
      </c>
      <c r="B822" s="20">
        <v>0</v>
      </c>
      <c r="C822" s="179" t="s">
        <v>4852</v>
      </c>
      <c r="D822" s="25">
        <v>1244745.9999999998</v>
      </c>
      <c r="E822" s="25">
        <v>897567.59999999986</v>
      </c>
      <c r="F822" s="21">
        <v>0</v>
      </c>
      <c r="G822" s="22">
        <f t="shared" si="12"/>
        <v>347178.39999999991</v>
      </c>
      <c r="H822" s="21">
        <v>0</v>
      </c>
      <c r="I822" s="21">
        <v>0</v>
      </c>
    </row>
    <row r="823" spans="1:9" ht="15" x14ac:dyDescent="0.25">
      <c r="A823" s="24" t="s">
        <v>1118</v>
      </c>
      <c r="B823" s="20">
        <v>0</v>
      </c>
      <c r="C823" s="179" t="s">
        <v>4852</v>
      </c>
      <c r="D823" s="25">
        <v>307753.59999999998</v>
      </c>
      <c r="E823" s="25">
        <v>111168.70000000001</v>
      </c>
      <c r="F823" s="21">
        <v>0</v>
      </c>
      <c r="G823" s="22">
        <f t="shared" si="12"/>
        <v>196584.89999999997</v>
      </c>
      <c r="H823" s="21">
        <v>0</v>
      </c>
      <c r="I823" s="21">
        <v>0</v>
      </c>
    </row>
    <row r="824" spans="1:9" ht="15" x14ac:dyDescent="0.25">
      <c r="A824" s="24" t="s">
        <v>1119</v>
      </c>
      <c r="B824" s="20">
        <v>0</v>
      </c>
      <c r="C824" s="179" t="s">
        <v>4852</v>
      </c>
      <c r="D824" s="25">
        <v>941785.59999999998</v>
      </c>
      <c r="E824" s="25">
        <v>785530</v>
      </c>
      <c r="F824" s="21">
        <v>0</v>
      </c>
      <c r="G824" s="22">
        <f t="shared" si="12"/>
        <v>156255.59999999998</v>
      </c>
      <c r="H824" s="21">
        <v>0</v>
      </c>
      <c r="I824" s="21">
        <v>0</v>
      </c>
    </row>
    <row r="825" spans="1:9" ht="15" x14ac:dyDescent="0.25">
      <c r="A825" s="24" t="s">
        <v>1120</v>
      </c>
      <c r="B825" s="20">
        <v>0</v>
      </c>
      <c r="C825" s="179" t="s">
        <v>4852</v>
      </c>
      <c r="D825" s="25">
        <v>1206094.5699999998</v>
      </c>
      <c r="E825" s="25">
        <v>928905.04999999993</v>
      </c>
      <c r="F825" s="21">
        <v>0</v>
      </c>
      <c r="G825" s="22">
        <f t="shared" si="12"/>
        <v>277189.5199999999</v>
      </c>
      <c r="H825" s="21">
        <v>0</v>
      </c>
      <c r="I825" s="21">
        <v>0</v>
      </c>
    </row>
    <row r="826" spans="1:9" ht="15" x14ac:dyDescent="0.25">
      <c r="A826" s="24" t="s">
        <v>1121</v>
      </c>
      <c r="B826" s="20">
        <v>0</v>
      </c>
      <c r="C826" s="179" t="s">
        <v>4852</v>
      </c>
      <c r="D826" s="25">
        <v>2135188.61</v>
      </c>
      <c r="E826" s="25">
        <v>1839528.1500000006</v>
      </c>
      <c r="F826" s="21">
        <v>0</v>
      </c>
      <c r="G826" s="22">
        <f t="shared" si="12"/>
        <v>295660.45999999926</v>
      </c>
      <c r="H826" s="21">
        <v>0</v>
      </c>
      <c r="I826" s="21">
        <v>0</v>
      </c>
    </row>
    <row r="827" spans="1:9" ht="15" x14ac:dyDescent="0.25">
      <c r="A827" s="24" t="s">
        <v>1122</v>
      </c>
      <c r="B827" s="20">
        <v>0</v>
      </c>
      <c r="C827" s="179" t="s">
        <v>4852</v>
      </c>
      <c r="D827" s="25">
        <v>1804357.1000000008</v>
      </c>
      <c r="E827" s="25">
        <v>1521699.3800000004</v>
      </c>
      <c r="F827" s="21">
        <v>0</v>
      </c>
      <c r="G827" s="22">
        <f t="shared" si="12"/>
        <v>282657.72000000044</v>
      </c>
      <c r="H827" s="21">
        <v>0</v>
      </c>
      <c r="I827" s="21">
        <v>0</v>
      </c>
    </row>
    <row r="828" spans="1:9" ht="15" x14ac:dyDescent="0.25">
      <c r="A828" s="24" t="s">
        <v>1123</v>
      </c>
      <c r="B828" s="20">
        <v>0</v>
      </c>
      <c r="C828" s="179" t="s">
        <v>4852</v>
      </c>
      <c r="D828" s="25">
        <v>548800.00000000012</v>
      </c>
      <c r="E828" s="25">
        <v>467643.4000000002</v>
      </c>
      <c r="F828" s="21">
        <v>0</v>
      </c>
      <c r="G828" s="22">
        <f t="shared" si="12"/>
        <v>81156.599999999919</v>
      </c>
      <c r="H828" s="21">
        <v>0</v>
      </c>
      <c r="I828" s="21">
        <v>0</v>
      </c>
    </row>
    <row r="829" spans="1:9" ht="15" x14ac:dyDescent="0.25">
      <c r="A829" s="24" t="s">
        <v>1124</v>
      </c>
      <c r="B829" s="20">
        <v>0</v>
      </c>
      <c r="C829" s="179" t="s">
        <v>4852</v>
      </c>
      <c r="D829" s="25">
        <v>979829.20000000019</v>
      </c>
      <c r="E829" s="25">
        <v>867357.10000000021</v>
      </c>
      <c r="F829" s="21">
        <v>0</v>
      </c>
      <c r="G829" s="22">
        <f t="shared" si="12"/>
        <v>112472.09999999998</v>
      </c>
      <c r="H829" s="21">
        <v>0</v>
      </c>
      <c r="I829" s="21">
        <v>0</v>
      </c>
    </row>
    <row r="830" spans="1:9" ht="15" x14ac:dyDescent="0.25">
      <c r="A830" s="24" t="s">
        <v>1125</v>
      </c>
      <c r="B830" s="20">
        <v>0</v>
      </c>
      <c r="C830" s="179" t="s">
        <v>4852</v>
      </c>
      <c r="D830" s="25">
        <v>651068.33000000007</v>
      </c>
      <c r="E830" s="25">
        <v>263381.49</v>
      </c>
      <c r="F830" s="21">
        <v>0</v>
      </c>
      <c r="G830" s="22">
        <f t="shared" si="12"/>
        <v>387686.84000000008</v>
      </c>
      <c r="H830" s="21">
        <v>0</v>
      </c>
      <c r="I830" s="21">
        <v>0</v>
      </c>
    </row>
    <row r="831" spans="1:9" ht="15" x14ac:dyDescent="0.25">
      <c r="A831" s="24" t="s">
        <v>1126</v>
      </c>
      <c r="B831" s="20">
        <v>0</v>
      </c>
      <c r="C831" s="179" t="s">
        <v>4852</v>
      </c>
      <c r="D831" s="25">
        <v>599350.2699999999</v>
      </c>
      <c r="E831" s="25">
        <v>319700.7699999999</v>
      </c>
      <c r="F831" s="21">
        <v>0</v>
      </c>
      <c r="G831" s="22">
        <f t="shared" si="12"/>
        <v>279649.5</v>
      </c>
      <c r="H831" s="21">
        <v>0</v>
      </c>
      <c r="I831" s="21">
        <v>0</v>
      </c>
    </row>
    <row r="832" spans="1:9" ht="15" x14ac:dyDescent="0.25">
      <c r="A832" s="24" t="s">
        <v>1127</v>
      </c>
      <c r="B832" s="20">
        <v>0</v>
      </c>
      <c r="C832" s="179" t="s">
        <v>4852</v>
      </c>
      <c r="D832" s="25">
        <v>1027073.3400000001</v>
      </c>
      <c r="E832" s="25">
        <v>806957.24000000034</v>
      </c>
      <c r="F832" s="21">
        <v>0</v>
      </c>
      <c r="G832" s="22">
        <f t="shared" si="12"/>
        <v>220116.09999999974</v>
      </c>
      <c r="H832" s="21">
        <v>0</v>
      </c>
      <c r="I832" s="21">
        <v>0</v>
      </c>
    </row>
    <row r="833" spans="1:9" ht="15" x14ac:dyDescent="0.25">
      <c r="A833" s="24" t="s">
        <v>1128</v>
      </c>
      <c r="B833" s="20">
        <v>0</v>
      </c>
      <c r="C833" s="179" t="s">
        <v>4852</v>
      </c>
      <c r="D833" s="25">
        <v>24214.400000000001</v>
      </c>
      <c r="E833" s="25">
        <v>14819.2</v>
      </c>
      <c r="F833" s="21">
        <v>0</v>
      </c>
      <c r="G833" s="22">
        <f t="shared" si="12"/>
        <v>9395.2000000000007</v>
      </c>
      <c r="H833" s="21">
        <v>0</v>
      </c>
      <c r="I833" s="21">
        <v>0</v>
      </c>
    </row>
    <row r="834" spans="1:9" ht="15" x14ac:dyDescent="0.25">
      <c r="A834" s="24" t="s">
        <v>1129</v>
      </c>
      <c r="B834" s="20">
        <v>0</v>
      </c>
      <c r="C834" s="179" t="s">
        <v>4852</v>
      </c>
      <c r="D834" s="25">
        <v>159465.60000000001</v>
      </c>
      <c r="E834" s="25">
        <v>1253</v>
      </c>
      <c r="F834" s="21">
        <v>0</v>
      </c>
      <c r="G834" s="22">
        <f t="shared" si="12"/>
        <v>158212.6</v>
      </c>
      <c r="H834" s="21">
        <v>0</v>
      </c>
      <c r="I834" s="21">
        <v>0</v>
      </c>
    </row>
    <row r="835" spans="1:9" ht="15" x14ac:dyDescent="0.25">
      <c r="A835" s="24" t="s">
        <v>1130</v>
      </c>
      <c r="B835" s="20">
        <v>0</v>
      </c>
      <c r="C835" s="179" t="s">
        <v>4852</v>
      </c>
      <c r="D835" s="25">
        <v>73494.399999999994</v>
      </c>
      <c r="E835" s="25">
        <v>27196.399999999998</v>
      </c>
      <c r="F835" s="21">
        <v>0</v>
      </c>
      <c r="G835" s="22">
        <f t="shared" si="12"/>
        <v>46298</v>
      </c>
      <c r="H835" s="21">
        <v>0</v>
      </c>
      <c r="I835" s="21">
        <v>0</v>
      </c>
    </row>
    <row r="836" spans="1:9" ht="15" x14ac:dyDescent="0.25">
      <c r="A836" s="24" t="s">
        <v>1131</v>
      </c>
      <c r="B836" s="20">
        <v>0</v>
      </c>
      <c r="C836" s="179" t="s">
        <v>4852</v>
      </c>
      <c r="D836" s="25">
        <v>66169.599999999991</v>
      </c>
      <c r="E836" s="25">
        <v>53387.700000000004</v>
      </c>
      <c r="F836" s="21">
        <v>0</v>
      </c>
      <c r="G836" s="22">
        <f t="shared" si="12"/>
        <v>12781.899999999987</v>
      </c>
      <c r="H836" s="21">
        <v>0</v>
      </c>
      <c r="I836" s="21">
        <v>0</v>
      </c>
    </row>
    <row r="837" spans="1:9" ht="15" x14ac:dyDescent="0.25">
      <c r="A837" s="24" t="s">
        <v>1132</v>
      </c>
      <c r="B837" s="20">
        <v>0</v>
      </c>
      <c r="C837" s="179" t="s">
        <v>4852</v>
      </c>
      <c r="D837" s="25">
        <v>34473.599999999999</v>
      </c>
      <c r="E837" s="25">
        <v>5096.8</v>
      </c>
      <c r="F837" s="21">
        <v>0</v>
      </c>
      <c r="G837" s="22">
        <f t="shared" si="12"/>
        <v>29376.799999999999</v>
      </c>
      <c r="H837" s="21">
        <v>0</v>
      </c>
      <c r="I837" s="21">
        <v>0</v>
      </c>
    </row>
    <row r="838" spans="1:9" ht="15" x14ac:dyDescent="0.25">
      <c r="A838" s="24" t="s">
        <v>1133</v>
      </c>
      <c r="B838" s="20">
        <v>0</v>
      </c>
      <c r="C838" s="179" t="s">
        <v>4852</v>
      </c>
      <c r="D838" s="25">
        <v>33779.200000000004</v>
      </c>
      <c r="E838" s="25">
        <v>0</v>
      </c>
      <c r="F838" s="21">
        <v>0</v>
      </c>
      <c r="G838" s="22">
        <f t="shared" ref="G838:G901" si="13">D838-E838</f>
        <v>33779.200000000004</v>
      </c>
      <c r="H838" s="21">
        <v>0</v>
      </c>
      <c r="I838" s="21">
        <v>0</v>
      </c>
    </row>
    <row r="839" spans="1:9" ht="15" x14ac:dyDescent="0.25">
      <c r="A839" s="24" t="s">
        <v>1134</v>
      </c>
      <c r="B839" s="20">
        <v>0</v>
      </c>
      <c r="C839" s="179" t="s">
        <v>4852</v>
      </c>
      <c r="D839" s="25">
        <v>71859.199999999997</v>
      </c>
      <c r="E839" s="25">
        <v>15283.099999999999</v>
      </c>
      <c r="F839" s="21">
        <v>0</v>
      </c>
      <c r="G839" s="22">
        <f t="shared" si="13"/>
        <v>56576.1</v>
      </c>
      <c r="H839" s="21">
        <v>0</v>
      </c>
      <c r="I839" s="21">
        <v>0</v>
      </c>
    </row>
    <row r="840" spans="1:9" ht="15" x14ac:dyDescent="0.25">
      <c r="A840" s="24" t="s">
        <v>1135</v>
      </c>
      <c r="B840" s="20">
        <v>0</v>
      </c>
      <c r="C840" s="179" t="s">
        <v>4852</v>
      </c>
      <c r="D840" s="25">
        <v>45875.199999999997</v>
      </c>
      <c r="E840" s="25">
        <v>15038</v>
      </c>
      <c r="F840" s="21">
        <v>0</v>
      </c>
      <c r="G840" s="22">
        <f t="shared" si="13"/>
        <v>30837.199999999997</v>
      </c>
      <c r="H840" s="21">
        <v>0</v>
      </c>
      <c r="I840" s="21">
        <v>0</v>
      </c>
    </row>
    <row r="841" spans="1:9" ht="15" x14ac:dyDescent="0.25">
      <c r="A841" s="24" t="s">
        <v>1136</v>
      </c>
      <c r="B841" s="20">
        <v>0</v>
      </c>
      <c r="C841" s="179" t="s">
        <v>4852</v>
      </c>
      <c r="D841" s="25">
        <v>56694.399999999994</v>
      </c>
      <c r="E841" s="25">
        <v>6305.37</v>
      </c>
      <c r="F841" s="21">
        <v>0</v>
      </c>
      <c r="G841" s="22">
        <f t="shared" si="13"/>
        <v>50389.029999999992</v>
      </c>
      <c r="H841" s="21">
        <v>0</v>
      </c>
      <c r="I841" s="21">
        <v>0</v>
      </c>
    </row>
    <row r="842" spans="1:9" ht="15" x14ac:dyDescent="0.25">
      <c r="A842" s="24" t="s">
        <v>1137</v>
      </c>
      <c r="B842" s="20">
        <v>0</v>
      </c>
      <c r="C842" s="179" t="s">
        <v>4852</v>
      </c>
      <c r="D842" s="25">
        <v>39894.400000000001</v>
      </c>
      <c r="E842" s="25">
        <v>0</v>
      </c>
      <c r="F842" s="21">
        <v>0</v>
      </c>
      <c r="G842" s="22">
        <f t="shared" si="13"/>
        <v>39894.400000000001</v>
      </c>
      <c r="H842" s="21">
        <v>0</v>
      </c>
      <c r="I842" s="21">
        <v>0</v>
      </c>
    </row>
    <row r="843" spans="1:9" ht="15" x14ac:dyDescent="0.25">
      <c r="A843" s="24" t="s">
        <v>1138</v>
      </c>
      <c r="B843" s="20">
        <v>0</v>
      </c>
      <c r="C843" s="179" t="s">
        <v>4852</v>
      </c>
      <c r="D843" s="25">
        <v>504239.68000000017</v>
      </c>
      <c r="E843" s="25">
        <v>356671.75000000012</v>
      </c>
      <c r="F843" s="21">
        <v>0</v>
      </c>
      <c r="G843" s="22">
        <f t="shared" si="13"/>
        <v>147567.93000000005</v>
      </c>
      <c r="H843" s="21">
        <v>0</v>
      </c>
      <c r="I843" s="21">
        <v>0</v>
      </c>
    </row>
    <row r="844" spans="1:9" ht="15" x14ac:dyDescent="0.25">
      <c r="A844" s="24" t="s">
        <v>1139</v>
      </c>
      <c r="B844" s="20">
        <v>0</v>
      </c>
      <c r="C844" s="179" t="s">
        <v>4852</v>
      </c>
      <c r="D844" s="25">
        <v>248528</v>
      </c>
      <c r="E844" s="25">
        <v>144627.4</v>
      </c>
      <c r="F844" s="21">
        <v>0</v>
      </c>
      <c r="G844" s="22">
        <f t="shared" si="13"/>
        <v>103900.6</v>
      </c>
      <c r="H844" s="21">
        <v>0</v>
      </c>
      <c r="I844" s="21">
        <v>0</v>
      </c>
    </row>
    <row r="845" spans="1:9" ht="15" x14ac:dyDescent="0.25">
      <c r="A845" s="24" t="s">
        <v>1140</v>
      </c>
      <c r="B845" s="20">
        <v>0</v>
      </c>
      <c r="C845" s="179" t="s">
        <v>4852</v>
      </c>
      <c r="D845" s="25">
        <v>50758.400000000001</v>
      </c>
      <c r="E845" s="25">
        <v>794.46</v>
      </c>
      <c r="F845" s="21">
        <v>0</v>
      </c>
      <c r="G845" s="22">
        <f t="shared" si="13"/>
        <v>49963.94</v>
      </c>
      <c r="H845" s="21">
        <v>0</v>
      </c>
      <c r="I845" s="21">
        <v>0</v>
      </c>
    </row>
    <row r="846" spans="1:9" ht="15" x14ac:dyDescent="0.25">
      <c r="A846" s="24" t="s">
        <v>1141</v>
      </c>
      <c r="B846" s="20">
        <v>0</v>
      </c>
      <c r="C846" s="179" t="s">
        <v>4852</v>
      </c>
      <c r="D846" s="25">
        <v>23647.68</v>
      </c>
      <c r="E846" s="25">
        <v>170.5</v>
      </c>
      <c r="F846" s="21">
        <v>0</v>
      </c>
      <c r="G846" s="22">
        <f t="shared" si="13"/>
        <v>23477.18</v>
      </c>
      <c r="H846" s="21">
        <v>0</v>
      </c>
      <c r="I846" s="21">
        <v>0</v>
      </c>
    </row>
    <row r="847" spans="1:9" ht="15" x14ac:dyDescent="0.25">
      <c r="A847" s="24" t="s">
        <v>1142</v>
      </c>
      <c r="B847" s="20">
        <v>0</v>
      </c>
      <c r="C847" s="179" t="s">
        <v>4852</v>
      </c>
      <c r="D847" s="25">
        <v>80460.800000000003</v>
      </c>
      <c r="E847" s="25">
        <v>78664.800000000003</v>
      </c>
      <c r="F847" s="21">
        <v>0</v>
      </c>
      <c r="G847" s="22">
        <f t="shared" si="13"/>
        <v>1796</v>
      </c>
      <c r="H847" s="21">
        <v>0</v>
      </c>
      <c r="I847" s="21">
        <v>0</v>
      </c>
    </row>
    <row r="848" spans="1:9" ht="15" x14ac:dyDescent="0.25">
      <c r="A848" s="24" t="s">
        <v>1143</v>
      </c>
      <c r="B848" s="20">
        <v>0</v>
      </c>
      <c r="C848" s="179" t="s">
        <v>4852</v>
      </c>
      <c r="D848" s="25">
        <v>102144.00000000001</v>
      </c>
      <c r="E848" s="25">
        <v>51911.7</v>
      </c>
      <c r="F848" s="21">
        <v>0</v>
      </c>
      <c r="G848" s="22">
        <f t="shared" si="13"/>
        <v>50232.300000000017</v>
      </c>
      <c r="H848" s="21">
        <v>0</v>
      </c>
      <c r="I848" s="21">
        <v>0</v>
      </c>
    </row>
    <row r="849" spans="1:9" ht="15" x14ac:dyDescent="0.25">
      <c r="A849" s="24" t="s">
        <v>1144</v>
      </c>
      <c r="B849" s="20">
        <v>0</v>
      </c>
      <c r="C849" s="179" t="s">
        <v>4852</v>
      </c>
      <c r="D849" s="25">
        <v>316219.2</v>
      </c>
      <c r="E849" s="25">
        <v>95363.8</v>
      </c>
      <c r="F849" s="21">
        <v>0</v>
      </c>
      <c r="G849" s="22">
        <f t="shared" si="13"/>
        <v>220855.40000000002</v>
      </c>
      <c r="H849" s="21">
        <v>0</v>
      </c>
      <c r="I849" s="21">
        <v>0</v>
      </c>
    </row>
    <row r="850" spans="1:9" ht="15" x14ac:dyDescent="0.25">
      <c r="A850" s="24" t="s">
        <v>1145</v>
      </c>
      <c r="B850" s="20">
        <v>0</v>
      </c>
      <c r="C850" s="179" t="s">
        <v>4852</v>
      </c>
      <c r="D850" s="25">
        <v>22937.599999999999</v>
      </c>
      <c r="E850" s="25">
        <v>0</v>
      </c>
      <c r="F850" s="21">
        <v>0</v>
      </c>
      <c r="G850" s="22">
        <f t="shared" si="13"/>
        <v>22937.599999999999</v>
      </c>
      <c r="H850" s="21">
        <v>0</v>
      </c>
      <c r="I850" s="21">
        <v>0</v>
      </c>
    </row>
    <row r="851" spans="1:9" ht="15" x14ac:dyDescent="0.25">
      <c r="A851" s="24" t="s">
        <v>1146</v>
      </c>
      <c r="B851" s="20">
        <v>0</v>
      </c>
      <c r="C851" s="179" t="s">
        <v>4852</v>
      </c>
      <c r="D851" s="25">
        <v>284256</v>
      </c>
      <c r="E851" s="25">
        <v>221762.7</v>
      </c>
      <c r="F851" s="21">
        <v>0</v>
      </c>
      <c r="G851" s="22">
        <f t="shared" si="13"/>
        <v>62493.299999999988</v>
      </c>
      <c r="H851" s="21">
        <v>0</v>
      </c>
      <c r="I851" s="21">
        <v>0</v>
      </c>
    </row>
    <row r="852" spans="1:9" ht="15" x14ac:dyDescent="0.25">
      <c r="A852" s="24" t="s">
        <v>1147</v>
      </c>
      <c r="B852" s="20">
        <v>0</v>
      </c>
      <c r="C852" s="179" t="s">
        <v>4852</v>
      </c>
      <c r="D852" s="25">
        <v>288422.39999999997</v>
      </c>
      <c r="E852" s="25">
        <v>249544.49999999997</v>
      </c>
      <c r="F852" s="21">
        <v>0</v>
      </c>
      <c r="G852" s="22">
        <f t="shared" si="13"/>
        <v>38877.899999999994</v>
      </c>
      <c r="H852" s="21">
        <v>0</v>
      </c>
      <c r="I852" s="21">
        <v>0</v>
      </c>
    </row>
    <row r="853" spans="1:9" ht="15" x14ac:dyDescent="0.25">
      <c r="A853" s="24" t="s">
        <v>1148</v>
      </c>
      <c r="B853" s="20">
        <v>0</v>
      </c>
      <c r="C853" s="179" t="s">
        <v>4852</v>
      </c>
      <c r="D853" s="25">
        <v>74739.839999999997</v>
      </c>
      <c r="E853" s="25">
        <v>6224.7000000000007</v>
      </c>
      <c r="F853" s="21">
        <v>0</v>
      </c>
      <c r="G853" s="22">
        <f t="shared" si="13"/>
        <v>68515.14</v>
      </c>
      <c r="H853" s="21">
        <v>0</v>
      </c>
      <c r="I853" s="21">
        <v>0</v>
      </c>
    </row>
    <row r="854" spans="1:9" ht="15" x14ac:dyDescent="0.25">
      <c r="A854" s="24" t="s">
        <v>1149</v>
      </c>
      <c r="B854" s="20">
        <v>0</v>
      </c>
      <c r="C854" s="179" t="s">
        <v>4852</v>
      </c>
      <c r="D854" s="25">
        <v>48451.199999999997</v>
      </c>
      <c r="E854" s="25">
        <v>0</v>
      </c>
      <c r="F854" s="21">
        <v>0</v>
      </c>
      <c r="G854" s="22">
        <f t="shared" si="13"/>
        <v>48451.199999999997</v>
      </c>
      <c r="H854" s="21">
        <v>0</v>
      </c>
      <c r="I854" s="21">
        <v>0</v>
      </c>
    </row>
    <row r="855" spans="1:9" ht="15" x14ac:dyDescent="0.25">
      <c r="A855" s="24" t="s">
        <v>1150</v>
      </c>
      <c r="B855" s="20">
        <v>0</v>
      </c>
      <c r="C855" s="179" t="s">
        <v>4852</v>
      </c>
      <c r="D855" s="25">
        <v>50377.599999999991</v>
      </c>
      <c r="E855" s="25">
        <v>4962.3</v>
      </c>
      <c r="F855" s="21">
        <v>0</v>
      </c>
      <c r="G855" s="22">
        <f t="shared" si="13"/>
        <v>45415.299999999988</v>
      </c>
      <c r="H855" s="21">
        <v>0</v>
      </c>
      <c r="I855" s="21">
        <v>0</v>
      </c>
    </row>
    <row r="856" spans="1:9" ht="15" x14ac:dyDescent="0.25">
      <c r="A856" s="24" t="s">
        <v>1151</v>
      </c>
      <c r="B856" s="20">
        <v>0</v>
      </c>
      <c r="C856" s="179" t="s">
        <v>4852</v>
      </c>
      <c r="D856" s="25">
        <v>49143.6</v>
      </c>
      <c r="E856" s="25">
        <v>6104</v>
      </c>
      <c r="F856" s="21">
        <v>0</v>
      </c>
      <c r="G856" s="22">
        <f t="shared" si="13"/>
        <v>43039.6</v>
      </c>
      <c r="H856" s="21">
        <v>0</v>
      </c>
      <c r="I856" s="21">
        <v>0</v>
      </c>
    </row>
    <row r="857" spans="1:9" ht="15" x14ac:dyDescent="0.25">
      <c r="A857" s="24" t="s">
        <v>1152</v>
      </c>
      <c r="B857" s="20">
        <v>0</v>
      </c>
      <c r="C857" s="179" t="s">
        <v>4852</v>
      </c>
      <c r="D857" s="25">
        <v>1052460.7300000004</v>
      </c>
      <c r="E857" s="25">
        <v>977364.13000000035</v>
      </c>
      <c r="F857" s="21">
        <v>0</v>
      </c>
      <c r="G857" s="22">
        <f t="shared" si="13"/>
        <v>75096.600000000093</v>
      </c>
      <c r="H857" s="21">
        <v>0</v>
      </c>
      <c r="I857" s="21">
        <v>0</v>
      </c>
    </row>
    <row r="858" spans="1:9" ht="15" x14ac:dyDescent="0.25">
      <c r="A858" s="24" t="s">
        <v>1153</v>
      </c>
      <c r="B858" s="20">
        <v>0</v>
      </c>
      <c r="C858" s="179" t="s">
        <v>4852</v>
      </c>
      <c r="D858" s="25">
        <v>22489.599999999999</v>
      </c>
      <c r="E858" s="25">
        <v>0</v>
      </c>
      <c r="F858" s="21">
        <v>0</v>
      </c>
      <c r="G858" s="22">
        <f t="shared" si="13"/>
        <v>22489.599999999999</v>
      </c>
      <c r="H858" s="21">
        <v>0</v>
      </c>
      <c r="I858" s="21">
        <v>0</v>
      </c>
    </row>
    <row r="859" spans="1:9" ht="15" x14ac:dyDescent="0.25">
      <c r="A859" s="24" t="s">
        <v>1154</v>
      </c>
      <c r="B859" s="20">
        <v>0</v>
      </c>
      <c r="C859" s="179" t="s">
        <v>4852</v>
      </c>
      <c r="D859" s="25">
        <v>61779.19999999999</v>
      </c>
      <c r="E859" s="25">
        <v>12672.400000000001</v>
      </c>
      <c r="F859" s="21">
        <v>0</v>
      </c>
      <c r="G859" s="22">
        <f t="shared" si="13"/>
        <v>49106.799999999988</v>
      </c>
      <c r="H859" s="21">
        <v>0</v>
      </c>
      <c r="I859" s="21">
        <v>0</v>
      </c>
    </row>
    <row r="860" spans="1:9" ht="15" x14ac:dyDescent="0.25">
      <c r="A860" s="24" t="s">
        <v>1155</v>
      </c>
      <c r="B860" s="20">
        <v>0</v>
      </c>
      <c r="C860" s="179" t="s">
        <v>4852</v>
      </c>
      <c r="D860" s="25">
        <v>42089.599999999999</v>
      </c>
      <c r="E860" s="25">
        <v>1232.8000000000002</v>
      </c>
      <c r="F860" s="21">
        <v>0</v>
      </c>
      <c r="G860" s="22">
        <f t="shared" si="13"/>
        <v>40856.799999999996</v>
      </c>
      <c r="H860" s="21">
        <v>0</v>
      </c>
      <c r="I860" s="21">
        <v>0</v>
      </c>
    </row>
    <row r="861" spans="1:9" ht="15" x14ac:dyDescent="0.25">
      <c r="A861" s="24" t="s">
        <v>1156</v>
      </c>
      <c r="B861" s="20">
        <v>0</v>
      </c>
      <c r="C861" s="179" t="s">
        <v>4852</v>
      </c>
      <c r="D861" s="25">
        <v>28784</v>
      </c>
      <c r="E861" s="25">
        <v>0</v>
      </c>
      <c r="F861" s="21">
        <v>0</v>
      </c>
      <c r="G861" s="22">
        <f t="shared" si="13"/>
        <v>28784</v>
      </c>
      <c r="H861" s="21">
        <v>0</v>
      </c>
      <c r="I861" s="21">
        <v>0</v>
      </c>
    </row>
    <row r="862" spans="1:9" ht="15" x14ac:dyDescent="0.25">
      <c r="A862" s="24" t="s">
        <v>1157</v>
      </c>
      <c r="B862" s="20">
        <v>0</v>
      </c>
      <c r="C862" s="179" t="s">
        <v>4852</v>
      </c>
      <c r="D862" s="25">
        <v>16262.4</v>
      </c>
      <c r="E862" s="25">
        <v>0</v>
      </c>
      <c r="F862" s="21">
        <v>0</v>
      </c>
      <c r="G862" s="22">
        <f t="shared" si="13"/>
        <v>16262.4</v>
      </c>
      <c r="H862" s="21">
        <v>0</v>
      </c>
      <c r="I862" s="21">
        <v>0</v>
      </c>
    </row>
    <row r="863" spans="1:9" ht="15" x14ac:dyDescent="0.25">
      <c r="A863" s="24" t="s">
        <v>1158</v>
      </c>
      <c r="B863" s="20">
        <v>0</v>
      </c>
      <c r="C863" s="179" t="s">
        <v>4852</v>
      </c>
      <c r="D863" s="25">
        <v>863564.79999999993</v>
      </c>
      <c r="E863" s="25">
        <v>647445.94000000006</v>
      </c>
      <c r="F863" s="21">
        <v>0</v>
      </c>
      <c r="G863" s="22">
        <f t="shared" si="13"/>
        <v>216118.85999999987</v>
      </c>
      <c r="H863" s="21">
        <v>0</v>
      </c>
      <c r="I863" s="21">
        <v>0</v>
      </c>
    </row>
    <row r="864" spans="1:9" ht="15" x14ac:dyDescent="0.25">
      <c r="A864" s="24" t="s">
        <v>1159</v>
      </c>
      <c r="B864" s="20">
        <v>0</v>
      </c>
      <c r="C864" s="179" t="s">
        <v>4852</v>
      </c>
      <c r="D864" s="25">
        <v>293104</v>
      </c>
      <c r="E864" s="25">
        <v>23677.7</v>
      </c>
      <c r="F864" s="21">
        <v>0</v>
      </c>
      <c r="G864" s="22">
        <f t="shared" si="13"/>
        <v>269426.3</v>
      </c>
      <c r="H864" s="21">
        <v>0</v>
      </c>
      <c r="I864" s="21">
        <v>0</v>
      </c>
    </row>
    <row r="865" spans="1:9" ht="15" x14ac:dyDescent="0.25">
      <c r="A865" s="24" t="s">
        <v>1160</v>
      </c>
      <c r="B865" s="20">
        <v>0</v>
      </c>
      <c r="C865" s="179" t="s">
        <v>4852</v>
      </c>
      <c r="D865" s="25">
        <v>403423.55999999982</v>
      </c>
      <c r="E865" s="25">
        <v>214043.19999999998</v>
      </c>
      <c r="F865" s="21">
        <v>0</v>
      </c>
      <c r="G865" s="22">
        <f t="shared" si="13"/>
        <v>189380.35999999984</v>
      </c>
      <c r="H865" s="21">
        <v>0</v>
      </c>
      <c r="I865" s="21">
        <v>0</v>
      </c>
    </row>
    <row r="866" spans="1:9" ht="15" x14ac:dyDescent="0.25">
      <c r="A866" s="24" t="s">
        <v>1161</v>
      </c>
      <c r="B866" s="20">
        <v>0</v>
      </c>
      <c r="C866" s="179" t="s">
        <v>4852</v>
      </c>
      <c r="D866" s="25">
        <v>21705.599999999999</v>
      </c>
      <c r="E866" s="25">
        <v>16669.5</v>
      </c>
      <c r="F866" s="21">
        <v>0</v>
      </c>
      <c r="G866" s="22">
        <f t="shared" si="13"/>
        <v>5036.0999999999985</v>
      </c>
      <c r="H866" s="21">
        <v>0</v>
      </c>
      <c r="I866" s="21">
        <v>0</v>
      </c>
    </row>
    <row r="867" spans="1:9" ht="15" x14ac:dyDescent="0.25">
      <c r="A867" s="24" t="s">
        <v>1162</v>
      </c>
      <c r="B867" s="20">
        <v>0</v>
      </c>
      <c r="C867" s="179" t="s">
        <v>4852</v>
      </c>
      <c r="D867" s="25">
        <v>172379.2</v>
      </c>
      <c r="E867" s="25">
        <v>93454.6</v>
      </c>
      <c r="F867" s="21">
        <v>0</v>
      </c>
      <c r="G867" s="22">
        <f t="shared" si="13"/>
        <v>78924.600000000006</v>
      </c>
      <c r="H867" s="21">
        <v>0</v>
      </c>
      <c r="I867" s="21">
        <v>0</v>
      </c>
    </row>
    <row r="868" spans="1:9" ht="15" x14ac:dyDescent="0.25">
      <c r="A868" s="24" t="s">
        <v>1163</v>
      </c>
      <c r="B868" s="20">
        <v>0</v>
      </c>
      <c r="C868" s="179" t="s">
        <v>4852</v>
      </c>
      <c r="D868" s="25">
        <v>39115.020000000004</v>
      </c>
      <c r="E868" s="25">
        <v>24849.800000000003</v>
      </c>
      <c r="F868" s="21">
        <v>0</v>
      </c>
      <c r="G868" s="22">
        <f t="shared" si="13"/>
        <v>14265.220000000001</v>
      </c>
      <c r="H868" s="21">
        <v>0</v>
      </c>
      <c r="I868" s="21">
        <v>0</v>
      </c>
    </row>
    <row r="869" spans="1:9" ht="15" x14ac:dyDescent="0.25">
      <c r="A869" s="24" t="s">
        <v>1164</v>
      </c>
      <c r="B869" s="20">
        <v>0</v>
      </c>
      <c r="C869" s="179" t="s">
        <v>4852</v>
      </c>
      <c r="D869" s="25">
        <v>115382.39999999999</v>
      </c>
      <c r="E869" s="25">
        <v>38844.5</v>
      </c>
      <c r="F869" s="21">
        <v>0</v>
      </c>
      <c r="G869" s="22">
        <f t="shared" si="13"/>
        <v>76537.899999999994</v>
      </c>
      <c r="H869" s="21">
        <v>0</v>
      </c>
      <c r="I869" s="21">
        <v>0</v>
      </c>
    </row>
    <row r="870" spans="1:9" ht="15" x14ac:dyDescent="0.25">
      <c r="A870" s="24" t="s">
        <v>1165</v>
      </c>
      <c r="B870" s="20">
        <v>0</v>
      </c>
      <c r="C870" s="179" t="s">
        <v>4852</v>
      </c>
      <c r="D870" s="25">
        <v>82499.200000000012</v>
      </c>
      <c r="E870" s="25">
        <v>43077.599999999999</v>
      </c>
      <c r="F870" s="21">
        <v>0</v>
      </c>
      <c r="G870" s="22">
        <f t="shared" si="13"/>
        <v>39421.600000000013</v>
      </c>
      <c r="H870" s="21">
        <v>0</v>
      </c>
      <c r="I870" s="21">
        <v>0</v>
      </c>
    </row>
    <row r="871" spans="1:9" ht="15" x14ac:dyDescent="0.25">
      <c r="A871" s="24" t="s">
        <v>1166</v>
      </c>
      <c r="B871" s="20">
        <v>0</v>
      </c>
      <c r="C871" s="179" t="s">
        <v>4852</v>
      </c>
      <c r="D871" s="25">
        <v>93520</v>
      </c>
      <c r="E871" s="25">
        <v>24613.200000000001</v>
      </c>
      <c r="F871" s="21">
        <v>0</v>
      </c>
      <c r="G871" s="22">
        <f t="shared" si="13"/>
        <v>68906.8</v>
      </c>
      <c r="H871" s="21">
        <v>0</v>
      </c>
      <c r="I871" s="21">
        <v>0</v>
      </c>
    </row>
    <row r="872" spans="1:9" ht="15" x14ac:dyDescent="0.25">
      <c r="A872" s="24" t="s">
        <v>1167</v>
      </c>
      <c r="B872" s="20">
        <v>0</v>
      </c>
      <c r="C872" s="179" t="s">
        <v>4852</v>
      </c>
      <c r="D872" s="25">
        <v>277547.2</v>
      </c>
      <c r="E872" s="25">
        <v>101104.20000000001</v>
      </c>
      <c r="F872" s="21">
        <v>0</v>
      </c>
      <c r="G872" s="22">
        <f t="shared" si="13"/>
        <v>176443</v>
      </c>
      <c r="H872" s="21">
        <v>0</v>
      </c>
      <c r="I872" s="21">
        <v>0</v>
      </c>
    </row>
    <row r="873" spans="1:9" ht="15" x14ac:dyDescent="0.25">
      <c r="A873" s="24" t="s">
        <v>1168</v>
      </c>
      <c r="B873" s="20">
        <v>0</v>
      </c>
      <c r="C873" s="179" t="s">
        <v>4852</v>
      </c>
      <c r="D873" s="25">
        <v>60275</v>
      </c>
      <c r="E873" s="25">
        <v>8736.2000000000007</v>
      </c>
      <c r="F873" s="21">
        <v>0</v>
      </c>
      <c r="G873" s="22">
        <f t="shared" si="13"/>
        <v>51538.8</v>
      </c>
      <c r="H873" s="21">
        <v>0</v>
      </c>
      <c r="I873" s="21">
        <v>0</v>
      </c>
    </row>
    <row r="874" spans="1:9" ht="15" x14ac:dyDescent="0.25">
      <c r="A874" s="24" t="s">
        <v>1169</v>
      </c>
      <c r="B874" s="20">
        <v>0</v>
      </c>
      <c r="C874" s="179" t="s">
        <v>4852</v>
      </c>
      <c r="D874" s="25">
        <v>124895.68000000001</v>
      </c>
      <c r="E874" s="25">
        <v>40683.799999999996</v>
      </c>
      <c r="F874" s="21">
        <v>0</v>
      </c>
      <c r="G874" s="22">
        <f t="shared" si="13"/>
        <v>84211.88</v>
      </c>
      <c r="H874" s="21">
        <v>0</v>
      </c>
      <c r="I874" s="21">
        <v>0</v>
      </c>
    </row>
    <row r="875" spans="1:9" ht="15" x14ac:dyDescent="0.25">
      <c r="A875" s="24" t="s">
        <v>1170</v>
      </c>
      <c r="B875" s="20">
        <v>0</v>
      </c>
      <c r="C875" s="179" t="s">
        <v>4852</v>
      </c>
      <c r="D875" s="25">
        <v>123401.59999999999</v>
      </c>
      <c r="E875" s="25">
        <v>54421.55</v>
      </c>
      <c r="F875" s="21">
        <v>0</v>
      </c>
      <c r="G875" s="22">
        <f t="shared" si="13"/>
        <v>68980.049999999988</v>
      </c>
      <c r="H875" s="21">
        <v>0</v>
      </c>
      <c r="I875" s="21">
        <v>0</v>
      </c>
    </row>
    <row r="876" spans="1:9" ht="15" x14ac:dyDescent="0.25">
      <c r="A876" s="24" t="s">
        <v>1171</v>
      </c>
      <c r="B876" s="20">
        <v>0</v>
      </c>
      <c r="C876" s="179" t="s">
        <v>4852</v>
      </c>
      <c r="D876" s="25">
        <v>67540.28</v>
      </c>
      <c r="E876" s="25">
        <v>47442.180000000008</v>
      </c>
      <c r="F876" s="21">
        <v>0</v>
      </c>
      <c r="G876" s="22">
        <f t="shared" si="13"/>
        <v>20098.099999999991</v>
      </c>
      <c r="H876" s="21">
        <v>0</v>
      </c>
      <c r="I876" s="21">
        <v>0</v>
      </c>
    </row>
    <row r="877" spans="1:9" ht="15" x14ac:dyDescent="0.25">
      <c r="A877" s="24" t="s">
        <v>1172</v>
      </c>
      <c r="B877" s="20">
        <v>0</v>
      </c>
      <c r="C877" s="179" t="s">
        <v>4852</v>
      </c>
      <c r="D877" s="25">
        <v>92467.199999999983</v>
      </c>
      <c r="E877" s="25">
        <v>43895.799999999996</v>
      </c>
      <c r="F877" s="21">
        <v>0</v>
      </c>
      <c r="G877" s="22">
        <f t="shared" si="13"/>
        <v>48571.399999999987</v>
      </c>
      <c r="H877" s="21">
        <v>0</v>
      </c>
      <c r="I877" s="21">
        <v>0</v>
      </c>
    </row>
    <row r="878" spans="1:9" ht="15" x14ac:dyDescent="0.25">
      <c r="A878" s="24" t="s">
        <v>1173</v>
      </c>
      <c r="B878" s="20">
        <v>0</v>
      </c>
      <c r="C878" s="179" t="s">
        <v>4852</v>
      </c>
      <c r="D878" s="25">
        <v>21246.400000000001</v>
      </c>
      <c r="E878" s="25">
        <v>7320.2999999999993</v>
      </c>
      <c r="F878" s="21">
        <v>0</v>
      </c>
      <c r="G878" s="22">
        <f t="shared" si="13"/>
        <v>13926.100000000002</v>
      </c>
      <c r="H878" s="21">
        <v>0</v>
      </c>
      <c r="I878" s="21">
        <v>0</v>
      </c>
    </row>
    <row r="879" spans="1:9" ht="15" x14ac:dyDescent="0.25">
      <c r="A879" s="24" t="s">
        <v>1174</v>
      </c>
      <c r="B879" s="20">
        <v>0</v>
      </c>
      <c r="C879" s="179" t="s">
        <v>4852</v>
      </c>
      <c r="D879" s="25">
        <v>59852.799999999988</v>
      </c>
      <c r="E879" s="25">
        <v>16900.5</v>
      </c>
      <c r="F879" s="21">
        <v>0</v>
      </c>
      <c r="G879" s="22">
        <f t="shared" si="13"/>
        <v>42952.299999999988</v>
      </c>
      <c r="H879" s="21">
        <v>0</v>
      </c>
      <c r="I879" s="21">
        <v>0</v>
      </c>
    </row>
    <row r="880" spans="1:9" ht="15" x14ac:dyDescent="0.25">
      <c r="A880" s="24" t="s">
        <v>1175</v>
      </c>
      <c r="B880" s="20">
        <v>0</v>
      </c>
      <c r="C880" s="179" t="s">
        <v>4852</v>
      </c>
      <c r="D880" s="25">
        <v>35571.199999999997</v>
      </c>
      <c r="E880" s="25">
        <v>0</v>
      </c>
      <c r="F880" s="21">
        <v>0</v>
      </c>
      <c r="G880" s="22">
        <f t="shared" si="13"/>
        <v>35571.199999999997</v>
      </c>
      <c r="H880" s="21">
        <v>0</v>
      </c>
      <c r="I880" s="21">
        <v>0</v>
      </c>
    </row>
    <row r="881" spans="1:9" ht="15" x14ac:dyDescent="0.25">
      <c r="A881" s="24" t="s">
        <v>1176</v>
      </c>
      <c r="B881" s="20">
        <v>0</v>
      </c>
      <c r="C881" s="179" t="s">
        <v>4852</v>
      </c>
      <c r="D881" s="25">
        <v>877055.40000000026</v>
      </c>
      <c r="E881" s="25">
        <v>727936.29999999993</v>
      </c>
      <c r="F881" s="21">
        <v>0</v>
      </c>
      <c r="G881" s="22">
        <f t="shared" si="13"/>
        <v>149119.10000000033</v>
      </c>
      <c r="H881" s="21">
        <v>0</v>
      </c>
      <c r="I881" s="21">
        <v>0</v>
      </c>
    </row>
    <row r="882" spans="1:9" ht="15" x14ac:dyDescent="0.25">
      <c r="A882" s="24" t="s">
        <v>1177</v>
      </c>
      <c r="B882" s="20">
        <v>0</v>
      </c>
      <c r="C882" s="179" t="s">
        <v>4852</v>
      </c>
      <c r="D882" s="25">
        <v>22265.599999999999</v>
      </c>
      <c r="E882" s="25">
        <v>0</v>
      </c>
      <c r="F882" s="21">
        <v>0</v>
      </c>
      <c r="G882" s="22">
        <f t="shared" si="13"/>
        <v>22265.599999999999</v>
      </c>
      <c r="H882" s="21">
        <v>0</v>
      </c>
      <c r="I882" s="21">
        <v>0</v>
      </c>
    </row>
    <row r="883" spans="1:9" ht="15" x14ac:dyDescent="0.25">
      <c r="A883" s="24" t="s">
        <v>1178</v>
      </c>
      <c r="B883" s="20">
        <v>0</v>
      </c>
      <c r="C883" s="179" t="s">
        <v>4852</v>
      </c>
      <c r="D883" s="25">
        <v>54656</v>
      </c>
      <c r="E883" s="25">
        <v>472.8</v>
      </c>
      <c r="F883" s="21">
        <v>0</v>
      </c>
      <c r="G883" s="22">
        <f t="shared" si="13"/>
        <v>54183.199999999997</v>
      </c>
      <c r="H883" s="21">
        <v>0</v>
      </c>
      <c r="I883" s="21">
        <v>0</v>
      </c>
    </row>
    <row r="884" spans="1:9" ht="15" x14ac:dyDescent="0.25">
      <c r="A884" s="24" t="s">
        <v>1179</v>
      </c>
      <c r="B884" s="20">
        <v>0</v>
      </c>
      <c r="C884" s="179" t="s">
        <v>4852</v>
      </c>
      <c r="D884" s="25">
        <v>19000.800000000003</v>
      </c>
      <c r="E884" s="25">
        <v>10326.200000000001</v>
      </c>
      <c r="F884" s="21">
        <v>0</v>
      </c>
      <c r="G884" s="22">
        <f t="shared" si="13"/>
        <v>8674.6000000000022</v>
      </c>
      <c r="H884" s="21">
        <v>0</v>
      </c>
      <c r="I884" s="21">
        <v>0</v>
      </c>
    </row>
    <row r="885" spans="1:9" ht="15" x14ac:dyDescent="0.25">
      <c r="A885" s="24" t="s">
        <v>1180</v>
      </c>
      <c r="B885" s="20">
        <v>0</v>
      </c>
      <c r="C885" s="179" t="s">
        <v>4852</v>
      </c>
      <c r="D885" s="25">
        <v>154660.79999999999</v>
      </c>
      <c r="E885" s="25">
        <v>24947.279999999999</v>
      </c>
      <c r="F885" s="21">
        <v>0</v>
      </c>
      <c r="G885" s="22">
        <f t="shared" si="13"/>
        <v>129713.51999999999</v>
      </c>
      <c r="H885" s="21">
        <v>0</v>
      </c>
      <c r="I885" s="21">
        <v>0</v>
      </c>
    </row>
    <row r="886" spans="1:9" ht="15" x14ac:dyDescent="0.25">
      <c r="A886" s="24" t="s">
        <v>1181</v>
      </c>
      <c r="B886" s="20">
        <v>0</v>
      </c>
      <c r="C886" s="179" t="s">
        <v>4852</v>
      </c>
      <c r="D886" s="25">
        <v>90329.599999999991</v>
      </c>
      <c r="E886" s="25">
        <v>62229.929999999993</v>
      </c>
      <c r="F886" s="21">
        <v>0</v>
      </c>
      <c r="G886" s="22">
        <f t="shared" si="13"/>
        <v>28099.67</v>
      </c>
      <c r="H886" s="21">
        <v>0</v>
      </c>
      <c r="I886" s="21">
        <v>0</v>
      </c>
    </row>
    <row r="887" spans="1:9" ht="15" x14ac:dyDescent="0.25">
      <c r="A887" s="24" t="s">
        <v>1182</v>
      </c>
      <c r="B887" s="20">
        <v>0</v>
      </c>
      <c r="C887" s="179" t="s">
        <v>4852</v>
      </c>
      <c r="D887" s="25">
        <v>58791.040000000001</v>
      </c>
      <c r="E887" s="25">
        <v>35098.879999999997</v>
      </c>
      <c r="F887" s="21">
        <v>0</v>
      </c>
      <c r="G887" s="22">
        <f t="shared" si="13"/>
        <v>23692.160000000003</v>
      </c>
      <c r="H887" s="21">
        <v>0</v>
      </c>
      <c r="I887" s="21">
        <v>0</v>
      </c>
    </row>
    <row r="888" spans="1:9" ht="15" x14ac:dyDescent="0.25">
      <c r="A888" s="24" t="s">
        <v>1183</v>
      </c>
      <c r="B888" s="20">
        <v>0</v>
      </c>
      <c r="C888" s="179" t="s">
        <v>4852</v>
      </c>
      <c r="D888" s="25">
        <v>19465.599999999999</v>
      </c>
      <c r="E888" s="25">
        <v>19005.599999999999</v>
      </c>
      <c r="F888" s="21">
        <v>0</v>
      </c>
      <c r="G888" s="22">
        <f t="shared" si="13"/>
        <v>460</v>
      </c>
      <c r="H888" s="21">
        <v>0</v>
      </c>
      <c r="I888" s="21">
        <v>0</v>
      </c>
    </row>
    <row r="889" spans="1:9" ht="15" x14ac:dyDescent="0.25">
      <c r="A889" s="24" t="s">
        <v>1184</v>
      </c>
      <c r="B889" s="20">
        <v>0</v>
      </c>
      <c r="C889" s="179" t="s">
        <v>4852</v>
      </c>
      <c r="D889" s="25">
        <v>54208</v>
      </c>
      <c r="E889" s="25">
        <v>5326.5</v>
      </c>
      <c r="F889" s="21">
        <v>0</v>
      </c>
      <c r="G889" s="22">
        <f t="shared" si="13"/>
        <v>48881.5</v>
      </c>
      <c r="H889" s="21">
        <v>0</v>
      </c>
      <c r="I889" s="21">
        <v>0</v>
      </c>
    </row>
    <row r="890" spans="1:9" ht="15" x14ac:dyDescent="0.25">
      <c r="A890" s="24" t="s">
        <v>1185</v>
      </c>
      <c r="B890" s="20">
        <v>0</v>
      </c>
      <c r="C890" s="179" t="s">
        <v>4852</v>
      </c>
      <c r="D890" s="25">
        <v>31696</v>
      </c>
      <c r="E890" s="25">
        <v>12760.400000000001</v>
      </c>
      <c r="F890" s="21">
        <v>0</v>
      </c>
      <c r="G890" s="22">
        <f t="shared" si="13"/>
        <v>18935.599999999999</v>
      </c>
      <c r="H890" s="21">
        <v>0</v>
      </c>
      <c r="I890" s="21">
        <v>0</v>
      </c>
    </row>
    <row r="891" spans="1:9" ht="15" x14ac:dyDescent="0.25">
      <c r="A891" s="24" t="s">
        <v>1186</v>
      </c>
      <c r="B891" s="20">
        <v>0</v>
      </c>
      <c r="C891" s="179" t="s">
        <v>4852</v>
      </c>
      <c r="D891" s="25">
        <v>72327.360000000001</v>
      </c>
      <c r="E891" s="25">
        <v>15936.099999999999</v>
      </c>
      <c r="F891" s="21">
        <v>0</v>
      </c>
      <c r="G891" s="22">
        <f t="shared" si="13"/>
        <v>56391.26</v>
      </c>
      <c r="H891" s="21">
        <v>0</v>
      </c>
      <c r="I891" s="21">
        <v>0</v>
      </c>
    </row>
    <row r="892" spans="1:9" ht="15" x14ac:dyDescent="0.25">
      <c r="A892" s="24" t="s">
        <v>1187</v>
      </c>
      <c r="B892" s="20">
        <v>0</v>
      </c>
      <c r="C892" s="179" t="s">
        <v>4852</v>
      </c>
      <c r="D892" s="25">
        <v>48025.600000000006</v>
      </c>
      <c r="E892" s="25">
        <v>6289.8</v>
      </c>
      <c r="F892" s="21">
        <v>0</v>
      </c>
      <c r="G892" s="22">
        <f t="shared" si="13"/>
        <v>41735.800000000003</v>
      </c>
      <c r="H892" s="21">
        <v>0</v>
      </c>
      <c r="I892" s="21">
        <v>0</v>
      </c>
    </row>
    <row r="893" spans="1:9" ht="15" x14ac:dyDescent="0.25">
      <c r="A893" s="24" t="s">
        <v>1188</v>
      </c>
      <c r="B893" s="20">
        <v>0</v>
      </c>
      <c r="C893" s="179" t="s">
        <v>4852</v>
      </c>
      <c r="D893" s="25">
        <v>256524.79999999999</v>
      </c>
      <c r="E893" s="25">
        <v>50197.1</v>
      </c>
      <c r="F893" s="21">
        <v>0</v>
      </c>
      <c r="G893" s="22">
        <f t="shared" si="13"/>
        <v>206327.69999999998</v>
      </c>
      <c r="H893" s="21">
        <v>0</v>
      </c>
      <c r="I893" s="21">
        <v>0</v>
      </c>
    </row>
    <row r="894" spans="1:9" ht="15" x14ac:dyDescent="0.25">
      <c r="A894" s="24" t="s">
        <v>1189</v>
      </c>
      <c r="B894" s="20">
        <v>0</v>
      </c>
      <c r="C894" s="179" t="s">
        <v>4852</v>
      </c>
      <c r="D894" s="25">
        <v>65811.199999999997</v>
      </c>
      <c r="E894" s="25">
        <v>37177.599999999999</v>
      </c>
      <c r="F894" s="21">
        <v>0</v>
      </c>
      <c r="G894" s="22">
        <f t="shared" si="13"/>
        <v>28633.599999999999</v>
      </c>
      <c r="H894" s="21">
        <v>0</v>
      </c>
      <c r="I894" s="21">
        <v>0</v>
      </c>
    </row>
    <row r="895" spans="1:9" ht="15" x14ac:dyDescent="0.25">
      <c r="A895" s="24" t="s">
        <v>1190</v>
      </c>
      <c r="B895" s="20">
        <v>0</v>
      </c>
      <c r="C895" s="179" t="s">
        <v>4852</v>
      </c>
      <c r="D895" s="25">
        <v>15214.3</v>
      </c>
      <c r="E895" s="25">
        <v>9438.9</v>
      </c>
      <c r="F895" s="21">
        <v>0</v>
      </c>
      <c r="G895" s="22">
        <f t="shared" si="13"/>
        <v>5775.4</v>
      </c>
      <c r="H895" s="21">
        <v>0</v>
      </c>
      <c r="I895" s="21">
        <v>0</v>
      </c>
    </row>
    <row r="896" spans="1:9" ht="15" x14ac:dyDescent="0.25">
      <c r="A896" s="24" t="s">
        <v>1191</v>
      </c>
      <c r="B896" s="20">
        <v>0</v>
      </c>
      <c r="C896" s="179" t="s">
        <v>4852</v>
      </c>
      <c r="D896" s="25">
        <v>33658</v>
      </c>
      <c r="E896" s="25">
        <v>16363.5</v>
      </c>
      <c r="F896" s="21">
        <v>0</v>
      </c>
      <c r="G896" s="22">
        <f t="shared" si="13"/>
        <v>17294.5</v>
      </c>
      <c r="H896" s="21">
        <v>0</v>
      </c>
      <c r="I896" s="21">
        <v>0</v>
      </c>
    </row>
    <row r="897" spans="1:9" ht="15" x14ac:dyDescent="0.25">
      <c r="A897" s="24" t="s">
        <v>1192</v>
      </c>
      <c r="B897" s="20">
        <v>0</v>
      </c>
      <c r="C897" s="179" t="s">
        <v>4852</v>
      </c>
      <c r="D897" s="25">
        <v>26163.200000000001</v>
      </c>
      <c r="E897" s="25">
        <v>4625.5</v>
      </c>
      <c r="F897" s="21">
        <v>0</v>
      </c>
      <c r="G897" s="22">
        <f t="shared" si="13"/>
        <v>21537.7</v>
      </c>
      <c r="H897" s="21">
        <v>0</v>
      </c>
      <c r="I897" s="21">
        <v>0</v>
      </c>
    </row>
    <row r="898" spans="1:9" ht="15" x14ac:dyDescent="0.25">
      <c r="A898" s="24" t="s">
        <v>1193</v>
      </c>
      <c r="B898" s="20">
        <v>0</v>
      </c>
      <c r="C898" s="179" t="s">
        <v>4852</v>
      </c>
      <c r="D898" s="25">
        <v>71635.200000000012</v>
      </c>
      <c r="E898" s="25">
        <v>35959.600000000006</v>
      </c>
      <c r="F898" s="21">
        <v>0</v>
      </c>
      <c r="G898" s="22">
        <f t="shared" si="13"/>
        <v>35675.600000000006</v>
      </c>
      <c r="H898" s="21">
        <v>0</v>
      </c>
      <c r="I898" s="21">
        <v>0</v>
      </c>
    </row>
    <row r="899" spans="1:9" ht="15" x14ac:dyDescent="0.25">
      <c r="A899" s="24" t="s">
        <v>1194</v>
      </c>
      <c r="B899" s="20">
        <v>0</v>
      </c>
      <c r="C899" s="179" t="s">
        <v>4852</v>
      </c>
      <c r="D899" s="25">
        <v>13910.400000000001</v>
      </c>
      <c r="E899" s="25">
        <v>778.8</v>
      </c>
      <c r="F899" s="21">
        <v>0</v>
      </c>
      <c r="G899" s="22">
        <f t="shared" si="13"/>
        <v>13131.600000000002</v>
      </c>
      <c r="H899" s="21">
        <v>0</v>
      </c>
      <c r="I899" s="21">
        <v>0</v>
      </c>
    </row>
    <row r="900" spans="1:9" ht="15" x14ac:dyDescent="0.25">
      <c r="A900" s="24" t="s">
        <v>1195</v>
      </c>
      <c r="B900" s="20">
        <v>0</v>
      </c>
      <c r="C900" s="179" t="s">
        <v>4852</v>
      </c>
      <c r="D900" s="25">
        <v>174339.20000000001</v>
      </c>
      <c r="E900" s="25">
        <v>125782.19999999998</v>
      </c>
      <c r="F900" s="21">
        <v>0</v>
      </c>
      <c r="G900" s="22">
        <f t="shared" si="13"/>
        <v>48557.000000000029</v>
      </c>
      <c r="H900" s="21">
        <v>0</v>
      </c>
      <c r="I900" s="21">
        <v>0</v>
      </c>
    </row>
    <row r="901" spans="1:9" ht="15" x14ac:dyDescent="0.25">
      <c r="A901" s="24" t="s">
        <v>1196</v>
      </c>
      <c r="B901" s="20">
        <v>0</v>
      </c>
      <c r="C901" s="179" t="s">
        <v>4852</v>
      </c>
      <c r="D901" s="25">
        <v>7772.8</v>
      </c>
      <c r="E901" s="25">
        <v>6980.22</v>
      </c>
      <c r="F901" s="21">
        <v>0</v>
      </c>
      <c r="G901" s="22">
        <f t="shared" si="13"/>
        <v>792.57999999999993</v>
      </c>
      <c r="H901" s="21">
        <v>0</v>
      </c>
      <c r="I901" s="21">
        <v>0</v>
      </c>
    </row>
    <row r="902" spans="1:9" ht="15" x14ac:dyDescent="0.25">
      <c r="A902" s="24" t="s">
        <v>1197</v>
      </c>
      <c r="B902" s="20">
        <v>0</v>
      </c>
      <c r="C902" s="179" t="s">
        <v>4852</v>
      </c>
      <c r="D902" s="25">
        <v>69932.800000000003</v>
      </c>
      <c r="E902" s="25">
        <v>0</v>
      </c>
      <c r="F902" s="21">
        <v>0</v>
      </c>
      <c r="G902" s="22">
        <f t="shared" ref="G902:G965" si="14">D902-E902</f>
        <v>69932.800000000003</v>
      </c>
      <c r="H902" s="21">
        <v>0</v>
      </c>
      <c r="I902" s="21">
        <v>0</v>
      </c>
    </row>
    <row r="903" spans="1:9" ht="15" x14ac:dyDescent="0.25">
      <c r="A903" s="24" t="s">
        <v>1198</v>
      </c>
      <c r="B903" s="20">
        <v>0</v>
      </c>
      <c r="C903" s="179" t="s">
        <v>4852</v>
      </c>
      <c r="D903" s="25">
        <v>34608</v>
      </c>
      <c r="E903" s="25">
        <v>0</v>
      </c>
      <c r="F903" s="21">
        <v>0</v>
      </c>
      <c r="G903" s="22">
        <f t="shared" si="14"/>
        <v>34608</v>
      </c>
      <c r="H903" s="21">
        <v>0</v>
      </c>
      <c r="I903" s="21">
        <v>0</v>
      </c>
    </row>
    <row r="904" spans="1:9" ht="15" x14ac:dyDescent="0.25">
      <c r="A904" s="24" t="s">
        <v>1199</v>
      </c>
      <c r="B904" s="20">
        <v>0</v>
      </c>
      <c r="C904" s="179" t="s">
        <v>4852</v>
      </c>
      <c r="D904" s="25">
        <v>15904</v>
      </c>
      <c r="E904" s="25">
        <v>284</v>
      </c>
      <c r="F904" s="21">
        <v>0</v>
      </c>
      <c r="G904" s="22">
        <f t="shared" si="14"/>
        <v>15620</v>
      </c>
      <c r="H904" s="21">
        <v>0</v>
      </c>
      <c r="I904" s="21">
        <v>0</v>
      </c>
    </row>
    <row r="905" spans="1:9" ht="15" x14ac:dyDescent="0.25">
      <c r="A905" s="24" t="s">
        <v>1200</v>
      </c>
      <c r="B905" s="20">
        <v>0</v>
      </c>
      <c r="C905" s="179" t="s">
        <v>4852</v>
      </c>
      <c r="D905" s="25">
        <v>78579.199999999997</v>
      </c>
      <c r="E905" s="25">
        <v>0</v>
      </c>
      <c r="F905" s="21">
        <v>0</v>
      </c>
      <c r="G905" s="22">
        <f t="shared" si="14"/>
        <v>78579.199999999997</v>
      </c>
      <c r="H905" s="21">
        <v>0</v>
      </c>
      <c r="I905" s="21">
        <v>0</v>
      </c>
    </row>
    <row r="906" spans="1:9" ht="15" x14ac:dyDescent="0.25">
      <c r="A906" s="24" t="s">
        <v>1201</v>
      </c>
      <c r="B906" s="20">
        <v>0</v>
      </c>
      <c r="C906" s="179" t="s">
        <v>4852</v>
      </c>
      <c r="D906" s="25">
        <v>7257.6</v>
      </c>
      <c r="E906" s="25">
        <v>0</v>
      </c>
      <c r="F906" s="21">
        <v>0</v>
      </c>
      <c r="G906" s="22">
        <f t="shared" si="14"/>
        <v>7257.6</v>
      </c>
      <c r="H906" s="21">
        <v>0</v>
      </c>
      <c r="I906" s="21">
        <v>0</v>
      </c>
    </row>
    <row r="907" spans="1:9" ht="15" x14ac:dyDescent="0.25">
      <c r="A907" s="24" t="s">
        <v>1202</v>
      </c>
      <c r="B907" s="20">
        <v>0</v>
      </c>
      <c r="C907" s="179" t="s">
        <v>4852</v>
      </c>
      <c r="D907" s="25">
        <v>4524.8</v>
      </c>
      <c r="E907" s="25">
        <v>0</v>
      </c>
      <c r="F907" s="21">
        <v>0</v>
      </c>
      <c r="G907" s="22">
        <f t="shared" si="14"/>
        <v>4524.8</v>
      </c>
      <c r="H907" s="21">
        <v>0</v>
      </c>
      <c r="I907" s="21">
        <v>0</v>
      </c>
    </row>
    <row r="908" spans="1:9" ht="15" x14ac:dyDescent="0.25">
      <c r="A908" s="24" t="s">
        <v>1203</v>
      </c>
      <c r="B908" s="20">
        <v>0</v>
      </c>
      <c r="C908" s="179" t="s">
        <v>4852</v>
      </c>
      <c r="D908" s="25">
        <v>53334.400000000001</v>
      </c>
      <c r="E908" s="25">
        <v>0</v>
      </c>
      <c r="F908" s="21">
        <v>0</v>
      </c>
      <c r="G908" s="22">
        <f t="shared" si="14"/>
        <v>53334.400000000001</v>
      </c>
      <c r="H908" s="21">
        <v>0</v>
      </c>
      <c r="I908" s="21">
        <v>0</v>
      </c>
    </row>
    <row r="909" spans="1:9" ht="15" x14ac:dyDescent="0.25">
      <c r="A909" s="24" t="s">
        <v>1204</v>
      </c>
      <c r="B909" s="20">
        <v>0</v>
      </c>
      <c r="C909" s="179" t="s">
        <v>4852</v>
      </c>
      <c r="D909" s="25">
        <v>15411.2</v>
      </c>
      <c r="E909" s="25">
        <v>0</v>
      </c>
      <c r="F909" s="21">
        <v>0</v>
      </c>
      <c r="G909" s="22">
        <f t="shared" si="14"/>
        <v>15411.2</v>
      </c>
      <c r="H909" s="21">
        <v>0</v>
      </c>
      <c r="I909" s="21">
        <v>0</v>
      </c>
    </row>
    <row r="910" spans="1:9" ht="15" x14ac:dyDescent="0.25">
      <c r="A910" s="24" t="s">
        <v>1205</v>
      </c>
      <c r="B910" s="20">
        <v>0</v>
      </c>
      <c r="C910" s="179" t="s">
        <v>4852</v>
      </c>
      <c r="D910" s="25">
        <v>62585.600000000006</v>
      </c>
      <c r="E910" s="25">
        <v>23042.3</v>
      </c>
      <c r="F910" s="21">
        <v>0</v>
      </c>
      <c r="G910" s="22">
        <f t="shared" si="14"/>
        <v>39543.300000000003</v>
      </c>
      <c r="H910" s="21">
        <v>0</v>
      </c>
      <c r="I910" s="21">
        <v>0</v>
      </c>
    </row>
    <row r="911" spans="1:9" ht="15" x14ac:dyDescent="0.25">
      <c r="A911" s="24" t="s">
        <v>1206</v>
      </c>
      <c r="B911" s="20">
        <v>0</v>
      </c>
      <c r="C911" s="179" t="s">
        <v>4852</v>
      </c>
      <c r="D911" s="25">
        <v>195057.30000000005</v>
      </c>
      <c r="E911" s="25">
        <v>109076.99999999999</v>
      </c>
      <c r="F911" s="21">
        <v>0</v>
      </c>
      <c r="G911" s="22">
        <f t="shared" si="14"/>
        <v>85980.300000000061</v>
      </c>
      <c r="H911" s="21">
        <v>0</v>
      </c>
      <c r="I911" s="21">
        <v>0</v>
      </c>
    </row>
    <row r="912" spans="1:9" ht="15" x14ac:dyDescent="0.25">
      <c r="A912" s="24" t="s">
        <v>1207</v>
      </c>
      <c r="B912" s="20">
        <v>0</v>
      </c>
      <c r="C912" s="179" t="s">
        <v>4852</v>
      </c>
      <c r="D912" s="25">
        <v>40700.800000000003</v>
      </c>
      <c r="E912" s="25">
        <v>6621.5</v>
      </c>
      <c r="F912" s="21">
        <v>0</v>
      </c>
      <c r="G912" s="22">
        <f t="shared" si="14"/>
        <v>34079.300000000003</v>
      </c>
      <c r="H912" s="21">
        <v>0</v>
      </c>
      <c r="I912" s="21">
        <v>0</v>
      </c>
    </row>
    <row r="913" spans="1:9" ht="15" x14ac:dyDescent="0.25">
      <c r="A913" s="24" t="s">
        <v>1208</v>
      </c>
      <c r="B913" s="20">
        <v>0</v>
      </c>
      <c r="C913" s="179" t="s">
        <v>4852</v>
      </c>
      <c r="D913" s="25">
        <v>25737.599999999999</v>
      </c>
      <c r="E913" s="25">
        <v>15337</v>
      </c>
      <c r="F913" s="21">
        <v>0</v>
      </c>
      <c r="G913" s="22">
        <f t="shared" si="14"/>
        <v>10400.599999999999</v>
      </c>
      <c r="H913" s="21">
        <v>0</v>
      </c>
      <c r="I913" s="21">
        <v>0</v>
      </c>
    </row>
    <row r="914" spans="1:9" ht="15" x14ac:dyDescent="0.25">
      <c r="A914" s="24" t="s">
        <v>1209</v>
      </c>
      <c r="B914" s="20">
        <v>0</v>
      </c>
      <c r="C914" s="179" t="s">
        <v>4852</v>
      </c>
      <c r="D914" s="25">
        <v>128575.99999999999</v>
      </c>
      <c r="E914" s="25">
        <v>21434.5</v>
      </c>
      <c r="F914" s="21">
        <v>0</v>
      </c>
      <c r="G914" s="22">
        <f t="shared" si="14"/>
        <v>107141.49999999999</v>
      </c>
      <c r="H914" s="21">
        <v>0</v>
      </c>
      <c r="I914" s="21">
        <v>0</v>
      </c>
    </row>
    <row r="915" spans="1:9" ht="15" x14ac:dyDescent="0.25">
      <c r="A915" s="24" t="s">
        <v>1210</v>
      </c>
      <c r="B915" s="20">
        <v>0</v>
      </c>
      <c r="C915" s="179" t="s">
        <v>4852</v>
      </c>
      <c r="D915" s="25">
        <v>84851.199999999997</v>
      </c>
      <c r="E915" s="25">
        <v>16338.9</v>
      </c>
      <c r="F915" s="21">
        <v>0</v>
      </c>
      <c r="G915" s="22">
        <f t="shared" si="14"/>
        <v>68512.3</v>
      </c>
      <c r="H915" s="21">
        <v>0</v>
      </c>
      <c r="I915" s="21">
        <v>0</v>
      </c>
    </row>
    <row r="916" spans="1:9" ht="15" x14ac:dyDescent="0.25">
      <c r="A916" s="24" t="s">
        <v>1211</v>
      </c>
      <c r="B916" s="20">
        <v>0</v>
      </c>
      <c r="C916" s="179" t="s">
        <v>4852</v>
      </c>
      <c r="D916" s="25">
        <v>124508.8</v>
      </c>
      <c r="E916" s="25">
        <v>18730.21</v>
      </c>
      <c r="F916" s="21">
        <v>0</v>
      </c>
      <c r="G916" s="22">
        <f t="shared" si="14"/>
        <v>105778.59</v>
      </c>
      <c r="H916" s="21">
        <v>0</v>
      </c>
      <c r="I916" s="21">
        <v>0</v>
      </c>
    </row>
    <row r="917" spans="1:9" ht="15" x14ac:dyDescent="0.25">
      <c r="A917" s="24" t="s">
        <v>1212</v>
      </c>
      <c r="B917" s="20">
        <v>0</v>
      </c>
      <c r="C917" s="179" t="s">
        <v>4852</v>
      </c>
      <c r="D917" s="25">
        <v>86553.599999999991</v>
      </c>
      <c r="E917" s="25">
        <v>3811.5</v>
      </c>
      <c r="F917" s="21">
        <v>0</v>
      </c>
      <c r="G917" s="22">
        <f t="shared" si="14"/>
        <v>82742.099999999991</v>
      </c>
      <c r="H917" s="21">
        <v>0</v>
      </c>
      <c r="I917" s="21">
        <v>0</v>
      </c>
    </row>
    <row r="918" spans="1:9" ht="15" x14ac:dyDescent="0.25">
      <c r="A918" s="24" t="s">
        <v>1213</v>
      </c>
      <c r="B918" s="20">
        <v>0</v>
      </c>
      <c r="C918" s="179" t="s">
        <v>4852</v>
      </c>
      <c r="D918" s="25">
        <v>70716.800000000003</v>
      </c>
      <c r="E918" s="25">
        <v>14778.2</v>
      </c>
      <c r="F918" s="21">
        <v>0</v>
      </c>
      <c r="G918" s="22">
        <f t="shared" si="14"/>
        <v>55938.600000000006</v>
      </c>
      <c r="H918" s="21">
        <v>0</v>
      </c>
      <c r="I918" s="21">
        <v>0</v>
      </c>
    </row>
    <row r="919" spans="1:9" ht="15" x14ac:dyDescent="0.25">
      <c r="A919" s="24" t="s">
        <v>1214</v>
      </c>
      <c r="B919" s="20">
        <v>0</v>
      </c>
      <c r="C919" s="179" t="s">
        <v>4852</v>
      </c>
      <c r="D919" s="25">
        <v>61913.599999999999</v>
      </c>
      <c r="E919" s="25">
        <v>19402.7</v>
      </c>
      <c r="F919" s="21">
        <v>0</v>
      </c>
      <c r="G919" s="22">
        <f t="shared" si="14"/>
        <v>42510.899999999994</v>
      </c>
      <c r="H919" s="21">
        <v>0</v>
      </c>
      <c r="I919" s="21">
        <v>0</v>
      </c>
    </row>
    <row r="920" spans="1:9" ht="15" x14ac:dyDescent="0.25">
      <c r="A920" s="24" t="s">
        <v>1215</v>
      </c>
      <c r="B920" s="20">
        <v>0</v>
      </c>
      <c r="C920" s="179" t="s">
        <v>4852</v>
      </c>
      <c r="D920" s="25">
        <v>214726.40000000002</v>
      </c>
      <c r="E920" s="25">
        <v>98672.7</v>
      </c>
      <c r="F920" s="21">
        <v>0</v>
      </c>
      <c r="G920" s="22">
        <f t="shared" si="14"/>
        <v>116053.70000000003</v>
      </c>
      <c r="H920" s="21">
        <v>0</v>
      </c>
      <c r="I920" s="21">
        <v>0</v>
      </c>
    </row>
    <row r="921" spans="1:9" ht="15" x14ac:dyDescent="0.25">
      <c r="A921" s="24" t="s">
        <v>1216</v>
      </c>
      <c r="B921" s="20">
        <v>0</v>
      </c>
      <c r="C921" s="179" t="s">
        <v>4852</v>
      </c>
      <c r="D921" s="25">
        <v>65295.999999999993</v>
      </c>
      <c r="E921" s="25">
        <v>26977.899999999998</v>
      </c>
      <c r="F921" s="21">
        <v>0</v>
      </c>
      <c r="G921" s="22">
        <f t="shared" si="14"/>
        <v>38318.099999999991</v>
      </c>
      <c r="H921" s="21">
        <v>0</v>
      </c>
      <c r="I921" s="21">
        <v>0</v>
      </c>
    </row>
    <row r="922" spans="1:9" ht="15" x14ac:dyDescent="0.25">
      <c r="A922" s="24" t="s">
        <v>1217</v>
      </c>
      <c r="B922" s="20">
        <v>0</v>
      </c>
      <c r="C922" s="179" t="s">
        <v>4852</v>
      </c>
      <c r="D922" s="25">
        <v>157046.39999999999</v>
      </c>
      <c r="E922" s="25">
        <v>73504.5</v>
      </c>
      <c r="F922" s="21">
        <v>0</v>
      </c>
      <c r="G922" s="22">
        <f t="shared" si="14"/>
        <v>83541.899999999994</v>
      </c>
      <c r="H922" s="21">
        <v>0</v>
      </c>
      <c r="I922" s="21">
        <v>0</v>
      </c>
    </row>
    <row r="923" spans="1:9" ht="15" x14ac:dyDescent="0.25">
      <c r="A923" s="24" t="s">
        <v>1218</v>
      </c>
      <c r="B923" s="20">
        <v>0</v>
      </c>
      <c r="C923" s="179" t="s">
        <v>4852</v>
      </c>
      <c r="D923" s="25">
        <v>59964.799999999996</v>
      </c>
      <c r="E923" s="25">
        <v>0</v>
      </c>
      <c r="F923" s="21">
        <v>0</v>
      </c>
      <c r="G923" s="22">
        <f t="shared" si="14"/>
        <v>59964.799999999996</v>
      </c>
      <c r="H923" s="21">
        <v>0</v>
      </c>
      <c r="I923" s="21">
        <v>0</v>
      </c>
    </row>
    <row r="924" spans="1:9" ht="15" x14ac:dyDescent="0.25">
      <c r="A924" s="24" t="s">
        <v>1219</v>
      </c>
      <c r="B924" s="20">
        <v>0</v>
      </c>
      <c r="C924" s="179" t="s">
        <v>4852</v>
      </c>
      <c r="D924" s="25">
        <v>39289.599999999999</v>
      </c>
      <c r="E924" s="25">
        <v>20460.5</v>
      </c>
      <c r="F924" s="21">
        <v>0</v>
      </c>
      <c r="G924" s="22">
        <f t="shared" si="14"/>
        <v>18829.099999999999</v>
      </c>
      <c r="H924" s="21">
        <v>0</v>
      </c>
      <c r="I924" s="21">
        <v>0</v>
      </c>
    </row>
    <row r="925" spans="1:9" ht="15" x14ac:dyDescent="0.25">
      <c r="A925" s="24" t="s">
        <v>1220</v>
      </c>
      <c r="B925" s="20">
        <v>0</v>
      </c>
      <c r="C925" s="179" t="s">
        <v>4852</v>
      </c>
      <c r="D925" s="25">
        <v>77324.799999999988</v>
      </c>
      <c r="E925" s="25">
        <v>0</v>
      </c>
      <c r="F925" s="21">
        <v>0</v>
      </c>
      <c r="G925" s="22">
        <f t="shared" si="14"/>
        <v>77324.799999999988</v>
      </c>
      <c r="H925" s="21">
        <v>0</v>
      </c>
      <c r="I925" s="21">
        <v>0</v>
      </c>
    </row>
    <row r="926" spans="1:9" ht="15" x14ac:dyDescent="0.25">
      <c r="A926" s="24" t="s">
        <v>1221</v>
      </c>
      <c r="B926" s="20">
        <v>0</v>
      </c>
      <c r="C926" s="179" t="s">
        <v>4852</v>
      </c>
      <c r="D926" s="25">
        <v>39020.799999999996</v>
      </c>
      <c r="E926" s="25">
        <v>33192</v>
      </c>
      <c r="F926" s="21">
        <v>0</v>
      </c>
      <c r="G926" s="22">
        <f t="shared" si="14"/>
        <v>5828.7999999999956</v>
      </c>
      <c r="H926" s="21">
        <v>0</v>
      </c>
      <c r="I926" s="21">
        <v>0</v>
      </c>
    </row>
    <row r="927" spans="1:9" ht="15" x14ac:dyDescent="0.25">
      <c r="A927" s="24" t="s">
        <v>1222</v>
      </c>
      <c r="B927" s="20">
        <v>0</v>
      </c>
      <c r="C927" s="179" t="s">
        <v>4852</v>
      </c>
      <c r="D927" s="25">
        <v>122060.8</v>
      </c>
      <c r="E927" s="25">
        <v>53065.8</v>
      </c>
      <c r="F927" s="21">
        <v>0</v>
      </c>
      <c r="G927" s="22">
        <f t="shared" si="14"/>
        <v>68995</v>
      </c>
      <c r="H927" s="21">
        <v>0</v>
      </c>
      <c r="I927" s="21">
        <v>0</v>
      </c>
    </row>
    <row r="928" spans="1:9" ht="15" x14ac:dyDescent="0.25">
      <c r="A928" s="24" t="s">
        <v>1223</v>
      </c>
      <c r="B928" s="20">
        <v>0</v>
      </c>
      <c r="C928" s="179" t="s">
        <v>4852</v>
      </c>
      <c r="D928" s="25">
        <v>118009.60000000001</v>
      </c>
      <c r="E928" s="25">
        <v>17630.900000000001</v>
      </c>
      <c r="F928" s="21">
        <v>0</v>
      </c>
      <c r="G928" s="22">
        <f t="shared" si="14"/>
        <v>100378.70000000001</v>
      </c>
      <c r="H928" s="21">
        <v>0</v>
      </c>
      <c r="I928" s="21">
        <v>0</v>
      </c>
    </row>
    <row r="929" spans="1:9" ht="15" x14ac:dyDescent="0.25">
      <c r="A929" s="24" t="s">
        <v>1224</v>
      </c>
      <c r="B929" s="20">
        <v>0</v>
      </c>
      <c r="C929" s="179" t="s">
        <v>4852</v>
      </c>
      <c r="D929" s="25">
        <v>39872</v>
      </c>
      <c r="E929" s="25">
        <v>22375.599999999999</v>
      </c>
      <c r="F929" s="21">
        <v>0</v>
      </c>
      <c r="G929" s="22">
        <f t="shared" si="14"/>
        <v>17496.400000000001</v>
      </c>
      <c r="H929" s="21">
        <v>0</v>
      </c>
      <c r="I929" s="21">
        <v>0</v>
      </c>
    </row>
    <row r="930" spans="1:9" ht="15" x14ac:dyDescent="0.25">
      <c r="A930" s="24" t="s">
        <v>1225</v>
      </c>
      <c r="B930" s="20">
        <v>0</v>
      </c>
      <c r="C930" s="179" t="s">
        <v>4852</v>
      </c>
      <c r="D930" s="25">
        <v>138611.20000000004</v>
      </c>
      <c r="E930" s="25">
        <v>29098.399999999998</v>
      </c>
      <c r="F930" s="21">
        <v>0</v>
      </c>
      <c r="G930" s="22">
        <f t="shared" si="14"/>
        <v>109512.80000000005</v>
      </c>
      <c r="H930" s="21">
        <v>0</v>
      </c>
      <c r="I930" s="21">
        <v>0</v>
      </c>
    </row>
    <row r="931" spans="1:9" ht="15" x14ac:dyDescent="0.25">
      <c r="A931" s="24" t="s">
        <v>1226</v>
      </c>
      <c r="B931" s="20">
        <v>0</v>
      </c>
      <c r="C931" s="179" t="s">
        <v>4852</v>
      </c>
      <c r="D931" s="25">
        <v>88188.799999999988</v>
      </c>
      <c r="E931" s="25">
        <v>45464.100000000006</v>
      </c>
      <c r="F931" s="21">
        <v>0</v>
      </c>
      <c r="G931" s="22">
        <f t="shared" si="14"/>
        <v>42724.699999999983</v>
      </c>
      <c r="H931" s="21">
        <v>0</v>
      </c>
      <c r="I931" s="21">
        <v>0</v>
      </c>
    </row>
    <row r="932" spans="1:9" ht="15" x14ac:dyDescent="0.25">
      <c r="A932" s="24" t="s">
        <v>1227</v>
      </c>
      <c r="B932" s="20">
        <v>0</v>
      </c>
      <c r="C932" s="179" t="s">
        <v>4852</v>
      </c>
      <c r="D932" s="25">
        <v>65139.199999999997</v>
      </c>
      <c r="E932" s="25">
        <v>28268.1</v>
      </c>
      <c r="F932" s="21">
        <v>0</v>
      </c>
      <c r="G932" s="22">
        <f t="shared" si="14"/>
        <v>36871.1</v>
      </c>
      <c r="H932" s="21">
        <v>0</v>
      </c>
      <c r="I932" s="21">
        <v>0</v>
      </c>
    </row>
    <row r="933" spans="1:9" ht="15" x14ac:dyDescent="0.25">
      <c r="A933" s="24" t="s">
        <v>1228</v>
      </c>
      <c r="B933" s="20">
        <v>0</v>
      </c>
      <c r="C933" s="179" t="s">
        <v>4852</v>
      </c>
      <c r="D933" s="25">
        <v>80326.399999999994</v>
      </c>
      <c r="E933" s="25">
        <v>1086.94</v>
      </c>
      <c r="F933" s="21">
        <v>0</v>
      </c>
      <c r="G933" s="22">
        <f t="shared" si="14"/>
        <v>79239.459999999992</v>
      </c>
      <c r="H933" s="21">
        <v>0</v>
      </c>
      <c r="I933" s="21">
        <v>0</v>
      </c>
    </row>
    <row r="934" spans="1:9" ht="15" x14ac:dyDescent="0.25">
      <c r="A934" s="24" t="s">
        <v>1229</v>
      </c>
      <c r="B934" s="20">
        <v>0</v>
      </c>
      <c r="C934" s="179" t="s">
        <v>4852</v>
      </c>
      <c r="D934" s="25">
        <v>28089.599999999999</v>
      </c>
      <c r="E934" s="25">
        <v>0</v>
      </c>
      <c r="F934" s="21">
        <v>0</v>
      </c>
      <c r="G934" s="22">
        <f t="shared" si="14"/>
        <v>28089.599999999999</v>
      </c>
      <c r="H934" s="21">
        <v>0</v>
      </c>
      <c r="I934" s="21">
        <v>0</v>
      </c>
    </row>
    <row r="935" spans="1:9" ht="15" x14ac:dyDescent="0.25">
      <c r="A935" s="24" t="s">
        <v>1230</v>
      </c>
      <c r="B935" s="20">
        <v>0</v>
      </c>
      <c r="C935" s="179" t="s">
        <v>4852</v>
      </c>
      <c r="D935" s="25">
        <v>85187.200000000012</v>
      </c>
      <c r="E935" s="25">
        <v>37252.199999999997</v>
      </c>
      <c r="F935" s="21">
        <v>0</v>
      </c>
      <c r="G935" s="22">
        <f t="shared" si="14"/>
        <v>47935.000000000015</v>
      </c>
      <c r="H935" s="21">
        <v>0</v>
      </c>
      <c r="I935" s="21">
        <v>0</v>
      </c>
    </row>
    <row r="936" spans="1:9" ht="15" x14ac:dyDescent="0.25">
      <c r="A936" s="24" t="s">
        <v>1231</v>
      </c>
      <c r="B936" s="20">
        <v>0</v>
      </c>
      <c r="C936" s="179" t="s">
        <v>4852</v>
      </c>
      <c r="D936" s="25">
        <v>16150.4</v>
      </c>
      <c r="E936" s="25">
        <v>0</v>
      </c>
      <c r="F936" s="21">
        <v>0</v>
      </c>
      <c r="G936" s="22">
        <f t="shared" si="14"/>
        <v>16150.4</v>
      </c>
      <c r="H936" s="21">
        <v>0</v>
      </c>
      <c r="I936" s="21">
        <v>0</v>
      </c>
    </row>
    <row r="937" spans="1:9" ht="15" x14ac:dyDescent="0.25">
      <c r="A937" s="24" t="s">
        <v>1232</v>
      </c>
      <c r="B937" s="20">
        <v>0</v>
      </c>
      <c r="C937" s="179" t="s">
        <v>4852</v>
      </c>
      <c r="D937" s="25">
        <v>45539.199999999997</v>
      </c>
      <c r="E937" s="25">
        <v>2136.25</v>
      </c>
      <c r="F937" s="21">
        <v>0</v>
      </c>
      <c r="G937" s="22">
        <f t="shared" si="14"/>
        <v>43402.95</v>
      </c>
      <c r="H937" s="21">
        <v>0</v>
      </c>
      <c r="I937" s="21">
        <v>0</v>
      </c>
    </row>
    <row r="938" spans="1:9" ht="15" x14ac:dyDescent="0.25">
      <c r="A938" s="24" t="s">
        <v>1233</v>
      </c>
      <c r="B938" s="20">
        <v>0</v>
      </c>
      <c r="C938" s="179" t="s">
        <v>4852</v>
      </c>
      <c r="D938" s="25">
        <v>62921.600000000006</v>
      </c>
      <c r="E938" s="25">
        <v>486</v>
      </c>
      <c r="F938" s="21">
        <v>0</v>
      </c>
      <c r="G938" s="22">
        <f t="shared" si="14"/>
        <v>62435.600000000006</v>
      </c>
      <c r="H938" s="21">
        <v>0</v>
      </c>
      <c r="I938" s="21">
        <v>0</v>
      </c>
    </row>
    <row r="939" spans="1:9" ht="15" x14ac:dyDescent="0.25">
      <c r="A939" s="24" t="s">
        <v>1234</v>
      </c>
      <c r="B939" s="20">
        <v>0</v>
      </c>
      <c r="C939" s="179" t="s">
        <v>4852</v>
      </c>
      <c r="D939" s="25">
        <v>99568.000000000015</v>
      </c>
      <c r="E939" s="25">
        <v>7929.6</v>
      </c>
      <c r="F939" s="21">
        <v>0</v>
      </c>
      <c r="G939" s="22">
        <f t="shared" si="14"/>
        <v>91638.400000000009</v>
      </c>
      <c r="H939" s="21">
        <v>0</v>
      </c>
      <c r="I939" s="21">
        <v>0</v>
      </c>
    </row>
    <row r="940" spans="1:9" ht="15" x14ac:dyDescent="0.25">
      <c r="A940" s="24" t="s">
        <v>1235</v>
      </c>
      <c r="B940" s="20">
        <v>0</v>
      </c>
      <c r="C940" s="179" t="s">
        <v>4852</v>
      </c>
      <c r="D940" s="25">
        <v>60659.199999999997</v>
      </c>
      <c r="E940" s="25">
        <v>18896.3</v>
      </c>
      <c r="F940" s="21">
        <v>0</v>
      </c>
      <c r="G940" s="22">
        <f t="shared" si="14"/>
        <v>41762.899999999994</v>
      </c>
      <c r="H940" s="21">
        <v>0</v>
      </c>
      <c r="I940" s="21">
        <v>0</v>
      </c>
    </row>
    <row r="941" spans="1:9" ht="15" x14ac:dyDescent="0.25">
      <c r="A941" s="24" t="s">
        <v>1236</v>
      </c>
      <c r="B941" s="20">
        <v>0</v>
      </c>
      <c r="C941" s="179" t="s">
        <v>4852</v>
      </c>
      <c r="D941" s="25">
        <v>74368</v>
      </c>
      <c r="E941" s="25">
        <v>5673.6</v>
      </c>
      <c r="F941" s="21">
        <v>0</v>
      </c>
      <c r="G941" s="22">
        <f t="shared" si="14"/>
        <v>68694.399999999994</v>
      </c>
      <c r="H941" s="21">
        <v>0</v>
      </c>
      <c r="I941" s="21">
        <v>0</v>
      </c>
    </row>
    <row r="942" spans="1:9" ht="15" x14ac:dyDescent="0.25">
      <c r="A942" s="24" t="s">
        <v>1237</v>
      </c>
      <c r="B942" s="20">
        <v>0</v>
      </c>
      <c r="C942" s="179" t="s">
        <v>4852</v>
      </c>
      <c r="D942" s="25">
        <v>24572.800000000003</v>
      </c>
      <c r="E942" s="25">
        <v>2721.2</v>
      </c>
      <c r="F942" s="21">
        <v>0</v>
      </c>
      <c r="G942" s="22">
        <f t="shared" si="14"/>
        <v>21851.600000000002</v>
      </c>
      <c r="H942" s="21">
        <v>0</v>
      </c>
      <c r="I942" s="21">
        <v>0</v>
      </c>
    </row>
    <row r="943" spans="1:9" ht="15" x14ac:dyDescent="0.25">
      <c r="A943" s="24" t="s">
        <v>1238</v>
      </c>
      <c r="B943" s="20">
        <v>0</v>
      </c>
      <c r="C943" s="179" t="s">
        <v>4852</v>
      </c>
      <c r="D943" s="25">
        <v>50086.400000000009</v>
      </c>
      <c r="E943" s="25">
        <v>27304</v>
      </c>
      <c r="F943" s="21">
        <v>0</v>
      </c>
      <c r="G943" s="22">
        <f t="shared" si="14"/>
        <v>22782.400000000009</v>
      </c>
      <c r="H943" s="21">
        <v>0</v>
      </c>
      <c r="I943" s="21">
        <v>0</v>
      </c>
    </row>
    <row r="944" spans="1:9" ht="15" x14ac:dyDescent="0.25">
      <c r="A944" s="24" t="s">
        <v>1239</v>
      </c>
      <c r="B944" s="20">
        <v>0</v>
      </c>
      <c r="C944" s="179" t="s">
        <v>4852</v>
      </c>
      <c r="D944" s="25">
        <v>37788.800000000003</v>
      </c>
      <c r="E944" s="25">
        <v>0</v>
      </c>
      <c r="F944" s="21">
        <v>0</v>
      </c>
      <c r="G944" s="22">
        <f t="shared" si="14"/>
        <v>37788.800000000003</v>
      </c>
      <c r="H944" s="21">
        <v>0</v>
      </c>
      <c r="I944" s="21">
        <v>0</v>
      </c>
    </row>
    <row r="945" spans="1:9" ht="15" x14ac:dyDescent="0.25">
      <c r="A945" s="24" t="s">
        <v>1240</v>
      </c>
      <c r="B945" s="20">
        <v>0</v>
      </c>
      <c r="C945" s="179" t="s">
        <v>4852</v>
      </c>
      <c r="D945" s="25">
        <v>76988.799999999988</v>
      </c>
      <c r="E945" s="25">
        <v>31153.5</v>
      </c>
      <c r="F945" s="21">
        <v>0</v>
      </c>
      <c r="G945" s="22">
        <f t="shared" si="14"/>
        <v>45835.299999999988</v>
      </c>
      <c r="H945" s="21">
        <v>0</v>
      </c>
      <c r="I945" s="21">
        <v>0</v>
      </c>
    </row>
    <row r="946" spans="1:9" ht="15" x14ac:dyDescent="0.25">
      <c r="A946" s="24" t="s">
        <v>1241</v>
      </c>
      <c r="B946" s="20">
        <v>0</v>
      </c>
      <c r="C946" s="179" t="s">
        <v>4852</v>
      </c>
      <c r="D946" s="25">
        <v>49616</v>
      </c>
      <c r="E946" s="25">
        <v>6653.5</v>
      </c>
      <c r="F946" s="21">
        <v>0</v>
      </c>
      <c r="G946" s="22">
        <f t="shared" si="14"/>
        <v>42962.5</v>
      </c>
      <c r="H946" s="21">
        <v>0</v>
      </c>
      <c r="I946" s="21">
        <v>0</v>
      </c>
    </row>
    <row r="947" spans="1:9" ht="15" x14ac:dyDescent="0.25">
      <c r="A947" s="24" t="s">
        <v>1242</v>
      </c>
      <c r="B947" s="20">
        <v>0</v>
      </c>
      <c r="C947" s="179" t="s">
        <v>4852</v>
      </c>
      <c r="D947" s="25">
        <v>35280</v>
      </c>
      <c r="E947" s="25">
        <v>378</v>
      </c>
      <c r="F947" s="21">
        <v>0</v>
      </c>
      <c r="G947" s="22">
        <f t="shared" si="14"/>
        <v>34902</v>
      </c>
      <c r="H947" s="21">
        <v>0</v>
      </c>
      <c r="I947" s="21">
        <v>0</v>
      </c>
    </row>
    <row r="948" spans="1:9" ht="15" x14ac:dyDescent="0.25">
      <c r="A948" s="24" t="s">
        <v>1243</v>
      </c>
      <c r="B948" s="20">
        <v>0</v>
      </c>
      <c r="C948" s="179" t="s">
        <v>4852</v>
      </c>
      <c r="D948" s="25">
        <v>46323.199999999997</v>
      </c>
      <c r="E948" s="25">
        <v>3203</v>
      </c>
      <c r="F948" s="21">
        <v>0</v>
      </c>
      <c r="G948" s="22">
        <f t="shared" si="14"/>
        <v>43120.2</v>
      </c>
      <c r="H948" s="21">
        <v>0</v>
      </c>
      <c r="I948" s="21">
        <v>0</v>
      </c>
    </row>
    <row r="949" spans="1:9" ht="15" x14ac:dyDescent="0.25">
      <c r="A949" s="24" t="s">
        <v>1244</v>
      </c>
      <c r="B949" s="20">
        <v>0</v>
      </c>
      <c r="C949" s="179" t="s">
        <v>4852</v>
      </c>
      <c r="D949" s="25">
        <v>29568</v>
      </c>
      <c r="E949" s="25">
        <v>0</v>
      </c>
      <c r="F949" s="21">
        <v>0</v>
      </c>
      <c r="G949" s="22">
        <f t="shared" si="14"/>
        <v>29568</v>
      </c>
      <c r="H949" s="21">
        <v>0</v>
      </c>
      <c r="I949" s="21">
        <v>0</v>
      </c>
    </row>
    <row r="950" spans="1:9" ht="15" x14ac:dyDescent="0.25">
      <c r="A950" s="24" t="s">
        <v>1245</v>
      </c>
      <c r="B950" s="20">
        <v>0</v>
      </c>
      <c r="C950" s="179" t="s">
        <v>4852</v>
      </c>
      <c r="D950" s="25">
        <v>49974.399999999994</v>
      </c>
      <c r="E950" s="25">
        <v>1487.5</v>
      </c>
      <c r="F950" s="21">
        <v>0</v>
      </c>
      <c r="G950" s="22">
        <f t="shared" si="14"/>
        <v>48486.899999999994</v>
      </c>
      <c r="H950" s="21">
        <v>0</v>
      </c>
      <c r="I950" s="21">
        <v>0</v>
      </c>
    </row>
    <row r="951" spans="1:9" ht="15" x14ac:dyDescent="0.25">
      <c r="A951" s="24" t="s">
        <v>1246</v>
      </c>
      <c r="B951" s="20">
        <v>0</v>
      </c>
      <c r="C951" s="179" t="s">
        <v>4852</v>
      </c>
      <c r="D951" s="25">
        <v>13238.4</v>
      </c>
      <c r="E951" s="25">
        <v>0</v>
      </c>
      <c r="F951" s="21">
        <v>0</v>
      </c>
      <c r="G951" s="22">
        <f t="shared" si="14"/>
        <v>13238.4</v>
      </c>
      <c r="H951" s="21">
        <v>0</v>
      </c>
      <c r="I951" s="21">
        <v>0</v>
      </c>
    </row>
    <row r="952" spans="1:9" ht="15" x14ac:dyDescent="0.25">
      <c r="A952" s="24" t="s">
        <v>1247</v>
      </c>
      <c r="B952" s="20">
        <v>0</v>
      </c>
      <c r="C952" s="179" t="s">
        <v>4852</v>
      </c>
      <c r="D952" s="25">
        <v>25590.6</v>
      </c>
      <c r="E952" s="25">
        <v>1890.2</v>
      </c>
      <c r="F952" s="21">
        <v>0</v>
      </c>
      <c r="G952" s="22">
        <f t="shared" si="14"/>
        <v>23700.399999999998</v>
      </c>
      <c r="H952" s="21">
        <v>0</v>
      </c>
      <c r="I952" s="21">
        <v>0</v>
      </c>
    </row>
    <row r="953" spans="1:9" ht="15" x14ac:dyDescent="0.25">
      <c r="A953" s="24" t="s">
        <v>1248</v>
      </c>
      <c r="B953" s="20">
        <v>0</v>
      </c>
      <c r="C953" s="179" t="s">
        <v>4852</v>
      </c>
      <c r="D953" s="25">
        <v>55283.200000000004</v>
      </c>
      <c r="E953" s="25">
        <v>15702.300000000001</v>
      </c>
      <c r="F953" s="21">
        <v>0</v>
      </c>
      <c r="G953" s="22">
        <f t="shared" si="14"/>
        <v>39580.9</v>
      </c>
      <c r="H953" s="21">
        <v>0</v>
      </c>
      <c r="I953" s="21">
        <v>0</v>
      </c>
    </row>
    <row r="954" spans="1:9" ht="15" x14ac:dyDescent="0.25">
      <c r="A954" s="24" t="s">
        <v>1249</v>
      </c>
      <c r="B954" s="20">
        <v>0</v>
      </c>
      <c r="C954" s="179" t="s">
        <v>4852</v>
      </c>
      <c r="D954" s="25">
        <v>28291.200000000004</v>
      </c>
      <c r="E954" s="25">
        <v>4943.3999999999996</v>
      </c>
      <c r="F954" s="21">
        <v>0</v>
      </c>
      <c r="G954" s="22">
        <f t="shared" si="14"/>
        <v>23347.800000000003</v>
      </c>
      <c r="H954" s="21">
        <v>0</v>
      </c>
      <c r="I954" s="21">
        <v>0</v>
      </c>
    </row>
    <row r="955" spans="1:9" ht="15" x14ac:dyDescent="0.25">
      <c r="A955" s="24" t="s">
        <v>1250</v>
      </c>
      <c r="B955" s="20">
        <v>0</v>
      </c>
      <c r="C955" s="179" t="s">
        <v>4852</v>
      </c>
      <c r="D955" s="25">
        <v>12342.4</v>
      </c>
      <c r="E955" s="25">
        <v>0</v>
      </c>
      <c r="F955" s="21">
        <v>0</v>
      </c>
      <c r="G955" s="22">
        <f t="shared" si="14"/>
        <v>12342.4</v>
      </c>
      <c r="H955" s="21">
        <v>0</v>
      </c>
      <c r="I955" s="21">
        <v>0</v>
      </c>
    </row>
    <row r="956" spans="1:9" ht="15" x14ac:dyDescent="0.25">
      <c r="A956" s="24" t="s">
        <v>1251</v>
      </c>
      <c r="B956" s="20">
        <v>0</v>
      </c>
      <c r="C956" s="179" t="s">
        <v>4852</v>
      </c>
      <c r="D956" s="25">
        <v>7504</v>
      </c>
      <c r="E956" s="25">
        <v>402</v>
      </c>
      <c r="F956" s="21">
        <v>0</v>
      </c>
      <c r="G956" s="22">
        <f t="shared" si="14"/>
        <v>7102</v>
      </c>
      <c r="H956" s="21">
        <v>0</v>
      </c>
      <c r="I956" s="21">
        <v>0</v>
      </c>
    </row>
    <row r="957" spans="1:9" ht="15" x14ac:dyDescent="0.25">
      <c r="A957" s="24" t="s">
        <v>1252</v>
      </c>
      <c r="B957" s="20">
        <v>0</v>
      </c>
      <c r="C957" s="179" t="s">
        <v>4852</v>
      </c>
      <c r="D957" s="25">
        <v>31718.400000000001</v>
      </c>
      <c r="E957" s="25">
        <v>455</v>
      </c>
      <c r="F957" s="21">
        <v>0</v>
      </c>
      <c r="G957" s="22">
        <f t="shared" si="14"/>
        <v>31263.4</v>
      </c>
      <c r="H957" s="21">
        <v>0</v>
      </c>
      <c r="I957" s="21">
        <v>0</v>
      </c>
    </row>
    <row r="958" spans="1:9" ht="15" x14ac:dyDescent="0.25">
      <c r="A958" s="24" t="s">
        <v>1253</v>
      </c>
      <c r="B958" s="20">
        <v>0</v>
      </c>
      <c r="C958" s="179" t="s">
        <v>4852</v>
      </c>
      <c r="D958" s="25">
        <v>47286.400000000001</v>
      </c>
      <c r="E958" s="25">
        <v>626.5</v>
      </c>
      <c r="F958" s="21">
        <v>0</v>
      </c>
      <c r="G958" s="22">
        <f t="shared" si="14"/>
        <v>46659.9</v>
      </c>
      <c r="H958" s="21">
        <v>0</v>
      </c>
      <c r="I958" s="21">
        <v>0</v>
      </c>
    </row>
    <row r="959" spans="1:9" ht="15" x14ac:dyDescent="0.25">
      <c r="A959" s="24" t="s">
        <v>1254</v>
      </c>
      <c r="B959" s="20">
        <v>0</v>
      </c>
      <c r="C959" s="179" t="s">
        <v>4852</v>
      </c>
      <c r="D959" s="25">
        <v>8266.9</v>
      </c>
      <c r="E959" s="25">
        <v>0</v>
      </c>
      <c r="F959" s="21">
        <v>0</v>
      </c>
      <c r="G959" s="22">
        <f t="shared" si="14"/>
        <v>8266.9</v>
      </c>
      <c r="H959" s="21">
        <v>0</v>
      </c>
      <c r="I959" s="21">
        <v>0</v>
      </c>
    </row>
    <row r="960" spans="1:9" ht="15" x14ac:dyDescent="0.25">
      <c r="A960" s="24" t="s">
        <v>1255</v>
      </c>
      <c r="B960" s="20">
        <v>0</v>
      </c>
      <c r="C960" s="179" t="s">
        <v>4852</v>
      </c>
      <c r="D960" s="25">
        <v>34384</v>
      </c>
      <c r="E960" s="25">
        <v>0</v>
      </c>
      <c r="F960" s="21">
        <v>0</v>
      </c>
      <c r="G960" s="22">
        <f t="shared" si="14"/>
        <v>34384</v>
      </c>
      <c r="H960" s="21">
        <v>0</v>
      </c>
      <c r="I960" s="21">
        <v>0</v>
      </c>
    </row>
    <row r="961" spans="1:9" ht="15" x14ac:dyDescent="0.25">
      <c r="A961" s="24" t="s">
        <v>1256</v>
      </c>
      <c r="B961" s="20">
        <v>0</v>
      </c>
      <c r="C961" s="179" t="s">
        <v>4852</v>
      </c>
      <c r="D961" s="25">
        <v>50489.599999999999</v>
      </c>
      <c r="E961" s="25">
        <v>40725.1</v>
      </c>
      <c r="F961" s="21">
        <v>0</v>
      </c>
      <c r="G961" s="22">
        <f t="shared" si="14"/>
        <v>9764.5</v>
      </c>
      <c r="H961" s="21">
        <v>0</v>
      </c>
      <c r="I961" s="21">
        <v>0</v>
      </c>
    </row>
    <row r="962" spans="1:9" ht="15" x14ac:dyDescent="0.25">
      <c r="A962" s="24" t="s">
        <v>1257</v>
      </c>
      <c r="B962" s="20">
        <v>0</v>
      </c>
      <c r="C962" s="179" t="s">
        <v>4852</v>
      </c>
      <c r="D962" s="25">
        <v>85097.599999999991</v>
      </c>
      <c r="E962" s="25">
        <v>19796</v>
      </c>
      <c r="F962" s="21">
        <v>0</v>
      </c>
      <c r="G962" s="22">
        <f t="shared" si="14"/>
        <v>65301.599999999991</v>
      </c>
      <c r="H962" s="21">
        <v>0</v>
      </c>
      <c r="I962" s="21">
        <v>0</v>
      </c>
    </row>
    <row r="963" spans="1:9" ht="15" x14ac:dyDescent="0.25">
      <c r="A963" s="24" t="s">
        <v>1258</v>
      </c>
      <c r="B963" s="20">
        <v>0</v>
      </c>
      <c r="C963" s="179" t="s">
        <v>4852</v>
      </c>
      <c r="D963" s="25">
        <v>308313.59999999998</v>
      </c>
      <c r="E963" s="25">
        <v>156788.63999999998</v>
      </c>
      <c r="F963" s="21">
        <v>0</v>
      </c>
      <c r="G963" s="22">
        <f t="shared" si="14"/>
        <v>151524.96</v>
      </c>
      <c r="H963" s="21">
        <v>0</v>
      </c>
      <c r="I963" s="21">
        <v>0</v>
      </c>
    </row>
    <row r="964" spans="1:9" ht="15" x14ac:dyDescent="0.25">
      <c r="A964" s="24" t="s">
        <v>1259</v>
      </c>
      <c r="B964" s="20">
        <v>0</v>
      </c>
      <c r="C964" s="179" t="s">
        <v>4852</v>
      </c>
      <c r="D964" s="25">
        <v>71724.800000000003</v>
      </c>
      <c r="E964" s="25">
        <v>15794.4</v>
      </c>
      <c r="F964" s="21">
        <v>0</v>
      </c>
      <c r="G964" s="22">
        <f t="shared" si="14"/>
        <v>55930.400000000001</v>
      </c>
      <c r="H964" s="21">
        <v>0</v>
      </c>
      <c r="I964" s="21">
        <v>0</v>
      </c>
    </row>
    <row r="965" spans="1:9" ht="15" x14ac:dyDescent="0.25">
      <c r="A965" s="24" t="s">
        <v>1260</v>
      </c>
      <c r="B965" s="20">
        <v>0</v>
      </c>
      <c r="C965" s="179" t="s">
        <v>4852</v>
      </c>
      <c r="D965" s="25">
        <v>79654.399999999994</v>
      </c>
      <c r="E965" s="25">
        <v>13332.2</v>
      </c>
      <c r="F965" s="21">
        <v>0</v>
      </c>
      <c r="G965" s="22">
        <f t="shared" si="14"/>
        <v>66322.2</v>
      </c>
      <c r="H965" s="21">
        <v>0</v>
      </c>
      <c r="I965" s="21">
        <v>0</v>
      </c>
    </row>
    <row r="966" spans="1:9" ht="15" x14ac:dyDescent="0.25">
      <c r="A966" s="24" t="s">
        <v>1261</v>
      </c>
      <c r="B966" s="20">
        <v>0</v>
      </c>
      <c r="C966" s="179" t="s">
        <v>4852</v>
      </c>
      <c r="D966" s="25">
        <v>11603.2</v>
      </c>
      <c r="E966" s="25">
        <v>11344.2</v>
      </c>
      <c r="F966" s="21">
        <v>0</v>
      </c>
      <c r="G966" s="22">
        <f t="shared" ref="G966:G1029" si="15">D966-E966</f>
        <v>259</v>
      </c>
      <c r="H966" s="21">
        <v>0</v>
      </c>
      <c r="I966" s="21">
        <v>0</v>
      </c>
    </row>
    <row r="967" spans="1:9" ht="15" x14ac:dyDescent="0.25">
      <c r="A967" s="24" t="s">
        <v>1262</v>
      </c>
      <c r="B967" s="20">
        <v>0</v>
      </c>
      <c r="C967" s="179" t="s">
        <v>4852</v>
      </c>
      <c r="D967" s="25">
        <v>57904</v>
      </c>
      <c r="E967" s="25">
        <v>7369.6</v>
      </c>
      <c r="F967" s="21">
        <v>0</v>
      </c>
      <c r="G967" s="22">
        <f t="shared" si="15"/>
        <v>50534.400000000001</v>
      </c>
      <c r="H967" s="21">
        <v>0</v>
      </c>
      <c r="I967" s="21">
        <v>0</v>
      </c>
    </row>
    <row r="968" spans="1:9" ht="15" x14ac:dyDescent="0.25">
      <c r="A968" s="24" t="s">
        <v>1263</v>
      </c>
      <c r="B968" s="20">
        <v>0</v>
      </c>
      <c r="C968" s="179" t="s">
        <v>4852</v>
      </c>
      <c r="D968" s="25">
        <v>78220.800000000003</v>
      </c>
      <c r="E968" s="25">
        <v>31798.6</v>
      </c>
      <c r="F968" s="21">
        <v>0</v>
      </c>
      <c r="G968" s="22">
        <f t="shared" si="15"/>
        <v>46422.200000000004</v>
      </c>
      <c r="H968" s="21">
        <v>0</v>
      </c>
      <c r="I968" s="21">
        <v>0</v>
      </c>
    </row>
    <row r="969" spans="1:9" ht="15" x14ac:dyDescent="0.25">
      <c r="A969" s="24" t="s">
        <v>1264</v>
      </c>
      <c r="B969" s="20">
        <v>0</v>
      </c>
      <c r="C969" s="179" t="s">
        <v>4852</v>
      </c>
      <c r="D969" s="25">
        <v>69283.199999999997</v>
      </c>
      <c r="E969" s="25">
        <v>23016.9</v>
      </c>
      <c r="F969" s="21">
        <v>0</v>
      </c>
      <c r="G969" s="22">
        <f t="shared" si="15"/>
        <v>46266.299999999996</v>
      </c>
      <c r="H969" s="21">
        <v>0</v>
      </c>
      <c r="I969" s="21">
        <v>0</v>
      </c>
    </row>
    <row r="970" spans="1:9" ht="15" x14ac:dyDescent="0.25">
      <c r="A970" s="24" t="s">
        <v>1265</v>
      </c>
      <c r="B970" s="20">
        <v>0</v>
      </c>
      <c r="C970" s="179" t="s">
        <v>4852</v>
      </c>
      <c r="D970" s="25">
        <v>45606.400000000001</v>
      </c>
      <c r="E970" s="25">
        <v>16432.399999999998</v>
      </c>
      <c r="F970" s="21">
        <v>0</v>
      </c>
      <c r="G970" s="22">
        <f t="shared" si="15"/>
        <v>29174.000000000004</v>
      </c>
      <c r="H970" s="21">
        <v>0</v>
      </c>
      <c r="I970" s="21">
        <v>0</v>
      </c>
    </row>
    <row r="971" spans="1:9" ht="15" x14ac:dyDescent="0.25">
      <c r="A971" s="24" t="s">
        <v>1266</v>
      </c>
      <c r="B971" s="20">
        <v>0</v>
      </c>
      <c r="C971" s="179" t="s">
        <v>4852</v>
      </c>
      <c r="D971" s="25">
        <v>97104</v>
      </c>
      <c r="E971" s="25">
        <v>27291.3</v>
      </c>
      <c r="F971" s="21">
        <v>0</v>
      </c>
      <c r="G971" s="22">
        <f t="shared" si="15"/>
        <v>69812.7</v>
      </c>
      <c r="H971" s="21">
        <v>0</v>
      </c>
      <c r="I971" s="21">
        <v>0</v>
      </c>
    </row>
    <row r="972" spans="1:9" ht="15" x14ac:dyDescent="0.25">
      <c r="A972" s="24" t="s">
        <v>1267</v>
      </c>
      <c r="B972" s="20">
        <v>0</v>
      </c>
      <c r="C972" s="179" t="s">
        <v>4852</v>
      </c>
      <c r="D972" s="25">
        <v>11782.4</v>
      </c>
      <c r="E972" s="25">
        <v>5174</v>
      </c>
      <c r="F972" s="21">
        <v>0</v>
      </c>
      <c r="G972" s="22">
        <f t="shared" si="15"/>
        <v>6608.4</v>
      </c>
      <c r="H972" s="21">
        <v>0</v>
      </c>
      <c r="I972" s="21">
        <v>0</v>
      </c>
    </row>
    <row r="973" spans="1:9" ht="15" x14ac:dyDescent="0.25">
      <c r="A973" s="24" t="s">
        <v>1268</v>
      </c>
      <c r="B973" s="20">
        <v>0</v>
      </c>
      <c r="C973" s="179" t="s">
        <v>4852</v>
      </c>
      <c r="D973" s="25">
        <v>77481.599999999991</v>
      </c>
      <c r="E973" s="25">
        <v>0</v>
      </c>
      <c r="F973" s="21">
        <v>0</v>
      </c>
      <c r="G973" s="22">
        <f t="shared" si="15"/>
        <v>77481.599999999991</v>
      </c>
      <c r="H973" s="21">
        <v>0</v>
      </c>
      <c r="I973" s="21">
        <v>0</v>
      </c>
    </row>
    <row r="974" spans="1:9" ht="15" x14ac:dyDescent="0.25">
      <c r="A974" s="24" t="s">
        <v>1269</v>
      </c>
      <c r="B974" s="20">
        <v>0</v>
      </c>
      <c r="C974" s="179" t="s">
        <v>4852</v>
      </c>
      <c r="D974" s="25">
        <v>65206.399999999994</v>
      </c>
      <c r="E974" s="25">
        <v>18840</v>
      </c>
      <c r="F974" s="21">
        <v>0</v>
      </c>
      <c r="G974" s="22">
        <f t="shared" si="15"/>
        <v>46366.399999999994</v>
      </c>
      <c r="H974" s="21">
        <v>0</v>
      </c>
      <c r="I974" s="21">
        <v>0</v>
      </c>
    </row>
    <row r="975" spans="1:9" ht="15" x14ac:dyDescent="0.25">
      <c r="A975" s="24" t="s">
        <v>1270</v>
      </c>
      <c r="B975" s="20">
        <v>0</v>
      </c>
      <c r="C975" s="179" t="s">
        <v>4852</v>
      </c>
      <c r="D975" s="25">
        <v>7235.2</v>
      </c>
      <c r="E975" s="25">
        <v>0</v>
      </c>
      <c r="F975" s="21">
        <v>0</v>
      </c>
      <c r="G975" s="22">
        <f t="shared" si="15"/>
        <v>7235.2</v>
      </c>
      <c r="H975" s="21">
        <v>0</v>
      </c>
      <c r="I975" s="21">
        <v>0</v>
      </c>
    </row>
    <row r="976" spans="1:9" ht="15" x14ac:dyDescent="0.25">
      <c r="A976" s="24" t="s">
        <v>1271</v>
      </c>
      <c r="B976" s="20">
        <v>0</v>
      </c>
      <c r="C976" s="179" t="s">
        <v>4852</v>
      </c>
      <c r="D976" s="25">
        <v>61109.7</v>
      </c>
      <c r="E976" s="25">
        <v>45466.999999999993</v>
      </c>
      <c r="F976" s="21">
        <v>0</v>
      </c>
      <c r="G976" s="22">
        <f t="shared" si="15"/>
        <v>15642.700000000004</v>
      </c>
      <c r="H976" s="21">
        <v>0</v>
      </c>
      <c r="I976" s="21">
        <v>0</v>
      </c>
    </row>
    <row r="977" spans="1:9" ht="15" x14ac:dyDescent="0.25">
      <c r="A977" s="24" t="s">
        <v>1272</v>
      </c>
      <c r="B977" s="20">
        <v>0</v>
      </c>
      <c r="C977" s="179" t="s">
        <v>4852</v>
      </c>
      <c r="D977" s="25">
        <v>53424</v>
      </c>
      <c r="E977" s="25">
        <v>220.37</v>
      </c>
      <c r="F977" s="21">
        <v>0</v>
      </c>
      <c r="G977" s="22">
        <f t="shared" si="15"/>
        <v>53203.63</v>
      </c>
      <c r="H977" s="21">
        <v>0</v>
      </c>
      <c r="I977" s="21">
        <v>0</v>
      </c>
    </row>
    <row r="978" spans="1:9" ht="15" x14ac:dyDescent="0.25">
      <c r="A978" s="24" t="s">
        <v>1273</v>
      </c>
      <c r="B978" s="20">
        <v>0</v>
      </c>
      <c r="C978" s="179" t="s">
        <v>4852</v>
      </c>
      <c r="D978" s="25">
        <v>73651.200000000012</v>
      </c>
      <c r="E978" s="25">
        <v>30581.399999999998</v>
      </c>
      <c r="F978" s="21">
        <v>0</v>
      </c>
      <c r="G978" s="22">
        <f t="shared" si="15"/>
        <v>43069.800000000017</v>
      </c>
      <c r="H978" s="21">
        <v>0</v>
      </c>
      <c r="I978" s="21">
        <v>0</v>
      </c>
    </row>
    <row r="979" spans="1:9" ht="15" x14ac:dyDescent="0.25">
      <c r="A979" s="24" t="s">
        <v>1274</v>
      </c>
      <c r="B979" s="20">
        <v>0</v>
      </c>
      <c r="C979" s="179" t="s">
        <v>4852</v>
      </c>
      <c r="D979" s="25">
        <v>156328.09999999998</v>
      </c>
      <c r="E979" s="25">
        <v>36428.400000000001</v>
      </c>
      <c r="F979" s="21">
        <v>0</v>
      </c>
      <c r="G979" s="22">
        <f t="shared" si="15"/>
        <v>119899.69999999998</v>
      </c>
      <c r="H979" s="21">
        <v>0</v>
      </c>
      <c r="I979" s="21">
        <v>0</v>
      </c>
    </row>
    <row r="980" spans="1:9" ht="15" x14ac:dyDescent="0.25">
      <c r="A980" s="24" t="s">
        <v>1275</v>
      </c>
      <c r="B980" s="20">
        <v>0</v>
      </c>
      <c r="C980" s="179" t="s">
        <v>4852</v>
      </c>
      <c r="D980" s="25">
        <v>83048</v>
      </c>
      <c r="E980" s="25">
        <v>58358.6</v>
      </c>
      <c r="F980" s="21">
        <v>0</v>
      </c>
      <c r="G980" s="22">
        <f t="shared" si="15"/>
        <v>24689.4</v>
      </c>
      <c r="H980" s="21">
        <v>0</v>
      </c>
      <c r="I980" s="21">
        <v>0</v>
      </c>
    </row>
    <row r="981" spans="1:9" ht="15" x14ac:dyDescent="0.25">
      <c r="A981" s="24" t="s">
        <v>1276</v>
      </c>
      <c r="B981" s="20">
        <v>0</v>
      </c>
      <c r="C981" s="179" t="s">
        <v>4852</v>
      </c>
      <c r="D981" s="25">
        <v>208924.80000000002</v>
      </c>
      <c r="E981" s="25">
        <v>97651.9</v>
      </c>
      <c r="F981" s="21">
        <v>0</v>
      </c>
      <c r="G981" s="22">
        <f t="shared" si="15"/>
        <v>111272.90000000002</v>
      </c>
      <c r="H981" s="21">
        <v>0</v>
      </c>
      <c r="I981" s="21">
        <v>0</v>
      </c>
    </row>
    <row r="982" spans="1:9" ht="15" x14ac:dyDescent="0.25">
      <c r="A982" s="24" t="s">
        <v>1277</v>
      </c>
      <c r="B982" s="20">
        <v>0</v>
      </c>
      <c r="C982" s="179" t="s">
        <v>4852</v>
      </c>
      <c r="D982" s="25">
        <v>88997.6</v>
      </c>
      <c r="E982" s="25">
        <v>75853.25</v>
      </c>
      <c r="F982" s="21">
        <v>0</v>
      </c>
      <c r="G982" s="22">
        <f t="shared" si="15"/>
        <v>13144.350000000006</v>
      </c>
      <c r="H982" s="21">
        <v>0</v>
      </c>
      <c r="I982" s="21">
        <v>0</v>
      </c>
    </row>
    <row r="983" spans="1:9" ht="15" x14ac:dyDescent="0.25">
      <c r="A983" s="24" t="s">
        <v>1278</v>
      </c>
      <c r="B983" s="20">
        <v>0</v>
      </c>
      <c r="C983" s="179" t="s">
        <v>4852</v>
      </c>
      <c r="D983" s="25">
        <v>44128</v>
      </c>
      <c r="E983" s="25">
        <v>0</v>
      </c>
      <c r="F983" s="21">
        <v>0</v>
      </c>
      <c r="G983" s="22">
        <f t="shared" si="15"/>
        <v>44128</v>
      </c>
      <c r="H983" s="21">
        <v>0</v>
      </c>
      <c r="I983" s="21">
        <v>0</v>
      </c>
    </row>
    <row r="984" spans="1:9" ht="15" x14ac:dyDescent="0.25">
      <c r="A984" s="24" t="s">
        <v>1279</v>
      </c>
      <c r="B984" s="20">
        <v>0</v>
      </c>
      <c r="C984" s="179" t="s">
        <v>4852</v>
      </c>
      <c r="D984" s="25">
        <v>6294.4</v>
      </c>
      <c r="E984" s="25">
        <v>0</v>
      </c>
      <c r="F984" s="21">
        <v>0</v>
      </c>
      <c r="G984" s="22">
        <f t="shared" si="15"/>
        <v>6294.4</v>
      </c>
      <c r="H984" s="21">
        <v>0</v>
      </c>
      <c r="I984" s="21">
        <v>0</v>
      </c>
    </row>
    <row r="985" spans="1:9" ht="15" x14ac:dyDescent="0.25">
      <c r="A985" s="24" t="s">
        <v>1280</v>
      </c>
      <c r="B985" s="20">
        <v>0</v>
      </c>
      <c r="C985" s="179" t="s">
        <v>4852</v>
      </c>
      <c r="D985" s="25">
        <v>59561.599999999999</v>
      </c>
      <c r="E985" s="25">
        <v>44652.5</v>
      </c>
      <c r="F985" s="21">
        <v>0</v>
      </c>
      <c r="G985" s="22">
        <f t="shared" si="15"/>
        <v>14909.099999999999</v>
      </c>
      <c r="H985" s="21">
        <v>0</v>
      </c>
      <c r="I985" s="21">
        <v>0</v>
      </c>
    </row>
    <row r="986" spans="1:9" ht="15" x14ac:dyDescent="0.25">
      <c r="A986" s="24" t="s">
        <v>1281</v>
      </c>
      <c r="B986" s="20">
        <v>0</v>
      </c>
      <c r="C986" s="179" t="s">
        <v>4852</v>
      </c>
      <c r="D986" s="25">
        <v>73843.8</v>
      </c>
      <c r="E986" s="25">
        <v>45551</v>
      </c>
      <c r="F986" s="21">
        <v>0</v>
      </c>
      <c r="G986" s="22">
        <f t="shared" si="15"/>
        <v>28292.800000000003</v>
      </c>
      <c r="H986" s="21">
        <v>0</v>
      </c>
      <c r="I986" s="21">
        <v>0</v>
      </c>
    </row>
    <row r="987" spans="1:9" ht="15" x14ac:dyDescent="0.25">
      <c r="A987" s="24" t="s">
        <v>1282</v>
      </c>
      <c r="B987" s="20">
        <v>0</v>
      </c>
      <c r="C987" s="179" t="s">
        <v>4852</v>
      </c>
      <c r="D987" s="25">
        <v>54858.400000000009</v>
      </c>
      <c r="E987" s="25">
        <v>23071.100000000002</v>
      </c>
      <c r="F987" s="21">
        <v>0</v>
      </c>
      <c r="G987" s="22">
        <f t="shared" si="15"/>
        <v>31787.300000000007</v>
      </c>
      <c r="H987" s="21">
        <v>0</v>
      </c>
      <c r="I987" s="21">
        <v>0</v>
      </c>
    </row>
    <row r="988" spans="1:9" ht="15" x14ac:dyDescent="0.25">
      <c r="A988" s="24" t="s">
        <v>1283</v>
      </c>
      <c r="B988" s="20">
        <v>0</v>
      </c>
      <c r="C988" s="179" t="s">
        <v>4852</v>
      </c>
      <c r="D988" s="25">
        <v>87046.400000000009</v>
      </c>
      <c r="E988" s="25">
        <v>70048.899999999994</v>
      </c>
      <c r="F988" s="21">
        <v>0</v>
      </c>
      <c r="G988" s="22">
        <f t="shared" si="15"/>
        <v>16997.500000000015</v>
      </c>
      <c r="H988" s="21">
        <v>0</v>
      </c>
      <c r="I988" s="21">
        <v>0</v>
      </c>
    </row>
    <row r="989" spans="1:9" ht="15" x14ac:dyDescent="0.25">
      <c r="A989" s="24" t="s">
        <v>1284</v>
      </c>
      <c r="B989" s="20">
        <v>0</v>
      </c>
      <c r="C989" s="179" t="s">
        <v>4852</v>
      </c>
      <c r="D989" s="25">
        <v>50377.600000000006</v>
      </c>
      <c r="E989" s="25">
        <v>25984.6</v>
      </c>
      <c r="F989" s="21">
        <v>0</v>
      </c>
      <c r="G989" s="22">
        <f t="shared" si="15"/>
        <v>24393.000000000007</v>
      </c>
      <c r="H989" s="21">
        <v>0</v>
      </c>
      <c r="I989" s="21">
        <v>0</v>
      </c>
    </row>
    <row r="990" spans="1:9" ht="15" x14ac:dyDescent="0.25">
      <c r="A990" s="24" t="s">
        <v>1285</v>
      </c>
      <c r="B990" s="20">
        <v>0</v>
      </c>
      <c r="C990" s="179" t="s">
        <v>4852</v>
      </c>
      <c r="D990" s="25">
        <v>53536.000000000007</v>
      </c>
      <c r="E990" s="25">
        <v>7613.2</v>
      </c>
      <c r="F990" s="21">
        <v>0</v>
      </c>
      <c r="G990" s="22">
        <f t="shared" si="15"/>
        <v>45922.80000000001</v>
      </c>
      <c r="H990" s="21">
        <v>0</v>
      </c>
      <c r="I990" s="21">
        <v>0</v>
      </c>
    </row>
    <row r="991" spans="1:9" ht="15" x14ac:dyDescent="0.25">
      <c r="A991" s="24" t="s">
        <v>1286</v>
      </c>
      <c r="B991" s="20">
        <v>0</v>
      </c>
      <c r="C991" s="179" t="s">
        <v>4852</v>
      </c>
      <c r="D991" s="25">
        <v>7324.8</v>
      </c>
      <c r="E991" s="25">
        <v>7161.3</v>
      </c>
      <c r="F991" s="21">
        <v>0</v>
      </c>
      <c r="G991" s="22">
        <f t="shared" si="15"/>
        <v>163.5</v>
      </c>
      <c r="H991" s="21">
        <v>0</v>
      </c>
      <c r="I991" s="21">
        <v>0</v>
      </c>
    </row>
    <row r="992" spans="1:9" ht="15" x14ac:dyDescent="0.25">
      <c r="A992" s="24" t="s">
        <v>1287</v>
      </c>
      <c r="B992" s="20">
        <v>0</v>
      </c>
      <c r="C992" s="179" t="s">
        <v>4852</v>
      </c>
      <c r="D992" s="25">
        <v>8086.4</v>
      </c>
      <c r="E992" s="25">
        <v>0</v>
      </c>
      <c r="F992" s="21">
        <v>0</v>
      </c>
      <c r="G992" s="22">
        <f t="shared" si="15"/>
        <v>8086.4</v>
      </c>
      <c r="H992" s="21">
        <v>0</v>
      </c>
      <c r="I992" s="21">
        <v>0</v>
      </c>
    </row>
    <row r="993" spans="1:9" ht="15" x14ac:dyDescent="0.25">
      <c r="A993" s="24" t="s">
        <v>1288</v>
      </c>
      <c r="B993" s="20">
        <v>0</v>
      </c>
      <c r="C993" s="179" t="s">
        <v>4852</v>
      </c>
      <c r="D993" s="25">
        <v>60009.600000000006</v>
      </c>
      <c r="E993" s="25">
        <v>265.60000000000002</v>
      </c>
      <c r="F993" s="21">
        <v>0</v>
      </c>
      <c r="G993" s="22">
        <f t="shared" si="15"/>
        <v>59744.000000000007</v>
      </c>
      <c r="H993" s="21">
        <v>0</v>
      </c>
      <c r="I993" s="21">
        <v>0</v>
      </c>
    </row>
    <row r="994" spans="1:9" ht="15" x14ac:dyDescent="0.25">
      <c r="A994" s="24" t="s">
        <v>1289</v>
      </c>
      <c r="B994" s="20">
        <v>0</v>
      </c>
      <c r="C994" s="179" t="s">
        <v>4852</v>
      </c>
      <c r="D994" s="25">
        <v>39401.599999999999</v>
      </c>
      <c r="E994" s="25">
        <v>19096.8</v>
      </c>
      <c r="F994" s="21">
        <v>0</v>
      </c>
      <c r="G994" s="22">
        <f t="shared" si="15"/>
        <v>20304.8</v>
      </c>
      <c r="H994" s="21">
        <v>0</v>
      </c>
      <c r="I994" s="21">
        <v>0</v>
      </c>
    </row>
    <row r="995" spans="1:9" ht="15" x14ac:dyDescent="0.25">
      <c r="A995" s="24" t="s">
        <v>1290</v>
      </c>
      <c r="B995" s="20">
        <v>0</v>
      </c>
      <c r="C995" s="179" t="s">
        <v>4852</v>
      </c>
      <c r="D995" s="25">
        <v>40969.599999999999</v>
      </c>
      <c r="E995" s="25">
        <v>400.6</v>
      </c>
      <c r="F995" s="21">
        <v>0</v>
      </c>
      <c r="G995" s="22">
        <f t="shared" si="15"/>
        <v>40569</v>
      </c>
      <c r="H995" s="21">
        <v>0</v>
      </c>
      <c r="I995" s="21">
        <v>0</v>
      </c>
    </row>
    <row r="996" spans="1:9" ht="15" x14ac:dyDescent="0.25">
      <c r="A996" s="24" t="s">
        <v>1291</v>
      </c>
      <c r="B996" s="20">
        <v>0</v>
      </c>
      <c r="C996" s="179" t="s">
        <v>4852</v>
      </c>
      <c r="D996" s="25">
        <v>83512</v>
      </c>
      <c r="E996" s="25">
        <v>37966.799999999996</v>
      </c>
      <c r="F996" s="21">
        <v>0</v>
      </c>
      <c r="G996" s="22">
        <f t="shared" si="15"/>
        <v>45545.200000000004</v>
      </c>
      <c r="H996" s="21">
        <v>0</v>
      </c>
      <c r="I996" s="21">
        <v>0</v>
      </c>
    </row>
    <row r="997" spans="1:9" ht="15" x14ac:dyDescent="0.25">
      <c r="A997" s="24" t="s">
        <v>1292</v>
      </c>
      <c r="B997" s="20">
        <v>0</v>
      </c>
      <c r="C997" s="179" t="s">
        <v>4852</v>
      </c>
      <c r="D997" s="25">
        <v>62608</v>
      </c>
      <c r="E997" s="25">
        <v>6100.5</v>
      </c>
      <c r="F997" s="21">
        <v>0</v>
      </c>
      <c r="G997" s="22">
        <f t="shared" si="15"/>
        <v>56507.5</v>
      </c>
      <c r="H997" s="21">
        <v>0</v>
      </c>
      <c r="I997" s="21">
        <v>0</v>
      </c>
    </row>
    <row r="998" spans="1:9" ht="15" x14ac:dyDescent="0.25">
      <c r="A998" s="24" t="s">
        <v>1293</v>
      </c>
      <c r="B998" s="20">
        <v>0</v>
      </c>
      <c r="C998" s="179" t="s">
        <v>4852</v>
      </c>
      <c r="D998" s="25">
        <v>355034.87999999989</v>
      </c>
      <c r="E998" s="25">
        <v>277128.99999999994</v>
      </c>
      <c r="F998" s="21">
        <v>0</v>
      </c>
      <c r="G998" s="22">
        <f t="shared" si="15"/>
        <v>77905.879999999946</v>
      </c>
      <c r="H998" s="21">
        <v>0</v>
      </c>
      <c r="I998" s="21">
        <v>0</v>
      </c>
    </row>
    <row r="999" spans="1:9" ht="15" x14ac:dyDescent="0.25">
      <c r="A999" s="24" t="s">
        <v>1294</v>
      </c>
      <c r="B999" s="20">
        <v>0</v>
      </c>
      <c r="C999" s="179" t="s">
        <v>4852</v>
      </c>
      <c r="D999" s="25">
        <v>96364.800000000003</v>
      </c>
      <c r="E999" s="25">
        <v>8168.7</v>
      </c>
      <c r="F999" s="21">
        <v>0</v>
      </c>
      <c r="G999" s="22">
        <f t="shared" si="15"/>
        <v>88196.1</v>
      </c>
      <c r="H999" s="21">
        <v>0</v>
      </c>
      <c r="I999" s="21">
        <v>0</v>
      </c>
    </row>
    <row r="1000" spans="1:9" ht="15" x14ac:dyDescent="0.25">
      <c r="A1000" s="24" t="s">
        <v>1295</v>
      </c>
      <c r="B1000" s="20">
        <v>0</v>
      </c>
      <c r="C1000" s="179" t="s">
        <v>4852</v>
      </c>
      <c r="D1000" s="25">
        <v>400529</v>
      </c>
      <c r="E1000" s="25">
        <v>296716.5</v>
      </c>
      <c r="F1000" s="21">
        <v>0</v>
      </c>
      <c r="G1000" s="22">
        <f t="shared" si="15"/>
        <v>103812.5</v>
      </c>
      <c r="H1000" s="21">
        <v>0</v>
      </c>
      <c r="I1000" s="21">
        <v>0</v>
      </c>
    </row>
    <row r="1001" spans="1:9" ht="15" x14ac:dyDescent="0.25">
      <c r="A1001" s="24" t="s">
        <v>1296</v>
      </c>
      <c r="B1001" s="20">
        <v>0</v>
      </c>
      <c r="C1001" s="179" t="s">
        <v>4852</v>
      </c>
      <c r="D1001" s="25">
        <v>153932.79999999999</v>
      </c>
      <c r="E1001" s="25">
        <v>123200.19999999998</v>
      </c>
      <c r="F1001" s="21">
        <v>0</v>
      </c>
      <c r="G1001" s="22">
        <f t="shared" si="15"/>
        <v>30732.600000000006</v>
      </c>
      <c r="H1001" s="21">
        <v>0</v>
      </c>
      <c r="I1001" s="21">
        <v>0</v>
      </c>
    </row>
    <row r="1002" spans="1:9" ht="15" x14ac:dyDescent="0.25">
      <c r="A1002" s="24" t="s">
        <v>1297</v>
      </c>
      <c r="B1002" s="20">
        <v>0</v>
      </c>
      <c r="C1002" s="179" t="s">
        <v>4852</v>
      </c>
      <c r="D1002" s="25">
        <v>11672.5</v>
      </c>
      <c r="E1002" s="25">
        <v>0</v>
      </c>
      <c r="F1002" s="21">
        <v>0</v>
      </c>
      <c r="G1002" s="22">
        <f t="shared" si="15"/>
        <v>11672.5</v>
      </c>
      <c r="H1002" s="21">
        <v>0</v>
      </c>
      <c r="I1002" s="21">
        <v>0</v>
      </c>
    </row>
    <row r="1003" spans="1:9" ht="15" x14ac:dyDescent="0.25">
      <c r="A1003" s="24" t="s">
        <v>1298</v>
      </c>
      <c r="B1003" s="20">
        <v>0</v>
      </c>
      <c r="C1003" s="179" t="s">
        <v>4852</v>
      </c>
      <c r="D1003" s="25">
        <v>835128.45000000007</v>
      </c>
      <c r="E1003" s="25">
        <v>393272</v>
      </c>
      <c r="F1003" s="21">
        <v>0</v>
      </c>
      <c r="G1003" s="22">
        <f t="shared" si="15"/>
        <v>441856.45000000007</v>
      </c>
      <c r="H1003" s="21">
        <v>0</v>
      </c>
      <c r="I1003" s="21">
        <v>0</v>
      </c>
    </row>
    <row r="1004" spans="1:9" ht="15" x14ac:dyDescent="0.25">
      <c r="A1004" s="24" t="s">
        <v>1299</v>
      </c>
      <c r="B1004" s="20">
        <v>0</v>
      </c>
      <c r="C1004" s="179" t="s">
        <v>4852</v>
      </c>
      <c r="D1004" s="25">
        <v>12611.2</v>
      </c>
      <c r="E1004" s="25">
        <v>0</v>
      </c>
      <c r="F1004" s="21">
        <v>0</v>
      </c>
      <c r="G1004" s="22">
        <f t="shared" si="15"/>
        <v>12611.2</v>
      </c>
      <c r="H1004" s="21">
        <v>0</v>
      </c>
      <c r="I1004" s="21">
        <v>0</v>
      </c>
    </row>
    <row r="1005" spans="1:9" ht="15" x14ac:dyDescent="0.25">
      <c r="A1005" s="24" t="s">
        <v>1300</v>
      </c>
      <c r="B1005" s="20">
        <v>0</v>
      </c>
      <c r="C1005" s="179" t="s">
        <v>4852</v>
      </c>
      <c r="D1005" s="25">
        <v>48182.400000000001</v>
      </c>
      <c r="E1005" s="25">
        <v>25575</v>
      </c>
      <c r="F1005" s="21">
        <v>0</v>
      </c>
      <c r="G1005" s="22">
        <f t="shared" si="15"/>
        <v>22607.4</v>
      </c>
      <c r="H1005" s="21">
        <v>0</v>
      </c>
      <c r="I1005" s="21">
        <v>0</v>
      </c>
    </row>
    <row r="1006" spans="1:9" ht="15" x14ac:dyDescent="0.25">
      <c r="A1006" s="24" t="s">
        <v>1301</v>
      </c>
      <c r="B1006" s="20">
        <v>0</v>
      </c>
      <c r="C1006" s="179" t="s">
        <v>4852</v>
      </c>
      <c r="D1006" s="25">
        <v>89913.600000000006</v>
      </c>
      <c r="E1006" s="25">
        <v>19814.100000000002</v>
      </c>
      <c r="F1006" s="21">
        <v>0</v>
      </c>
      <c r="G1006" s="22">
        <f t="shared" si="15"/>
        <v>70099.5</v>
      </c>
      <c r="H1006" s="21">
        <v>0</v>
      </c>
      <c r="I1006" s="21">
        <v>0</v>
      </c>
    </row>
    <row r="1007" spans="1:9" ht="15" x14ac:dyDescent="0.25">
      <c r="A1007" s="24" t="s">
        <v>1302</v>
      </c>
      <c r="B1007" s="20">
        <v>0</v>
      </c>
      <c r="C1007" s="179" t="s">
        <v>4852</v>
      </c>
      <c r="D1007" s="25">
        <v>194102.72</v>
      </c>
      <c r="E1007" s="25">
        <v>55040.67</v>
      </c>
      <c r="F1007" s="21">
        <v>0</v>
      </c>
      <c r="G1007" s="22">
        <f t="shared" si="15"/>
        <v>139062.04999999999</v>
      </c>
      <c r="H1007" s="21">
        <v>0</v>
      </c>
      <c r="I1007" s="21">
        <v>0</v>
      </c>
    </row>
    <row r="1008" spans="1:9" ht="15" x14ac:dyDescent="0.25">
      <c r="A1008" s="24" t="s">
        <v>1303</v>
      </c>
      <c r="B1008" s="20">
        <v>0</v>
      </c>
      <c r="C1008" s="179" t="s">
        <v>4852</v>
      </c>
      <c r="D1008" s="25">
        <v>35436.799999999996</v>
      </c>
      <c r="E1008" s="25">
        <v>0</v>
      </c>
      <c r="F1008" s="21">
        <v>0</v>
      </c>
      <c r="G1008" s="22">
        <f t="shared" si="15"/>
        <v>35436.799999999996</v>
      </c>
      <c r="H1008" s="21">
        <v>0</v>
      </c>
      <c r="I1008" s="21">
        <v>0</v>
      </c>
    </row>
    <row r="1009" spans="1:9" ht="15" x14ac:dyDescent="0.25">
      <c r="A1009" s="24" t="s">
        <v>1304</v>
      </c>
      <c r="B1009" s="20">
        <v>0</v>
      </c>
      <c r="C1009" s="179" t="s">
        <v>4852</v>
      </c>
      <c r="D1009" s="25">
        <v>94218.200000000026</v>
      </c>
      <c r="E1009" s="25">
        <v>56498.950000000004</v>
      </c>
      <c r="F1009" s="21">
        <v>0</v>
      </c>
      <c r="G1009" s="22">
        <f t="shared" si="15"/>
        <v>37719.250000000022</v>
      </c>
      <c r="H1009" s="21">
        <v>0</v>
      </c>
      <c r="I1009" s="21">
        <v>0</v>
      </c>
    </row>
    <row r="1010" spans="1:9" ht="15" x14ac:dyDescent="0.25">
      <c r="A1010" s="24" t="s">
        <v>1305</v>
      </c>
      <c r="B1010" s="20">
        <v>0</v>
      </c>
      <c r="C1010" s="179" t="s">
        <v>4852</v>
      </c>
      <c r="D1010" s="25">
        <v>179579.19999999995</v>
      </c>
      <c r="E1010" s="25">
        <v>63634.7</v>
      </c>
      <c r="F1010" s="21">
        <v>0</v>
      </c>
      <c r="G1010" s="22">
        <f t="shared" si="15"/>
        <v>115944.49999999996</v>
      </c>
      <c r="H1010" s="21">
        <v>0</v>
      </c>
      <c r="I1010" s="21">
        <v>0</v>
      </c>
    </row>
    <row r="1011" spans="1:9" ht="15" x14ac:dyDescent="0.25">
      <c r="A1011" s="24" t="s">
        <v>1306</v>
      </c>
      <c r="B1011" s="20">
        <v>0</v>
      </c>
      <c r="C1011" s="179" t="s">
        <v>4852</v>
      </c>
      <c r="D1011" s="25">
        <v>31875.199999999997</v>
      </c>
      <c r="E1011" s="25">
        <v>14470.4</v>
      </c>
      <c r="F1011" s="21">
        <v>0</v>
      </c>
      <c r="G1011" s="22">
        <f t="shared" si="15"/>
        <v>17404.799999999996</v>
      </c>
      <c r="H1011" s="21">
        <v>0</v>
      </c>
      <c r="I1011" s="21">
        <v>0</v>
      </c>
    </row>
    <row r="1012" spans="1:9" ht="15" x14ac:dyDescent="0.25">
      <c r="A1012" s="24" t="s">
        <v>1307</v>
      </c>
      <c r="B1012" s="20">
        <v>0</v>
      </c>
      <c r="C1012" s="179" t="s">
        <v>4852</v>
      </c>
      <c r="D1012" s="25">
        <v>12028.8</v>
      </c>
      <c r="E1012" s="25">
        <v>0</v>
      </c>
      <c r="F1012" s="21">
        <v>0</v>
      </c>
      <c r="G1012" s="22">
        <f t="shared" si="15"/>
        <v>12028.8</v>
      </c>
      <c r="H1012" s="21">
        <v>0</v>
      </c>
      <c r="I1012" s="21">
        <v>0</v>
      </c>
    </row>
    <row r="1013" spans="1:9" ht="15" x14ac:dyDescent="0.25">
      <c r="A1013" s="24" t="s">
        <v>1308</v>
      </c>
      <c r="B1013" s="20">
        <v>0</v>
      </c>
      <c r="C1013" s="179" t="s">
        <v>4852</v>
      </c>
      <c r="D1013" s="25">
        <v>14627.2</v>
      </c>
      <c r="E1013" s="25">
        <v>0</v>
      </c>
      <c r="F1013" s="21">
        <v>0</v>
      </c>
      <c r="G1013" s="22">
        <f t="shared" si="15"/>
        <v>14627.2</v>
      </c>
      <c r="H1013" s="21">
        <v>0</v>
      </c>
      <c r="I1013" s="21">
        <v>0</v>
      </c>
    </row>
    <row r="1014" spans="1:9" ht="15" x14ac:dyDescent="0.25">
      <c r="A1014" s="24" t="s">
        <v>1309</v>
      </c>
      <c r="B1014" s="20">
        <v>0</v>
      </c>
      <c r="C1014" s="179" t="s">
        <v>4852</v>
      </c>
      <c r="D1014" s="25">
        <v>466681.60000000003</v>
      </c>
      <c r="E1014" s="25">
        <v>411131.9</v>
      </c>
      <c r="F1014" s="21">
        <v>0</v>
      </c>
      <c r="G1014" s="22">
        <f t="shared" si="15"/>
        <v>55549.700000000012</v>
      </c>
      <c r="H1014" s="21">
        <v>0</v>
      </c>
      <c r="I1014" s="21">
        <v>0</v>
      </c>
    </row>
    <row r="1015" spans="1:9" ht="15" x14ac:dyDescent="0.25">
      <c r="A1015" s="24" t="s">
        <v>1310</v>
      </c>
      <c r="B1015" s="20">
        <v>0</v>
      </c>
      <c r="C1015" s="179" t="s">
        <v>4852</v>
      </c>
      <c r="D1015" s="25">
        <v>94841.600000000006</v>
      </c>
      <c r="E1015" s="25">
        <v>73486.3</v>
      </c>
      <c r="F1015" s="21">
        <v>0</v>
      </c>
      <c r="G1015" s="22">
        <f t="shared" si="15"/>
        <v>21355.300000000003</v>
      </c>
      <c r="H1015" s="21">
        <v>0</v>
      </c>
      <c r="I1015" s="21">
        <v>0</v>
      </c>
    </row>
    <row r="1016" spans="1:9" ht="15" x14ac:dyDescent="0.25">
      <c r="A1016" s="24" t="s">
        <v>1311</v>
      </c>
      <c r="B1016" s="20">
        <v>0</v>
      </c>
      <c r="C1016" s="179" t="s">
        <v>4852</v>
      </c>
      <c r="D1016" s="25">
        <v>8064</v>
      </c>
      <c r="E1016" s="25">
        <v>0</v>
      </c>
      <c r="F1016" s="21">
        <v>0</v>
      </c>
      <c r="G1016" s="22">
        <f t="shared" si="15"/>
        <v>8064</v>
      </c>
      <c r="H1016" s="21">
        <v>0</v>
      </c>
      <c r="I1016" s="21">
        <v>0</v>
      </c>
    </row>
    <row r="1017" spans="1:9" ht="15" x14ac:dyDescent="0.25">
      <c r="A1017" s="24" t="s">
        <v>1312</v>
      </c>
      <c r="B1017" s="20">
        <v>0</v>
      </c>
      <c r="C1017" s="179" t="s">
        <v>4852</v>
      </c>
      <c r="D1017" s="25">
        <v>30195.200000000001</v>
      </c>
      <c r="E1017" s="25">
        <v>12292</v>
      </c>
      <c r="F1017" s="21">
        <v>0</v>
      </c>
      <c r="G1017" s="22">
        <f t="shared" si="15"/>
        <v>17903.2</v>
      </c>
      <c r="H1017" s="21">
        <v>0</v>
      </c>
      <c r="I1017" s="21">
        <v>0</v>
      </c>
    </row>
    <row r="1018" spans="1:9" ht="15" x14ac:dyDescent="0.25">
      <c r="A1018" s="24" t="s">
        <v>1313</v>
      </c>
      <c r="B1018" s="20">
        <v>0</v>
      </c>
      <c r="C1018" s="179" t="s">
        <v>4852</v>
      </c>
      <c r="D1018" s="25">
        <v>125782.72</v>
      </c>
      <c r="E1018" s="25">
        <v>52535.19</v>
      </c>
      <c r="F1018" s="21">
        <v>0</v>
      </c>
      <c r="G1018" s="22">
        <f t="shared" si="15"/>
        <v>73247.53</v>
      </c>
      <c r="H1018" s="21">
        <v>0</v>
      </c>
      <c r="I1018" s="21">
        <v>0</v>
      </c>
    </row>
    <row r="1019" spans="1:9" ht="15" x14ac:dyDescent="0.25">
      <c r="A1019" s="24" t="s">
        <v>1314</v>
      </c>
      <c r="B1019" s="20">
        <v>0</v>
      </c>
      <c r="C1019" s="179" t="s">
        <v>4852</v>
      </c>
      <c r="D1019" s="25">
        <v>49078.400000000001</v>
      </c>
      <c r="E1019" s="25">
        <v>28208.6</v>
      </c>
      <c r="F1019" s="21">
        <v>0</v>
      </c>
      <c r="G1019" s="22">
        <f t="shared" si="15"/>
        <v>20869.800000000003</v>
      </c>
      <c r="H1019" s="21">
        <v>0</v>
      </c>
      <c r="I1019" s="21">
        <v>0</v>
      </c>
    </row>
    <row r="1020" spans="1:9" ht="15" x14ac:dyDescent="0.25">
      <c r="A1020" s="24" t="s">
        <v>1315</v>
      </c>
      <c r="B1020" s="20">
        <v>0</v>
      </c>
      <c r="C1020" s="179" t="s">
        <v>4852</v>
      </c>
      <c r="D1020" s="25">
        <v>75600</v>
      </c>
      <c r="E1020" s="25">
        <v>45847.199999999997</v>
      </c>
      <c r="F1020" s="21">
        <v>0</v>
      </c>
      <c r="G1020" s="22">
        <f t="shared" si="15"/>
        <v>29752.800000000003</v>
      </c>
      <c r="H1020" s="21">
        <v>0</v>
      </c>
      <c r="I1020" s="21">
        <v>0</v>
      </c>
    </row>
    <row r="1021" spans="1:9" ht="15" x14ac:dyDescent="0.25">
      <c r="A1021" s="24" t="s">
        <v>1316</v>
      </c>
      <c r="B1021" s="20">
        <v>0</v>
      </c>
      <c r="C1021" s="179" t="s">
        <v>4852</v>
      </c>
      <c r="D1021" s="25">
        <v>968420.84999999986</v>
      </c>
      <c r="E1021" s="25">
        <v>791989.62999999989</v>
      </c>
      <c r="F1021" s="21">
        <v>0</v>
      </c>
      <c r="G1021" s="22">
        <f t="shared" si="15"/>
        <v>176431.21999999997</v>
      </c>
      <c r="H1021" s="21">
        <v>0</v>
      </c>
      <c r="I1021" s="21">
        <v>0</v>
      </c>
    </row>
    <row r="1022" spans="1:9" ht="15" x14ac:dyDescent="0.25">
      <c r="A1022" s="24" t="s">
        <v>1317</v>
      </c>
      <c r="B1022" s="20">
        <v>0</v>
      </c>
      <c r="C1022" s="179" t="s">
        <v>4852</v>
      </c>
      <c r="D1022" s="25">
        <v>852313.00000000012</v>
      </c>
      <c r="E1022" s="25">
        <v>721167.60000000033</v>
      </c>
      <c r="F1022" s="21">
        <v>0</v>
      </c>
      <c r="G1022" s="22">
        <f t="shared" si="15"/>
        <v>131145.39999999979</v>
      </c>
      <c r="H1022" s="21">
        <v>0</v>
      </c>
      <c r="I1022" s="21">
        <v>0</v>
      </c>
    </row>
    <row r="1023" spans="1:9" ht="15" x14ac:dyDescent="0.25">
      <c r="A1023" s="24" t="s">
        <v>1318</v>
      </c>
      <c r="B1023" s="20">
        <v>0</v>
      </c>
      <c r="C1023" s="179" t="s">
        <v>4852</v>
      </c>
      <c r="D1023" s="25">
        <v>714649.59999999998</v>
      </c>
      <c r="E1023" s="25">
        <v>559223.09999999986</v>
      </c>
      <c r="F1023" s="21">
        <v>0</v>
      </c>
      <c r="G1023" s="22">
        <f t="shared" si="15"/>
        <v>155426.50000000012</v>
      </c>
      <c r="H1023" s="21">
        <v>0</v>
      </c>
      <c r="I1023" s="21">
        <v>0</v>
      </c>
    </row>
    <row r="1024" spans="1:9" ht="15" x14ac:dyDescent="0.25">
      <c r="A1024" s="24" t="s">
        <v>1319</v>
      </c>
      <c r="B1024" s="20">
        <v>0</v>
      </c>
      <c r="C1024" s="179" t="s">
        <v>4852</v>
      </c>
      <c r="D1024" s="25">
        <v>467631.44</v>
      </c>
      <c r="E1024" s="25">
        <v>254207.14000000004</v>
      </c>
      <c r="F1024" s="21">
        <v>0</v>
      </c>
      <c r="G1024" s="22">
        <f t="shared" si="15"/>
        <v>213424.29999999996</v>
      </c>
      <c r="H1024" s="21">
        <v>0</v>
      </c>
      <c r="I1024" s="21">
        <v>0</v>
      </c>
    </row>
    <row r="1025" spans="1:9" ht="15" x14ac:dyDescent="0.25">
      <c r="A1025" s="24" t="s">
        <v>1320</v>
      </c>
      <c r="B1025" s="20">
        <v>0</v>
      </c>
      <c r="C1025" s="179" t="s">
        <v>4852</v>
      </c>
      <c r="D1025" s="25">
        <v>204915.20000000001</v>
      </c>
      <c r="E1025" s="25">
        <v>146882.70000000004</v>
      </c>
      <c r="F1025" s="21">
        <v>0</v>
      </c>
      <c r="G1025" s="22">
        <f t="shared" si="15"/>
        <v>58032.499999999971</v>
      </c>
      <c r="H1025" s="21">
        <v>0</v>
      </c>
      <c r="I1025" s="21">
        <v>0</v>
      </c>
    </row>
    <row r="1026" spans="1:9" ht="15" x14ac:dyDescent="0.25">
      <c r="A1026" s="24" t="s">
        <v>1321</v>
      </c>
      <c r="B1026" s="20">
        <v>0</v>
      </c>
      <c r="C1026" s="179" t="s">
        <v>4852</v>
      </c>
      <c r="D1026" s="25">
        <v>1459227.8400000005</v>
      </c>
      <c r="E1026" s="25">
        <v>1216962.6800000004</v>
      </c>
      <c r="F1026" s="21">
        <v>0</v>
      </c>
      <c r="G1026" s="22">
        <f t="shared" si="15"/>
        <v>242265.16000000015</v>
      </c>
      <c r="H1026" s="21">
        <v>0</v>
      </c>
      <c r="I1026" s="21">
        <v>0</v>
      </c>
    </row>
    <row r="1027" spans="1:9" ht="15" x14ac:dyDescent="0.25">
      <c r="A1027" s="24" t="s">
        <v>1322</v>
      </c>
      <c r="B1027" s="20">
        <v>0</v>
      </c>
      <c r="C1027" s="179" t="s">
        <v>4852</v>
      </c>
      <c r="D1027" s="25">
        <v>383084.79999999999</v>
      </c>
      <c r="E1027" s="25">
        <v>287376.39999999997</v>
      </c>
      <c r="F1027" s="21">
        <v>0</v>
      </c>
      <c r="G1027" s="22">
        <f t="shared" si="15"/>
        <v>95708.400000000023</v>
      </c>
      <c r="H1027" s="21">
        <v>0</v>
      </c>
      <c r="I1027" s="21">
        <v>0</v>
      </c>
    </row>
    <row r="1028" spans="1:9" ht="15" x14ac:dyDescent="0.25">
      <c r="A1028" s="24" t="s">
        <v>1323</v>
      </c>
      <c r="B1028" s="20">
        <v>0</v>
      </c>
      <c r="C1028" s="179" t="s">
        <v>4852</v>
      </c>
      <c r="D1028" s="25">
        <v>224044.79999999999</v>
      </c>
      <c r="E1028" s="25">
        <v>198223.8</v>
      </c>
      <c r="F1028" s="21">
        <v>0</v>
      </c>
      <c r="G1028" s="22">
        <f t="shared" si="15"/>
        <v>25821</v>
      </c>
      <c r="H1028" s="21">
        <v>0</v>
      </c>
      <c r="I1028" s="21">
        <v>0</v>
      </c>
    </row>
    <row r="1029" spans="1:9" ht="15" x14ac:dyDescent="0.25">
      <c r="A1029" s="24" t="s">
        <v>1324</v>
      </c>
      <c r="B1029" s="20">
        <v>0</v>
      </c>
      <c r="C1029" s="179" t="s">
        <v>4852</v>
      </c>
      <c r="D1029" s="25">
        <v>165961.59999999998</v>
      </c>
      <c r="E1029" s="25">
        <v>137404.5</v>
      </c>
      <c r="F1029" s="21">
        <v>0</v>
      </c>
      <c r="G1029" s="22">
        <f t="shared" si="15"/>
        <v>28557.099999999977</v>
      </c>
      <c r="H1029" s="21">
        <v>0</v>
      </c>
      <c r="I1029" s="21">
        <v>0</v>
      </c>
    </row>
    <row r="1030" spans="1:9" ht="15" x14ac:dyDescent="0.25">
      <c r="A1030" s="24" t="s">
        <v>1325</v>
      </c>
      <c r="B1030" s="20">
        <v>0</v>
      </c>
      <c r="C1030" s="179" t="s">
        <v>4852</v>
      </c>
      <c r="D1030" s="25">
        <v>1196850.8</v>
      </c>
      <c r="E1030" s="25">
        <v>1039732.2500000002</v>
      </c>
      <c r="F1030" s="21">
        <v>0</v>
      </c>
      <c r="G1030" s="22">
        <f t="shared" ref="G1030:G1091" si="16">D1030-E1030</f>
        <v>157118.54999999981</v>
      </c>
      <c r="H1030" s="21">
        <v>0</v>
      </c>
      <c r="I1030" s="21">
        <v>0</v>
      </c>
    </row>
    <row r="1031" spans="1:9" ht="15" x14ac:dyDescent="0.25">
      <c r="A1031" s="24" t="s">
        <v>1326</v>
      </c>
      <c r="B1031" s="20">
        <v>0</v>
      </c>
      <c r="C1031" s="179" t="s">
        <v>4852</v>
      </c>
      <c r="D1031" s="25">
        <v>1190647.8699999999</v>
      </c>
      <c r="E1031" s="25">
        <v>1014988.97</v>
      </c>
      <c r="F1031" s="21">
        <v>0</v>
      </c>
      <c r="G1031" s="22">
        <f t="shared" si="16"/>
        <v>175658.89999999991</v>
      </c>
      <c r="H1031" s="21">
        <v>0</v>
      </c>
      <c r="I1031" s="21">
        <v>0</v>
      </c>
    </row>
    <row r="1032" spans="1:9" ht="15" x14ac:dyDescent="0.25">
      <c r="A1032" s="24" t="s">
        <v>1327</v>
      </c>
      <c r="B1032" s="20">
        <v>0</v>
      </c>
      <c r="C1032" s="179" t="s">
        <v>4852</v>
      </c>
      <c r="D1032" s="25">
        <v>62631.44</v>
      </c>
      <c r="E1032" s="25">
        <v>32677.180000000004</v>
      </c>
      <c r="F1032" s="21">
        <v>0</v>
      </c>
      <c r="G1032" s="22">
        <f t="shared" si="16"/>
        <v>29954.26</v>
      </c>
      <c r="H1032" s="21">
        <v>0</v>
      </c>
      <c r="I1032" s="21">
        <v>0</v>
      </c>
    </row>
    <row r="1033" spans="1:9" ht="15" x14ac:dyDescent="0.25">
      <c r="A1033" s="24" t="s">
        <v>1328</v>
      </c>
      <c r="B1033" s="20">
        <v>0</v>
      </c>
      <c r="C1033" s="179" t="s">
        <v>4852</v>
      </c>
      <c r="D1033" s="25">
        <v>298296</v>
      </c>
      <c r="E1033" s="25">
        <v>204018.90000000002</v>
      </c>
      <c r="F1033" s="21">
        <v>0</v>
      </c>
      <c r="G1033" s="22">
        <f t="shared" si="16"/>
        <v>94277.099999999977</v>
      </c>
      <c r="H1033" s="21">
        <v>0</v>
      </c>
      <c r="I1033" s="21">
        <v>0</v>
      </c>
    </row>
    <row r="1034" spans="1:9" ht="15" x14ac:dyDescent="0.25">
      <c r="A1034" s="24" t="s">
        <v>1329</v>
      </c>
      <c r="B1034" s="20">
        <v>0</v>
      </c>
      <c r="C1034" s="179" t="s">
        <v>4852</v>
      </c>
      <c r="D1034" s="25">
        <v>1220731.1999999993</v>
      </c>
      <c r="E1034" s="25">
        <v>1051878.2499999998</v>
      </c>
      <c r="F1034" s="21">
        <v>0</v>
      </c>
      <c r="G1034" s="22">
        <f t="shared" si="16"/>
        <v>168852.94999999949</v>
      </c>
      <c r="H1034" s="21">
        <v>0</v>
      </c>
      <c r="I1034" s="21">
        <v>0</v>
      </c>
    </row>
    <row r="1035" spans="1:9" ht="15" x14ac:dyDescent="0.25">
      <c r="A1035" s="24" t="s">
        <v>1330</v>
      </c>
      <c r="B1035" s="20">
        <v>0</v>
      </c>
      <c r="C1035" s="179" t="s">
        <v>4852</v>
      </c>
      <c r="D1035" s="25">
        <v>73785.600000000006</v>
      </c>
      <c r="E1035" s="25">
        <v>43338.5</v>
      </c>
      <c r="F1035" s="21">
        <v>0</v>
      </c>
      <c r="G1035" s="22">
        <f t="shared" si="16"/>
        <v>30447.100000000006</v>
      </c>
      <c r="H1035" s="21">
        <v>0</v>
      </c>
      <c r="I1035" s="21">
        <v>0</v>
      </c>
    </row>
    <row r="1036" spans="1:9" ht="15" x14ac:dyDescent="0.25">
      <c r="A1036" s="24" t="s">
        <v>1331</v>
      </c>
      <c r="B1036" s="20">
        <v>0</v>
      </c>
      <c r="C1036" s="179" t="s">
        <v>4852</v>
      </c>
      <c r="D1036" s="25">
        <v>6832</v>
      </c>
      <c r="E1036" s="25">
        <v>6679.5</v>
      </c>
      <c r="F1036" s="21">
        <v>0</v>
      </c>
      <c r="G1036" s="22">
        <f t="shared" si="16"/>
        <v>152.5</v>
      </c>
      <c r="H1036" s="21">
        <v>0</v>
      </c>
      <c r="I1036" s="21">
        <v>0</v>
      </c>
    </row>
    <row r="1037" spans="1:9" ht="15" x14ac:dyDescent="0.25">
      <c r="A1037" s="24" t="s">
        <v>1332</v>
      </c>
      <c r="B1037" s="20">
        <v>0</v>
      </c>
      <c r="C1037" s="179" t="s">
        <v>4852</v>
      </c>
      <c r="D1037" s="25">
        <v>91548.800000000003</v>
      </c>
      <c r="E1037" s="25">
        <v>42695.999999999993</v>
      </c>
      <c r="F1037" s="21">
        <v>0</v>
      </c>
      <c r="G1037" s="22">
        <f t="shared" si="16"/>
        <v>48852.80000000001</v>
      </c>
      <c r="H1037" s="21">
        <v>0</v>
      </c>
      <c r="I1037" s="21">
        <v>0</v>
      </c>
    </row>
    <row r="1038" spans="1:9" ht="15" x14ac:dyDescent="0.25">
      <c r="A1038" s="24" t="s">
        <v>1333</v>
      </c>
      <c r="B1038" s="20">
        <v>0</v>
      </c>
      <c r="C1038" s="179" t="s">
        <v>4852</v>
      </c>
      <c r="D1038" s="25">
        <v>50915.199999999997</v>
      </c>
      <c r="E1038" s="25">
        <v>48204.6</v>
      </c>
      <c r="F1038" s="21">
        <v>0</v>
      </c>
      <c r="G1038" s="22">
        <f t="shared" si="16"/>
        <v>2710.5999999999985</v>
      </c>
      <c r="H1038" s="21">
        <v>0</v>
      </c>
      <c r="I1038" s="21">
        <v>0</v>
      </c>
    </row>
    <row r="1039" spans="1:9" ht="15" x14ac:dyDescent="0.25">
      <c r="A1039" s="24" t="s">
        <v>1334</v>
      </c>
      <c r="B1039" s="20">
        <v>0</v>
      </c>
      <c r="C1039" s="179" t="s">
        <v>4852</v>
      </c>
      <c r="D1039" s="25">
        <v>83082.22</v>
      </c>
      <c r="E1039" s="25">
        <v>53360.83</v>
      </c>
      <c r="F1039" s="21">
        <v>0</v>
      </c>
      <c r="G1039" s="22">
        <f t="shared" si="16"/>
        <v>29721.39</v>
      </c>
      <c r="H1039" s="21">
        <v>0</v>
      </c>
      <c r="I1039" s="21">
        <v>0</v>
      </c>
    </row>
    <row r="1040" spans="1:9" ht="15" x14ac:dyDescent="0.25">
      <c r="A1040" s="24" t="s">
        <v>1335</v>
      </c>
      <c r="B1040" s="20">
        <v>0</v>
      </c>
      <c r="C1040" s="179" t="s">
        <v>4852</v>
      </c>
      <c r="D1040" s="25">
        <v>1086092.3</v>
      </c>
      <c r="E1040" s="25">
        <v>941524.8</v>
      </c>
      <c r="F1040" s="21">
        <v>0</v>
      </c>
      <c r="G1040" s="22">
        <f t="shared" si="16"/>
        <v>144567.5</v>
      </c>
      <c r="H1040" s="21">
        <v>0</v>
      </c>
      <c r="I1040" s="21">
        <v>0</v>
      </c>
    </row>
    <row r="1041" spans="1:9" ht="15" x14ac:dyDescent="0.25">
      <c r="A1041" s="24" t="s">
        <v>1336</v>
      </c>
      <c r="B1041" s="20">
        <v>0</v>
      </c>
      <c r="C1041" s="179" t="s">
        <v>4852</v>
      </c>
      <c r="D1041" s="25">
        <v>1221919.54</v>
      </c>
      <c r="E1041" s="25">
        <v>1050414.3500000003</v>
      </c>
      <c r="F1041" s="21">
        <v>0</v>
      </c>
      <c r="G1041" s="22">
        <f t="shared" si="16"/>
        <v>171505.18999999971</v>
      </c>
      <c r="H1041" s="21">
        <v>0</v>
      </c>
      <c r="I1041" s="21">
        <v>0</v>
      </c>
    </row>
    <row r="1042" spans="1:9" ht="15" x14ac:dyDescent="0.25">
      <c r="A1042" s="24" t="s">
        <v>1337</v>
      </c>
      <c r="B1042" s="20">
        <v>0</v>
      </c>
      <c r="C1042" s="179" t="s">
        <v>4852</v>
      </c>
      <c r="D1042" s="25">
        <v>452963.2</v>
      </c>
      <c r="E1042" s="25">
        <v>400765.9</v>
      </c>
      <c r="F1042" s="21">
        <v>0</v>
      </c>
      <c r="G1042" s="22">
        <f t="shared" si="16"/>
        <v>52197.299999999988</v>
      </c>
      <c r="H1042" s="21">
        <v>0</v>
      </c>
      <c r="I1042" s="21">
        <v>0</v>
      </c>
    </row>
    <row r="1043" spans="1:9" ht="15" x14ac:dyDescent="0.25">
      <c r="A1043" s="24" t="s">
        <v>1338</v>
      </c>
      <c r="B1043" s="20">
        <v>0</v>
      </c>
      <c r="C1043" s="179" t="s">
        <v>4852</v>
      </c>
      <c r="D1043" s="25">
        <v>312923.52000000002</v>
      </c>
      <c r="E1043" s="25">
        <v>176424.76</v>
      </c>
      <c r="F1043" s="21">
        <v>0</v>
      </c>
      <c r="G1043" s="22">
        <f t="shared" si="16"/>
        <v>136498.76</v>
      </c>
      <c r="H1043" s="21">
        <v>0</v>
      </c>
      <c r="I1043" s="21">
        <v>0</v>
      </c>
    </row>
    <row r="1044" spans="1:9" ht="15" x14ac:dyDescent="0.25">
      <c r="A1044" s="24" t="s">
        <v>1339</v>
      </c>
      <c r="B1044" s="20">
        <v>0</v>
      </c>
      <c r="C1044" s="179" t="s">
        <v>4852</v>
      </c>
      <c r="D1044" s="25">
        <v>1003156.9800000002</v>
      </c>
      <c r="E1044" s="25">
        <v>864846.28000000014</v>
      </c>
      <c r="F1044" s="21">
        <v>0</v>
      </c>
      <c r="G1044" s="22">
        <f t="shared" si="16"/>
        <v>138310.70000000007</v>
      </c>
      <c r="H1044" s="21">
        <v>0</v>
      </c>
      <c r="I1044" s="21">
        <v>0</v>
      </c>
    </row>
    <row r="1045" spans="1:9" ht="15" x14ac:dyDescent="0.25">
      <c r="A1045" s="24" t="s">
        <v>1340</v>
      </c>
      <c r="B1045" s="20">
        <v>0</v>
      </c>
      <c r="C1045" s="179" t="s">
        <v>4852</v>
      </c>
      <c r="D1045" s="25">
        <v>246590.74</v>
      </c>
      <c r="E1045" s="25">
        <v>162264.24000000002</v>
      </c>
      <c r="F1045" s="21">
        <v>0</v>
      </c>
      <c r="G1045" s="22">
        <f t="shared" si="16"/>
        <v>84326.499999999971</v>
      </c>
      <c r="H1045" s="21">
        <v>0</v>
      </c>
      <c r="I1045" s="21">
        <v>0</v>
      </c>
    </row>
    <row r="1046" spans="1:9" ht="15" x14ac:dyDescent="0.25">
      <c r="A1046" s="24" t="s">
        <v>1341</v>
      </c>
      <c r="B1046" s="20">
        <v>0</v>
      </c>
      <c r="C1046" s="179" t="s">
        <v>4852</v>
      </c>
      <c r="D1046" s="25">
        <v>981127.86999999965</v>
      </c>
      <c r="E1046" s="25">
        <v>818148.51999999979</v>
      </c>
      <c r="F1046" s="21">
        <v>0</v>
      </c>
      <c r="G1046" s="22">
        <f t="shared" si="16"/>
        <v>162979.34999999986</v>
      </c>
      <c r="H1046" s="21">
        <v>0</v>
      </c>
      <c r="I1046" s="21">
        <v>0</v>
      </c>
    </row>
    <row r="1047" spans="1:9" ht="15" x14ac:dyDescent="0.25">
      <c r="A1047" s="24" t="s">
        <v>1342</v>
      </c>
      <c r="B1047" s="20">
        <v>0</v>
      </c>
      <c r="C1047" s="179" t="s">
        <v>4852</v>
      </c>
      <c r="D1047" s="25">
        <v>274959.99999999994</v>
      </c>
      <c r="E1047" s="25">
        <v>211843.59999999995</v>
      </c>
      <c r="F1047" s="21">
        <v>0</v>
      </c>
      <c r="G1047" s="22">
        <f t="shared" si="16"/>
        <v>63116.399999999994</v>
      </c>
      <c r="H1047" s="21">
        <v>0</v>
      </c>
      <c r="I1047" s="21">
        <v>0</v>
      </c>
    </row>
    <row r="1048" spans="1:9" ht="15" x14ac:dyDescent="0.25">
      <c r="A1048" s="24" t="s">
        <v>1343</v>
      </c>
      <c r="B1048" s="20">
        <v>0</v>
      </c>
      <c r="C1048" s="179" t="s">
        <v>4852</v>
      </c>
      <c r="D1048" s="25">
        <v>558681.81999999983</v>
      </c>
      <c r="E1048" s="25">
        <v>350538.09999999992</v>
      </c>
      <c r="F1048" s="21">
        <v>0</v>
      </c>
      <c r="G1048" s="22">
        <f t="shared" si="16"/>
        <v>208143.71999999991</v>
      </c>
      <c r="H1048" s="21">
        <v>0</v>
      </c>
      <c r="I1048" s="21">
        <v>0</v>
      </c>
    </row>
    <row r="1049" spans="1:9" ht="15" x14ac:dyDescent="0.25">
      <c r="A1049" s="24" t="s">
        <v>1344</v>
      </c>
      <c r="B1049" s="20">
        <v>0</v>
      </c>
      <c r="C1049" s="179" t="s">
        <v>4852</v>
      </c>
      <c r="D1049" s="25">
        <v>255964.80000000008</v>
      </c>
      <c r="E1049" s="25">
        <v>174880.90000000002</v>
      </c>
      <c r="F1049" s="21">
        <v>0</v>
      </c>
      <c r="G1049" s="22">
        <f t="shared" si="16"/>
        <v>81083.900000000052</v>
      </c>
      <c r="H1049" s="21">
        <v>0</v>
      </c>
      <c r="I1049" s="21">
        <v>0</v>
      </c>
    </row>
    <row r="1050" spans="1:9" ht="15" x14ac:dyDescent="0.25">
      <c r="A1050" s="24" t="s">
        <v>1345</v>
      </c>
      <c r="B1050" s="20">
        <v>0</v>
      </c>
      <c r="C1050" s="179" t="s">
        <v>4852</v>
      </c>
      <c r="D1050" s="25">
        <v>265687.10000000009</v>
      </c>
      <c r="E1050" s="25">
        <v>196468.22</v>
      </c>
      <c r="F1050" s="21">
        <v>0</v>
      </c>
      <c r="G1050" s="22">
        <f t="shared" si="16"/>
        <v>69218.880000000092</v>
      </c>
      <c r="H1050" s="21">
        <v>0</v>
      </c>
      <c r="I1050" s="21">
        <v>0</v>
      </c>
    </row>
    <row r="1051" spans="1:9" ht="15" x14ac:dyDescent="0.25">
      <c r="A1051" s="24" t="s">
        <v>1346</v>
      </c>
      <c r="B1051" s="20">
        <v>0</v>
      </c>
      <c r="C1051" s="179" t="s">
        <v>4852</v>
      </c>
      <c r="D1051" s="25">
        <v>602696.3400000002</v>
      </c>
      <c r="E1051" s="25">
        <v>473560.69</v>
      </c>
      <c r="F1051" s="21">
        <v>0</v>
      </c>
      <c r="G1051" s="22">
        <f t="shared" si="16"/>
        <v>129135.6500000002</v>
      </c>
      <c r="H1051" s="21">
        <v>0</v>
      </c>
      <c r="I1051" s="21">
        <v>0</v>
      </c>
    </row>
    <row r="1052" spans="1:9" ht="15" x14ac:dyDescent="0.25">
      <c r="A1052" s="24" t="s">
        <v>1347</v>
      </c>
      <c r="B1052" s="20">
        <v>0</v>
      </c>
      <c r="C1052" s="179" t="s">
        <v>4852</v>
      </c>
      <c r="D1052" s="25">
        <v>596534.39999999991</v>
      </c>
      <c r="E1052" s="25">
        <v>482406.84999999986</v>
      </c>
      <c r="F1052" s="21">
        <v>0</v>
      </c>
      <c r="G1052" s="22">
        <f t="shared" si="16"/>
        <v>114127.55000000005</v>
      </c>
      <c r="H1052" s="21">
        <v>0</v>
      </c>
      <c r="I1052" s="21">
        <v>0</v>
      </c>
    </row>
    <row r="1053" spans="1:9" ht="15" x14ac:dyDescent="0.25">
      <c r="A1053" s="24" t="s">
        <v>1348</v>
      </c>
      <c r="B1053" s="20">
        <v>0</v>
      </c>
      <c r="C1053" s="179" t="s">
        <v>4852</v>
      </c>
      <c r="D1053" s="25">
        <v>584272.89999999991</v>
      </c>
      <c r="E1053" s="25">
        <v>504601.9</v>
      </c>
      <c r="F1053" s="21">
        <v>0</v>
      </c>
      <c r="G1053" s="22">
        <f t="shared" si="16"/>
        <v>79670.999999999884</v>
      </c>
      <c r="H1053" s="21">
        <v>0</v>
      </c>
      <c r="I1053" s="21">
        <v>0</v>
      </c>
    </row>
    <row r="1054" spans="1:9" ht="15" x14ac:dyDescent="0.25">
      <c r="A1054" s="24" t="s">
        <v>1349</v>
      </c>
      <c r="B1054" s="20">
        <v>0</v>
      </c>
      <c r="C1054" s="179" t="s">
        <v>4852</v>
      </c>
      <c r="D1054" s="25">
        <v>760942.00000000012</v>
      </c>
      <c r="E1054" s="25">
        <v>639166.00000000023</v>
      </c>
      <c r="F1054" s="21">
        <v>0</v>
      </c>
      <c r="G1054" s="22">
        <f t="shared" si="16"/>
        <v>121775.99999999988</v>
      </c>
      <c r="H1054" s="21">
        <v>0</v>
      </c>
      <c r="I1054" s="21">
        <v>0</v>
      </c>
    </row>
    <row r="1055" spans="1:9" ht="15" x14ac:dyDescent="0.25">
      <c r="A1055" s="24" t="s">
        <v>1350</v>
      </c>
      <c r="B1055" s="20">
        <v>0</v>
      </c>
      <c r="C1055" s="179" t="s">
        <v>4852</v>
      </c>
      <c r="D1055" s="25">
        <v>793206.4</v>
      </c>
      <c r="E1055" s="25">
        <v>680034.4</v>
      </c>
      <c r="F1055" s="21">
        <v>0</v>
      </c>
      <c r="G1055" s="22">
        <f t="shared" si="16"/>
        <v>113172</v>
      </c>
      <c r="H1055" s="21">
        <v>0</v>
      </c>
      <c r="I1055" s="21">
        <v>0</v>
      </c>
    </row>
    <row r="1056" spans="1:9" ht="15" x14ac:dyDescent="0.25">
      <c r="A1056" s="24" t="s">
        <v>1351</v>
      </c>
      <c r="B1056" s="20">
        <v>0</v>
      </c>
      <c r="C1056" s="179" t="s">
        <v>4852</v>
      </c>
      <c r="D1056" s="25">
        <v>894342.4</v>
      </c>
      <c r="E1056" s="25">
        <v>836679.80000000016</v>
      </c>
      <c r="F1056" s="21">
        <v>0</v>
      </c>
      <c r="G1056" s="22">
        <f t="shared" si="16"/>
        <v>57662.59999999986</v>
      </c>
      <c r="H1056" s="21">
        <v>0</v>
      </c>
      <c r="I1056" s="21">
        <v>0</v>
      </c>
    </row>
    <row r="1057" spans="1:9" ht="15" x14ac:dyDescent="0.25">
      <c r="A1057" s="24" t="s">
        <v>1352</v>
      </c>
      <c r="B1057" s="20">
        <v>0</v>
      </c>
      <c r="C1057" s="179" t="s">
        <v>4852</v>
      </c>
      <c r="D1057" s="25">
        <v>839999.99999999965</v>
      </c>
      <c r="E1057" s="25">
        <v>721619.98999999976</v>
      </c>
      <c r="F1057" s="21">
        <v>0</v>
      </c>
      <c r="G1057" s="22">
        <f t="shared" si="16"/>
        <v>118380.00999999989</v>
      </c>
      <c r="H1057" s="21">
        <v>0</v>
      </c>
      <c r="I1057" s="21">
        <v>0</v>
      </c>
    </row>
    <row r="1058" spans="1:9" ht="15" x14ac:dyDescent="0.25">
      <c r="A1058" s="24" t="s">
        <v>1353</v>
      </c>
      <c r="B1058" s="20">
        <v>0</v>
      </c>
      <c r="C1058" s="179" t="s">
        <v>4852</v>
      </c>
      <c r="D1058" s="25">
        <v>21481.599999999999</v>
      </c>
      <c r="E1058" s="25">
        <v>6764</v>
      </c>
      <c r="F1058" s="21">
        <v>0</v>
      </c>
      <c r="G1058" s="22">
        <f t="shared" si="16"/>
        <v>14717.599999999999</v>
      </c>
      <c r="H1058" s="21">
        <v>0</v>
      </c>
      <c r="I1058" s="21">
        <v>0</v>
      </c>
    </row>
    <row r="1059" spans="1:9" ht="15" x14ac:dyDescent="0.25">
      <c r="A1059" s="24" t="s">
        <v>1354</v>
      </c>
      <c r="B1059" s="20">
        <v>0</v>
      </c>
      <c r="C1059" s="179" t="s">
        <v>4852</v>
      </c>
      <c r="D1059" s="25">
        <v>854156.79999999981</v>
      </c>
      <c r="E1059" s="25">
        <v>755308.39999999991</v>
      </c>
      <c r="F1059" s="21">
        <v>0</v>
      </c>
      <c r="G1059" s="22">
        <f t="shared" si="16"/>
        <v>98848.399999999907</v>
      </c>
      <c r="H1059" s="21">
        <v>0</v>
      </c>
      <c r="I1059" s="21">
        <v>0</v>
      </c>
    </row>
    <row r="1060" spans="1:9" ht="15" x14ac:dyDescent="0.25">
      <c r="A1060" s="24" t="s">
        <v>1355</v>
      </c>
      <c r="B1060" s="20">
        <v>0</v>
      </c>
      <c r="C1060" s="179" t="s">
        <v>4852</v>
      </c>
      <c r="D1060" s="25">
        <v>179558.39999999999</v>
      </c>
      <c r="E1060" s="25">
        <v>90525.5</v>
      </c>
      <c r="F1060" s="21">
        <v>0</v>
      </c>
      <c r="G1060" s="22">
        <f t="shared" si="16"/>
        <v>89032.9</v>
      </c>
      <c r="H1060" s="21">
        <v>0</v>
      </c>
      <c r="I1060" s="21">
        <v>0</v>
      </c>
    </row>
    <row r="1061" spans="1:9" ht="15" x14ac:dyDescent="0.25">
      <c r="A1061" s="24" t="s">
        <v>1356</v>
      </c>
      <c r="B1061" s="20">
        <v>0</v>
      </c>
      <c r="C1061" s="179" t="s">
        <v>4852</v>
      </c>
      <c r="D1061" s="25">
        <v>372937.60000000003</v>
      </c>
      <c r="E1061" s="25">
        <v>307099.50000000006</v>
      </c>
      <c r="F1061" s="21">
        <v>0</v>
      </c>
      <c r="G1061" s="22">
        <f t="shared" si="16"/>
        <v>65838.099999999977</v>
      </c>
      <c r="H1061" s="21">
        <v>0</v>
      </c>
      <c r="I1061" s="21">
        <v>0</v>
      </c>
    </row>
    <row r="1062" spans="1:9" ht="15" x14ac:dyDescent="0.25">
      <c r="A1062" s="24" t="s">
        <v>1357</v>
      </c>
      <c r="B1062" s="20">
        <v>0</v>
      </c>
      <c r="C1062" s="179" t="s">
        <v>4852</v>
      </c>
      <c r="D1062" s="25">
        <v>92870.399999999994</v>
      </c>
      <c r="E1062" s="25">
        <v>77995</v>
      </c>
      <c r="F1062" s="21">
        <v>0</v>
      </c>
      <c r="G1062" s="22">
        <f t="shared" si="16"/>
        <v>14875.399999999994</v>
      </c>
      <c r="H1062" s="21">
        <v>0</v>
      </c>
      <c r="I1062" s="21">
        <v>0</v>
      </c>
    </row>
    <row r="1063" spans="1:9" ht="15" x14ac:dyDescent="0.25">
      <c r="A1063" s="24" t="s">
        <v>1358</v>
      </c>
      <c r="B1063" s="20">
        <v>0</v>
      </c>
      <c r="C1063" s="179" t="s">
        <v>4852</v>
      </c>
      <c r="D1063" s="25">
        <v>62876.799999999996</v>
      </c>
      <c r="E1063" s="25">
        <v>28331.499999999996</v>
      </c>
      <c r="F1063" s="21">
        <v>0</v>
      </c>
      <c r="G1063" s="22">
        <f t="shared" si="16"/>
        <v>34545.300000000003</v>
      </c>
      <c r="H1063" s="21">
        <v>0</v>
      </c>
      <c r="I1063" s="21">
        <v>0</v>
      </c>
    </row>
    <row r="1064" spans="1:9" ht="15" x14ac:dyDescent="0.25">
      <c r="A1064" s="24" t="s">
        <v>1359</v>
      </c>
      <c r="B1064" s="20">
        <v>0</v>
      </c>
      <c r="C1064" s="179" t="s">
        <v>4852</v>
      </c>
      <c r="D1064" s="25">
        <v>1107366.3999999999</v>
      </c>
      <c r="E1064" s="25">
        <v>950110.04999999993</v>
      </c>
      <c r="F1064" s="21">
        <v>0</v>
      </c>
      <c r="G1064" s="22">
        <f t="shared" si="16"/>
        <v>157256.34999999998</v>
      </c>
      <c r="H1064" s="21">
        <v>0</v>
      </c>
      <c r="I1064" s="21">
        <v>0</v>
      </c>
    </row>
    <row r="1065" spans="1:9" ht="15" x14ac:dyDescent="0.25">
      <c r="A1065" s="24" t="s">
        <v>1360</v>
      </c>
      <c r="B1065" s="20">
        <v>0</v>
      </c>
      <c r="C1065" s="179" t="s">
        <v>4852</v>
      </c>
      <c r="D1065" s="25">
        <v>1236404.1599999997</v>
      </c>
      <c r="E1065" s="25">
        <v>1030047.4400000001</v>
      </c>
      <c r="F1065" s="21">
        <v>0</v>
      </c>
      <c r="G1065" s="22">
        <f t="shared" si="16"/>
        <v>206356.71999999962</v>
      </c>
      <c r="H1065" s="21">
        <v>0</v>
      </c>
      <c r="I1065" s="21">
        <v>0</v>
      </c>
    </row>
    <row r="1066" spans="1:9" ht="15" x14ac:dyDescent="0.25">
      <c r="A1066" s="24" t="s">
        <v>1361</v>
      </c>
      <c r="B1066" s="20">
        <v>0</v>
      </c>
      <c r="C1066" s="179" t="s">
        <v>4852</v>
      </c>
      <c r="D1066" s="25">
        <v>63190.400000000009</v>
      </c>
      <c r="E1066" s="25">
        <v>7048.6</v>
      </c>
      <c r="F1066" s="21">
        <v>0</v>
      </c>
      <c r="G1066" s="22">
        <f t="shared" si="16"/>
        <v>56141.80000000001</v>
      </c>
      <c r="H1066" s="21">
        <v>0</v>
      </c>
      <c r="I1066" s="21">
        <v>0</v>
      </c>
    </row>
    <row r="1067" spans="1:9" ht="15" x14ac:dyDescent="0.25">
      <c r="A1067" s="24" t="s">
        <v>1362</v>
      </c>
      <c r="B1067" s="20">
        <v>0</v>
      </c>
      <c r="C1067" s="179" t="s">
        <v>4852</v>
      </c>
      <c r="D1067" s="25">
        <v>90294.39999999998</v>
      </c>
      <c r="E1067" s="25">
        <v>2703.2</v>
      </c>
      <c r="F1067" s="21">
        <v>0</v>
      </c>
      <c r="G1067" s="22">
        <f t="shared" si="16"/>
        <v>87591.199999999983</v>
      </c>
      <c r="H1067" s="21">
        <v>0</v>
      </c>
      <c r="I1067" s="21">
        <v>0</v>
      </c>
    </row>
    <row r="1068" spans="1:9" ht="15" x14ac:dyDescent="0.25">
      <c r="A1068" s="24" t="s">
        <v>1363</v>
      </c>
      <c r="B1068" s="20">
        <v>0</v>
      </c>
      <c r="C1068" s="179" t="s">
        <v>4852</v>
      </c>
      <c r="D1068" s="25">
        <v>1243818.9999999998</v>
      </c>
      <c r="E1068" s="25">
        <v>225277.9</v>
      </c>
      <c r="F1068" s="21">
        <v>0</v>
      </c>
      <c r="G1068" s="22">
        <f t="shared" si="16"/>
        <v>1018541.0999999997</v>
      </c>
      <c r="H1068" s="21">
        <v>0</v>
      </c>
      <c r="I1068" s="21">
        <v>0</v>
      </c>
    </row>
    <row r="1069" spans="1:9" ht="15" x14ac:dyDescent="0.25">
      <c r="A1069" s="24" t="s">
        <v>1364</v>
      </c>
      <c r="B1069" s="20">
        <v>0</v>
      </c>
      <c r="C1069" s="179" t="s">
        <v>4852</v>
      </c>
      <c r="D1069" s="25">
        <v>80572.799999999988</v>
      </c>
      <c r="E1069" s="25">
        <v>14257.699999999999</v>
      </c>
      <c r="F1069" s="21">
        <v>0</v>
      </c>
      <c r="G1069" s="22">
        <f t="shared" si="16"/>
        <v>66315.099999999991</v>
      </c>
      <c r="H1069" s="21">
        <v>0</v>
      </c>
      <c r="I1069" s="21">
        <v>0</v>
      </c>
    </row>
    <row r="1070" spans="1:9" ht="15" x14ac:dyDescent="0.25">
      <c r="A1070" s="24" t="s">
        <v>1365</v>
      </c>
      <c r="B1070" s="20">
        <v>0</v>
      </c>
      <c r="C1070" s="179" t="s">
        <v>4852</v>
      </c>
      <c r="D1070" s="25">
        <v>1545503.9999999998</v>
      </c>
      <c r="E1070" s="25">
        <v>1268474.0100000005</v>
      </c>
      <c r="F1070" s="21">
        <v>0</v>
      </c>
      <c r="G1070" s="22">
        <f t="shared" si="16"/>
        <v>277029.98999999929</v>
      </c>
      <c r="H1070" s="21">
        <v>0</v>
      </c>
      <c r="I1070" s="21">
        <v>0</v>
      </c>
    </row>
    <row r="1071" spans="1:9" ht="15" x14ac:dyDescent="0.25">
      <c r="A1071" s="24" t="s">
        <v>1366</v>
      </c>
      <c r="B1071" s="20">
        <v>0</v>
      </c>
      <c r="C1071" s="179" t="s">
        <v>4852</v>
      </c>
      <c r="D1071" s="25">
        <v>73516.799999999988</v>
      </c>
      <c r="E1071" s="25">
        <v>64849.599999999999</v>
      </c>
      <c r="F1071" s="21">
        <v>0</v>
      </c>
      <c r="G1071" s="22">
        <f t="shared" si="16"/>
        <v>8667.1999999999898</v>
      </c>
      <c r="H1071" s="21">
        <v>0</v>
      </c>
      <c r="I1071" s="21">
        <v>0</v>
      </c>
    </row>
    <row r="1072" spans="1:9" ht="15" x14ac:dyDescent="0.25">
      <c r="A1072" s="24" t="s">
        <v>1367</v>
      </c>
      <c r="B1072" s="20">
        <v>0</v>
      </c>
      <c r="C1072" s="179" t="s">
        <v>4852</v>
      </c>
      <c r="D1072" s="25">
        <v>76428.800000000003</v>
      </c>
      <c r="E1072" s="25">
        <v>42034.700000000004</v>
      </c>
      <c r="F1072" s="21">
        <v>0</v>
      </c>
      <c r="G1072" s="22">
        <f t="shared" si="16"/>
        <v>34394.1</v>
      </c>
      <c r="H1072" s="21">
        <v>0</v>
      </c>
      <c r="I1072" s="21">
        <v>0</v>
      </c>
    </row>
    <row r="1073" spans="1:9" ht="15" x14ac:dyDescent="0.25">
      <c r="A1073" s="24" t="s">
        <v>1368</v>
      </c>
      <c r="B1073" s="20">
        <v>0</v>
      </c>
      <c r="C1073" s="179" t="s">
        <v>4852</v>
      </c>
      <c r="D1073" s="25">
        <v>88009.600000000006</v>
      </c>
      <c r="E1073" s="25">
        <v>75020.3</v>
      </c>
      <c r="F1073" s="21">
        <v>0</v>
      </c>
      <c r="G1073" s="22">
        <f t="shared" si="16"/>
        <v>12989.300000000003</v>
      </c>
      <c r="H1073" s="21">
        <v>0</v>
      </c>
      <c r="I1073" s="21">
        <v>0</v>
      </c>
    </row>
    <row r="1074" spans="1:9" ht="15" x14ac:dyDescent="0.25">
      <c r="A1074" s="24" t="s">
        <v>1369</v>
      </c>
      <c r="B1074" s="20">
        <v>0</v>
      </c>
      <c r="C1074" s="179" t="s">
        <v>4852</v>
      </c>
      <c r="D1074" s="25">
        <v>86979.199999999997</v>
      </c>
      <c r="E1074" s="25">
        <v>65864.100000000006</v>
      </c>
      <c r="F1074" s="21">
        <v>0</v>
      </c>
      <c r="G1074" s="22">
        <f t="shared" si="16"/>
        <v>21115.099999999991</v>
      </c>
      <c r="H1074" s="21">
        <v>0</v>
      </c>
      <c r="I1074" s="21">
        <v>0</v>
      </c>
    </row>
    <row r="1075" spans="1:9" ht="15" x14ac:dyDescent="0.25">
      <c r="A1075" s="24" t="s">
        <v>1370</v>
      </c>
      <c r="B1075" s="20">
        <v>0</v>
      </c>
      <c r="C1075" s="179" t="s">
        <v>4852</v>
      </c>
      <c r="D1075" s="25">
        <v>30217.600000000002</v>
      </c>
      <c r="E1075" s="25">
        <v>13602.61</v>
      </c>
      <c r="F1075" s="21">
        <v>0</v>
      </c>
      <c r="G1075" s="22">
        <f t="shared" si="16"/>
        <v>16614.990000000002</v>
      </c>
      <c r="H1075" s="21">
        <v>0</v>
      </c>
      <c r="I1075" s="21">
        <v>0</v>
      </c>
    </row>
    <row r="1076" spans="1:9" ht="15" x14ac:dyDescent="0.25">
      <c r="A1076" s="24" t="s">
        <v>1371</v>
      </c>
      <c r="B1076" s="20">
        <v>0</v>
      </c>
      <c r="C1076" s="179" t="s">
        <v>4852</v>
      </c>
      <c r="D1076" s="25">
        <v>28067.200000000001</v>
      </c>
      <c r="E1076" s="25">
        <v>22718.100000000002</v>
      </c>
      <c r="F1076" s="21">
        <v>0</v>
      </c>
      <c r="G1076" s="22">
        <f t="shared" si="16"/>
        <v>5349.0999999999985</v>
      </c>
      <c r="H1076" s="21">
        <v>0</v>
      </c>
      <c r="I1076" s="21">
        <v>0</v>
      </c>
    </row>
    <row r="1077" spans="1:9" ht="15" x14ac:dyDescent="0.25">
      <c r="A1077" s="24" t="s">
        <v>1372</v>
      </c>
      <c r="B1077" s="20">
        <v>0</v>
      </c>
      <c r="C1077" s="179" t="s">
        <v>4852</v>
      </c>
      <c r="D1077" s="25">
        <v>650316.75</v>
      </c>
      <c r="E1077" s="25">
        <v>546375.53999999992</v>
      </c>
      <c r="F1077" s="21">
        <v>0</v>
      </c>
      <c r="G1077" s="22">
        <f t="shared" si="16"/>
        <v>103941.21000000008</v>
      </c>
      <c r="H1077" s="21">
        <v>0</v>
      </c>
      <c r="I1077" s="21">
        <v>0</v>
      </c>
    </row>
    <row r="1078" spans="1:9" ht="15" x14ac:dyDescent="0.25">
      <c r="A1078" s="24" t="s">
        <v>1373</v>
      </c>
      <c r="B1078" s="20">
        <v>0</v>
      </c>
      <c r="C1078" s="179" t="s">
        <v>4852</v>
      </c>
      <c r="D1078" s="25">
        <v>637769.6</v>
      </c>
      <c r="E1078" s="25">
        <v>533401.75</v>
      </c>
      <c r="F1078" s="21">
        <v>0</v>
      </c>
      <c r="G1078" s="22">
        <f t="shared" si="16"/>
        <v>104367.84999999998</v>
      </c>
      <c r="H1078" s="21">
        <v>0</v>
      </c>
      <c r="I1078" s="21">
        <v>0</v>
      </c>
    </row>
    <row r="1079" spans="1:9" ht="15" x14ac:dyDescent="0.25">
      <c r="A1079" s="24" t="s">
        <v>1374</v>
      </c>
      <c r="B1079" s="20">
        <v>0</v>
      </c>
      <c r="C1079" s="179" t="s">
        <v>4852</v>
      </c>
      <c r="D1079" s="25">
        <v>915465.59999999951</v>
      </c>
      <c r="E1079" s="25">
        <v>747073.93999999983</v>
      </c>
      <c r="F1079" s="21">
        <v>0</v>
      </c>
      <c r="G1079" s="22">
        <f t="shared" si="16"/>
        <v>168391.65999999968</v>
      </c>
      <c r="H1079" s="21">
        <v>0</v>
      </c>
      <c r="I1079" s="21">
        <v>0</v>
      </c>
    </row>
    <row r="1080" spans="1:9" ht="15" x14ac:dyDescent="0.25">
      <c r="A1080" s="24" t="s">
        <v>1375</v>
      </c>
      <c r="B1080" s="20">
        <v>0</v>
      </c>
      <c r="C1080" s="179" t="s">
        <v>4852</v>
      </c>
      <c r="D1080" s="25">
        <v>1029862.3999999998</v>
      </c>
      <c r="E1080" s="25">
        <v>873227.59999999974</v>
      </c>
      <c r="F1080" s="21">
        <v>0</v>
      </c>
      <c r="G1080" s="22">
        <f t="shared" si="16"/>
        <v>156634.80000000005</v>
      </c>
      <c r="H1080" s="21">
        <v>0</v>
      </c>
      <c r="I1080" s="21">
        <v>0</v>
      </c>
    </row>
    <row r="1081" spans="1:9" ht="15" x14ac:dyDescent="0.25">
      <c r="A1081" s="24" t="s">
        <v>1376</v>
      </c>
      <c r="B1081" s="20">
        <v>0</v>
      </c>
      <c r="C1081" s="179" t="s">
        <v>4852</v>
      </c>
      <c r="D1081" s="25">
        <v>861327.03999999969</v>
      </c>
      <c r="E1081" s="25">
        <v>770108.1399999999</v>
      </c>
      <c r="F1081" s="21">
        <v>0</v>
      </c>
      <c r="G1081" s="22">
        <f t="shared" si="16"/>
        <v>91218.89999999979</v>
      </c>
      <c r="H1081" s="21">
        <v>0</v>
      </c>
      <c r="I1081" s="21">
        <v>0</v>
      </c>
    </row>
    <row r="1082" spans="1:9" ht="15" x14ac:dyDescent="0.25">
      <c r="A1082" s="24" t="s">
        <v>1377</v>
      </c>
      <c r="B1082" s="20">
        <v>0</v>
      </c>
      <c r="C1082" s="179" t="s">
        <v>4852</v>
      </c>
      <c r="D1082" s="25">
        <v>869163.36000000045</v>
      </c>
      <c r="E1082" s="25">
        <v>738180.67000000039</v>
      </c>
      <c r="F1082" s="21">
        <v>0</v>
      </c>
      <c r="G1082" s="22">
        <f t="shared" si="16"/>
        <v>130982.69000000006</v>
      </c>
      <c r="H1082" s="21">
        <v>0</v>
      </c>
      <c r="I1082" s="21">
        <v>0</v>
      </c>
    </row>
    <row r="1083" spans="1:9" ht="15" x14ac:dyDescent="0.25">
      <c r="A1083" s="24" t="s">
        <v>1378</v>
      </c>
      <c r="B1083" s="20">
        <v>0</v>
      </c>
      <c r="C1083" s="179" t="s">
        <v>4852</v>
      </c>
      <c r="D1083" s="25">
        <v>985705.08999999985</v>
      </c>
      <c r="E1083" s="25">
        <v>872073.90999999992</v>
      </c>
      <c r="F1083" s="21">
        <v>0</v>
      </c>
      <c r="G1083" s="22">
        <f t="shared" si="16"/>
        <v>113631.17999999993</v>
      </c>
      <c r="H1083" s="21">
        <v>0</v>
      </c>
      <c r="I1083" s="21">
        <v>0</v>
      </c>
    </row>
    <row r="1084" spans="1:9" ht="15" x14ac:dyDescent="0.25">
      <c r="A1084" s="24" t="s">
        <v>1379</v>
      </c>
      <c r="B1084" s="20">
        <v>0</v>
      </c>
      <c r="C1084" s="179" t="s">
        <v>4852</v>
      </c>
      <c r="D1084" s="25">
        <v>568704.3400000002</v>
      </c>
      <c r="E1084" s="25">
        <v>480276.40999999992</v>
      </c>
      <c r="F1084" s="21">
        <v>0</v>
      </c>
      <c r="G1084" s="22">
        <f t="shared" si="16"/>
        <v>88427.930000000284</v>
      </c>
      <c r="H1084" s="21">
        <v>0</v>
      </c>
      <c r="I1084" s="21">
        <v>0</v>
      </c>
    </row>
    <row r="1085" spans="1:9" ht="15" x14ac:dyDescent="0.25">
      <c r="A1085" s="24" t="s">
        <v>1380</v>
      </c>
      <c r="B1085" s="20">
        <v>0</v>
      </c>
      <c r="C1085" s="179" t="s">
        <v>4852</v>
      </c>
      <c r="D1085" s="25">
        <v>875435.40000000014</v>
      </c>
      <c r="E1085" s="25">
        <v>770545.40000000014</v>
      </c>
      <c r="F1085" s="21">
        <v>0</v>
      </c>
      <c r="G1085" s="22">
        <f t="shared" si="16"/>
        <v>104890</v>
      </c>
      <c r="H1085" s="21">
        <v>0</v>
      </c>
      <c r="I1085" s="21">
        <v>0</v>
      </c>
    </row>
    <row r="1086" spans="1:9" ht="15" x14ac:dyDescent="0.25">
      <c r="A1086" s="24" t="s">
        <v>1381</v>
      </c>
      <c r="B1086" s="20">
        <v>0</v>
      </c>
      <c r="C1086" s="179" t="s">
        <v>4852</v>
      </c>
      <c r="D1086" s="25">
        <v>395169.44999999995</v>
      </c>
      <c r="E1086" s="25">
        <v>334977.80000000005</v>
      </c>
      <c r="F1086" s="21">
        <v>0</v>
      </c>
      <c r="G1086" s="22">
        <f t="shared" si="16"/>
        <v>60191.649999999907</v>
      </c>
      <c r="H1086" s="21">
        <v>0</v>
      </c>
      <c r="I1086" s="21">
        <v>0</v>
      </c>
    </row>
    <row r="1087" spans="1:9" ht="15" x14ac:dyDescent="0.25">
      <c r="A1087" s="24" t="s">
        <v>1382</v>
      </c>
      <c r="B1087" s="20">
        <v>0</v>
      </c>
      <c r="C1087" s="179" t="s">
        <v>4852</v>
      </c>
      <c r="D1087" s="25">
        <v>90107.97</v>
      </c>
      <c r="E1087" s="25">
        <v>59618.27</v>
      </c>
      <c r="F1087" s="21">
        <v>0</v>
      </c>
      <c r="G1087" s="22">
        <f t="shared" si="16"/>
        <v>30489.700000000004</v>
      </c>
      <c r="H1087" s="21">
        <v>0</v>
      </c>
      <c r="I1087" s="21">
        <v>0</v>
      </c>
    </row>
    <row r="1088" spans="1:9" ht="15" x14ac:dyDescent="0.25">
      <c r="A1088" s="24" t="s">
        <v>1383</v>
      </c>
      <c r="B1088" s="20">
        <v>0</v>
      </c>
      <c r="C1088" s="179" t="s">
        <v>4852</v>
      </c>
      <c r="D1088" s="25">
        <v>71243.7</v>
      </c>
      <c r="E1088" s="25">
        <v>68667.199999999997</v>
      </c>
      <c r="F1088" s="21">
        <v>0</v>
      </c>
      <c r="G1088" s="22">
        <f t="shared" si="16"/>
        <v>2576.5</v>
      </c>
      <c r="H1088" s="21">
        <v>0</v>
      </c>
      <c r="I1088" s="21">
        <v>0</v>
      </c>
    </row>
    <row r="1089" spans="1:9" ht="15" x14ac:dyDescent="0.25">
      <c r="A1089" s="24" t="s">
        <v>1384</v>
      </c>
      <c r="B1089" s="20">
        <v>0</v>
      </c>
      <c r="C1089" s="179" t="s">
        <v>4852</v>
      </c>
      <c r="D1089" s="25">
        <v>92579.199999999997</v>
      </c>
      <c r="E1089" s="25">
        <v>68336.3</v>
      </c>
      <c r="F1089" s="21">
        <v>0</v>
      </c>
      <c r="G1089" s="22">
        <f t="shared" si="16"/>
        <v>24242.899999999994</v>
      </c>
      <c r="H1089" s="21">
        <v>0</v>
      </c>
      <c r="I1089" s="21">
        <v>0</v>
      </c>
    </row>
    <row r="1090" spans="1:9" ht="15" x14ac:dyDescent="0.25">
      <c r="A1090" s="24" t="s">
        <v>1385</v>
      </c>
      <c r="B1090" s="20">
        <v>0</v>
      </c>
      <c r="C1090" s="179" t="s">
        <v>4852</v>
      </c>
      <c r="D1090" s="25">
        <v>87763.199999999997</v>
      </c>
      <c r="E1090" s="25">
        <v>68226.700000000012</v>
      </c>
      <c r="F1090" s="21">
        <v>0</v>
      </c>
      <c r="G1090" s="22">
        <f t="shared" si="16"/>
        <v>19536.499999999985</v>
      </c>
      <c r="H1090" s="21">
        <v>0</v>
      </c>
      <c r="I1090" s="21">
        <v>0</v>
      </c>
    </row>
    <row r="1091" spans="1:9" ht="15" x14ac:dyDescent="0.25">
      <c r="A1091" s="24" t="s">
        <v>1386</v>
      </c>
      <c r="B1091" s="20">
        <v>0</v>
      </c>
      <c r="C1091" s="179" t="s">
        <v>4852</v>
      </c>
      <c r="D1091" s="25">
        <v>255651.1999999999</v>
      </c>
      <c r="E1091" s="25">
        <v>226145.39999999997</v>
      </c>
      <c r="F1091" s="21">
        <v>0</v>
      </c>
      <c r="G1091" s="22">
        <f t="shared" si="16"/>
        <v>29505.79999999993</v>
      </c>
      <c r="H1091" s="21">
        <v>0</v>
      </c>
      <c r="I1091" s="21">
        <v>0</v>
      </c>
    </row>
    <row r="1092" spans="1:9" ht="15" x14ac:dyDescent="0.25">
      <c r="A1092" s="24" t="s">
        <v>1387</v>
      </c>
      <c r="B1092" s="20">
        <v>0</v>
      </c>
      <c r="C1092" s="179" t="s">
        <v>4852</v>
      </c>
      <c r="D1092" s="25">
        <v>550101.99999999977</v>
      </c>
      <c r="E1092" s="25">
        <v>441357.39999999997</v>
      </c>
      <c r="F1092" s="21">
        <v>0</v>
      </c>
      <c r="G1092" s="22">
        <f t="shared" ref="G1092:G1155" si="17">D1092-E1092</f>
        <v>108744.5999999998</v>
      </c>
      <c r="H1092" s="21">
        <v>0</v>
      </c>
      <c r="I1092" s="21">
        <v>0</v>
      </c>
    </row>
    <row r="1093" spans="1:9" ht="15" x14ac:dyDescent="0.25">
      <c r="A1093" s="24" t="s">
        <v>1388</v>
      </c>
      <c r="B1093" s="20">
        <v>0</v>
      </c>
      <c r="C1093" s="179" t="s">
        <v>4852</v>
      </c>
      <c r="D1093" s="25">
        <v>333737.59999999998</v>
      </c>
      <c r="E1093" s="25">
        <v>260200.5</v>
      </c>
      <c r="F1093" s="21">
        <v>0</v>
      </c>
      <c r="G1093" s="22">
        <f t="shared" si="17"/>
        <v>73537.099999999977</v>
      </c>
      <c r="H1093" s="21">
        <v>0</v>
      </c>
      <c r="I1093" s="21">
        <v>0</v>
      </c>
    </row>
    <row r="1094" spans="1:9" ht="15" x14ac:dyDescent="0.25">
      <c r="A1094" s="24" t="s">
        <v>1389</v>
      </c>
      <c r="B1094" s="20">
        <v>0</v>
      </c>
      <c r="C1094" s="179" t="s">
        <v>4852</v>
      </c>
      <c r="D1094" s="25">
        <v>78668.800000000003</v>
      </c>
      <c r="E1094" s="25">
        <v>51429.599999999999</v>
      </c>
      <c r="F1094" s="21">
        <v>0</v>
      </c>
      <c r="G1094" s="22">
        <f t="shared" si="17"/>
        <v>27239.200000000004</v>
      </c>
      <c r="H1094" s="21">
        <v>0</v>
      </c>
      <c r="I1094" s="21">
        <v>0</v>
      </c>
    </row>
    <row r="1095" spans="1:9" ht="15" x14ac:dyDescent="0.25">
      <c r="A1095" s="24" t="s">
        <v>1390</v>
      </c>
      <c r="B1095" s="20">
        <v>0</v>
      </c>
      <c r="C1095" s="179" t="s">
        <v>4852</v>
      </c>
      <c r="D1095" s="25">
        <v>91862.399999999994</v>
      </c>
      <c r="E1095" s="25">
        <v>66760.399999999994</v>
      </c>
      <c r="F1095" s="21">
        <v>0</v>
      </c>
      <c r="G1095" s="22">
        <f t="shared" si="17"/>
        <v>25102</v>
      </c>
      <c r="H1095" s="21">
        <v>0</v>
      </c>
      <c r="I1095" s="21">
        <v>0</v>
      </c>
    </row>
    <row r="1096" spans="1:9" ht="15" x14ac:dyDescent="0.25">
      <c r="A1096" s="24" t="s">
        <v>1391</v>
      </c>
      <c r="B1096" s="20">
        <v>0</v>
      </c>
      <c r="C1096" s="179" t="s">
        <v>4852</v>
      </c>
      <c r="D1096" s="25">
        <v>285712.00000000006</v>
      </c>
      <c r="E1096" s="25">
        <v>239990.5</v>
      </c>
      <c r="F1096" s="21">
        <v>0</v>
      </c>
      <c r="G1096" s="22">
        <f t="shared" si="17"/>
        <v>45721.500000000058</v>
      </c>
      <c r="H1096" s="21">
        <v>0</v>
      </c>
      <c r="I1096" s="21">
        <v>0</v>
      </c>
    </row>
    <row r="1097" spans="1:9" ht="15" x14ac:dyDescent="0.25">
      <c r="A1097" s="24" t="s">
        <v>1392</v>
      </c>
      <c r="B1097" s="20">
        <v>0</v>
      </c>
      <c r="C1097" s="179" t="s">
        <v>4852</v>
      </c>
      <c r="D1097" s="25">
        <v>282889.08</v>
      </c>
      <c r="E1097" s="25">
        <v>192341.79999999996</v>
      </c>
      <c r="F1097" s="21">
        <v>0</v>
      </c>
      <c r="G1097" s="22">
        <f t="shared" si="17"/>
        <v>90547.280000000057</v>
      </c>
      <c r="H1097" s="21">
        <v>0</v>
      </c>
      <c r="I1097" s="21">
        <v>0</v>
      </c>
    </row>
    <row r="1098" spans="1:9" ht="15" x14ac:dyDescent="0.25">
      <c r="A1098" s="24" t="s">
        <v>1393</v>
      </c>
      <c r="B1098" s="20">
        <v>0</v>
      </c>
      <c r="C1098" s="179" t="s">
        <v>4852</v>
      </c>
      <c r="D1098" s="25">
        <v>308784</v>
      </c>
      <c r="E1098" s="25">
        <v>230652.80000000002</v>
      </c>
      <c r="F1098" s="21">
        <v>0</v>
      </c>
      <c r="G1098" s="22">
        <f t="shared" si="17"/>
        <v>78131.199999999983</v>
      </c>
      <c r="H1098" s="21">
        <v>0</v>
      </c>
      <c r="I1098" s="21">
        <v>0</v>
      </c>
    </row>
    <row r="1099" spans="1:9" ht="15" x14ac:dyDescent="0.25">
      <c r="A1099" s="24" t="s">
        <v>1394</v>
      </c>
      <c r="B1099" s="20">
        <v>0</v>
      </c>
      <c r="C1099" s="179" t="s">
        <v>4852</v>
      </c>
      <c r="D1099" s="25">
        <v>219094.40000000002</v>
      </c>
      <c r="E1099" s="25">
        <v>172081.19999999998</v>
      </c>
      <c r="F1099" s="21">
        <v>0</v>
      </c>
      <c r="G1099" s="22">
        <f t="shared" si="17"/>
        <v>47013.200000000041</v>
      </c>
      <c r="H1099" s="21">
        <v>0</v>
      </c>
      <c r="I1099" s="21">
        <v>0</v>
      </c>
    </row>
    <row r="1100" spans="1:9" ht="15" x14ac:dyDescent="0.25">
      <c r="A1100" s="24" t="s">
        <v>1395</v>
      </c>
      <c r="B1100" s="20">
        <v>0</v>
      </c>
      <c r="C1100" s="179" t="s">
        <v>4852</v>
      </c>
      <c r="D1100" s="25">
        <v>182716.79999999999</v>
      </c>
      <c r="E1100" s="25">
        <v>124686.3</v>
      </c>
      <c r="F1100" s="21">
        <v>0</v>
      </c>
      <c r="G1100" s="22">
        <f t="shared" si="17"/>
        <v>58030.499999999985</v>
      </c>
      <c r="H1100" s="21">
        <v>0</v>
      </c>
      <c r="I1100" s="21">
        <v>0</v>
      </c>
    </row>
    <row r="1101" spans="1:9" ht="15" x14ac:dyDescent="0.25">
      <c r="A1101" s="24" t="s">
        <v>1396</v>
      </c>
      <c r="B1101" s="20">
        <v>0</v>
      </c>
      <c r="C1101" s="179" t="s">
        <v>4852</v>
      </c>
      <c r="D1101" s="25">
        <v>432342.4000000002</v>
      </c>
      <c r="E1101" s="25">
        <v>369375.74000000011</v>
      </c>
      <c r="F1101" s="21">
        <v>0</v>
      </c>
      <c r="G1101" s="22">
        <f t="shared" si="17"/>
        <v>62966.660000000091</v>
      </c>
      <c r="H1101" s="21">
        <v>0</v>
      </c>
      <c r="I1101" s="21">
        <v>0</v>
      </c>
    </row>
    <row r="1102" spans="1:9" ht="15" x14ac:dyDescent="0.25">
      <c r="A1102" s="24" t="s">
        <v>1397</v>
      </c>
      <c r="B1102" s="20">
        <v>0</v>
      </c>
      <c r="C1102" s="179" t="s">
        <v>4852</v>
      </c>
      <c r="D1102" s="25">
        <v>330019.20000000001</v>
      </c>
      <c r="E1102" s="25">
        <v>310585.59999999998</v>
      </c>
      <c r="F1102" s="21">
        <v>0</v>
      </c>
      <c r="G1102" s="22">
        <f t="shared" si="17"/>
        <v>19433.600000000035</v>
      </c>
      <c r="H1102" s="21">
        <v>0</v>
      </c>
      <c r="I1102" s="21">
        <v>0</v>
      </c>
    </row>
    <row r="1103" spans="1:9" ht="15" x14ac:dyDescent="0.25">
      <c r="A1103" s="24" t="s">
        <v>1398</v>
      </c>
      <c r="B1103" s="20">
        <v>0</v>
      </c>
      <c r="C1103" s="179" t="s">
        <v>4852</v>
      </c>
      <c r="D1103" s="25">
        <v>328764.80000000005</v>
      </c>
      <c r="E1103" s="25">
        <v>300222</v>
      </c>
      <c r="F1103" s="21">
        <v>0</v>
      </c>
      <c r="G1103" s="22">
        <f t="shared" si="17"/>
        <v>28542.800000000047</v>
      </c>
      <c r="H1103" s="21">
        <v>0</v>
      </c>
      <c r="I1103" s="21">
        <v>0</v>
      </c>
    </row>
    <row r="1104" spans="1:9" ht="15" x14ac:dyDescent="0.25">
      <c r="A1104" s="24" t="s">
        <v>1399</v>
      </c>
      <c r="B1104" s="20">
        <v>0</v>
      </c>
      <c r="C1104" s="179" t="s">
        <v>4852</v>
      </c>
      <c r="D1104" s="25">
        <v>317295.99999999994</v>
      </c>
      <c r="E1104" s="25">
        <v>252258.4</v>
      </c>
      <c r="F1104" s="21">
        <v>0</v>
      </c>
      <c r="G1104" s="22">
        <f t="shared" si="17"/>
        <v>65037.599999999948</v>
      </c>
      <c r="H1104" s="21">
        <v>0</v>
      </c>
      <c r="I1104" s="21">
        <v>0</v>
      </c>
    </row>
    <row r="1105" spans="1:9" ht="15" x14ac:dyDescent="0.25">
      <c r="A1105" s="24" t="s">
        <v>1400</v>
      </c>
      <c r="B1105" s="20">
        <v>0</v>
      </c>
      <c r="C1105" s="179" t="s">
        <v>4852</v>
      </c>
      <c r="D1105" s="25">
        <v>118854.40000000001</v>
      </c>
      <c r="E1105" s="25">
        <v>96428.3</v>
      </c>
      <c r="F1105" s="21">
        <v>0</v>
      </c>
      <c r="G1105" s="22">
        <f t="shared" si="17"/>
        <v>22426.100000000006</v>
      </c>
      <c r="H1105" s="21">
        <v>0</v>
      </c>
      <c r="I1105" s="21">
        <v>0</v>
      </c>
    </row>
    <row r="1106" spans="1:9" ht="15" x14ac:dyDescent="0.25">
      <c r="A1106" s="24" t="s">
        <v>1401</v>
      </c>
      <c r="B1106" s="20">
        <v>0</v>
      </c>
      <c r="C1106" s="179" t="s">
        <v>4852</v>
      </c>
      <c r="D1106" s="25">
        <v>139215.99999999997</v>
      </c>
      <c r="E1106" s="25">
        <v>127591.4</v>
      </c>
      <c r="F1106" s="21">
        <v>0</v>
      </c>
      <c r="G1106" s="22">
        <f t="shared" si="17"/>
        <v>11624.599999999977</v>
      </c>
      <c r="H1106" s="21">
        <v>0</v>
      </c>
      <c r="I1106" s="21">
        <v>0</v>
      </c>
    </row>
    <row r="1107" spans="1:9" ht="15" x14ac:dyDescent="0.25">
      <c r="A1107" s="24" t="s">
        <v>1402</v>
      </c>
      <c r="B1107" s="20">
        <v>0</v>
      </c>
      <c r="C1107" s="179" t="s">
        <v>4852</v>
      </c>
      <c r="D1107" s="25">
        <v>335064</v>
      </c>
      <c r="E1107" s="25">
        <v>287412.69999999995</v>
      </c>
      <c r="F1107" s="21">
        <v>0</v>
      </c>
      <c r="G1107" s="22">
        <f t="shared" si="17"/>
        <v>47651.300000000047</v>
      </c>
      <c r="H1107" s="21">
        <v>0</v>
      </c>
      <c r="I1107" s="21">
        <v>0</v>
      </c>
    </row>
    <row r="1108" spans="1:9" ht="15" x14ac:dyDescent="0.25">
      <c r="A1108" s="24" t="s">
        <v>1403</v>
      </c>
      <c r="B1108" s="20">
        <v>0</v>
      </c>
      <c r="C1108" s="179" t="s">
        <v>4852</v>
      </c>
      <c r="D1108" s="25">
        <v>129180.79999999999</v>
      </c>
      <c r="E1108" s="25">
        <v>107378.49999999999</v>
      </c>
      <c r="F1108" s="21">
        <v>0</v>
      </c>
      <c r="G1108" s="22">
        <f t="shared" si="17"/>
        <v>21802.300000000003</v>
      </c>
      <c r="H1108" s="21">
        <v>0</v>
      </c>
      <c r="I1108" s="21">
        <v>0</v>
      </c>
    </row>
    <row r="1109" spans="1:9" ht="15" x14ac:dyDescent="0.25">
      <c r="A1109" s="24" t="s">
        <v>1404</v>
      </c>
      <c r="B1109" s="20">
        <v>0</v>
      </c>
      <c r="C1109" s="179" t="s">
        <v>4852</v>
      </c>
      <c r="D1109" s="25">
        <v>152340.12</v>
      </c>
      <c r="E1109" s="25">
        <v>85364.12</v>
      </c>
      <c r="F1109" s="21">
        <v>0</v>
      </c>
      <c r="G1109" s="22">
        <f t="shared" si="17"/>
        <v>66976</v>
      </c>
      <c r="H1109" s="21">
        <v>0</v>
      </c>
      <c r="I1109" s="21">
        <v>0</v>
      </c>
    </row>
    <row r="1110" spans="1:9" ht="15" x14ac:dyDescent="0.25">
      <c r="A1110" s="24" t="s">
        <v>1405</v>
      </c>
      <c r="B1110" s="20">
        <v>0</v>
      </c>
      <c r="C1110" s="179" t="s">
        <v>4852</v>
      </c>
      <c r="D1110" s="25">
        <v>310105.60000000003</v>
      </c>
      <c r="E1110" s="25">
        <v>271126.60000000003</v>
      </c>
      <c r="F1110" s="21">
        <v>0</v>
      </c>
      <c r="G1110" s="22">
        <f t="shared" si="17"/>
        <v>38979</v>
      </c>
      <c r="H1110" s="21">
        <v>0</v>
      </c>
      <c r="I1110" s="21">
        <v>0</v>
      </c>
    </row>
    <row r="1111" spans="1:9" ht="15" x14ac:dyDescent="0.25">
      <c r="A1111" s="24" t="s">
        <v>1406</v>
      </c>
      <c r="B1111" s="20">
        <v>0</v>
      </c>
      <c r="C1111" s="179" t="s">
        <v>4852</v>
      </c>
      <c r="D1111" s="25">
        <v>181664.00000000003</v>
      </c>
      <c r="E1111" s="25">
        <v>152455.30000000002</v>
      </c>
      <c r="F1111" s="21">
        <v>0</v>
      </c>
      <c r="G1111" s="22">
        <f t="shared" si="17"/>
        <v>29208.700000000012</v>
      </c>
      <c r="H1111" s="21">
        <v>0</v>
      </c>
      <c r="I1111" s="21">
        <v>0</v>
      </c>
    </row>
    <row r="1112" spans="1:9" ht="15" x14ac:dyDescent="0.25">
      <c r="A1112" s="24" t="s">
        <v>1407</v>
      </c>
      <c r="B1112" s="20">
        <v>0</v>
      </c>
      <c r="C1112" s="179" t="s">
        <v>4852</v>
      </c>
      <c r="D1112" s="25">
        <v>379481.60000000003</v>
      </c>
      <c r="E1112" s="25">
        <v>269678.42999999993</v>
      </c>
      <c r="F1112" s="21">
        <v>0</v>
      </c>
      <c r="G1112" s="22">
        <f t="shared" si="17"/>
        <v>109803.1700000001</v>
      </c>
      <c r="H1112" s="21">
        <v>0</v>
      </c>
      <c r="I1112" s="21">
        <v>0</v>
      </c>
    </row>
    <row r="1113" spans="1:9" ht="15" x14ac:dyDescent="0.25">
      <c r="A1113" s="24" t="s">
        <v>1408</v>
      </c>
      <c r="B1113" s="20">
        <v>0</v>
      </c>
      <c r="C1113" s="179" t="s">
        <v>4852</v>
      </c>
      <c r="D1113" s="25">
        <v>276550.40000000002</v>
      </c>
      <c r="E1113" s="25">
        <v>257098.80000000002</v>
      </c>
      <c r="F1113" s="21">
        <v>0</v>
      </c>
      <c r="G1113" s="22">
        <f t="shared" si="17"/>
        <v>19451.600000000006</v>
      </c>
      <c r="H1113" s="21">
        <v>0</v>
      </c>
      <c r="I1113" s="21">
        <v>0</v>
      </c>
    </row>
    <row r="1114" spans="1:9" ht="15" x14ac:dyDescent="0.25">
      <c r="A1114" s="24" t="s">
        <v>1409</v>
      </c>
      <c r="B1114" s="20">
        <v>0</v>
      </c>
      <c r="C1114" s="179" t="s">
        <v>4852</v>
      </c>
      <c r="D1114" s="25">
        <v>254576</v>
      </c>
      <c r="E1114" s="25">
        <v>230876.7</v>
      </c>
      <c r="F1114" s="21">
        <v>0</v>
      </c>
      <c r="G1114" s="22">
        <f t="shared" si="17"/>
        <v>23699.299999999988</v>
      </c>
      <c r="H1114" s="21">
        <v>0</v>
      </c>
      <c r="I1114" s="21">
        <v>0</v>
      </c>
    </row>
    <row r="1115" spans="1:9" ht="15" x14ac:dyDescent="0.25">
      <c r="A1115" s="24" t="s">
        <v>1410</v>
      </c>
      <c r="B1115" s="20">
        <v>0</v>
      </c>
      <c r="C1115" s="179" t="s">
        <v>4852</v>
      </c>
      <c r="D1115" s="25">
        <v>347782.40000000002</v>
      </c>
      <c r="E1115" s="25">
        <v>293440.8</v>
      </c>
      <c r="F1115" s="21">
        <v>0</v>
      </c>
      <c r="G1115" s="22">
        <f t="shared" si="17"/>
        <v>54341.600000000035</v>
      </c>
      <c r="H1115" s="21">
        <v>0</v>
      </c>
      <c r="I1115" s="21">
        <v>0</v>
      </c>
    </row>
    <row r="1116" spans="1:9" ht="15" x14ac:dyDescent="0.25">
      <c r="A1116" s="24" t="s">
        <v>1411</v>
      </c>
      <c r="B1116" s="20">
        <v>0</v>
      </c>
      <c r="C1116" s="179" t="s">
        <v>4852</v>
      </c>
      <c r="D1116" s="25">
        <v>297673.60000000003</v>
      </c>
      <c r="E1116" s="25">
        <v>242125.6</v>
      </c>
      <c r="F1116" s="21">
        <v>0</v>
      </c>
      <c r="G1116" s="22">
        <f t="shared" si="17"/>
        <v>55548.000000000029</v>
      </c>
      <c r="H1116" s="21">
        <v>0</v>
      </c>
      <c r="I1116" s="21">
        <v>0</v>
      </c>
    </row>
    <row r="1117" spans="1:9" ht="15" x14ac:dyDescent="0.25">
      <c r="A1117" s="24" t="s">
        <v>1412</v>
      </c>
      <c r="B1117" s="20">
        <v>0</v>
      </c>
      <c r="C1117" s="179" t="s">
        <v>4852</v>
      </c>
      <c r="D1117" s="25">
        <v>292774.31999999995</v>
      </c>
      <c r="E1117" s="25">
        <v>245387.46999999997</v>
      </c>
      <c r="F1117" s="21">
        <v>0</v>
      </c>
      <c r="G1117" s="22">
        <f t="shared" si="17"/>
        <v>47386.849999999977</v>
      </c>
      <c r="H1117" s="21">
        <v>0</v>
      </c>
      <c r="I1117" s="21">
        <v>0</v>
      </c>
    </row>
    <row r="1118" spans="1:9" ht="15" x14ac:dyDescent="0.25">
      <c r="A1118" s="24" t="s">
        <v>1413</v>
      </c>
      <c r="B1118" s="20">
        <v>0</v>
      </c>
      <c r="C1118" s="179" t="s">
        <v>4852</v>
      </c>
      <c r="D1118" s="25">
        <v>309655.59999999992</v>
      </c>
      <c r="E1118" s="25">
        <v>252123.46</v>
      </c>
      <c r="F1118" s="21">
        <v>0</v>
      </c>
      <c r="G1118" s="22">
        <f t="shared" si="17"/>
        <v>57532.139999999927</v>
      </c>
      <c r="H1118" s="21">
        <v>0</v>
      </c>
      <c r="I1118" s="21">
        <v>0</v>
      </c>
    </row>
    <row r="1119" spans="1:9" ht="15" x14ac:dyDescent="0.25">
      <c r="A1119" s="24" t="s">
        <v>1414</v>
      </c>
      <c r="B1119" s="20">
        <v>0</v>
      </c>
      <c r="C1119" s="179" t="s">
        <v>4852</v>
      </c>
      <c r="D1119" s="25">
        <v>282822.39999999997</v>
      </c>
      <c r="E1119" s="25">
        <v>270758.59999999998</v>
      </c>
      <c r="F1119" s="21">
        <v>0</v>
      </c>
      <c r="G1119" s="22">
        <f t="shared" si="17"/>
        <v>12063.799999999988</v>
      </c>
      <c r="H1119" s="21">
        <v>0</v>
      </c>
      <c r="I1119" s="21">
        <v>0</v>
      </c>
    </row>
    <row r="1120" spans="1:9" ht="15" x14ac:dyDescent="0.25">
      <c r="A1120" s="24" t="s">
        <v>1415</v>
      </c>
      <c r="B1120" s="20">
        <v>0</v>
      </c>
      <c r="C1120" s="179" t="s">
        <v>4852</v>
      </c>
      <c r="D1120" s="25">
        <v>291823.90000000002</v>
      </c>
      <c r="E1120" s="25">
        <v>192412.70000000004</v>
      </c>
      <c r="F1120" s="21">
        <v>0</v>
      </c>
      <c r="G1120" s="22">
        <f t="shared" si="17"/>
        <v>99411.199999999983</v>
      </c>
      <c r="H1120" s="21">
        <v>0</v>
      </c>
      <c r="I1120" s="21">
        <v>0</v>
      </c>
    </row>
    <row r="1121" spans="1:9" ht="15" x14ac:dyDescent="0.25">
      <c r="A1121" s="24" t="s">
        <v>1416</v>
      </c>
      <c r="B1121" s="20">
        <v>0</v>
      </c>
      <c r="C1121" s="179" t="s">
        <v>4852</v>
      </c>
      <c r="D1121" s="25">
        <v>278409.60000000003</v>
      </c>
      <c r="E1121" s="25">
        <v>191984.6</v>
      </c>
      <c r="F1121" s="21">
        <v>0</v>
      </c>
      <c r="G1121" s="22">
        <f t="shared" si="17"/>
        <v>86425.000000000029</v>
      </c>
      <c r="H1121" s="21">
        <v>0</v>
      </c>
      <c r="I1121" s="21">
        <v>0</v>
      </c>
    </row>
    <row r="1122" spans="1:9" ht="15" x14ac:dyDescent="0.25">
      <c r="A1122" s="24" t="s">
        <v>1417</v>
      </c>
      <c r="B1122" s="20">
        <v>0</v>
      </c>
      <c r="C1122" s="179" t="s">
        <v>4852</v>
      </c>
      <c r="D1122" s="25">
        <v>500079.99999999994</v>
      </c>
      <c r="E1122" s="25">
        <v>425106.69999999995</v>
      </c>
      <c r="F1122" s="21">
        <v>0</v>
      </c>
      <c r="G1122" s="22">
        <f t="shared" si="17"/>
        <v>74973.299999999988</v>
      </c>
      <c r="H1122" s="21">
        <v>0</v>
      </c>
      <c r="I1122" s="21">
        <v>0</v>
      </c>
    </row>
    <row r="1123" spans="1:9" ht="15" x14ac:dyDescent="0.25">
      <c r="A1123" s="24" t="s">
        <v>1418</v>
      </c>
      <c r="B1123" s="20">
        <v>0</v>
      </c>
      <c r="C1123" s="179" t="s">
        <v>4852</v>
      </c>
      <c r="D1123" s="25">
        <v>816188.8</v>
      </c>
      <c r="E1123" s="25">
        <v>691946.40000000014</v>
      </c>
      <c r="F1123" s="21">
        <v>0</v>
      </c>
      <c r="G1123" s="22">
        <f t="shared" si="17"/>
        <v>124242.39999999991</v>
      </c>
      <c r="H1123" s="21">
        <v>0</v>
      </c>
      <c r="I1123" s="21">
        <v>0</v>
      </c>
    </row>
    <row r="1124" spans="1:9" ht="15" x14ac:dyDescent="0.25">
      <c r="A1124" s="24" t="s">
        <v>1419</v>
      </c>
      <c r="B1124" s="20">
        <v>0</v>
      </c>
      <c r="C1124" s="179" t="s">
        <v>4852</v>
      </c>
      <c r="D1124" s="25">
        <v>361774.4</v>
      </c>
      <c r="E1124" s="25">
        <v>270526.99999999994</v>
      </c>
      <c r="F1124" s="21">
        <v>0</v>
      </c>
      <c r="G1124" s="22">
        <f t="shared" si="17"/>
        <v>91247.400000000081</v>
      </c>
      <c r="H1124" s="21">
        <v>0</v>
      </c>
      <c r="I1124" s="21">
        <v>0</v>
      </c>
    </row>
    <row r="1125" spans="1:9" ht="15" x14ac:dyDescent="0.25">
      <c r="A1125" s="24" t="s">
        <v>1420</v>
      </c>
      <c r="B1125" s="20">
        <v>0</v>
      </c>
      <c r="C1125" s="179" t="s">
        <v>4852</v>
      </c>
      <c r="D1125" s="25">
        <v>455551.26000000007</v>
      </c>
      <c r="E1125" s="25">
        <v>402052.14000000013</v>
      </c>
      <c r="F1125" s="21">
        <v>0</v>
      </c>
      <c r="G1125" s="22">
        <f t="shared" si="17"/>
        <v>53499.119999999937</v>
      </c>
      <c r="H1125" s="21">
        <v>0</v>
      </c>
      <c r="I1125" s="21">
        <v>0</v>
      </c>
    </row>
    <row r="1126" spans="1:9" ht="15" x14ac:dyDescent="0.25">
      <c r="A1126" s="24" t="s">
        <v>1421</v>
      </c>
      <c r="B1126" s="20">
        <v>0</v>
      </c>
      <c r="C1126" s="179" t="s">
        <v>4852</v>
      </c>
      <c r="D1126" s="25">
        <v>315554.8</v>
      </c>
      <c r="E1126" s="25">
        <v>102607.26000000001</v>
      </c>
      <c r="F1126" s="21">
        <v>0</v>
      </c>
      <c r="G1126" s="22">
        <f t="shared" si="17"/>
        <v>212947.53999999998</v>
      </c>
      <c r="H1126" s="21">
        <v>0</v>
      </c>
      <c r="I1126" s="21">
        <v>0</v>
      </c>
    </row>
    <row r="1127" spans="1:9" ht="15" x14ac:dyDescent="0.25">
      <c r="A1127" s="24" t="s">
        <v>1422</v>
      </c>
      <c r="B1127" s="20">
        <v>0</v>
      </c>
      <c r="C1127" s="179" t="s">
        <v>4852</v>
      </c>
      <c r="D1127" s="25">
        <v>550648.57000000007</v>
      </c>
      <c r="E1127" s="25">
        <v>359617.37</v>
      </c>
      <c r="F1127" s="21">
        <v>0</v>
      </c>
      <c r="G1127" s="22">
        <f t="shared" si="17"/>
        <v>191031.20000000007</v>
      </c>
      <c r="H1127" s="21">
        <v>0</v>
      </c>
      <c r="I1127" s="21">
        <v>0</v>
      </c>
    </row>
    <row r="1128" spans="1:9" ht="15" x14ac:dyDescent="0.25">
      <c r="A1128" s="24" t="s">
        <v>1423</v>
      </c>
      <c r="B1128" s="20">
        <v>0</v>
      </c>
      <c r="C1128" s="179" t="s">
        <v>4852</v>
      </c>
      <c r="D1128" s="25">
        <v>722862.4</v>
      </c>
      <c r="E1128" s="25">
        <v>505808.99999999994</v>
      </c>
      <c r="F1128" s="21">
        <v>0</v>
      </c>
      <c r="G1128" s="22">
        <f t="shared" si="17"/>
        <v>217053.40000000008</v>
      </c>
      <c r="H1128" s="21">
        <v>0</v>
      </c>
      <c r="I1128" s="21">
        <v>0</v>
      </c>
    </row>
    <row r="1129" spans="1:9" ht="15" x14ac:dyDescent="0.25">
      <c r="A1129" s="24" t="s">
        <v>1424</v>
      </c>
      <c r="B1129" s="20">
        <v>0</v>
      </c>
      <c r="C1129" s="179" t="s">
        <v>4852</v>
      </c>
      <c r="D1129" s="25">
        <v>305625.59999999998</v>
      </c>
      <c r="E1129" s="25">
        <v>247235.27000000002</v>
      </c>
      <c r="F1129" s="21">
        <v>0</v>
      </c>
      <c r="G1129" s="22">
        <f t="shared" si="17"/>
        <v>58390.329999999958</v>
      </c>
      <c r="H1129" s="21">
        <v>0</v>
      </c>
      <c r="I1129" s="21">
        <v>0</v>
      </c>
    </row>
    <row r="1130" spans="1:9" ht="15" x14ac:dyDescent="0.25">
      <c r="A1130" s="24" t="s">
        <v>1425</v>
      </c>
      <c r="B1130" s="20">
        <v>0</v>
      </c>
      <c r="C1130" s="179" t="s">
        <v>4852</v>
      </c>
      <c r="D1130" s="25">
        <v>585468.79999999993</v>
      </c>
      <c r="E1130" s="25">
        <v>474276.89999999997</v>
      </c>
      <c r="F1130" s="21">
        <v>0</v>
      </c>
      <c r="G1130" s="22">
        <f t="shared" si="17"/>
        <v>111191.89999999997</v>
      </c>
      <c r="H1130" s="21">
        <v>0</v>
      </c>
      <c r="I1130" s="21">
        <v>0</v>
      </c>
    </row>
    <row r="1131" spans="1:9" ht="15" x14ac:dyDescent="0.25">
      <c r="A1131" s="24" t="s">
        <v>1426</v>
      </c>
      <c r="B1131" s="20">
        <v>0</v>
      </c>
      <c r="C1131" s="179" t="s">
        <v>4852</v>
      </c>
      <c r="D1131" s="25">
        <v>142486.39999999997</v>
      </c>
      <c r="E1131" s="25">
        <v>77209.2</v>
      </c>
      <c r="F1131" s="21">
        <v>0</v>
      </c>
      <c r="G1131" s="22">
        <f t="shared" si="17"/>
        <v>65277.199999999968</v>
      </c>
      <c r="H1131" s="21">
        <v>0</v>
      </c>
      <c r="I1131" s="21">
        <v>0</v>
      </c>
    </row>
    <row r="1132" spans="1:9" ht="15" x14ac:dyDescent="0.25">
      <c r="A1132" s="24" t="s">
        <v>1427</v>
      </c>
      <c r="B1132" s="20">
        <v>0</v>
      </c>
      <c r="C1132" s="179" t="s">
        <v>4852</v>
      </c>
      <c r="D1132" s="25">
        <v>307753.60000000003</v>
      </c>
      <c r="E1132" s="25">
        <v>245191.30000000005</v>
      </c>
      <c r="F1132" s="21">
        <v>0</v>
      </c>
      <c r="G1132" s="22">
        <f t="shared" si="17"/>
        <v>62562.299999999988</v>
      </c>
      <c r="H1132" s="21">
        <v>0</v>
      </c>
      <c r="I1132" s="21">
        <v>0</v>
      </c>
    </row>
    <row r="1133" spans="1:9" ht="15" x14ac:dyDescent="0.25">
      <c r="A1133" s="24" t="s">
        <v>1428</v>
      </c>
      <c r="B1133" s="20">
        <v>0</v>
      </c>
      <c r="C1133" s="179" t="s">
        <v>4852</v>
      </c>
      <c r="D1133" s="25">
        <v>593904</v>
      </c>
      <c r="E1133" s="25">
        <v>417337.22</v>
      </c>
      <c r="F1133" s="21">
        <v>0</v>
      </c>
      <c r="G1133" s="22">
        <f t="shared" si="17"/>
        <v>176566.78000000003</v>
      </c>
      <c r="H1133" s="21">
        <v>0</v>
      </c>
      <c r="I1133" s="21">
        <v>0</v>
      </c>
    </row>
    <row r="1134" spans="1:9" ht="15" x14ac:dyDescent="0.25">
      <c r="A1134" s="24" t="s">
        <v>1429</v>
      </c>
      <c r="B1134" s="20">
        <v>0</v>
      </c>
      <c r="C1134" s="179" t="s">
        <v>4852</v>
      </c>
      <c r="D1134" s="25">
        <v>234283.34000000003</v>
      </c>
      <c r="E1134" s="25">
        <v>143168.09999999998</v>
      </c>
      <c r="F1134" s="21">
        <v>0</v>
      </c>
      <c r="G1134" s="22">
        <f t="shared" si="17"/>
        <v>91115.240000000049</v>
      </c>
      <c r="H1134" s="21">
        <v>0</v>
      </c>
      <c r="I1134" s="21">
        <v>0</v>
      </c>
    </row>
    <row r="1135" spans="1:9" ht="15" x14ac:dyDescent="0.25">
      <c r="A1135" s="24" t="s">
        <v>1430</v>
      </c>
      <c r="B1135" s="20">
        <v>0</v>
      </c>
      <c r="C1135" s="179" t="s">
        <v>4852</v>
      </c>
      <c r="D1135" s="25">
        <v>673254.39999999967</v>
      </c>
      <c r="E1135" s="25">
        <v>610663.79999999981</v>
      </c>
      <c r="F1135" s="21">
        <v>0</v>
      </c>
      <c r="G1135" s="22">
        <f t="shared" si="17"/>
        <v>62590.59999999986</v>
      </c>
      <c r="H1135" s="21">
        <v>0</v>
      </c>
      <c r="I1135" s="21">
        <v>0</v>
      </c>
    </row>
    <row r="1136" spans="1:9" ht="15" x14ac:dyDescent="0.25">
      <c r="A1136" s="24" t="s">
        <v>1431</v>
      </c>
      <c r="B1136" s="20">
        <v>0</v>
      </c>
      <c r="C1136" s="179" t="s">
        <v>4852</v>
      </c>
      <c r="D1136" s="25">
        <v>323321.60000000003</v>
      </c>
      <c r="E1136" s="25">
        <v>298843.30000000005</v>
      </c>
      <c r="F1136" s="21">
        <v>0</v>
      </c>
      <c r="G1136" s="22">
        <f t="shared" si="17"/>
        <v>24478.299999999988</v>
      </c>
      <c r="H1136" s="21">
        <v>0</v>
      </c>
      <c r="I1136" s="21">
        <v>0</v>
      </c>
    </row>
    <row r="1137" spans="1:9" ht="15" x14ac:dyDescent="0.25">
      <c r="A1137" s="24" t="s">
        <v>1432</v>
      </c>
      <c r="B1137" s="20">
        <v>0</v>
      </c>
      <c r="C1137" s="179" t="s">
        <v>4852</v>
      </c>
      <c r="D1137" s="25">
        <v>421372.64</v>
      </c>
      <c r="E1137" s="25">
        <v>304562.53999999998</v>
      </c>
      <c r="F1137" s="21">
        <v>0</v>
      </c>
      <c r="G1137" s="22">
        <f t="shared" si="17"/>
        <v>116810.10000000003</v>
      </c>
      <c r="H1137" s="21">
        <v>0</v>
      </c>
      <c r="I1137" s="21">
        <v>0</v>
      </c>
    </row>
    <row r="1138" spans="1:9" ht="15" x14ac:dyDescent="0.25">
      <c r="A1138" s="24" t="s">
        <v>1433</v>
      </c>
      <c r="B1138" s="20">
        <v>0</v>
      </c>
      <c r="C1138" s="179" t="s">
        <v>4852</v>
      </c>
      <c r="D1138" s="25">
        <v>76630.400000000009</v>
      </c>
      <c r="E1138" s="25">
        <v>57929.649999999994</v>
      </c>
      <c r="F1138" s="21">
        <v>0</v>
      </c>
      <c r="G1138" s="22">
        <f t="shared" si="17"/>
        <v>18700.750000000015</v>
      </c>
      <c r="H1138" s="21">
        <v>0</v>
      </c>
      <c r="I1138" s="21">
        <v>0</v>
      </c>
    </row>
    <row r="1139" spans="1:9" ht="15" x14ac:dyDescent="0.25">
      <c r="A1139" s="24" t="s">
        <v>1434</v>
      </c>
      <c r="B1139" s="20">
        <v>0</v>
      </c>
      <c r="C1139" s="179" t="s">
        <v>4852</v>
      </c>
      <c r="D1139" s="25">
        <v>307481.70000000007</v>
      </c>
      <c r="E1139" s="25">
        <v>219888.30000000005</v>
      </c>
      <c r="F1139" s="21">
        <v>0</v>
      </c>
      <c r="G1139" s="22">
        <f t="shared" si="17"/>
        <v>87593.400000000023</v>
      </c>
      <c r="H1139" s="21">
        <v>0</v>
      </c>
      <c r="I1139" s="21">
        <v>0</v>
      </c>
    </row>
    <row r="1140" spans="1:9" ht="15" x14ac:dyDescent="0.25">
      <c r="A1140" s="24" t="s">
        <v>1435</v>
      </c>
      <c r="B1140" s="20">
        <v>0</v>
      </c>
      <c r="C1140" s="179" t="s">
        <v>4852</v>
      </c>
      <c r="D1140" s="25">
        <v>296956.80000000005</v>
      </c>
      <c r="E1140" s="25">
        <v>274624.65000000002</v>
      </c>
      <c r="F1140" s="21">
        <v>0</v>
      </c>
      <c r="G1140" s="22">
        <f t="shared" si="17"/>
        <v>22332.150000000023</v>
      </c>
      <c r="H1140" s="21">
        <v>0</v>
      </c>
      <c r="I1140" s="21">
        <v>0</v>
      </c>
    </row>
    <row r="1141" spans="1:9" ht="15" x14ac:dyDescent="0.25">
      <c r="A1141" s="24" t="s">
        <v>1436</v>
      </c>
      <c r="B1141" s="20">
        <v>0</v>
      </c>
      <c r="C1141" s="179" t="s">
        <v>4852</v>
      </c>
      <c r="D1141" s="25">
        <v>144524.80000000002</v>
      </c>
      <c r="E1141" s="25">
        <v>105340.11000000002</v>
      </c>
      <c r="F1141" s="21">
        <v>0</v>
      </c>
      <c r="G1141" s="22">
        <f t="shared" si="17"/>
        <v>39184.69</v>
      </c>
      <c r="H1141" s="21">
        <v>0</v>
      </c>
      <c r="I1141" s="21">
        <v>0</v>
      </c>
    </row>
    <row r="1142" spans="1:9" ht="15" x14ac:dyDescent="0.25">
      <c r="A1142" s="24" t="s">
        <v>1437</v>
      </c>
      <c r="B1142" s="20">
        <v>0</v>
      </c>
      <c r="C1142" s="179" t="s">
        <v>4852</v>
      </c>
      <c r="D1142" s="25">
        <v>554190.1</v>
      </c>
      <c r="E1142" s="25">
        <v>471432.60000000003</v>
      </c>
      <c r="F1142" s="21">
        <v>0</v>
      </c>
      <c r="G1142" s="22">
        <f t="shared" si="17"/>
        <v>82757.499999999942</v>
      </c>
      <c r="H1142" s="21">
        <v>0</v>
      </c>
      <c r="I1142" s="21">
        <v>0</v>
      </c>
    </row>
    <row r="1143" spans="1:9" ht="15" x14ac:dyDescent="0.25">
      <c r="A1143" s="24" t="s">
        <v>1438</v>
      </c>
      <c r="B1143" s="20">
        <v>0</v>
      </c>
      <c r="C1143" s="179" t="s">
        <v>4852</v>
      </c>
      <c r="D1143" s="25">
        <v>1773836.4000000008</v>
      </c>
      <c r="E1143" s="25">
        <v>1562318.2800000003</v>
      </c>
      <c r="F1143" s="21">
        <v>0</v>
      </c>
      <c r="G1143" s="22">
        <f t="shared" si="17"/>
        <v>211518.12000000058</v>
      </c>
      <c r="H1143" s="21">
        <v>0</v>
      </c>
      <c r="I1143" s="21">
        <v>0</v>
      </c>
    </row>
    <row r="1144" spans="1:9" ht="15" x14ac:dyDescent="0.25">
      <c r="A1144" s="24" t="s">
        <v>1439</v>
      </c>
      <c r="B1144" s="20">
        <v>0</v>
      </c>
      <c r="C1144" s="179" t="s">
        <v>4852</v>
      </c>
      <c r="D1144" s="25">
        <v>311082.8</v>
      </c>
      <c r="E1144" s="25">
        <v>194467.6</v>
      </c>
      <c r="F1144" s="21">
        <v>0</v>
      </c>
      <c r="G1144" s="22">
        <f t="shared" si="17"/>
        <v>116615.19999999998</v>
      </c>
      <c r="H1144" s="21">
        <v>0</v>
      </c>
      <c r="I1144" s="21">
        <v>0</v>
      </c>
    </row>
    <row r="1145" spans="1:9" ht="15" x14ac:dyDescent="0.25">
      <c r="A1145" s="24" t="s">
        <v>1440</v>
      </c>
      <c r="B1145" s="20">
        <v>0</v>
      </c>
      <c r="C1145" s="179" t="s">
        <v>4852</v>
      </c>
      <c r="D1145" s="25">
        <v>75600</v>
      </c>
      <c r="E1145" s="25">
        <v>42009.3</v>
      </c>
      <c r="F1145" s="21">
        <v>0</v>
      </c>
      <c r="G1145" s="22">
        <f t="shared" si="17"/>
        <v>33590.699999999997</v>
      </c>
      <c r="H1145" s="21">
        <v>0</v>
      </c>
      <c r="I1145" s="21">
        <v>0</v>
      </c>
    </row>
    <row r="1146" spans="1:9" ht="15" x14ac:dyDescent="0.25">
      <c r="A1146" s="24" t="s">
        <v>1441</v>
      </c>
      <c r="B1146" s="20">
        <v>0</v>
      </c>
      <c r="C1146" s="179" t="s">
        <v>4852</v>
      </c>
      <c r="D1146" s="25">
        <v>309724.79999999999</v>
      </c>
      <c r="E1146" s="25">
        <v>249516.19999999998</v>
      </c>
      <c r="F1146" s="21">
        <v>0</v>
      </c>
      <c r="G1146" s="22">
        <f t="shared" si="17"/>
        <v>60208.600000000006</v>
      </c>
      <c r="H1146" s="21">
        <v>0</v>
      </c>
      <c r="I1146" s="21">
        <v>0</v>
      </c>
    </row>
    <row r="1147" spans="1:9" ht="15" x14ac:dyDescent="0.25">
      <c r="A1147" s="24" t="s">
        <v>1442</v>
      </c>
      <c r="B1147" s="20">
        <v>0</v>
      </c>
      <c r="C1147" s="179" t="s">
        <v>4852</v>
      </c>
      <c r="D1147" s="25">
        <v>295283.19999999995</v>
      </c>
      <c r="E1147" s="25">
        <v>217548.99999999997</v>
      </c>
      <c r="F1147" s="21">
        <v>0</v>
      </c>
      <c r="G1147" s="22">
        <f t="shared" si="17"/>
        <v>77734.199999999983</v>
      </c>
      <c r="H1147" s="21">
        <v>0</v>
      </c>
      <c r="I1147" s="21">
        <v>0</v>
      </c>
    </row>
    <row r="1148" spans="1:9" ht="15" x14ac:dyDescent="0.25">
      <c r="A1148" s="24" t="s">
        <v>1443</v>
      </c>
      <c r="B1148" s="20">
        <v>0</v>
      </c>
      <c r="C1148" s="179" t="s">
        <v>4852</v>
      </c>
      <c r="D1148" s="25">
        <v>90473.599999999991</v>
      </c>
      <c r="E1148" s="25">
        <v>68284.399999999994</v>
      </c>
      <c r="F1148" s="21">
        <v>0</v>
      </c>
      <c r="G1148" s="22">
        <f t="shared" si="17"/>
        <v>22189.199999999997</v>
      </c>
      <c r="H1148" s="21">
        <v>0</v>
      </c>
      <c r="I1148" s="21">
        <v>0</v>
      </c>
    </row>
    <row r="1149" spans="1:9" ht="15" x14ac:dyDescent="0.25">
      <c r="A1149" s="24" t="s">
        <v>1444</v>
      </c>
      <c r="B1149" s="20">
        <v>0</v>
      </c>
      <c r="C1149" s="179" t="s">
        <v>4852</v>
      </c>
      <c r="D1149" s="25">
        <v>89779.199999999997</v>
      </c>
      <c r="E1149" s="25">
        <v>72756.7</v>
      </c>
      <c r="F1149" s="21">
        <v>0</v>
      </c>
      <c r="G1149" s="22">
        <f t="shared" si="17"/>
        <v>17022.5</v>
      </c>
      <c r="H1149" s="21">
        <v>0</v>
      </c>
      <c r="I1149" s="21">
        <v>0</v>
      </c>
    </row>
    <row r="1150" spans="1:9" ht="15" x14ac:dyDescent="0.25">
      <c r="A1150" s="24" t="s">
        <v>1445</v>
      </c>
      <c r="B1150" s="20">
        <v>0</v>
      </c>
      <c r="C1150" s="179" t="s">
        <v>4852</v>
      </c>
      <c r="D1150" s="25">
        <v>591587.19999999995</v>
      </c>
      <c r="E1150" s="25">
        <v>359190.99999999994</v>
      </c>
      <c r="F1150" s="21">
        <v>0</v>
      </c>
      <c r="G1150" s="22">
        <f t="shared" si="17"/>
        <v>232396.2</v>
      </c>
      <c r="H1150" s="21">
        <v>0</v>
      </c>
      <c r="I1150" s="21">
        <v>0</v>
      </c>
    </row>
    <row r="1151" spans="1:9" ht="15" x14ac:dyDescent="0.25">
      <c r="A1151" s="24" t="s">
        <v>1446</v>
      </c>
      <c r="B1151" s="20">
        <v>0</v>
      </c>
      <c r="C1151" s="179" t="s">
        <v>4852</v>
      </c>
      <c r="D1151" s="25">
        <v>718857.99999999977</v>
      </c>
      <c r="E1151" s="25">
        <v>494201.1999999999</v>
      </c>
      <c r="F1151" s="21">
        <v>0</v>
      </c>
      <c r="G1151" s="22">
        <f t="shared" si="17"/>
        <v>224656.79999999987</v>
      </c>
      <c r="H1151" s="21">
        <v>0</v>
      </c>
      <c r="I1151" s="21">
        <v>0</v>
      </c>
    </row>
    <row r="1152" spans="1:9" ht="15" x14ac:dyDescent="0.25">
      <c r="A1152" s="24" t="s">
        <v>1447</v>
      </c>
      <c r="B1152" s="20">
        <v>0</v>
      </c>
      <c r="C1152" s="179" t="s">
        <v>4852</v>
      </c>
      <c r="D1152" s="25">
        <v>728698.40000000014</v>
      </c>
      <c r="E1152" s="25">
        <v>429399.29999999993</v>
      </c>
      <c r="F1152" s="21">
        <v>0</v>
      </c>
      <c r="G1152" s="22">
        <f t="shared" si="17"/>
        <v>299299.10000000021</v>
      </c>
      <c r="H1152" s="21">
        <v>0</v>
      </c>
      <c r="I1152" s="21">
        <v>0</v>
      </c>
    </row>
    <row r="1153" spans="1:9" ht="15" x14ac:dyDescent="0.25">
      <c r="A1153" s="24" t="s">
        <v>1448</v>
      </c>
      <c r="B1153" s="20">
        <v>0</v>
      </c>
      <c r="C1153" s="179" t="s">
        <v>4852</v>
      </c>
      <c r="D1153" s="25">
        <v>710517.9</v>
      </c>
      <c r="E1153" s="25">
        <v>469018.29999999993</v>
      </c>
      <c r="F1153" s="21">
        <v>0</v>
      </c>
      <c r="G1153" s="22">
        <f t="shared" si="17"/>
        <v>241499.60000000009</v>
      </c>
      <c r="H1153" s="21">
        <v>0</v>
      </c>
      <c r="I1153" s="21">
        <v>0</v>
      </c>
    </row>
    <row r="1154" spans="1:9" ht="15" x14ac:dyDescent="0.25">
      <c r="A1154" s="24" t="s">
        <v>1449</v>
      </c>
      <c r="B1154" s="20">
        <v>0</v>
      </c>
      <c r="C1154" s="179" t="s">
        <v>4852</v>
      </c>
      <c r="D1154" s="25">
        <v>1120152.0000000005</v>
      </c>
      <c r="E1154" s="25">
        <v>664218.50000000035</v>
      </c>
      <c r="F1154" s="21">
        <v>0</v>
      </c>
      <c r="G1154" s="22">
        <f t="shared" si="17"/>
        <v>455933.50000000012</v>
      </c>
      <c r="H1154" s="21">
        <v>0</v>
      </c>
      <c r="I1154" s="21">
        <v>0</v>
      </c>
    </row>
    <row r="1155" spans="1:9" ht="15" x14ac:dyDescent="0.25">
      <c r="A1155" s="24" t="s">
        <v>1450</v>
      </c>
      <c r="B1155" s="20">
        <v>0</v>
      </c>
      <c r="C1155" s="179" t="s">
        <v>4852</v>
      </c>
      <c r="D1155" s="25">
        <v>1414526.1500000006</v>
      </c>
      <c r="E1155" s="25">
        <v>748193.45</v>
      </c>
      <c r="F1155" s="21">
        <v>0</v>
      </c>
      <c r="G1155" s="22">
        <f t="shared" si="17"/>
        <v>666332.70000000065</v>
      </c>
      <c r="H1155" s="21">
        <v>0</v>
      </c>
      <c r="I1155" s="21">
        <v>0</v>
      </c>
    </row>
    <row r="1156" spans="1:9" ht="15" x14ac:dyDescent="0.25">
      <c r="A1156" s="24" t="s">
        <v>1451</v>
      </c>
      <c r="B1156" s="20">
        <v>0</v>
      </c>
      <c r="C1156" s="179" t="s">
        <v>4852</v>
      </c>
      <c r="D1156" s="25">
        <v>1617222.3999999987</v>
      </c>
      <c r="E1156" s="25">
        <v>998678.45</v>
      </c>
      <c r="F1156" s="21">
        <v>0</v>
      </c>
      <c r="G1156" s="22">
        <f t="shared" ref="G1156:G1218" si="18">D1156-E1156</f>
        <v>618543.94999999879</v>
      </c>
      <c r="H1156" s="21">
        <v>0</v>
      </c>
      <c r="I1156" s="21">
        <v>0</v>
      </c>
    </row>
    <row r="1157" spans="1:9" ht="15" x14ac:dyDescent="0.25">
      <c r="A1157" s="24" t="s">
        <v>1452</v>
      </c>
      <c r="B1157" s="20">
        <v>0</v>
      </c>
      <c r="C1157" s="179" t="s">
        <v>4852</v>
      </c>
      <c r="D1157" s="25">
        <v>1152641.6000000001</v>
      </c>
      <c r="E1157" s="25">
        <v>745141.86999999988</v>
      </c>
      <c r="F1157" s="21">
        <v>0</v>
      </c>
      <c r="G1157" s="22">
        <f t="shared" si="18"/>
        <v>407499.73000000021</v>
      </c>
      <c r="H1157" s="21">
        <v>0</v>
      </c>
      <c r="I1157" s="21">
        <v>0</v>
      </c>
    </row>
    <row r="1158" spans="1:9" ht="15" x14ac:dyDescent="0.25">
      <c r="A1158" s="24" t="s">
        <v>1453</v>
      </c>
      <c r="B1158" s="20">
        <v>0</v>
      </c>
      <c r="C1158" s="179" t="s">
        <v>4852</v>
      </c>
      <c r="D1158" s="25">
        <v>808014.00000000012</v>
      </c>
      <c r="E1158" s="25">
        <v>201452.00000000003</v>
      </c>
      <c r="F1158" s="21">
        <v>0</v>
      </c>
      <c r="G1158" s="22">
        <f t="shared" si="18"/>
        <v>606562.00000000012</v>
      </c>
      <c r="H1158" s="21">
        <v>0</v>
      </c>
      <c r="I1158" s="21">
        <v>0</v>
      </c>
    </row>
    <row r="1159" spans="1:9" ht="15" x14ac:dyDescent="0.25">
      <c r="A1159" s="24" t="s">
        <v>1454</v>
      </c>
      <c r="B1159" s="20">
        <v>0</v>
      </c>
      <c r="C1159" s="179" t="s">
        <v>4852</v>
      </c>
      <c r="D1159" s="25">
        <v>1094976.0000000002</v>
      </c>
      <c r="E1159" s="25">
        <v>333843.59999999998</v>
      </c>
      <c r="F1159" s="21">
        <v>0</v>
      </c>
      <c r="G1159" s="22">
        <f t="shared" si="18"/>
        <v>761132.40000000026</v>
      </c>
      <c r="H1159" s="21">
        <v>0</v>
      </c>
      <c r="I1159" s="21">
        <v>0</v>
      </c>
    </row>
    <row r="1160" spans="1:9" ht="15" x14ac:dyDescent="0.25">
      <c r="A1160" s="24" t="s">
        <v>1455</v>
      </c>
      <c r="B1160" s="20">
        <v>0</v>
      </c>
      <c r="C1160" s="179" t="s">
        <v>4852</v>
      </c>
      <c r="D1160" s="25">
        <v>838908.27</v>
      </c>
      <c r="E1160" s="25">
        <v>724686.67000000016</v>
      </c>
      <c r="F1160" s="21">
        <v>0</v>
      </c>
      <c r="G1160" s="22">
        <f t="shared" si="18"/>
        <v>114221.59999999986</v>
      </c>
      <c r="H1160" s="21">
        <v>0</v>
      </c>
      <c r="I1160" s="21">
        <v>0</v>
      </c>
    </row>
    <row r="1161" spans="1:9" ht="15" x14ac:dyDescent="0.25">
      <c r="A1161" s="24" t="s">
        <v>1456</v>
      </c>
      <c r="B1161" s="20">
        <v>0</v>
      </c>
      <c r="C1161" s="179" t="s">
        <v>4852</v>
      </c>
      <c r="D1161" s="25">
        <v>284755.08</v>
      </c>
      <c r="E1161" s="25">
        <v>245267.48</v>
      </c>
      <c r="F1161" s="21">
        <v>0</v>
      </c>
      <c r="G1161" s="22">
        <f t="shared" si="18"/>
        <v>39487.600000000006</v>
      </c>
      <c r="H1161" s="21">
        <v>0</v>
      </c>
      <c r="I1161" s="21">
        <v>0</v>
      </c>
    </row>
    <row r="1162" spans="1:9" ht="15" x14ac:dyDescent="0.25">
      <c r="A1162" s="24" t="s">
        <v>1457</v>
      </c>
      <c r="B1162" s="20">
        <v>0</v>
      </c>
      <c r="C1162" s="179" t="s">
        <v>4852</v>
      </c>
      <c r="D1162" s="25">
        <v>274848</v>
      </c>
      <c r="E1162" s="25">
        <v>227241.1</v>
      </c>
      <c r="F1162" s="21">
        <v>0</v>
      </c>
      <c r="G1162" s="22">
        <f t="shared" si="18"/>
        <v>47606.899999999994</v>
      </c>
      <c r="H1162" s="21">
        <v>0</v>
      </c>
      <c r="I1162" s="21">
        <v>0</v>
      </c>
    </row>
    <row r="1163" spans="1:9" ht="15" x14ac:dyDescent="0.25">
      <c r="A1163" s="24" t="s">
        <v>1458</v>
      </c>
      <c r="B1163" s="20">
        <v>0</v>
      </c>
      <c r="C1163" s="179" t="s">
        <v>4852</v>
      </c>
      <c r="D1163" s="25">
        <v>283281.60000000003</v>
      </c>
      <c r="E1163" s="25">
        <v>216246.69999999998</v>
      </c>
      <c r="F1163" s="21">
        <v>0</v>
      </c>
      <c r="G1163" s="22">
        <f t="shared" si="18"/>
        <v>67034.900000000052</v>
      </c>
      <c r="H1163" s="21">
        <v>0</v>
      </c>
      <c r="I1163" s="21">
        <v>0</v>
      </c>
    </row>
    <row r="1164" spans="1:9" ht="15" x14ac:dyDescent="0.25">
      <c r="A1164" s="24" t="s">
        <v>1459</v>
      </c>
      <c r="B1164" s="20">
        <v>0</v>
      </c>
      <c r="C1164" s="179" t="s">
        <v>4852</v>
      </c>
      <c r="D1164" s="25">
        <v>313177.12999999995</v>
      </c>
      <c r="E1164" s="25">
        <v>275128.68</v>
      </c>
      <c r="F1164" s="21">
        <v>0</v>
      </c>
      <c r="G1164" s="22">
        <f t="shared" si="18"/>
        <v>38048.449999999953</v>
      </c>
      <c r="H1164" s="21">
        <v>0</v>
      </c>
      <c r="I1164" s="21">
        <v>0</v>
      </c>
    </row>
    <row r="1165" spans="1:9" ht="15" x14ac:dyDescent="0.25">
      <c r="A1165" s="24" t="s">
        <v>1460</v>
      </c>
      <c r="B1165" s="20">
        <v>0</v>
      </c>
      <c r="C1165" s="179" t="s">
        <v>4852</v>
      </c>
      <c r="D1165" s="25">
        <v>130681.60000000001</v>
      </c>
      <c r="E1165" s="25">
        <v>88882.6</v>
      </c>
      <c r="F1165" s="21">
        <v>0</v>
      </c>
      <c r="G1165" s="22">
        <f t="shared" si="18"/>
        <v>41799</v>
      </c>
      <c r="H1165" s="21">
        <v>0</v>
      </c>
      <c r="I1165" s="21">
        <v>0</v>
      </c>
    </row>
    <row r="1166" spans="1:9" ht="15" x14ac:dyDescent="0.25">
      <c r="A1166" s="24" t="s">
        <v>1461</v>
      </c>
      <c r="B1166" s="20">
        <v>0</v>
      </c>
      <c r="C1166" s="179" t="s">
        <v>4852</v>
      </c>
      <c r="D1166" s="25">
        <v>554982.40000000014</v>
      </c>
      <c r="E1166" s="25">
        <v>447755.10000000009</v>
      </c>
      <c r="F1166" s="21">
        <v>0</v>
      </c>
      <c r="G1166" s="22">
        <f t="shared" si="18"/>
        <v>107227.30000000005</v>
      </c>
      <c r="H1166" s="21">
        <v>0</v>
      </c>
      <c r="I1166" s="21">
        <v>0</v>
      </c>
    </row>
    <row r="1167" spans="1:9" ht="15" x14ac:dyDescent="0.25">
      <c r="A1167" s="24" t="s">
        <v>1462</v>
      </c>
      <c r="B1167" s="20">
        <v>0</v>
      </c>
      <c r="C1167" s="179" t="s">
        <v>4852</v>
      </c>
      <c r="D1167" s="25">
        <v>221312</v>
      </c>
      <c r="E1167" s="25">
        <v>160982.5</v>
      </c>
      <c r="F1167" s="21">
        <v>0</v>
      </c>
      <c r="G1167" s="22">
        <f t="shared" si="18"/>
        <v>60329.5</v>
      </c>
      <c r="H1167" s="21">
        <v>0</v>
      </c>
      <c r="I1167" s="21">
        <v>0</v>
      </c>
    </row>
    <row r="1168" spans="1:9" ht="15" x14ac:dyDescent="0.25">
      <c r="A1168" s="24" t="s">
        <v>1463</v>
      </c>
      <c r="B1168" s="20">
        <v>0</v>
      </c>
      <c r="C1168" s="179" t="s">
        <v>4852</v>
      </c>
      <c r="D1168" s="25">
        <v>691571.38</v>
      </c>
      <c r="E1168" s="25">
        <v>597625.77</v>
      </c>
      <c r="F1168" s="21">
        <v>0</v>
      </c>
      <c r="G1168" s="22">
        <f t="shared" si="18"/>
        <v>93945.609999999986</v>
      </c>
      <c r="H1168" s="21">
        <v>0</v>
      </c>
      <c r="I1168" s="21">
        <v>0</v>
      </c>
    </row>
    <row r="1169" spans="1:9" ht="15" x14ac:dyDescent="0.25">
      <c r="A1169" s="24" t="s">
        <v>1464</v>
      </c>
      <c r="B1169" s="20">
        <v>0</v>
      </c>
      <c r="C1169" s="179" t="s">
        <v>4852</v>
      </c>
      <c r="D1169" s="25">
        <v>420089.59999999992</v>
      </c>
      <c r="E1169" s="25">
        <v>373330.59999999992</v>
      </c>
      <c r="F1169" s="21">
        <v>0</v>
      </c>
      <c r="G1169" s="22">
        <f t="shared" si="18"/>
        <v>46759</v>
      </c>
      <c r="H1169" s="21">
        <v>0</v>
      </c>
      <c r="I1169" s="21">
        <v>0</v>
      </c>
    </row>
    <row r="1170" spans="1:9" ht="15" x14ac:dyDescent="0.25">
      <c r="A1170" s="24" t="s">
        <v>1465</v>
      </c>
      <c r="B1170" s="20">
        <v>0</v>
      </c>
      <c r="C1170" s="179" t="s">
        <v>4852</v>
      </c>
      <c r="D1170" s="25">
        <v>553924.33999999985</v>
      </c>
      <c r="E1170" s="25">
        <v>487720.73999999993</v>
      </c>
      <c r="F1170" s="21">
        <v>0</v>
      </c>
      <c r="G1170" s="22">
        <f t="shared" si="18"/>
        <v>66203.599999999919</v>
      </c>
      <c r="H1170" s="21">
        <v>0</v>
      </c>
      <c r="I1170" s="21">
        <v>0</v>
      </c>
    </row>
    <row r="1171" spans="1:9" ht="15" x14ac:dyDescent="0.25">
      <c r="A1171" s="24" t="s">
        <v>1466</v>
      </c>
      <c r="B1171" s="20">
        <v>0</v>
      </c>
      <c r="C1171" s="179" t="s">
        <v>4852</v>
      </c>
      <c r="D1171" s="25">
        <v>241583.99999999994</v>
      </c>
      <c r="E1171" s="25">
        <v>199509.09999999998</v>
      </c>
      <c r="F1171" s="21">
        <v>0</v>
      </c>
      <c r="G1171" s="22">
        <f t="shared" si="18"/>
        <v>42074.899999999965</v>
      </c>
      <c r="H1171" s="21">
        <v>0</v>
      </c>
      <c r="I1171" s="21">
        <v>0</v>
      </c>
    </row>
    <row r="1172" spans="1:9" ht="15" x14ac:dyDescent="0.25">
      <c r="A1172" s="24" t="s">
        <v>1467</v>
      </c>
      <c r="B1172" s="20">
        <v>0</v>
      </c>
      <c r="C1172" s="179" t="s">
        <v>4852</v>
      </c>
      <c r="D1172" s="25">
        <v>426778.6999999999</v>
      </c>
      <c r="E1172" s="25">
        <v>377010.39999999991</v>
      </c>
      <c r="F1172" s="21">
        <v>0</v>
      </c>
      <c r="G1172" s="22">
        <f t="shared" si="18"/>
        <v>49768.299999999988</v>
      </c>
      <c r="H1172" s="21">
        <v>0</v>
      </c>
      <c r="I1172" s="21">
        <v>0</v>
      </c>
    </row>
    <row r="1173" spans="1:9" ht="15" x14ac:dyDescent="0.25">
      <c r="A1173" s="24" t="s">
        <v>1468</v>
      </c>
      <c r="B1173" s="20">
        <v>0</v>
      </c>
      <c r="C1173" s="179" t="s">
        <v>4852</v>
      </c>
      <c r="D1173" s="25">
        <v>485027.1999999999</v>
      </c>
      <c r="E1173" s="25">
        <v>423051.69999999995</v>
      </c>
      <c r="F1173" s="21">
        <v>0</v>
      </c>
      <c r="G1173" s="22">
        <f t="shared" si="18"/>
        <v>61975.499999999942</v>
      </c>
      <c r="H1173" s="21">
        <v>0</v>
      </c>
      <c r="I1173" s="21">
        <v>0</v>
      </c>
    </row>
    <row r="1174" spans="1:9" ht="15" x14ac:dyDescent="0.25">
      <c r="A1174" s="24" t="s">
        <v>1469</v>
      </c>
      <c r="B1174" s="20">
        <v>0</v>
      </c>
      <c r="C1174" s="179" t="s">
        <v>4852</v>
      </c>
      <c r="D1174" s="25">
        <v>319015.35999999993</v>
      </c>
      <c r="E1174" s="25">
        <v>254288.16000000006</v>
      </c>
      <c r="F1174" s="21">
        <v>0</v>
      </c>
      <c r="G1174" s="22">
        <f t="shared" si="18"/>
        <v>64727.199999999866</v>
      </c>
      <c r="H1174" s="21">
        <v>0</v>
      </c>
      <c r="I1174" s="21">
        <v>0</v>
      </c>
    </row>
    <row r="1175" spans="1:9" ht="15" x14ac:dyDescent="0.25">
      <c r="A1175" s="24" t="s">
        <v>1470</v>
      </c>
      <c r="B1175" s="20">
        <v>0</v>
      </c>
      <c r="C1175" s="179" t="s">
        <v>4852</v>
      </c>
      <c r="D1175" s="25">
        <v>299353.59999999998</v>
      </c>
      <c r="E1175" s="25">
        <v>239152.89999999997</v>
      </c>
      <c r="F1175" s="21">
        <v>0</v>
      </c>
      <c r="G1175" s="22">
        <f t="shared" si="18"/>
        <v>60200.700000000012</v>
      </c>
      <c r="H1175" s="21">
        <v>0</v>
      </c>
      <c r="I1175" s="21">
        <v>0</v>
      </c>
    </row>
    <row r="1176" spans="1:9" ht="15" x14ac:dyDescent="0.25">
      <c r="A1176" s="24" t="s">
        <v>1471</v>
      </c>
      <c r="B1176" s="20">
        <v>0</v>
      </c>
      <c r="C1176" s="179" t="s">
        <v>4852</v>
      </c>
      <c r="D1176" s="25">
        <v>654558.80000000005</v>
      </c>
      <c r="E1176" s="25">
        <v>498958.50000000006</v>
      </c>
      <c r="F1176" s="21">
        <v>0</v>
      </c>
      <c r="G1176" s="22">
        <f t="shared" si="18"/>
        <v>155600.29999999999</v>
      </c>
      <c r="H1176" s="21">
        <v>0</v>
      </c>
      <c r="I1176" s="21">
        <v>0</v>
      </c>
    </row>
    <row r="1177" spans="1:9" ht="15" x14ac:dyDescent="0.25">
      <c r="A1177" s="24" t="s">
        <v>1472</v>
      </c>
      <c r="B1177" s="20">
        <v>0</v>
      </c>
      <c r="C1177" s="179" t="s">
        <v>4852</v>
      </c>
      <c r="D1177" s="25">
        <v>556886.4</v>
      </c>
      <c r="E1177" s="25">
        <v>440457.13000000012</v>
      </c>
      <c r="F1177" s="21">
        <v>0</v>
      </c>
      <c r="G1177" s="22">
        <f t="shared" si="18"/>
        <v>116429.2699999999</v>
      </c>
      <c r="H1177" s="21">
        <v>0</v>
      </c>
      <c r="I1177" s="21">
        <v>0</v>
      </c>
    </row>
    <row r="1178" spans="1:9" ht="15" x14ac:dyDescent="0.25">
      <c r="A1178" s="24" t="s">
        <v>1473</v>
      </c>
      <c r="B1178" s="20">
        <v>0</v>
      </c>
      <c r="C1178" s="179" t="s">
        <v>4852</v>
      </c>
      <c r="D1178" s="25">
        <v>332393.59999999998</v>
      </c>
      <c r="E1178" s="25">
        <v>274912.79999999993</v>
      </c>
      <c r="F1178" s="21">
        <v>0</v>
      </c>
      <c r="G1178" s="22">
        <f t="shared" si="18"/>
        <v>57480.800000000047</v>
      </c>
      <c r="H1178" s="21">
        <v>0</v>
      </c>
      <c r="I1178" s="21">
        <v>0</v>
      </c>
    </row>
    <row r="1179" spans="1:9" ht="15" x14ac:dyDescent="0.25">
      <c r="A1179" s="24" t="s">
        <v>1474</v>
      </c>
      <c r="B1179" s="20">
        <v>0</v>
      </c>
      <c r="C1179" s="179" t="s">
        <v>4852</v>
      </c>
      <c r="D1179" s="25">
        <v>82812.800000000003</v>
      </c>
      <c r="E1179" s="25">
        <v>81035</v>
      </c>
      <c r="F1179" s="21">
        <v>0</v>
      </c>
      <c r="G1179" s="22">
        <f t="shared" si="18"/>
        <v>1777.8000000000029</v>
      </c>
      <c r="H1179" s="21">
        <v>0</v>
      </c>
      <c r="I1179" s="21">
        <v>0</v>
      </c>
    </row>
    <row r="1180" spans="1:9" ht="15" x14ac:dyDescent="0.25">
      <c r="A1180" s="24" t="s">
        <v>1475</v>
      </c>
      <c r="B1180" s="20">
        <v>0</v>
      </c>
      <c r="C1180" s="179" t="s">
        <v>4852</v>
      </c>
      <c r="D1180" s="25">
        <v>82342.400000000009</v>
      </c>
      <c r="E1180" s="25">
        <v>36985.1</v>
      </c>
      <c r="F1180" s="21">
        <v>0</v>
      </c>
      <c r="G1180" s="22">
        <f t="shared" si="18"/>
        <v>45357.30000000001</v>
      </c>
      <c r="H1180" s="21">
        <v>0</v>
      </c>
      <c r="I1180" s="21">
        <v>0</v>
      </c>
    </row>
    <row r="1181" spans="1:9" ht="15" x14ac:dyDescent="0.25">
      <c r="A1181" s="24" t="s">
        <v>1476</v>
      </c>
      <c r="B1181" s="20">
        <v>0</v>
      </c>
      <c r="C1181" s="179" t="s">
        <v>4852</v>
      </c>
      <c r="D1181" s="25">
        <v>1192278.7200000002</v>
      </c>
      <c r="E1181" s="25">
        <v>1025067.5200000001</v>
      </c>
      <c r="F1181" s="21">
        <v>0</v>
      </c>
      <c r="G1181" s="22">
        <f t="shared" si="18"/>
        <v>167211.20000000007</v>
      </c>
      <c r="H1181" s="21">
        <v>0</v>
      </c>
      <c r="I1181" s="21">
        <v>0</v>
      </c>
    </row>
    <row r="1182" spans="1:9" ht="15" x14ac:dyDescent="0.25">
      <c r="A1182" s="24" t="s">
        <v>1477</v>
      </c>
      <c r="B1182" s="20">
        <v>0</v>
      </c>
      <c r="C1182" s="179" t="s">
        <v>4852</v>
      </c>
      <c r="D1182" s="25">
        <v>537427.00000000023</v>
      </c>
      <c r="E1182" s="25">
        <v>469400.40000000014</v>
      </c>
      <c r="F1182" s="21">
        <v>0</v>
      </c>
      <c r="G1182" s="22">
        <f t="shared" si="18"/>
        <v>68026.600000000093</v>
      </c>
      <c r="H1182" s="21">
        <v>0</v>
      </c>
      <c r="I1182" s="21">
        <v>0</v>
      </c>
    </row>
    <row r="1183" spans="1:9" ht="15" x14ac:dyDescent="0.25">
      <c r="A1183" s="24" t="s">
        <v>1478</v>
      </c>
      <c r="B1183" s="20">
        <v>0</v>
      </c>
      <c r="C1183" s="179" t="s">
        <v>4852</v>
      </c>
      <c r="D1183" s="25">
        <v>741458.79999999993</v>
      </c>
      <c r="E1183" s="25">
        <v>603841.59999999974</v>
      </c>
      <c r="F1183" s="21">
        <v>0</v>
      </c>
      <c r="G1183" s="22">
        <f t="shared" si="18"/>
        <v>137617.20000000019</v>
      </c>
      <c r="H1183" s="21">
        <v>0</v>
      </c>
      <c r="I1183" s="21">
        <v>0</v>
      </c>
    </row>
    <row r="1184" spans="1:9" ht="15" x14ac:dyDescent="0.25">
      <c r="A1184" s="24" t="s">
        <v>1479</v>
      </c>
      <c r="B1184" s="20">
        <v>0</v>
      </c>
      <c r="C1184" s="179" t="s">
        <v>4852</v>
      </c>
      <c r="D1184" s="25">
        <v>1038942.3200000005</v>
      </c>
      <c r="E1184" s="25">
        <v>885257.64000000036</v>
      </c>
      <c r="F1184" s="21">
        <v>0</v>
      </c>
      <c r="G1184" s="22">
        <f t="shared" si="18"/>
        <v>153684.68000000017</v>
      </c>
      <c r="H1184" s="21">
        <v>0</v>
      </c>
      <c r="I1184" s="21">
        <v>0</v>
      </c>
    </row>
    <row r="1185" spans="1:9" ht="15" x14ac:dyDescent="0.25">
      <c r="A1185" s="24" t="s">
        <v>1480</v>
      </c>
      <c r="B1185" s="20">
        <v>0</v>
      </c>
      <c r="C1185" s="179" t="s">
        <v>4852</v>
      </c>
      <c r="D1185" s="25">
        <v>383398.39999999997</v>
      </c>
      <c r="E1185" s="25">
        <v>319239.20000000007</v>
      </c>
      <c r="F1185" s="21">
        <v>0</v>
      </c>
      <c r="G1185" s="22">
        <f t="shared" si="18"/>
        <v>64159.199999999895</v>
      </c>
      <c r="H1185" s="21">
        <v>0</v>
      </c>
      <c r="I1185" s="21">
        <v>0</v>
      </c>
    </row>
    <row r="1186" spans="1:9" ht="15" x14ac:dyDescent="0.25">
      <c r="A1186" s="24" t="s">
        <v>1481</v>
      </c>
      <c r="B1186" s="20">
        <v>0</v>
      </c>
      <c r="C1186" s="179" t="s">
        <v>4852</v>
      </c>
      <c r="D1186" s="25">
        <v>1367238.43</v>
      </c>
      <c r="E1186" s="25">
        <v>1185137.3599999999</v>
      </c>
      <c r="F1186" s="21">
        <v>0</v>
      </c>
      <c r="G1186" s="22">
        <f t="shared" si="18"/>
        <v>182101.07000000007</v>
      </c>
      <c r="H1186" s="21">
        <v>0</v>
      </c>
      <c r="I1186" s="21">
        <v>0</v>
      </c>
    </row>
    <row r="1187" spans="1:9" ht="15" x14ac:dyDescent="0.25">
      <c r="A1187" s="24" t="s">
        <v>1482</v>
      </c>
      <c r="B1187" s="20">
        <v>0</v>
      </c>
      <c r="C1187" s="179" t="s">
        <v>4852</v>
      </c>
      <c r="D1187" s="25">
        <v>984271.67000000051</v>
      </c>
      <c r="E1187" s="25">
        <v>836639.14000000013</v>
      </c>
      <c r="F1187" s="21">
        <v>0</v>
      </c>
      <c r="G1187" s="22">
        <f t="shared" si="18"/>
        <v>147632.53000000038</v>
      </c>
      <c r="H1187" s="21">
        <v>0</v>
      </c>
      <c r="I1187" s="21">
        <v>0</v>
      </c>
    </row>
    <row r="1188" spans="1:9" ht="15" x14ac:dyDescent="0.25">
      <c r="A1188" s="24" t="s">
        <v>1483</v>
      </c>
      <c r="B1188" s="20">
        <v>0</v>
      </c>
      <c r="C1188" s="179" t="s">
        <v>4852</v>
      </c>
      <c r="D1188" s="25">
        <v>998423.14000000013</v>
      </c>
      <c r="E1188" s="25">
        <v>847091.54000000015</v>
      </c>
      <c r="F1188" s="21">
        <v>0</v>
      </c>
      <c r="G1188" s="22">
        <f t="shared" si="18"/>
        <v>151331.59999999998</v>
      </c>
      <c r="H1188" s="21">
        <v>0</v>
      </c>
      <c r="I1188" s="21">
        <v>0</v>
      </c>
    </row>
    <row r="1189" spans="1:9" ht="15" x14ac:dyDescent="0.25">
      <c r="A1189" s="24" t="s">
        <v>1484</v>
      </c>
      <c r="B1189" s="20">
        <v>0</v>
      </c>
      <c r="C1189" s="179" t="s">
        <v>4852</v>
      </c>
      <c r="D1189" s="25">
        <v>423906.6</v>
      </c>
      <c r="E1189" s="25">
        <v>347757.69999999995</v>
      </c>
      <c r="F1189" s="21">
        <v>0</v>
      </c>
      <c r="G1189" s="22">
        <f t="shared" si="18"/>
        <v>76148.900000000023</v>
      </c>
      <c r="H1189" s="21">
        <v>0</v>
      </c>
      <c r="I1189" s="21">
        <v>0</v>
      </c>
    </row>
    <row r="1190" spans="1:9" ht="15" x14ac:dyDescent="0.25">
      <c r="A1190" s="24" t="s">
        <v>1485</v>
      </c>
      <c r="B1190" s="20">
        <v>0</v>
      </c>
      <c r="C1190" s="179" t="s">
        <v>4852</v>
      </c>
      <c r="D1190" s="25">
        <v>406739.20000000001</v>
      </c>
      <c r="E1190" s="25">
        <v>357861.20000000007</v>
      </c>
      <c r="F1190" s="21">
        <v>0</v>
      </c>
      <c r="G1190" s="22">
        <f t="shared" si="18"/>
        <v>48877.999999999942</v>
      </c>
      <c r="H1190" s="21">
        <v>0</v>
      </c>
      <c r="I1190" s="21">
        <v>0</v>
      </c>
    </row>
    <row r="1191" spans="1:9" ht="15" x14ac:dyDescent="0.25">
      <c r="A1191" s="24" t="s">
        <v>1486</v>
      </c>
      <c r="B1191" s="20">
        <v>0</v>
      </c>
      <c r="C1191" s="179" t="s">
        <v>4852</v>
      </c>
      <c r="D1191" s="25">
        <v>1014943.9999999999</v>
      </c>
      <c r="E1191" s="25">
        <v>878923.79999999981</v>
      </c>
      <c r="F1191" s="21">
        <v>0</v>
      </c>
      <c r="G1191" s="22">
        <f t="shared" si="18"/>
        <v>136020.20000000007</v>
      </c>
      <c r="H1191" s="21">
        <v>0</v>
      </c>
      <c r="I1191" s="21">
        <v>0</v>
      </c>
    </row>
    <row r="1192" spans="1:9" ht="15" x14ac:dyDescent="0.25">
      <c r="A1192" s="24" t="s">
        <v>1487</v>
      </c>
      <c r="B1192" s="20">
        <v>0</v>
      </c>
      <c r="C1192" s="179" t="s">
        <v>4852</v>
      </c>
      <c r="D1192" s="25">
        <v>411443.20000000007</v>
      </c>
      <c r="E1192" s="25">
        <v>372287.00000000006</v>
      </c>
      <c r="F1192" s="21">
        <v>0</v>
      </c>
      <c r="G1192" s="22">
        <f t="shared" si="18"/>
        <v>39156.200000000012</v>
      </c>
      <c r="H1192" s="21">
        <v>0</v>
      </c>
      <c r="I1192" s="21">
        <v>0</v>
      </c>
    </row>
    <row r="1193" spans="1:9" ht="15" x14ac:dyDescent="0.25">
      <c r="A1193" s="24" t="s">
        <v>1488</v>
      </c>
      <c r="B1193" s="20">
        <v>0</v>
      </c>
      <c r="C1193" s="179" t="s">
        <v>4852</v>
      </c>
      <c r="D1193" s="25">
        <v>406275.20000000007</v>
      </c>
      <c r="E1193" s="25">
        <v>328843.26000000007</v>
      </c>
      <c r="F1193" s="21">
        <v>0</v>
      </c>
      <c r="G1193" s="22">
        <f t="shared" si="18"/>
        <v>77431.94</v>
      </c>
      <c r="H1193" s="21">
        <v>0</v>
      </c>
      <c r="I1193" s="21">
        <v>0</v>
      </c>
    </row>
    <row r="1194" spans="1:9" ht="15" x14ac:dyDescent="0.25">
      <c r="A1194" s="24" t="s">
        <v>1489</v>
      </c>
      <c r="B1194" s="20">
        <v>0</v>
      </c>
      <c r="C1194" s="179" t="s">
        <v>4852</v>
      </c>
      <c r="D1194" s="25">
        <v>1039472.9599999998</v>
      </c>
      <c r="E1194" s="25">
        <v>893788.61</v>
      </c>
      <c r="F1194" s="21">
        <v>0</v>
      </c>
      <c r="G1194" s="22">
        <f t="shared" si="18"/>
        <v>145684.34999999986</v>
      </c>
      <c r="H1194" s="21">
        <v>0</v>
      </c>
      <c r="I1194" s="21">
        <v>0</v>
      </c>
    </row>
    <row r="1195" spans="1:9" ht="15" x14ac:dyDescent="0.25">
      <c r="A1195" s="24" t="s">
        <v>1490</v>
      </c>
      <c r="B1195" s="20">
        <v>0</v>
      </c>
      <c r="C1195" s="179" t="s">
        <v>4852</v>
      </c>
      <c r="D1195" s="25">
        <v>725961.59999999974</v>
      </c>
      <c r="E1195" s="25">
        <v>679628.49999999977</v>
      </c>
      <c r="F1195" s="21">
        <v>0</v>
      </c>
      <c r="G1195" s="22">
        <f t="shared" si="18"/>
        <v>46333.099999999977</v>
      </c>
      <c r="H1195" s="21">
        <v>0</v>
      </c>
      <c r="I1195" s="21">
        <v>0</v>
      </c>
    </row>
    <row r="1196" spans="1:9" ht="15" x14ac:dyDescent="0.25">
      <c r="A1196" s="24" t="s">
        <v>1491</v>
      </c>
      <c r="B1196" s="20">
        <v>0</v>
      </c>
      <c r="C1196" s="179" t="s">
        <v>4852</v>
      </c>
      <c r="D1196" s="25">
        <v>858323.2</v>
      </c>
      <c r="E1196" s="25">
        <v>792230.30000000016</v>
      </c>
      <c r="F1196" s="21">
        <v>0</v>
      </c>
      <c r="G1196" s="22">
        <f t="shared" si="18"/>
        <v>66092.89999999979</v>
      </c>
      <c r="H1196" s="21">
        <v>0</v>
      </c>
      <c r="I1196" s="21">
        <v>0</v>
      </c>
    </row>
    <row r="1197" spans="1:9" ht="15" x14ac:dyDescent="0.25">
      <c r="A1197" s="24" t="s">
        <v>1492</v>
      </c>
      <c r="B1197" s="20">
        <v>0</v>
      </c>
      <c r="C1197" s="179" t="s">
        <v>4852</v>
      </c>
      <c r="D1197" s="25">
        <v>432006.40000000002</v>
      </c>
      <c r="E1197" s="25">
        <v>366019.63</v>
      </c>
      <c r="F1197" s="21">
        <v>0</v>
      </c>
      <c r="G1197" s="22">
        <f t="shared" si="18"/>
        <v>65986.770000000019</v>
      </c>
      <c r="H1197" s="21">
        <v>0</v>
      </c>
      <c r="I1197" s="21">
        <v>0</v>
      </c>
    </row>
    <row r="1198" spans="1:9" ht="15" x14ac:dyDescent="0.25">
      <c r="A1198" s="24" t="s">
        <v>1493</v>
      </c>
      <c r="B1198" s="20">
        <v>0</v>
      </c>
      <c r="C1198" s="179" t="s">
        <v>4852</v>
      </c>
      <c r="D1198" s="25">
        <v>432813.50999999989</v>
      </c>
      <c r="E1198" s="25">
        <v>385656.46999999986</v>
      </c>
      <c r="F1198" s="21">
        <v>0</v>
      </c>
      <c r="G1198" s="22">
        <f t="shared" si="18"/>
        <v>47157.040000000037</v>
      </c>
      <c r="H1198" s="21">
        <v>0</v>
      </c>
      <c r="I1198" s="21">
        <v>0</v>
      </c>
    </row>
    <row r="1199" spans="1:9" ht="15" x14ac:dyDescent="0.25">
      <c r="A1199" s="24" t="s">
        <v>1494</v>
      </c>
      <c r="B1199" s="20">
        <v>0</v>
      </c>
      <c r="C1199" s="179" t="s">
        <v>4852</v>
      </c>
      <c r="D1199" s="25">
        <v>1055913.5999999999</v>
      </c>
      <c r="E1199" s="25">
        <v>856960.86999999988</v>
      </c>
      <c r="F1199" s="21">
        <v>0</v>
      </c>
      <c r="G1199" s="22">
        <f t="shared" si="18"/>
        <v>198952.72999999998</v>
      </c>
      <c r="H1199" s="21">
        <v>0</v>
      </c>
      <c r="I1199" s="21">
        <v>0</v>
      </c>
    </row>
    <row r="1200" spans="1:9" ht="15" x14ac:dyDescent="0.25">
      <c r="A1200" s="24" t="s">
        <v>1495</v>
      </c>
      <c r="B1200" s="20">
        <v>0</v>
      </c>
      <c r="C1200" s="179" t="s">
        <v>4852</v>
      </c>
      <c r="D1200" s="25">
        <v>1224343.8600000001</v>
      </c>
      <c r="E1200" s="25">
        <v>1057030.4599999997</v>
      </c>
      <c r="F1200" s="21">
        <v>0</v>
      </c>
      <c r="G1200" s="22">
        <f t="shared" si="18"/>
        <v>167313.40000000037</v>
      </c>
      <c r="H1200" s="21">
        <v>0</v>
      </c>
      <c r="I1200" s="21">
        <v>0</v>
      </c>
    </row>
    <row r="1201" spans="1:9" ht="15" x14ac:dyDescent="0.25">
      <c r="A1201" s="24" t="s">
        <v>1496</v>
      </c>
      <c r="B1201" s="20">
        <v>0</v>
      </c>
      <c r="C1201" s="179" t="s">
        <v>4852</v>
      </c>
      <c r="D1201" s="25">
        <v>962896.37000000023</v>
      </c>
      <c r="E1201" s="25">
        <v>787216.59</v>
      </c>
      <c r="F1201" s="21">
        <v>0</v>
      </c>
      <c r="G1201" s="22">
        <f t="shared" si="18"/>
        <v>175679.78000000026</v>
      </c>
      <c r="H1201" s="21">
        <v>0</v>
      </c>
      <c r="I1201" s="21">
        <v>0</v>
      </c>
    </row>
    <row r="1202" spans="1:9" ht="15" x14ac:dyDescent="0.25">
      <c r="A1202" s="24" t="s">
        <v>1497</v>
      </c>
      <c r="B1202" s="20">
        <v>0</v>
      </c>
      <c r="C1202" s="179" t="s">
        <v>4852</v>
      </c>
      <c r="D1202" s="25">
        <v>1697427.1999999997</v>
      </c>
      <c r="E1202" s="25">
        <v>1516001.9999999995</v>
      </c>
      <c r="F1202" s="21">
        <v>0</v>
      </c>
      <c r="G1202" s="22">
        <f t="shared" si="18"/>
        <v>181425.20000000019</v>
      </c>
      <c r="H1202" s="21">
        <v>0</v>
      </c>
      <c r="I1202" s="21">
        <v>0</v>
      </c>
    </row>
    <row r="1203" spans="1:9" ht="15" x14ac:dyDescent="0.25">
      <c r="A1203" s="24" t="s">
        <v>1498</v>
      </c>
      <c r="B1203" s="20">
        <v>0</v>
      </c>
      <c r="C1203" s="179" t="s">
        <v>4852</v>
      </c>
      <c r="D1203" s="25">
        <v>1145065.6000000006</v>
      </c>
      <c r="E1203" s="25">
        <v>946406.7</v>
      </c>
      <c r="F1203" s="21">
        <v>0</v>
      </c>
      <c r="G1203" s="22">
        <f t="shared" si="18"/>
        <v>198658.90000000061</v>
      </c>
      <c r="H1203" s="21">
        <v>0</v>
      </c>
      <c r="I1203" s="21">
        <v>0</v>
      </c>
    </row>
    <row r="1204" spans="1:9" ht="15" x14ac:dyDescent="0.25">
      <c r="A1204" s="24" t="s">
        <v>1499</v>
      </c>
      <c r="B1204" s="20">
        <v>0</v>
      </c>
      <c r="C1204" s="179" t="s">
        <v>4852</v>
      </c>
      <c r="D1204" s="25">
        <v>2118188.8000000003</v>
      </c>
      <c r="E1204" s="25">
        <v>789604.00000000012</v>
      </c>
      <c r="F1204" s="21">
        <v>0</v>
      </c>
      <c r="G1204" s="22">
        <f t="shared" si="18"/>
        <v>1328584.8000000003</v>
      </c>
      <c r="H1204" s="21">
        <v>0</v>
      </c>
      <c r="I1204" s="21">
        <v>0</v>
      </c>
    </row>
    <row r="1205" spans="1:9" ht="15" x14ac:dyDescent="0.25">
      <c r="A1205" s="24" t="s">
        <v>1500</v>
      </c>
      <c r="B1205" s="20">
        <v>0</v>
      </c>
      <c r="C1205" s="179" t="s">
        <v>4852</v>
      </c>
      <c r="D1205" s="25">
        <v>14089.6</v>
      </c>
      <c r="E1205" s="25">
        <v>0</v>
      </c>
      <c r="F1205" s="21">
        <v>0</v>
      </c>
      <c r="G1205" s="22">
        <f t="shared" si="18"/>
        <v>14089.6</v>
      </c>
      <c r="H1205" s="21">
        <v>0</v>
      </c>
      <c r="I1205" s="21">
        <v>0</v>
      </c>
    </row>
    <row r="1206" spans="1:9" ht="15" x14ac:dyDescent="0.25">
      <c r="A1206" s="24" t="s">
        <v>1501</v>
      </c>
      <c r="B1206" s="20">
        <v>0</v>
      </c>
      <c r="C1206" s="179" t="s">
        <v>4852</v>
      </c>
      <c r="D1206" s="25">
        <v>305872</v>
      </c>
      <c r="E1206" s="25">
        <v>259673.69999999998</v>
      </c>
      <c r="F1206" s="21">
        <v>0</v>
      </c>
      <c r="G1206" s="22">
        <f t="shared" si="18"/>
        <v>46198.300000000017</v>
      </c>
      <c r="H1206" s="21">
        <v>0</v>
      </c>
      <c r="I1206" s="21">
        <v>0</v>
      </c>
    </row>
    <row r="1207" spans="1:9" ht="15" x14ac:dyDescent="0.25">
      <c r="A1207" s="24" t="s">
        <v>1502</v>
      </c>
      <c r="B1207" s="20">
        <v>0</v>
      </c>
      <c r="C1207" s="179" t="s">
        <v>4852</v>
      </c>
      <c r="D1207" s="25">
        <v>724908.79999999993</v>
      </c>
      <c r="E1207" s="25">
        <v>625415.89999999991</v>
      </c>
      <c r="F1207" s="21">
        <v>0</v>
      </c>
      <c r="G1207" s="22">
        <f t="shared" si="18"/>
        <v>99492.900000000023</v>
      </c>
      <c r="H1207" s="21">
        <v>0</v>
      </c>
      <c r="I1207" s="21">
        <v>0</v>
      </c>
    </row>
    <row r="1208" spans="1:9" ht="15" x14ac:dyDescent="0.25">
      <c r="A1208" s="24" t="s">
        <v>1503</v>
      </c>
      <c r="B1208" s="20">
        <v>0</v>
      </c>
      <c r="C1208" s="179" t="s">
        <v>4852</v>
      </c>
      <c r="D1208" s="25">
        <v>160709.02000000005</v>
      </c>
      <c r="E1208" s="25">
        <v>115354.03</v>
      </c>
      <c r="F1208" s="21">
        <v>0</v>
      </c>
      <c r="G1208" s="22">
        <f t="shared" si="18"/>
        <v>45354.990000000049</v>
      </c>
      <c r="H1208" s="21">
        <v>0</v>
      </c>
      <c r="I1208" s="21">
        <v>0</v>
      </c>
    </row>
    <row r="1209" spans="1:9" ht="15" x14ac:dyDescent="0.25">
      <c r="A1209" s="24" t="s">
        <v>1504</v>
      </c>
      <c r="B1209" s="20">
        <v>0</v>
      </c>
      <c r="C1209" s="179" t="s">
        <v>4852</v>
      </c>
      <c r="D1209" s="25">
        <v>300177.18000000005</v>
      </c>
      <c r="E1209" s="25">
        <v>207748.7</v>
      </c>
      <c r="F1209" s="21">
        <v>0</v>
      </c>
      <c r="G1209" s="22">
        <f t="shared" si="18"/>
        <v>92428.48000000004</v>
      </c>
      <c r="H1209" s="21">
        <v>0</v>
      </c>
      <c r="I1209" s="21">
        <v>0</v>
      </c>
    </row>
    <row r="1210" spans="1:9" ht="15" x14ac:dyDescent="0.25">
      <c r="A1210" s="24" t="s">
        <v>1505</v>
      </c>
      <c r="B1210" s="20">
        <v>0</v>
      </c>
      <c r="C1210" s="179" t="s">
        <v>4852</v>
      </c>
      <c r="D1210" s="25">
        <v>407954.21999999991</v>
      </c>
      <c r="E1210" s="25">
        <v>272382.79999999993</v>
      </c>
      <c r="F1210" s="21">
        <v>0</v>
      </c>
      <c r="G1210" s="22">
        <f t="shared" si="18"/>
        <v>135571.41999999998</v>
      </c>
      <c r="H1210" s="21">
        <v>0</v>
      </c>
      <c r="I1210" s="21">
        <v>0</v>
      </c>
    </row>
    <row r="1211" spans="1:9" ht="15" x14ac:dyDescent="0.25">
      <c r="A1211" s="24" t="s">
        <v>1506</v>
      </c>
      <c r="B1211" s="20">
        <v>0</v>
      </c>
      <c r="C1211" s="179" t="s">
        <v>4852</v>
      </c>
      <c r="D1211" s="25">
        <v>535173.20000000007</v>
      </c>
      <c r="E1211" s="25">
        <v>469574.50000000006</v>
      </c>
      <c r="F1211" s="21">
        <v>0</v>
      </c>
      <c r="G1211" s="22">
        <f t="shared" si="18"/>
        <v>65598.700000000012</v>
      </c>
      <c r="H1211" s="21">
        <v>0</v>
      </c>
      <c r="I1211" s="21">
        <v>0</v>
      </c>
    </row>
    <row r="1212" spans="1:9" ht="15" x14ac:dyDescent="0.25">
      <c r="A1212" s="24" t="s">
        <v>1507</v>
      </c>
      <c r="B1212" s="20">
        <v>0</v>
      </c>
      <c r="C1212" s="179" t="s">
        <v>4852</v>
      </c>
      <c r="D1212" s="25">
        <v>2661500.7999999998</v>
      </c>
      <c r="E1212" s="25">
        <v>735778.46000000008</v>
      </c>
      <c r="F1212" s="21">
        <v>0</v>
      </c>
      <c r="G1212" s="22">
        <f t="shared" si="18"/>
        <v>1925722.3399999999</v>
      </c>
      <c r="H1212" s="21">
        <v>0</v>
      </c>
      <c r="I1212" s="21">
        <v>0</v>
      </c>
    </row>
    <row r="1213" spans="1:9" ht="15" x14ac:dyDescent="0.25">
      <c r="A1213" s="24" t="s">
        <v>1508</v>
      </c>
      <c r="B1213" s="20">
        <v>0</v>
      </c>
      <c r="C1213" s="179" t="s">
        <v>4852</v>
      </c>
      <c r="D1213" s="25">
        <v>30620.800000000003</v>
      </c>
      <c r="E1213" s="25">
        <v>0</v>
      </c>
      <c r="F1213" s="21">
        <v>0</v>
      </c>
      <c r="G1213" s="22">
        <f t="shared" si="18"/>
        <v>30620.800000000003</v>
      </c>
      <c r="H1213" s="21">
        <v>0</v>
      </c>
      <c r="I1213" s="21">
        <v>0</v>
      </c>
    </row>
    <row r="1214" spans="1:9" ht="15" x14ac:dyDescent="0.25">
      <c r="A1214" s="24" t="s">
        <v>1509</v>
      </c>
      <c r="B1214" s="20">
        <v>0</v>
      </c>
      <c r="C1214" s="179" t="s">
        <v>4852</v>
      </c>
      <c r="D1214" s="25">
        <v>47689.599999999999</v>
      </c>
      <c r="E1214" s="25">
        <v>901.6</v>
      </c>
      <c r="F1214" s="21">
        <v>0</v>
      </c>
      <c r="G1214" s="22">
        <f t="shared" si="18"/>
        <v>46788</v>
      </c>
      <c r="H1214" s="21">
        <v>0</v>
      </c>
      <c r="I1214" s="21">
        <v>0</v>
      </c>
    </row>
    <row r="1215" spans="1:9" ht="15" x14ac:dyDescent="0.25">
      <c r="A1215" s="24" t="s">
        <v>1510</v>
      </c>
      <c r="B1215" s="20">
        <v>0</v>
      </c>
      <c r="C1215" s="179" t="s">
        <v>4852</v>
      </c>
      <c r="D1215" s="25">
        <v>1417637.4000000001</v>
      </c>
      <c r="E1215" s="25">
        <v>1201132.7900000003</v>
      </c>
      <c r="F1215" s="21">
        <v>0</v>
      </c>
      <c r="G1215" s="22">
        <f t="shared" si="18"/>
        <v>216504.60999999987</v>
      </c>
      <c r="H1215" s="21">
        <v>0</v>
      </c>
      <c r="I1215" s="21">
        <v>0</v>
      </c>
    </row>
    <row r="1216" spans="1:9" ht="15" x14ac:dyDescent="0.25">
      <c r="A1216" s="24" t="s">
        <v>1511</v>
      </c>
      <c r="B1216" s="20">
        <v>0</v>
      </c>
      <c r="C1216" s="179" t="s">
        <v>4852</v>
      </c>
      <c r="D1216" s="25">
        <v>117934.20000000001</v>
      </c>
      <c r="E1216" s="25">
        <v>83519.500000000015</v>
      </c>
      <c r="F1216" s="21">
        <v>0</v>
      </c>
      <c r="G1216" s="22">
        <f t="shared" si="18"/>
        <v>34414.699999999997</v>
      </c>
      <c r="H1216" s="21">
        <v>0</v>
      </c>
      <c r="I1216" s="21">
        <v>0</v>
      </c>
    </row>
    <row r="1217" spans="1:9" ht="15" x14ac:dyDescent="0.25">
      <c r="A1217" s="24" t="s">
        <v>1512</v>
      </c>
      <c r="B1217" s="20">
        <v>0</v>
      </c>
      <c r="C1217" s="179" t="s">
        <v>4852</v>
      </c>
      <c r="D1217" s="25">
        <v>113478.40000000001</v>
      </c>
      <c r="E1217" s="25">
        <v>30934.6</v>
      </c>
      <c r="F1217" s="21">
        <v>0</v>
      </c>
      <c r="G1217" s="22">
        <f t="shared" si="18"/>
        <v>82543.800000000017</v>
      </c>
      <c r="H1217" s="21">
        <v>0</v>
      </c>
      <c r="I1217" s="21">
        <v>0</v>
      </c>
    </row>
    <row r="1218" spans="1:9" ht="15" x14ac:dyDescent="0.25">
      <c r="A1218" s="24" t="s">
        <v>1513</v>
      </c>
      <c r="B1218" s="20">
        <v>0</v>
      </c>
      <c r="C1218" s="179" t="s">
        <v>4852</v>
      </c>
      <c r="D1218" s="25">
        <v>116211.2</v>
      </c>
      <c r="E1218" s="25">
        <v>65984.800000000003</v>
      </c>
      <c r="F1218" s="21">
        <v>0</v>
      </c>
      <c r="G1218" s="22">
        <f t="shared" si="18"/>
        <v>50226.399999999994</v>
      </c>
      <c r="H1218" s="21">
        <v>0</v>
      </c>
      <c r="I1218" s="21">
        <v>0</v>
      </c>
    </row>
    <row r="1219" spans="1:9" ht="15" x14ac:dyDescent="0.25">
      <c r="A1219" s="24" t="s">
        <v>1514</v>
      </c>
      <c r="B1219" s="20">
        <v>0</v>
      </c>
      <c r="C1219" s="179" t="s">
        <v>4852</v>
      </c>
      <c r="D1219" s="25">
        <v>148624</v>
      </c>
      <c r="E1219" s="25">
        <v>92029.900000000009</v>
      </c>
      <c r="F1219" s="21">
        <v>0</v>
      </c>
      <c r="G1219" s="22">
        <f t="shared" ref="G1219:G1282" si="19">D1219-E1219</f>
        <v>56594.099999999991</v>
      </c>
      <c r="H1219" s="21">
        <v>0</v>
      </c>
      <c r="I1219" s="21">
        <v>0</v>
      </c>
    </row>
    <row r="1220" spans="1:9" ht="15" x14ac:dyDescent="0.25">
      <c r="A1220" s="24" t="s">
        <v>1515</v>
      </c>
      <c r="B1220" s="20">
        <v>0</v>
      </c>
      <c r="C1220" s="179" t="s">
        <v>4852</v>
      </c>
      <c r="D1220" s="25">
        <v>1392294.4000000004</v>
      </c>
      <c r="E1220" s="25">
        <v>1161641.0999999996</v>
      </c>
      <c r="F1220" s="21">
        <v>0</v>
      </c>
      <c r="G1220" s="22">
        <f t="shared" si="19"/>
        <v>230653.30000000075</v>
      </c>
      <c r="H1220" s="21">
        <v>0</v>
      </c>
      <c r="I1220" s="21">
        <v>0</v>
      </c>
    </row>
    <row r="1221" spans="1:9" ht="15" x14ac:dyDescent="0.25">
      <c r="A1221" s="24" t="s">
        <v>1516</v>
      </c>
      <c r="B1221" s="20">
        <v>0</v>
      </c>
      <c r="C1221" s="179" t="s">
        <v>4852</v>
      </c>
      <c r="D1221" s="25">
        <v>122886.39999999999</v>
      </c>
      <c r="E1221" s="25">
        <v>94707.099999999991</v>
      </c>
      <c r="F1221" s="21">
        <v>0</v>
      </c>
      <c r="G1221" s="22">
        <f t="shared" si="19"/>
        <v>28179.300000000003</v>
      </c>
      <c r="H1221" s="21">
        <v>0</v>
      </c>
      <c r="I1221" s="21">
        <v>0</v>
      </c>
    </row>
    <row r="1222" spans="1:9" ht="15" x14ac:dyDescent="0.25">
      <c r="A1222" s="24" t="s">
        <v>1517</v>
      </c>
      <c r="B1222" s="20">
        <v>0</v>
      </c>
      <c r="C1222" s="179" t="s">
        <v>4852</v>
      </c>
      <c r="D1222" s="25">
        <v>118517.68</v>
      </c>
      <c r="E1222" s="25">
        <v>90994.37999999999</v>
      </c>
      <c r="F1222" s="21">
        <v>0</v>
      </c>
      <c r="G1222" s="22">
        <f t="shared" si="19"/>
        <v>27523.300000000003</v>
      </c>
      <c r="H1222" s="21">
        <v>0</v>
      </c>
      <c r="I1222" s="21">
        <v>0</v>
      </c>
    </row>
    <row r="1223" spans="1:9" ht="15" x14ac:dyDescent="0.25">
      <c r="A1223" s="24" t="s">
        <v>1518</v>
      </c>
      <c r="B1223" s="20">
        <v>0</v>
      </c>
      <c r="C1223" s="179" t="s">
        <v>4852</v>
      </c>
      <c r="D1223" s="25">
        <v>184553.59999999998</v>
      </c>
      <c r="E1223" s="25">
        <v>135680.59999999998</v>
      </c>
      <c r="F1223" s="21">
        <v>0</v>
      </c>
      <c r="G1223" s="22">
        <f t="shared" si="19"/>
        <v>48873</v>
      </c>
      <c r="H1223" s="21">
        <v>0</v>
      </c>
      <c r="I1223" s="21">
        <v>0</v>
      </c>
    </row>
    <row r="1224" spans="1:9" ht="15" x14ac:dyDescent="0.25">
      <c r="A1224" s="24" t="s">
        <v>1519</v>
      </c>
      <c r="B1224" s="20">
        <v>0</v>
      </c>
      <c r="C1224" s="179" t="s">
        <v>4852</v>
      </c>
      <c r="D1224" s="25">
        <v>326188.80000000005</v>
      </c>
      <c r="E1224" s="25">
        <v>281758.30000000005</v>
      </c>
      <c r="F1224" s="21">
        <v>0</v>
      </c>
      <c r="G1224" s="22">
        <f t="shared" si="19"/>
        <v>44430.5</v>
      </c>
      <c r="H1224" s="21">
        <v>0</v>
      </c>
      <c r="I1224" s="21">
        <v>0</v>
      </c>
    </row>
    <row r="1225" spans="1:9" ht="15" x14ac:dyDescent="0.25">
      <c r="A1225" s="24" t="s">
        <v>1520</v>
      </c>
      <c r="B1225" s="20">
        <v>0</v>
      </c>
      <c r="C1225" s="179" t="s">
        <v>4852</v>
      </c>
      <c r="D1225" s="25">
        <v>232601.60000000003</v>
      </c>
      <c r="E1225" s="25">
        <v>188699.50000000003</v>
      </c>
      <c r="F1225" s="21">
        <v>0</v>
      </c>
      <c r="G1225" s="22">
        <f t="shared" si="19"/>
        <v>43902.100000000006</v>
      </c>
      <c r="H1225" s="21">
        <v>0</v>
      </c>
      <c r="I1225" s="21">
        <v>0</v>
      </c>
    </row>
    <row r="1226" spans="1:9" ht="15" x14ac:dyDescent="0.25">
      <c r="A1226" s="24" t="s">
        <v>1521</v>
      </c>
      <c r="B1226" s="20">
        <v>0</v>
      </c>
      <c r="C1226" s="179" t="s">
        <v>4852</v>
      </c>
      <c r="D1226" s="25">
        <v>1507094.4000000001</v>
      </c>
      <c r="E1226" s="25">
        <v>245901.30000000008</v>
      </c>
      <c r="F1226" s="21">
        <v>0</v>
      </c>
      <c r="G1226" s="22">
        <f t="shared" si="19"/>
        <v>1261193.1000000001</v>
      </c>
      <c r="H1226" s="21">
        <v>0</v>
      </c>
      <c r="I1226" s="21">
        <v>0</v>
      </c>
    </row>
    <row r="1227" spans="1:9" ht="15" x14ac:dyDescent="0.25">
      <c r="A1227" s="24" t="s">
        <v>1522</v>
      </c>
      <c r="B1227" s="20">
        <v>0</v>
      </c>
      <c r="C1227" s="179" t="s">
        <v>4852</v>
      </c>
      <c r="D1227" s="25">
        <v>554437.57999999973</v>
      </c>
      <c r="E1227" s="25">
        <v>290834.98999999987</v>
      </c>
      <c r="F1227" s="21">
        <v>0</v>
      </c>
      <c r="G1227" s="22">
        <f t="shared" si="19"/>
        <v>263602.58999999985</v>
      </c>
      <c r="H1227" s="21">
        <v>0</v>
      </c>
      <c r="I1227" s="21">
        <v>0</v>
      </c>
    </row>
    <row r="1228" spans="1:9" ht="15" x14ac:dyDescent="0.25">
      <c r="A1228" s="24" t="s">
        <v>1523</v>
      </c>
      <c r="B1228" s="20">
        <v>0</v>
      </c>
      <c r="C1228" s="179" t="s">
        <v>4852</v>
      </c>
      <c r="D1228" s="25">
        <v>83440</v>
      </c>
      <c r="E1228" s="25">
        <v>27881.599999999999</v>
      </c>
      <c r="F1228" s="21">
        <v>0</v>
      </c>
      <c r="G1228" s="22">
        <f t="shared" si="19"/>
        <v>55558.400000000001</v>
      </c>
      <c r="H1228" s="21">
        <v>0</v>
      </c>
      <c r="I1228" s="21">
        <v>0</v>
      </c>
    </row>
    <row r="1229" spans="1:9" ht="15" x14ac:dyDescent="0.25">
      <c r="A1229" s="24" t="s">
        <v>1524</v>
      </c>
      <c r="B1229" s="20">
        <v>0</v>
      </c>
      <c r="C1229" s="179" t="s">
        <v>4852</v>
      </c>
      <c r="D1229" s="25">
        <v>11961.6</v>
      </c>
      <c r="E1229" s="25">
        <v>1068</v>
      </c>
      <c r="F1229" s="21">
        <v>0</v>
      </c>
      <c r="G1229" s="22">
        <f t="shared" si="19"/>
        <v>10893.6</v>
      </c>
      <c r="H1229" s="21">
        <v>0</v>
      </c>
      <c r="I1229" s="21">
        <v>0</v>
      </c>
    </row>
    <row r="1230" spans="1:9" ht="15" x14ac:dyDescent="0.25">
      <c r="A1230" s="24" t="s">
        <v>1525</v>
      </c>
      <c r="B1230" s="20">
        <v>0</v>
      </c>
      <c r="C1230" s="179" t="s">
        <v>4852</v>
      </c>
      <c r="D1230" s="25">
        <v>141209.60000000003</v>
      </c>
      <c r="E1230" s="25">
        <v>110195</v>
      </c>
      <c r="F1230" s="21">
        <v>0</v>
      </c>
      <c r="G1230" s="22">
        <f t="shared" si="19"/>
        <v>31014.600000000035</v>
      </c>
      <c r="H1230" s="21">
        <v>0</v>
      </c>
      <c r="I1230" s="21">
        <v>0</v>
      </c>
    </row>
    <row r="1231" spans="1:9" ht="15" x14ac:dyDescent="0.25">
      <c r="A1231" s="24" t="s">
        <v>1526</v>
      </c>
      <c r="B1231" s="20">
        <v>0</v>
      </c>
      <c r="C1231" s="179" t="s">
        <v>4852</v>
      </c>
      <c r="D1231" s="25">
        <v>92758.399999999994</v>
      </c>
      <c r="E1231" s="25">
        <v>87754.9</v>
      </c>
      <c r="F1231" s="21">
        <v>0</v>
      </c>
      <c r="G1231" s="22">
        <f t="shared" si="19"/>
        <v>5003.5</v>
      </c>
      <c r="H1231" s="21">
        <v>0</v>
      </c>
      <c r="I1231" s="21">
        <v>0</v>
      </c>
    </row>
    <row r="1232" spans="1:9" ht="15" x14ac:dyDescent="0.25">
      <c r="A1232" s="24" t="s">
        <v>1527</v>
      </c>
      <c r="B1232" s="20">
        <v>0</v>
      </c>
      <c r="C1232" s="179" t="s">
        <v>4852</v>
      </c>
      <c r="D1232" s="25">
        <v>2164937.5999999992</v>
      </c>
      <c r="E1232" s="25">
        <v>1731153.1999999995</v>
      </c>
      <c r="F1232" s="21">
        <v>0</v>
      </c>
      <c r="G1232" s="22">
        <f t="shared" si="19"/>
        <v>433784.39999999967</v>
      </c>
      <c r="H1232" s="21">
        <v>0</v>
      </c>
      <c r="I1232" s="21">
        <v>0</v>
      </c>
    </row>
    <row r="1233" spans="1:9" ht="15" x14ac:dyDescent="0.25">
      <c r="A1233" s="24" t="s">
        <v>1528</v>
      </c>
      <c r="B1233" s="20">
        <v>0</v>
      </c>
      <c r="C1233" s="179" t="s">
        <v>4852</v>
      </c>
      <c r="D1233" s="25">
        <v>1893449.5999999994</v>
      </c>
      <c r="E1233" s="25">
        <v>1290339.2100000004</v>
      </c>
      <c r="F1233" s="21">
        <v>0</v>
      </c>
      <c r="G1233" s="22">
        <f t="shared" si="19"/>
        <v>603110.38999999897</v>
      </c>
      <c r="H1233" s="21">
        <v>0</v>
      </c>
      <c r="I1233" s="21">
        <v>0</v>
      </c>
    </row>
    <row r="1234" spans="1:9" ht="15" x14ac:dyDescent="0.25">
      <c r="A1234" s="24" t="s">
        <v>1529</v>
      </c>
      <c r="B1234" s="20">
        <v>0</v>
      </c>
      <c r="C1234" s="179" t="s">
        <v>4852</v>
      </c>
      <c r="D1234" s="25">
        <v>111720</v>
      </c>
      <c r="E1234" s="25">
        <v>63441.7</v>
      </c>
      <c r="F1234" s="21">
        <v>0</v>
      </c>
      <c r="G1234" s="22">
        <f t="shared" si="19"/>
        <v>48278.3</v>
      </c>
      <c r="H1234" s="21">
        <v>0</v>
      </c>
      <c r="I1234" s="21">
        <v>0</v>
      </c>
    </row>
    <row r="1235" spans="1:9" ht="15" x14ac:dyDescent="0.25">
      <c r="A1235" s="24" t="s">
        <v>1530</v>
      </c>
      <c r="B1235" s="20">
        <v>0</v>
      </c>
      <c r="C1235" s="179" t="s">
        <v>4852</v>
      </c>
      <c r="D1235" s="25">
        <v>730755.20000000007</v>
      </c>
      <c r="E1235" s="25">
        <v>639665.2200000002</v>
      </c>
      <c r="F1235" s="21">
        <v>0</v>
      </c>
      <c r="G1235" s="22">
        <f t="shared" si="19"/>
        <v>91089.979999999865</v>
      </c>
      <c r="H1235" s="21">
        <v>0</v>
      </c>
      <c r="I1235" s="21">
        <v>0</v>
      </c>
    </row>
    <row r="1236" spans="1:9" ht="15" x14ac:dyDescent="0.25">
      <c r="A1236" s="24" t="s">
        <v>1531</v>
      </c>
      <c r="B1236" s="20">
        <v>0</v>
      </c>
      <c r="C1236" s="179" t="s">
        <v>4852</v>
      </c>
      <c r="D1236" s="25">
        <v>790135.2000000003</v>
      </c>
      <c r="E1236" s="25">
        <v>654264.90000000014</v>
      </c>
      <c r="F1236" s="21">
        <v>0</v>
      </c>
      <c r="G1236" s="22">
        <f t="shared" si="19"/>
        <v>135870.30000000016</v>
      </c>
      <c r="H1236" s="21">
        <v>0</v>
      </c>
      <c r="I1236" s="21">
        <v>0</v>
      </c>
    </row>
    <row r="1237" spans="1:9" ht="15" x14ac:dyDescent="0.25">
      <c r="A1237" s="24" t="s">
        <v>1532</v>
      </c>
      <c r="B1237" s="20">
        <v>0</v>
      </c>
      <c r="C1237" s="179" t="s">
        <v>4852</v>
      </c>
      <c r="D1237" s="25">
        <v>1005807.5000000006</v>
      </c>
      <c r="E1237" s="25">
        <v>374145.12999999989</v>
      </c>
      <c r="F1237" s="21">
        <v>0</v>
      </c>
      <c r="G1237" s="22">
        <f t="shared" si="19"/>
        <v>631662.37000000069</v>
      </c>
      <c r="H1237" s="21">
        <v>0</v>
      </c>
      <c r="I1237" s="21">
        <v>0</v>
      </c>
    </row>
    <row r="1238" spans="1:9" ht="15" x14ac:dyDescent="0.25">
      <c r="A1238" s="24" t="s">
        <v>1533</v>
      </c>
      <c r="B1238" s="20">
        <v>0</v>
      </c>
      <c r="C1238" s="179" t="s">
        <v>4852</v>
      </c>
      <c r="D1238" s="25">
        <v>873040</v>
      </c>
      <c r="E1238" s="25">
        <v>665518.02</v>
      </c>
      <c r="F1238" s="21">
        <v>0</v>
      </c>
      <c r="G1238" s="22">
        <f t="shared" si="19"/>
        <v>207521.97999999998</v>
      </c>
      <c r="H1238" s="21">
        <v>0</v>
      </c>
      <c r="I1238" s="21">
        <v>0</v>
      </c>
    </row>
    <row r="1239" spans="1:9" ht="15" x14ac:dyDescent="0.25">
      <c r="A1239" s="24" t="s">
        <v>1534</v>
      </c>
      <c r="B1239" s="20">
        <v>0</v>
      </c>
      <c r="C1239" s="179" t="s">
        <v>4852</v>
      </c>
      <c r="D1239" s="25">
        <v>620861.60000000033</v>
      </c>
      <c r="E1239" s="25">
        <v>374762.11000000004</v>
      </c>
      <c r="F1239" s="21">
        <v>0</v>
      </c>
      <c r="G1239" s="22">
        <f t="shared" si="19"/>
        <v>246099.49000000028</v>
      </c>
      <c r="H1239" s="21">
        <v>0</v>
      </c>
      <c r="I1239" s="21">
        <v>0</v>
      </c>
    </row>
    <row r="1240" spans="1:9" ht="15" x14ac:dyDescent="0.25">
      <c r="A1240" s="24" t="s">
        <v>1535</v>
      </c>
      <c r="B1240" s="20">
        <v>0</v>
      </c>
      <c r="C1240" s="179" t="s">
        <v>4852</v>
      </c>
      <c r="D1240" s="25">
        <v>14134.4</v>
      </c>
      <c r="E1240" s="25">
        <v>10348.4</v>
      </c>
      <c r="F1240" s="21">
        <v>0</v>
      </c>
      <c r="G1240" s="22">
        <f t="shared" si="19"/>
        <v>3786</v>
      </c>
      <c r="H1240" s="21">
        <v>0</v>
      </c>
      <c r="I1240" s="21">
        <v>0</v>
      </c>
    </row>
    <row r="1241" spans="1:9" ht="15" x14ac:dyDescent="0.25">
      <c r="A1241" s="24" t="s">
        <v>1536</v>
      </c>
      <c r="B1241" s="20">
        <v>0</v>
      </c>
      <c r="C1241" s="179" t="s">
        <v>4852</v>
      </c>
      <c r="D1241" s="25">
        <v>22153.599999999999</v>
      </c>
      <c r="E1241" s="25">
        <v>0</v>
      </c>
      <c r="F1241" s="21">
        <v>0</v>
      </c>
      <c r="G1241" s="22">
        <f t="shared" si="19"/>
        <v>22153.599999999999</v>
      </c>
      <c r="H1241" s="21">
        <v>0</v>
      </c>
      <c r="I1241" s="21">
        <v>0</v>
      </c>
    </row>
    <row r="1242" spans="1:9" ht="15" x14ac:dyDescent="0.25">
      <c r="A1242" s="24" t="s">
        <v>1537</v>
      </c>
      <c r="B1242" s="20">
        <v>0</v>
      </c>
      <c r="C1242" s="179" t="s">
        <v>4852</v>
      </c>
      <c r="D1242" s="25">
        <v>86240</v>
      </c>
      <c r="E1242" s="25">
        <v>13129.099999999999</v>
      </c>
      <c r="F1242" s="21">
        <v>0</v>
      </c>
      <c r="G1242" s="22">
        <f t="shared" si="19"/>
        <v>73110.899999999994</v>
      </c>
      <c r="H1242" s="21">
        <v>0</v>
      </c>
      <c r="I1242" s="21">
        <v>0</v>
      </c>
    </row>
    <row r="1243" spans="1:9" ht="15" x14ac:dyDescent="0.25">
      <c r="A1243" s="24" t="s">
        <v>1538</v>
      </c>
      <c r="B1243" s="20">
        <v>0</v>
      </c>
      <c r="C1243" s="179" t="s">
        <v>4852</v>
      </c>
      <c r="D1243" s="25">
        <v>83497.399999999994</v>
      </c>
      <c r="E1243" s="25">
        <v>18784.2</v>
      </c>
      <c r="F1243" s="21">
        <v>0</v>
      </c>
      <c r="G1243" s="22">
        <f t="shared" si="19"/>
        <v>64713.2</v>
      </c>
      <c r="H1243" s="21">
        <v>0</v>
      </c>
      <c r="I1243" s="21">
        <v>0</v>
      </c>
    </row>
    <row r="1244" spans="1:9" ht="15" x14ac:dyDescent="0.25">
      <c r="A1244" s="24" t="s">
        <v>1539</v>
      </c>
      <c r="B1244" s="20">
        <v>0</v>
      </c>
      <c r="C1244" s="179" t="s">
        <v>4852</v>
      </c>
      <c r="D1244" s="25">
        <v>558924.79999999993</v>
      </c>
      <c r="E1244" s="25">
        <v>498315.89999999997</v>
      </c>
      <c r="F1244" s="21">
        <v>0</v>
      </c>
      <c r="G1244" s="22">
        <f t="shared" si="19"/>
        <v>60608.899999999965</v>
      </c>
      <c r="H1244" s="21">
        <v>0</v>
      </c>
      <c r="I1244" s="21">
        <v>0</v>
      </c>
    </row>
    <row r="1245" spans="1:9" ht="15" x14ac:dyDescent="0.25">
      <c r="A1245" s="24" t="s">
        <v>1540</v>
      </c>
      <c r="B1245" s="20">
        <v>0</v>
      </c>
      <c r="C1245" s="179" t="s">
        <v>4852</v>
      </c>
      <c r="D1245" s="25">
        <v>556617.60000000009</v>
      </c>
      <c r="E1245" s="25">
        <v>447190.10000000009</v>
      </c>
      <c r="F1245" s="21">
        <v>0</v>
      </c>
      <c r="G1245" s="22">
        <f t="shared" si="19"/>
        <v>109427.5</v>
      </c>
      <c r="H1245" s="21">
        <v>0</v>
      </c>
      <c r="I1245" s="21">
        <v>0</v>
      </c>
    </row>
    <row r="1246" spans="1:9" ht="15" x14ac:dyDescent="0.25">
      <c r="A1246" s="24" t="s">
        <v>1541</v>
      </c>
      <c r="B1246" s="20">
        <v>0</v>
      </c>
      <c r="C1246" s="179" t="s">
        <v>4852</v>
      </c>
      <c r="D1246" s="25">
        <v>7168</v>
      </c>
      <c r="E1246" s="25">
        <v>427.2</v>
      </c>
      <c r="F1246" s="21">
        <v>0</v>
      </c>
      <c r="G1246" s="22">
        <f t="shared" si="19"/>
        <v>6740.8</v>
      </c>
      <c r="H1246" s="21">
        <v>0</v>
      </c>
      <c r="I1246" s="21">
        <v>0</v>
      </c>
    </row>
    <row r="1247" spans="1:9" ht="15" x14ac:dyDescent="0.25">
      <c r="A1247" s="24" t="s">
        <v>1542</v>
      </c>
      <c r="B1247" s="20">
        <v>0</v>
      </c>
      <c r="C1247" s="179" t="s">
        <v>4852</v>
      </c>
      <c r="D1247" s="25">
        <v>781845.11999999976</v>
      </c>
      <c r="E1247" s="25">
        <v>628086.0199999999</v>
      </c>
      <c r="F1247" s="21">
        <v>0</v>
      </c>
      <c r="G1247" s="22">
        <f t="shared" si="19"/>
        <v>153759.09999999986</v>
      </c>
      <c r="H1247" s="21">
        <v>0</v>
      </c>
      <c r="I1247" s="21">
        <v>0</v>
      </c>
    </row>
    <row r="1248" spans="1:9" ht="15" x14ac:dyDescent="0.25">
      <c r="A1248" s="24" t="s">
        <v>1543</v>
      </c>
      <c r="B1248" s="20">
        <v>0</v>
      </c>
      <c r="C1248" s="179" t="s">
        <v>4852</v>
      </c>
      <c r="D1248" s="25">
        <v>760338.59999999963</v>
      </c>
      <c r="E1248" s="25">
        <v>621346.69999999984</v>
      </c>
      <c r="F1248" s="21">
        <v>0</v>
      </c>
      <c r="G1248" s="22">
        <f t="shared" si="19"/>
        <v>138991.89999999979</v>
      </c>
      <c r="H1248" s="21">
        <v>0</v>
      </c>
      <c r="I1248" s="21">
        <v>0</v>
      </c>
    </row>
    <row r="1249" spans="1:9" ht="15" x14ac:dyDescent="0.25">
      <c r="A1249" s="24" t="s">
        <v>1544</v>
      </c>
      <c r="B1249" s="20">
        <v>0</v>
      </c>
      <c r="C1249" s="179" t="s">
        <v>4852</v>
      </c>
      <c r="D1249" s="25">
        <v>1186136.0000000002</v>
      </c>
      <c r="E1249" s="25">
        <v>1041239.9600000007</v>
      </c>
      <c r="F1249" s="21">
        <v>0</v>
      </c>
      <c r="G1249" s="22">
        <f t="shared" si="19"/>
        <v>144896.03999999957</v>
      </c>
      <c r="H1249" s="21">
        <v>0</v>
      </c>
      <c r="I1249" s="21">
        <v>0</v>
      </c>
    </row>
    <row r="1250" spans="1:9" ht="15" x14ac:dyDescent="0.25">
      <c r="A1250" s="24" t="s">
        <v>1545</v>
      </c>
      <c r="B1250" s="20">
        <v>0</v>
      </c>
      <c r="C1250" s="179" t="s">
        <v>4852</v>
      </c>
      <c r="D1250" s="25">
        <v>727417.6</v>
      </c>
      <c r="E1250" s="25">
        <v>656814.19999999995</v>
      </c>
      <c r="F1250" s="21">
        <v>0</v>
      </c>
      <c r="G1250" s="22">
        <f t="shared" si="19"/>
        <v>70603.400000000023</v>
      </c>
      <c r="H1250" s="21">
        <v>0</v>
      </c>
      <c r="I1250" s="21">
        <v>0</v>
      </c>
    </row>
    <row r="1251" spans="1:9" ht="15" x14ac:dyDescent="0.25">
      <c r="A1251" s="24" t="s">
        <v>1546</v>
      </c>
      <c r="B1251" s="20">
        <v>0</v>
      </c>
      <c r="C1251" s="179" t="s">
        <v>4852</v>
      </c>
      <c r="D1251" s="25">
        <v>88316.479999999996</v>
      </c>
      <c r="E1251" s="25">
        <v>42493.36</v>
      </c>
      <c r="F1251" s="21">
        <v>0</v>
      </c>
      <c r="G1251" s="22">
        <f t="shared" si="19"/>
        <v>45823.119999999995</v>
      </c>
      <c r="H1251" s="21">
        <v>0</v>
      </c>
      <c r="I1251" s="21">
        <v>0</v>
      </c>
    </row>
    <row r="1252" spans="1:9" ht="15" x14ac:dyDescent="0.25">
      <c r="A1252" s="24" t="s">
        <v>1547</v>
      </c>
      <c r="B1252" s="20">
        <v>0</v>
      </c>
      <c r="C1252" s="179" t="s">
        <v>4852</v>
      </c>
      <c r="D1252" s="25">
        <v>614611.19999999984</v>
      </c>
      <c r="E1252" s="25">
        <v>544819.09999999986</v>
      </c>
      <c r="F1252" s="21">
        <v>0</v>
      </c>
      <c r="G1252" s="22">
        <f t="shared" si="19"/>
        <v>69792.099999999977</v>
      </c>
      <c r="H1252" s="21">
        <v>0</v>
      </c>
      <c r="I1252" s="21">
        <v>0</v>
      </c>
    </row>
    <row r="1253" spans="1:9" ht="15" x14ac:dyDescent="0.25">
      <c r="A1253" s="24" t="s">
        <v>1548</v>
      </c>
      <c r="B1253" s="20">
        <v>0</v>
      </c>
      <c r="C1253" s="179" t="s">
        <v>4852</v>
      </c>
      <c r="D1253" s="25">
        <v>2300901.6</v>
      </c>
      <c r="E1253" s="25">
        <v>2015584.0000000005</v>
      </c>
      <c r="F1253" s="21">
        <v>0</v>
      </c>
      <c r="G1253" s="22">
        <f t="shared" si="19"/>
        <v>285317.59999999963</v>
      </c>
      <c r="H1253" s="21">
        <v>0</v>
      </c>
      <c r="I1253" s="21">
        <v>0</v>
      </c>
    </row>
    <row r="1254" spans="1:9" ht="15" x14ac:dyDescent="0.25">
      <c r="A1254" s="24" t="s">
        <v>1549</v>
      </c>
      <c r="B1254" s="20">
        <v>0</v>
      </c>
      <c r="C1254" s="179" t="s">
        <v>4852</v>
      </c>
      <c r="D1254" s="25">
        <v>859935.99999999988</v>
      </c>
      <c r="E1254" s="25">
        <v>711404.56000000017</v>
      </c>
      <c r="F1254" s="21">
        <v>0</v>
      </c>
      <c r="G1254" s="22">
        <f t="shared" si="19"/>
        <v>148531.43999999971</v>
      </c>
      <c r="H1254" s="21">
        <v>0</v>
      </c>
      <c r="I1254" s="21">
        <v>0</v>
      </c>
    </row>
    <row r="1255" spans="1:9" ht="15" x14ac:dyDescent="0.25">
      <c r="A1255" s="24" t="s">
        <v>1550</v>
      </c>
      <c r="B1255" s="20">
        <v>0</v>
      </c>
      <c r="C1255" s="179" t="s">
        <v>4852</v>
      </c>
      <c r="D1255" s="25">
        <v>1731226.1999999995</v>
      </c>
      <c r="E1255" s="25">
        <v>1185904.9000000004</v>
      </c>
      <c r="F1255" s="21">
        <v>0</v>
      </c>
      <c r="G1255" s="22">
        <f t="shared" si="19"/>
        <v>545321.29999999912</v>
      </c>
      <c r="H1255" s="21">
        <v>0</v>
      </c>
      <c r="I1255" s="21">
        <v>0</v>
      </c>
    </row>
    <row r="1256" spans="1:9" ht="15" x14ac:dyDescent="0.25">
      <c r="A1256" s="24" t="s">
        <v>1551</v>
      </c>
      <c r="B1256" s="20">
        <v>0</v>
      </c>
      <c r="C1256" s="179" t="s">
        <v>4852</v>
      </c>
      <c r="D1256" s="25">
        <v>1017514.4000000003</v>
      </c>
      <c r="E1256" s="25">
        <v>889900.04999999993</v>
      </c>
      <c r="F1256" s="21">
        <v>0</v>
      </c>
      <c r="G1256" s="22">
        <f t="shared" si="19"/>
        <v>127614.35000000033</v>
      </c>
      <c r="H1256" s="21">
        <v>0</v>
      </c>
      <c r="I1256" s="21">
        <v>0</v>
      </c>
    </row>
    <row r="1257" spans="1:9" ht="15" x14ac:dyDescent="0.25">
      <c r="A1257" s="24" t="s">
        <v>1552</v>
      </c>
      <c r="B1257" s="20">
        <v>0</v>
      </c>
      <c r="C1257" s="179" t="s">
        <v>4852</v>
      </c>
      <c r="D1257" s="25">
        <v>1451912.0000000002</v>
      </c>
      <c r="E1257" s="25">
        <v>1182725.5</v>
      </c>
      <c r="F1257" s="21">
        <v>0</v>
      </c>
      <c r="G1257" s="22">
        <f t="shared" si="19"/>
        <v>269186.50000000023</v>
      </c>
      <c r="H1257" s="21">
        <v>0</v>
      </c>
      <c r="I1257" s="21">
        <v>0</v>
      </c>
    </row>
    <row r="1258" spans="1:9" ht="15" x14ac:dyDescent="0.25">
      <c r="A1258" s="24" t="s">
        <v>1553</v>
      </c>
      <c r="B1258" s="20">
        <v>0</v>
      </c>
      <c r="C1258" s="179" t="s">
        <v>4852</v>
      </c>
      <c r="D1258" s="25">
        <v>1245238.3999999999</v>
      </c>
      <c r="E1258" s="25">
        <v>1044928.7999999998</v>
      </c>
      <c r="F1258" s="21">
        <v>0</v>
      </c>
      <c r="G1258" s="22">
        <f t="shared" si="19"/>
        <v>200309.60000000009</v>
      </c>
      <c r="H1258" s="21">
        <v>0</v>
      </c>
      <c r="I1258" s="21">
        <v>0</v>
      </c>
    </row>
    <row r="1259" spans="1:9" ht="15" x14ac:dyDescent="0.25">
      <c r="A1259" s="24" t="s">
        <v>1554</v>
      </c>
      <c r="B1259" s="20">
        <v>0</v>
      </c>
      <c r="C1259" s="179" t="s">
        <v>4852</v>
      </c>
      <c r="D1259" s="25">
        <v>1212711.5</v>
      </c>
      <c r="E1259" s="25">
        <v>1014084.4999999999</v>
      </c>
      <c r="F1259" s="21">
        <v>0</v>
      </c>
      <c r="G1259" s="22">
        <f t="shared" si="19"/>
        <v>198627.00000000012</v>
      </c>
      <c r="H1259" s="21">
        <v>0</v>
      </c>
      <c r="I1259" s="21">
        <v>0</v>
      </c>
    </row>
    <row r="1260" spans="1:9" ht="15" x14ac:dyDescent="0.25">
      <c r="A1260" s="24" t="s">
        <v>1555</v>
      </c>
      <c r="B1260" s="20">
        <v>0</v>
      </c>
      <c r="C1260" s="179" t="s">
        <v>4852</v>
      </c>
      <c r="D1260" s="25">
        <v>1193149.2000000002</v>
      </c>
      <c r="E1260" s="25">
        <v>1026898.9000000006</v>
      </c>
      <c r="F1260" s="21">
        <v>0</v>
      </c>
      <c r="G1260" s="22">
        <f t="shared" si="19"/>
        <v>166250.29999999958</v>
      </c>
      <c r="H1260" s="21">
        <v>0</v>
      </c>
      <c r="I1260" s="21">
        <v>0</v>
      </c>
    </row>
    <row r="1261" spans="1:9" ht="15" x14ac:dyDescent="0.25">
      <c r="A1261" s="24" t="s">
        <v>1556</v>
      </c>
      <c r="B1261" s="20">
        <v>0</v>
      </c>
      <c r="C1261" s="179" t="s">
        <v>4852</v>
      </c>
      <c r="D1261" s="25">
        <v>1412758.2000000007</v>
      </c>
      <c r="E1261" s="25">
        <v>1113679.47</v>
      </c>
      <c r="F1261" s="21">
        <v>0</v>
      </c>
      <c r="G1261" s="22">
        <f t="shared" si="19"/>
        <v>299078.73000000068</v>
      </c>
      <c r="H1261" s="21">
        <v>0</v>
      </c>
      <c r="I1261" s="21">
        <v>0</v>
      </c>
    </row>
    <row r="1262" spans="1:9" ht="15" x14ac:dyDescent="0.25">
      <c r="A1262" s="24" t="s">
        <v>1557</v>
      </c>
      <c r="B1262" s="20">
        <v>0</v>
      </c>
      <c r="C1262" s="179" t="s">
        <v>4852</v>
      </c>
      <c r="D1262" s="25">
        <v>1666400.18</v>
      </c>
      <c r="E1262" s="25">
        <v>1426648.6099999996</v>
      </c>
      <c r="F1262" s="21">
        <v>0</v>
      </c>
      <c r="G1262" s="22">
        <f t="shared" si="19"/>
        <v>239751.5700000003</v>
      </c>
      <c r="H1262" s="21">
        <v>0</v>
      </c>
      <c r="I1262" s="21">
        <v>0</v>
      </c>
    </row>
    <row r="1263" spans="1:9" ht="15" x14ac:dyDescent="0.25">
      <c r="A1263" s="24" t="s">
        <v>1558</v>
      </c>
      <c r="B1263" s="20">
        <v>0</v>
      </c>
      <c r="C1263" s="179" t="s">
        <v>4852</v>
      </c>
      <c r="D1263" s="25">
        <v>1200914.1999999997</v>
      </c>
      <c r="E1263" s="25">
        <v>1010998.8400000001</v>
      </c>
      <c r="F1263" s="21">
        <v>0</v>
      </c>
      <c r="G1263" s="22">
        <f t="shared" si="19"/>
        <v>189915.35999999964</v>
      </c>
      <c r="H1263" s="21">
        <v>0</v>
      </c>
      <c r="I1263" s="21">
        <v>0</v>
      </c>
    </row>
    <row r="1264" spans="1:9" ht="15" x14ac:dyDescent="0.25">
      <c r="A1264" s="24" t="s">
        <v>1559</v>
      </c>
      <c r="B1264" s="20">
        <v>0</v>
      </c>
      <c r="C1264" s="179" t="s">
        <v>4852</v>
      </c>
      <c r="D1264" s="25">
        <v>1623221.5</v>
      </c>
      <c r="E1264" s="25">
        <v>1372909.9500000002</v>
      </c>
      <c r="F1264" s="21">
        <v>0</v>
      </c>
      <c r="G1264" s="22">
        <f t="shared" si="19"/>
        <v>250311.54999999981</v>
      </c>
      <c r="H1264" s="21">
        <v>0</v>
      </c>
      <c r="I1264" s="21">
        <v>0</v>
      </c>
    </row>
    <row r="1265" spans="1:9" ht="15" x14ac:dyDescent="0.25">
      <c r="A1265" s="24" t="s">
        <v>1560</v>
      </c>
      <c r="B1265" s="20">
        <v>0</v>
      </c>
      <c r="C1265" s="179" t="s">
        <v>4852</v>
      </c>
      <c r="D1265" s="25">
        <v>879827.2</v>
      </c>
      <c r="E1265" s="25">
        <v>683483.89999999991</v>
      </c>
      <c r="F1265" s="21">
        <v>0</v>
      </c>
      <c r="G1265" s="22">
        <f t="shared" si="19"/>
        <v>196343.30000000005</v>
      </c>
      <c r="H1265" s="21">
        <v>0</v>
      </c>
      <c r="I1265" s="21">
        <v>0</v>
      </c>
    </row>
    <row r="1266" spans="1:9" ht="15" x14ac:dyDescent="0.25">
      <c r="A1266" s="24" t="s">
        <v>1561</v>
      </c>
      <c r="B1266" s="20">
        <v>0</v>
      </c>
      <c r="C1266" s="179" t="s">
        <v>4852</v>
      </c>
      <c r="D1266" s="25">
        <v>870284.2</v>
      </c>
      <c r="E1266" s="25">
        <v>729748.20000000007</v>
      </c>
      <c r="F1266" s="21">
        <v>0</v>
      </c>
      <c r="G1266" s="22">
        <f t="shared" si="19"/>
        <v>140535.99999999988</v>
      </c>
      <c r="H1266" s="21">
        <v>0</v>
      </c>
      <c r="I1266" s="21">
        <v>0</v>
      </c>
    </row>
    <row r="1267" spans="1:9" ht="15" x14ac:dyDescent="0.25">
      <c r="A1267" s="24" t="s">
        <v>1562</v>
      </c>
      <c r="B1267" s="20">
        <v>0</v>
      </c>
      <c r="C1267" s="179" t="s">
        <v>4852</v>
      </c>
      <c r="D1267" s="25">
        <v>1216078.8500000008</v>
      </c>
      <c r="E1267" s="25">
        <v>1047088.3200000003</v>
      </c>
      <c r="F1267" s="21">
        <v>0</v>
      </c>
      <c r="G1267" s="22">
        <f t="shared" si="19"/>
        <v>168990.53000000049</v>
      </c>
      <c r="H1267" s="21">
        <v>0</v>
      </c>
      <c r="I1267" s="21">
        <v>0</v>
      </c>
    </row>
    <row r="1268" spans="1:9" ht="15" x14ac:dyDescent="0.25">
      <c r="A1268" s="24" t="s">
        <v>1563</v>
      </c>
      <c r="B1268" s="20">
        <v>0</v>
      </c>
      <c r="C1268" s="179" t="s">
        <v>4852</v>
      </c>
      <c r="D1268" s="25">
        <v>738416.00000000012</v>
      </c>
      <c r="E1268" s="25">
        <v>590994.03000000014</v>
      </c>
      <c r="F1268" s="21">
        <v>0</v>
      </c>
      <c r="G1268" s="22">
        <f t="shared" si="19"/>
        <v>147421.96999999997</v>
      </c>
      <c r="H1268" s="21">
        <v>0</v>
      </c>
      <c r="I1268" s="21">
        <v>0</v>
      </c>
    </row>
    <row r="1269" spans="1:9" ht="15" x14ac:dyDescent="0.25">
      <c r="A1269" s="24" t="s">
        <v>1564</v>
      </c>
      <c r="B1269" s="20">
        <v>0</v>
      </c>
      <c r="C1269" s="179" t="s">
        <v>4852</v>
      </c>
      <c r="D1269" s="25">
        <v>1763484.8000000003</v>
      </c>
      <c r="E1269" s="25">
        <v>1418908</v>
      </c>
      <c r="F1269" s="21">
        <v>0</v>
      </c>
      <c r="G1269" s="22">
        <f t="shared" si="19"/>
        <v>344576.80000000028</v>
      </c>
      <c r="H1269" s="21">
        <v>0</v>
      </c>
      <c r="I1269" s="21">
        <v>0</v>
      </c>
    </row>
    <row r="1270" spans="1:9" ht="15" x14ac:dyDescent="0.25">
      <c r="A1270" s="24" t="s">
        <v>1565</v>
      </c>
      <c r="B1270" s="20">
        <v>0</v>
      </c>
      <c r="C1270" s="179" t="s">
        <v>4852</v>
      </c>
      <c r="D1270" s="25">
        <v>1699769.0300000003</v>
      </c>
      <c r="E1270" s="25">
        <v>1464440.7300000009</v>
      </c>
      <c r="F1270" s="21">
        <v>0</v>
      </c>
      <c r="G1270" s="22">
        <f t="shared" si="19"/>
        <v>235328.29999999935</v>
      </c>
      <c r="H1270" s="21">
        <v>0</v>
      </c>
      <c r="I1270" s="21">
        <v>0</v>
      </c>
    </row>
    <row r="1271" spans="1:9" ht="15" x14ac:dyDescent="0.25">
      <c r="A1271" s="24" t="s">
        <v>1566</v>
      </c>
      <c r="B1271" s="20">
        <v>0</v>
      </c>
      <c r="C1271" s="179" t="s">
        <v>4852</v>
      </c>
      <c r="D1271" s="25">
        <v>49530.8</v>
      </c>
      <c r="E1271" s="25">
        <v>48417.8</v>
      </c>
      <c r="F1271" s="21">
        <v>0</v>
      </c>
      <c r="G1271" s="22">
        <f t="shared" si="19"/>
        <v>1113</v>
      </c>
      <c r="H1271" s="21">
        <v>0</v>
      </c>
      <c r="I1271" s="21">
        <v>0</v>
      </c>
    </row>
    <row r="1272" spans="1:9" ht="15" x14ac:dyDescent="0.25">
      <c r="A1272" s="24" t="s">
        <v>1567</v>
      </c>
      <c r="B1272" s="20">
        <v>0</v>
      </c>
      <c r="C1272" s="179" t="s">
        <v>4852</v>
      </c>
      <c r="D1272" s="25">
        <v>1374844.8</v>
      </c>
      <c r="E1272" s="25">
        <v>1158824.2600000002</v>
      </c>
      <c r="F1272" s="21">
        <v>0</v>
      </c>
      <c r="G1272" s="22">
        <f t="shared" si="19"/>
        <v>216020.5399999998</v>
      </c>
      <c r="H1272" s="21">
        <v>0</v>
      </c>
      <c r="I1272" s="21">
        <v>0</v>
      </c>
    </row>
    <row r="1273" spans="1:9" ht="15" x14ac:dyDescent="0.25">
      <c r="A1273" s="24" t="s">
        <v>1568</v>
      </c>
      <c r="B1273" s="20">
        <v>0</v>
      </c>
      <c r="C1273" s="179" t="s">
        <v>4852</v>
      </c>
      <c r="D1273" s="25">
        <v>1198878.1100000006</v>
      </c>
      <c r="E1273" s="25">
        <v>1012365.11</v>
      </c>
      <c r="F1273" s="21">
        <v>0</v>
      </c>
      <c r="G1273" s="22">
        <f t="shared" si="19"/>
        <v>186513.00000000058</v>
      </c>
      <c r="H1273" s="21">
        <v>0</v>
      </c>
      <c r="I1273" s="21">
        <v>0</v>
      </c>
    </row>
    <row r="1274" spans="1:9" ht="15" x14ac:dyDescent="0.25">
      <c r="A1274" s="24" t="s">
        <v>1569</v>
      </c>
      <c r="B1274" s="20">
        <v>0</v>
      </c>
      <c r="C1274" s="179" t="s">
        <v>4852</v>
      </c>
      <c r="D1274" s="25">
        <v>2992930.1000000006</v>
      </c>
      <c r="E1274" s="25">
        <v>2486613.5299999998</v>
      </c>
      <c r="F1274" s="21">
        <v>0</v>
      </c>
      <c r="G1274" s="22">
        <f t="shared" si="19"/>
        <v>506316.57000000076</v>
      </c>
      <c r="H1274" s="21">
        <v>0</v>
      </c>
      <c r="I1274" s="21">
        <v>0</v>
      </c>
    </row>
    <row r="1275" spans="1:9" ht="15" x14ac:dyDescent="0.25">
      <c r="A1275" s="24" t="s">
        <v>1570</v>
      </c>
      <c r="B1275" s="20">
        <v>0</v>
      </c>
      <c r="C1275" s="179" t="s">
        <v>4852</v>
      </c>
      <c r="D1275" s="25">
        <v>1297922.8000000005</v>
      </c>
      <c r="E1275" s="25">
        <v>1104700.5100000002</v>
      </c>
      <c r="F1275" s="21">
        <v>0</v>
      </c>
      <c r="G1275" s="22">
        <f t="shared" si="19"/>
        <v>193222.29000000027</v>
      </c>
      <c r="H1275" s="21">
        <v>0</v>
      </c>
      <c r="I1275" s="21">
        <v>0</v>
      </c>
    </row>
    <row r="1276" spans="1:9" ht="15" x14ac:dyDescent="0.25">
      <c r="A1276" s="24" t="s">
        <v>1571</v>
      </c>
      <c r="B1276" s="20">
        <v>0</v>
      </c>
      <c r="C1276" s="179" t="s">
        <v>4852</v>
      </c>
      <c r="D1276" s="25">
        <v>1679323.1999999995</v>
      </c>
      <c r="E1276" s="25">
        <v>1439608.99</v>
      </c>
      <c r="F1276" s="21">
        <v>0</v>
      </c>
      <c r="G1276" s="22">
        <f t="shared" si="19"/>
        <v>239714.2099999995</v>
      </c>
      <c r="H1276" s="21">
        <v>0</v>
      </c>
      <c r="I1276" s="21">
        <v>0</v>
      </c>
    </row>
    <row r="1277" spans="1:9" ht="15" x14ac:dyDescent="0.25">
      <c r="A1277" s="24" t="s">
        <v>1572</v>
      </c>
      <c r="B1277" s="20">
        <v>0</v>
      </c>
      <c r="C1277" s="179" t="s">
        <v>4852</v>
      </c>
      <c r="D1277" s="25">
        <v>1602680.9800000002</v>
      </c>
      <c r="E1277" s="25">
        <v>1281348.32</v>
      </c>
      <c r="F1277" s="21">
        <v>0</v>
      </c>
      <c r="G1277" s="22">
        <f t="shared" si="19"/>
        <v>321332.66000000015</v>
      </c>
      <c r="H1277" s="21">
        <v>0</v>
      </c>
      <c r="I1277" s="21">
        <v>0</v>
      </c>
    </row>
    <row r="1278" spans="1:9" ht="15" x14ac:dyDescent="0.25">
      <c r="A1278" s="24" t="s">
        <v>1573</v>
      </c>
      <c r="B1278" s="20">
        <v>0</v>
      </c>
      <c r="C1278" s="179" t="s">
        <v>4852</v>
      </c>
      <c r="D1278" s="25">
        <v>687674.55</v>
      </c>
      <c r="E1278" s="25">
        <v>583944.94999999984</v>
      </c>
      <c r="F1278" s="21">
        <v>0</v>
      </c>
      <c r="G1278" s="22">
        <f t="shared" si="19"/>
        <v>103729.60000000021</v>
      </c>
      <c r="H1278" s="21">
        <v>0</v>
      </c>
      <c r="I1278" s="21">
        <v>0</v>
      </c>
    </row>
    <row r="1279" spans="1:9" ht="15" x14ac:dyDescent="0.25">
      <c r="A1279" s="24" t="s">
        <v>1574</v>
      </c>
      <c r="B1279" s="20">
        <v>0</v>
      </c>
      <c r="C1279" s="179" t="s">
        <v>4852</v>
      </c>
      <c r="D1279" s="25">
        <v>2707937.6799999997</v>
      </c>
      <c r="E1279" s="25">
        <v>2186638.4300000002</v>
      </c>
      <c r="F1279" s="21">
        <v>0</v>
      </c>
      <c r="G1279" s="22">
        <f t="shared" si="19"/>
        <v>521299.24999999953</v>
      </c>
      <c r="H1279" s="21">
        <v>0</v>
      </c>
      <c r="I1279" s="21">
        <v>0</v>
      </c>
    </row>
    <row r="1280" spans="1:9" ht="15" x14ac:dyDescent="0.25">
      <c r="A1280" s="24" t="s">
        <v>1575</v>
      </c>
      <c r="B1280" s="20">
        <v>0</v>
      </c>
      <c r="C1280" s="179" t="s">
        <v>4852</v>
      </c>
      <c r="D1280" s="25">
        <v>2018963.9999999993</v>
      </c>
      <c r="E1280" s="25">
        <v>1756946.5199999996</v>
      </c>
      <c r="F1280" s="21">
        <v>0</v>
      </c>
      <c r="G1280" s="22">
        <f t="shared" si="19"/>
        <v>262017.47999999975</v>
      </c>
      <c r="H1280" s="21">
        <v>0</v>
      </c>
      <c r="I1280" s="21">
        <v>0</v>
      </c>
    </row>
    <row r="1281" spans="1:9" ht="15" x14ac:dyDescent="0.25">
      <c r="A1281" s="24" t="s">
        <v>1576</v>
      </c>
      <c r="B1281" s="20">
        <v>0</v>
      </c>
      <c r="C1281" s="179" t="s">
        <v>4852</v>
      </c>
      <c r="D1281" s="25">
        <v>1677334.3999999992</v>
      </c>
      <c r="E1281" s="25">
        <v>1422321.8199999998</v>
      </c>
      <c r="F1281" s="21">
        <v>0</v>
      </c>
      <c r="G1281" s="22">
        <f t="shared" si="19"/>
        <v>255012.57999999938</v>
      </c>
      <c r="H1281" s="21">
        <v>0</v>
      </c>
      <c r="I1281" s="21">
        <v>0</v>
      </c>
    </row>
    <row r="1282" spans="1:9" ht="15" x14ac:dyDescent="0.25">
      <c r="A1282" s="24" t="s">
        <v>1577</v>
      </c>
      <c r="B1282" s="20">
        <v>0</v>
      </c>
      <c r="C1282" s="179" t="s">
        <v>4852</v>
      </c>
      <c r="D1282" s="25">
        <v>1185496.3999999999</v>
      </c>
      <c r="E1282" s="25">
        <v>1005907.8999999999</v>
      </c>
      <c r="F1282" s="21">
        <v>0</v>
      </c>
      <c r="G1282" s="22">
        <f t="shared" si="19"/>
        <v>179588.5</v>
      </c>
      <c r="H1282" s="21">
        <v>0</v>
      </c>
      <c r="I1282" s="21">
        <v>0</v>
      </c>
    </row>
    <row r="1283" spans="1:9" ht="15" x14ac:dyDescent="0.25">
      <c r="A1283" s="24" t="s">
        <v>1578</v>
      </c>
      <c r="B1283" s="20">
        <v>0</v>
      </c>
      <c r="C1283" s="179" t="s">
        <v>4852</v>
      </c>
      <c r="D1283" s="25">
        <v>1193286.08</v>
      </c>
      <c r="E1283" s="25">
        <v>1012618.3200000001</v>
      </c>
      <c r="F1283" s="21">
        <v>0</v>
      </c>
      <c r="G1283" s="22">
        <f t="shared" ref="G1283:G1346" si="20">D1283-E1283</f>
        <v>180667.76</v>
      </c>
      <c r="H1283" s="21">
        <v>0</v>
      </c>
      <c r="I1283" s="21">
        <v>0</v>
      </c>
    </row>
    <row r="1284" spans="1:9" ht="15" x14ac:dyDescent="0.25">
      <c r="A1284" s="24" t="s">
        <v>1579</v>
      </c>
      <c r="B1284" s="20">
        <v>0</v>
      </c>
      <c r="C1284" s="179" t="s">
        <v>4852</v>
      </c>
      <c r="D1284" s="25">
        <v>1644548.2000000002</v>
      </c>
      <c r="E1284" s="25">
        <v>1426526.8</v>
      </c>
      <c r="F1284" s="21">
        <v>0</v>
      </c>
      <c r="G1284" s="22">
        <f t="shared" si="20"/>
        <v>218021.40000000014</v>
      </c>
      <c r="H1284" s="21">
        <v>0</v>
      </c>
      <c r="I1284" s="21">
        <v>0</v>
      </c>
    </row>
    <row r="1285" spans="1:9" ht="15" x14ac:dyDescent="0.25">
      <c r="A1285" s="24" t="s">
        <v>1580</v>
      </c>
      <c r="B1285" s="20">
        <v>0</v>
      </c>
      <c r="C1285" s="179" t="s">
        <v>4852</v>
      </c>
      <c r="D1285" s="25">
        <v>1019120</v>
      </c>
      <c r="E1285" s="25">
        <v>1006407.2999999998</v>
      </c>
      <c r="F1285" s="21">
        <v>0</v>
      </c>
      <c r="G1285" s="22">
        <f t="shared" si="20"/>
        <v>12712.700000000186</v>
      </c>
      <c r="H1285" s="21">
        <v>0</v>
      </c>
      <c r="I1285" s="21">
        <v>0</v>
      </c>
    </row>
    <row r="1286" spans="1:9" ht="15" x14ac:dyDescent="0.25">
      <c r="A1286" s="24" t="s">
        <v>1581</v>
      </c>
      <c r="B1286" s="20">
        <v>0</v>
      </c>
      <c r="C1286" s="179" t="s">
        <v>4852</v>
      </c>
      <c r="D1286" s="25">
        <v>713642.75</v>
      </c>
      <c r="E1286" s="25">
        <v>524509.29999999993</v>
      </c>
      <c r="F1286" s="21">
        <v>0</v>
      </c>
      <c r="G1286" s="22">
        <f t="shared" si="20"/>
        <v>189133.45000000007</v>
      </c>
      <c r="H1286" s="21">
        <v>0</v>
      </c>
      <c r="I1286" s="21">
        <v>0</v>
      </c>
    </row>
    <row r="1287" spans="1:9" ht="15" x14ac:dyDescent="0.25">
      <c r="A1287" s="24" t="s">
        <v>1582</v>
      </c>
      <c r="B1287" s="20">
        <v>0</v>
      </c>
      <c r="C1287" s="179" t="s">
        <v>4852</v>
      </c>
      <c r="D1287" s="25">
        <v>730172.79999999993</v>
      </c>
      <c r="E1287" s="25">
        <v>625513.9</v>
      </c>
      <c r="F1287" s="21">
        <v>0</v>
      </c>
      <c r="G1287" s="22">
        <f t="shared" si="20"/>
        <v>104658.89999999991</v>
      </c>
      <c r="H1287" s="21">
        <v>0</v>
      </c>
      <c r="I1287" s="21">
        <v>0</v>
      </c>
    </row>
    <row r="1288" spans="1:9" ht="15" x14ac:dyDescent="0.25">
      <c r="A1288" s="24" t="s">
        <v>1583</v>
      </c>
      <c r="B1288" s="20">
        <v>0</v>
      </c>
      <c r="C1288" s="179" t="s">
        <v>4852</v>
      </c>
      <c r="D1288" s="25">
        <v>7100.8</v>
      </c>
      <c r="E1288" s="25">
        <v>665.7</v>
      </c>
      <c r="F1288" s="21">
        <v>0</v>
      </c>
      <c r="G1288" s="22">
        <f t="shared" si="20"/>
        <v>6435.1</v>
      </c>
      <c r="H1288" s="21">
        <v>0</v>
      </c>
      <c r="I1288" s="21">
        <v>0</v>
      </c>
    </row>
    <row r="1289" spans="1:9" ht="15" x14ac:dyDescent="0.25">
      <c r="A1289" s="24" t="s">
        <v>1584</v>
      </c>
      <c r="B1289" s="20">
        <v>0</v>
      </c>
      <c r="C1289" s="179" t="s">
        <v>4852</v>
      </c>
      <c r="D1289" s="25">
        <v>94595.199999999997</v>
      </c>
      <c r="E1289" s="25">
        <v>73611.399999999994</v>
      </c>
      <c r="F1289" s="21">
        <v>0</v>
      </c>
      <c r="G1289" s="22">
        <f t="shared" si="20"/>
        <v>20983.800000000003</v>
      </c>
      <c r="H1289" s="21">
        <v>0</v>
      </c>
      <c r="I1289" s="21">
        <v>0</v>
      </c>
    </row>
    <row r="1290" spans="1:9" ht="15" x14ac:dyDescent="0.25">
      <c r="A1290" s="24" t="s">
        <v>1585</v>
      </c>
      <c r="B1290" s="20">
        <v>0</v>
      </c>
      <c r="C1290" s="179" t="s">
        <v>4852</v>
      </c>
      <c r="D1290" s="25">
        <v>507315.20000000019</v>
      </c>
      <c r="E1290" s="25">
        <v>467357.4000000002</v>
      </c>
      <c r="F1290" s="21">
        <v>0</v>
      </c>
      <c r="G1290" s="22">
        <f t="shared" si="20"/>
        <v>39957.799999999988</v>
      </c>
      <c r="H1290" s="21">
        <v>0</v>
      </c>
      <c r="I1290" s="21">
        <v>0</v>
      </c>
    </row>
    <row r="1291" spans="1:9" ht="15" x14ac:dyDescent="0.25">
      <c r="A1291" s="24" t="s">
        <v>1586</v>
      </c>
      <c r="B1291" s="20">
        <v>0</v>
      </c>
      <c r="C1291" s="179" t="s">
        <v>4852</v>
      </c>
      <c r="D1291" s="25">
        <v>786486.39999999991</v>
      </c>
      <c r="E1291" s="25">
        <v>581594.9</v>
      </c>
      <c r="F1291" s="21">
        <v>0</v>
      </c>
      <c r="G1291" s="22">
        <f t="shared" si="20"/>
        <v>204891.49999999988</v>
      </c>
      <c r="H1291" s="21">
        <v>0</v>
      </c>
      <c r="I1291" s="21">
        <v>0</v>
      </c>
    </row>
    <row r="1292" spans="1:9" ht="15" x14ac:dyDescent="0.25">
      <c r="A1292" s="24" t="s">
        <v>1587</v>
      </c>
      <c r="B1292" s="20">
        <v>0</v>
      </c>
      <c r="C1292" s="179" t="s">
        <v>4852</v>
      </c>
      <c r="D1292" s="25">
        <v>791481.59999999986</v>
      </c>
      <c r="E1292" s="25">
        <v>515408.8</v>
      </c>
      <c r="F1292" s="21">
        <v>0</v>
      </c>
      <c r="G1292" s="22">
        <f t="shared" si="20"/>
        <v>276072.79999999987</v>
      </c>
      <c r="H1292" s="21">
        <v>0</v>
      </c>
      <c r="I1292" s="21">
        <v>0</v>
      </c>
    </row>
    <row r="1293" spans="1:9" ht="15" x14ac:dyDescent="0.25">
      <c r="A1293" s="24" t="s">
        <v>1588</v>
      </c>
      <c r="B1293" s="20">
        <v>0</v>
      </c>
      <c r="C1293" s="179" t="s">
        <v>4852</v>
      </c>
      <c r="D1293" s="25">
        <v>214323.19999999998</v>
      </c>
      <c r="E1293" s="25">
        <v>136651.09999999998</v>
      </c>
      <c r="F1293" s="21">
        <v>0</v>
      </c>
      <c r="G1293" s="22">
        <f t="shared" si="20"/>
        <v>77672.100000000006</v>
      </c>
      <c r="H1293" s="21">
        <v>0</v>
      </c>
      <c r="I1293" s="21">
        <v>0</v>
      </c>
    </row>
    <row r="1294" spans="1:9" ht="15" x14ac:dyDescent="0.25">
      <c r="A1294" s="24" t="s">
        <v>1589</v>
      </c>
      <c r="B1294" s="20">
        <v>0</v>
      </c>
      <c r="C1294" s="179" t="s">
        <v>4852</v>
      </c>
      <c r="D1294" s="25">
        <v>77419.199999999997</v>
      </c>
      <c r="E1294" s="25">
        <v>55901.8</v>
      </c>
      <c r="F1294" s="21">
        <v>0</v>
      </c>
      <c r="G1294" s="22">
        <f t="shared" si="20"/>
        <v>21517.399999999994</v>
      </c>
      <c r="H1294" s="21">
        <v>0</v>
      </c>
      <c r="I1294" s="21">
        <v>0</v>
      </c>
    </row>
    <row r="1295" spans="1:9" ht="15" x14ac:dyDescent="0.25">
      <c r="A1295" s="24" t="s">
        <v>1590</v>
      </c>
      <c r="B1295" s="20">
        <v>0</v>
      </c>
      <c r="C1295" s="179" t="s">
        <v>4852</v>
      </c>
      <c r="D1295" s="25">
        <v>313039.99999999994</v>
      </c>
      <c r="E1295" s="25">
        <v>185634.19999999995</v>
      </c>
      <c r="F1295" s="21">
        <v>0</v>
      </c>
      <c r="G1295" s="22">
        <f t="shared" si="20"/>
        <v>127405.79999999999</v>
      </c>
      <c r="H1295" s="21">
        <v>0</v>
      </c>
      <c r="I1295" s="21">
        <v>0</v>
      </c>
    </row>
    <row r="1296" spans="1:9" ht="15" x14ac:dyDescent="0.25">
      <c r="A1296" s="24" t="s">
        <v>1591</v>
      </c>
      <c r="B1296" s="20">
        <v>0</v>
      </c>
      <c r="C1296" s="179" t="s">
        <v>4852</v>
      </c>
      <c r="D1296" s="25">
        <v>192035.20000000001</v>
      </c>
      <c r="E1296" s="25">
        <v>171105.9</v>
      </c>
      <c r="F1296" s="21">
        <v>0</v>
      </c>
      <c r="G1296" s="22">
        <f t="shared" si="20"/>
        <v>20929.300000000017</v>
      </c>
      <c r="H1296" s="21">
        <v>0</v>
      </c>
      <c r="I1296" s="21">
        <v>0</v>
      </c>
    </row>
    <row r="1297" spans="1:9" ht="15" x14ac:dyDescent="0.25">
      <c r="A1297" s="24" t="s">
        <v>1592</v>
      </c>
      <c r="B1297" s="20">
        <v>0</v>
      </c>
      <c r="C1297" s="179" t="s">
        <v>4852</v>
      </c>
      <c r="D1297" s="25">
        <v>59830.400000000001</v>
      </c>
      <c r="E1297" s="25">
        <v>30867.9</v>
      </c>
      <c r="F1297" s="21">
        <v>0</v>
      </c>
      <c r="G1297" s="22">
        <f t="shared" si="20"/>
        <v>28962.5</v>
      </c>
      <c r="H1297" s="21">
        <v>0</v>
      </c>
      <c r="I1297" s="21">
        <v>0</v>
      </c>
    </row>
    <row r="1298" spans="1:9" ht="15" x14ac:dyDescent="0.25">
      <c r="A1298" s="24" t="s">
        <v>1593</v>
      </c>
      <c r="B1298" s="20">
        <v>0</v>
      </c>
      <c r="C1298" s="179" t="s">
        <v>4852</v>
      </c>
      <c r="D1298" s="25">
        <v>61689.599999999999</v>
      </c>
      <c r="E1298" s="25">
        <v>42669.86</v>
      </c>
      <c r="F1298" s="21">
        <v>0</v>
      </c>
      <c r="G1298" s="22">
        <f t="shared" si="20"/>
        <v>19019.739999999998</v>
      </c>
      <c r="H1298" s="21">
        <v>0</v>
      </c>
      <c r="I1298" s="21">
        <v>0</v>
      </c>
    </row>
    <row r="1299" spans="1:9" ht="15" x14ac:dyDescent="0.25">
      <c r="A1299" s="24" t="s">
        <v>1594</v>
      </c>
      <c r="B1299" s="20">
        <v>0</v>
      </c>
      <c r="C1299" s="179" t="s">
        <v>4852</v>
      </c>
      <c r="D1299" s="25">
        <v>387414.7900000001</v>
      </c>
      <c r="E1299" s="25">
        <v>329995.49</v>
      </c>
      <c r="F1299" s="21">
        <v>0</v>
      </c>
      <c r="G1299" s="22">
        <f t="shared" si="20"/>
        <v>57419.300000000105</v>
      </c>
      <c r="H1299" s="21">
        <v>0</v>
      </c>
      <c r="I1299" s="21">
        <v>0</v>
      </c>
    </row>
    <row r="1300" spans="1:9" ht="15" x14ac:dyDescent="0.25">
      <c r="A1300" s="24" t="s">
        <v>1595</v>
      </c>
      <c r="B1300" s="20">
        <v>0</v>
      </c>
      <c r="C1300" s="179" t="s">
        <v>4852</v>
      </c>
      <c r="D1300" s="25">
        <v>103488</v>
      </c>
      <c r="E1300" s="25">
        <v>64333.5</v>
      </c>
      <c r="F1300" s="21">
        <v>0</v>
      </c>
      <c r="G1300" s="22">
        <f t="shared" si="20"/>
        <v>39154.5</v>
      </c>
      <c r="H1300" s="21">
        <v>0</v>
      </c>
      <c r="I1300" s="21">
        <v>0</v>
      </c>
    </row>
    <row r="1301" spans="1:9" ht="15" x14ac:dyDescent="0.25">
      <c r="A1301" s="24" t="s">
        <v>1596</v>
      </c>
      <c r="B1301" s="20">
        <v>0</v>
      </c>
      <c r="C1301" s="179" t="s">
        <v>4852</v>
      </c>
      <c r="D1301" s="25">
        <v>969997.79999999981</v>
      </c>
      <c r="E1301" s="25">
        <v>820032.89999999991</v>
      </c>
      <c r="F1301" s="21">
        <v>0</v>
      </c>
      <c r="G1301" s="22">
        <f t="shared" si="20"/>
        <v>149964.89999999991</v>
      </c>
      <c r="H1301" s="21">
        <v>0</v>
      </c>
      <c r="I1301" s="21">
        <v>0</v>
      </c>
    </row>
    <row r="1302" spans="1:9" ht="15" x14ac:dyDescent="0.25">
      <c r="A1302" s="24" t="s">
        <v>1597</v>
      </c>
      <c r="B1302" s="20">
        <v>0</v>
      </c>
      <c r="C1302" s="179" t="s">
        <v>4852</v>
      </c>
      <c r="D1302" s="25">
        <v>1064112</v>
      </c>
      <c r="E1302" s="25">
        <v>950142.23</v>
      </c>
      <c r="F1302" s="21">
        <v>0</v>
      </c>
      <c r="G1302" s="22">
        <f t="shared" si="20"/>
        <v>113969.77000000002</v>
      </c>
      <c r="H1302" s="21">
        <v>0</v>
      </c>
      <c r="I1302" s="21">
        <v>0</v>
      </c>
    </row>
    <row r="1303" spans="1:9" ht="15" x14ac:dyDescent="0.25">
      <c r="A1303" s="24" t="s">
        <v>1598</v>
      </c>
      <c r="B1303" s="20">
        <v>0</v>
      </c>
      <c r="C1303" s="179" t="s">
        <v>4852</v>
      </c>
      <c r="D1303" s="25">
        <v>2439296.6299999994</v>
      </c>
      <c r="E1303" s="25">
        <v>1470624.9899999998</v>
      </c>
      <c r="F1303" s="21">
        <v>0</v>
      </c>
      <c r="G1303" s="22">
        <f t="shared" si="20"/>
        <v>968671.63999999966</v>
      </c>
      <c r="H1303" s="21">
        <v>0</v>
      </c>
      <c r="I1303" s="21">
        <v>0</v>
      </c>
    </row>
    <row r="1304" spans="1:9" ht="15" x14ac:dyDescent="0.25">
      <c r="A1304" s="24" t="s">
        <v>1599</v>
      </c>
      <c r="B1304" s="20">
        <v>0</v>
      </c>
      <c r="C1304" s="179" t="s">
        <v>4852</v>
      </c>
      <c r="D1304" s="25">
        <v>932278.12999999977</v>
      </c>
      <c r="E1304" s="25">
        <v>767117.88</v>
      </c>
      <c r="F1304" s="21">
        <v>0</v>
      </c>
      <c r="G1304" s="22">
        <f t="shared" si="20"/>
        <v>165160.24999999977</v>
      </c>
      <c r="H1304" s="21">
        <v>0</v>
      </c>
      <c r="I1304" s="21">
        <v>0</v>
      </c>
    </row>
    <row r="1305" spans="1:9" ht="15" x14ac:dyDescent="0.25">
      <c r="A1305" s="24" t="s">
        <v>1600</v>
      </c>
      <c r="B1305" s="20">
        <v>0</v>
      </c>
      <c r="C1305" s="179" t="s">
        <v>4852</v>
      </c>
      <c r="D1305" s="25">
        <v>987347.17999999993</v>
      </c>
      <c r="E1305" s="25">
        <v>398767.82999999996</v>
      </c>
      <c r="F1305" s="21">
        <v>0</v>
      </c>
      <c r="G1305" s="22">
        <f t="shared" si="20"/>
        <v>588579.35</v>
      </c>
      <c r="H1305" s="21">
        <v>0</v>
      </c>
      <c r="I1305" s="21">
        <v>0</v>
      </c>
    </row>
    <row r="1306" spans="1:9" ht="15" x14ac:dyDescent="0.25">
      <c r="A1306" s="24" t="s">
        <v>1601</v>
      </c>
      <c r="B1306" s="20">
        <v>0</v>
      </c>
      <c r="C1306" s="179" t="s">
        <v>4852</v>
      </c>
      <c r="D1306" s="25">
        <v>975727.20000000007</v>
      </c>
      <c r="E1306" s="25">
        <v>814129.33</v>
      </c>
      <c r="F1306" s="21">
        <v>0</v>
      </c>
      <c r="G1306" s="22">
        <f t="shared" si="20"/>
        <v>161597.87000000011</v>
      </c>
      <c r="H1306" s="21">
        <v>0</v>
      </c>
      <c r="I1306" s="21">
        <v>0</v>
      </c>
    </row>
    <row r="1307" spans="1:9" ht="15" x14ac:dyDescent="0.25">
      <c r="A1307" s="24" t="s">
        <v>1602</v>
      </c>
      <c r="B1307" s="20">
        <v>0</v>
      </c>
      <c r="C1307" s="179" t="s">
        <v>4852</v>
      </c>
      <c r="D1307" s="25">
        <v>979739.2000000003</v>
      </c>
      <c r="E1307" s="25">
        <v>828617.52000000014</v>
      </c>
      <c r="F1307" s="21">
        <v>0</v>
      </c>
      <c r="G1307" s="22">
        <f t="shared" si="20"/>
        <v>151121.68000000017</v>
      </c>
      <c r="H1307" s="21">
        <v>0</v>
      </c>
      <c r="I1307" s="21">
        <v>0</v>
      </c>
    </row>
    <row r="1308" spans="1:9" ht="15" x14ac:dyDescent="0.25">
      <c r="A1308" s="24" t="s">
        <v>1603</v>
      </c>
      <c r="B1308" s="20">
        <v>0</v>
      </c>
      <c r="C1308" s="179" t="s">
        <v>4852</v>
      </c>
      <c r="D1308" s="25">
        <v>552951.1</v>
      </c>
      <c r="E1308" s="25">
        <v>513357.09999999992</v>
      </c>
      <c r="F1308" s="21">
        <v>0</v>
      </c>
      <c r="G1308" s="22">
        <f t="shared" si="20"/>
        <v>39594.000000000058</v>
      </c>
      <c r="H1308" s="21">
        <v>0</v>
      </c>
      <c r="I1308" s="21">
        <v>0</v>
      </c>
    </row>
    <row r="1309" spans="1:9" ht="15" x14ac:dyDescent="0.25">
      <c r="A1309" s="24" t="s">
        <v>1604</v>
      </c>
      <c r="B1309" s="20">
        <v>0</v>
      </c>
      <c r="C1309" s="179" t="s">
        <v>4852</v>
      </c>
      <c r="D1309" s="25">
        <v>112719.79999999999</v>
      </c>
      <c r="E1309" s="25">
        <v>27963.3</v>
      </c>
      <c r="F1309" s="21">
        <v>0</v>
      </c>
      <c r="G1309" s="22">
        <f t="shared" si="20"/>
        <v>84756.499999999985</v>
      </c>
      <c r="H1309" s="21">
        <v>0</v>
      </c>
      <c r="I1309" s="21">
        <v>0</v>
      </c>
    </row>
    <row r="1310" spans="1:9" ht="15" x14ac:dyDescent="0.25">
      <c r="A1310" s="24" t="s">
        <v>1605</v>
      </c>
      <c r="B1310" s="20">
        <v>0</v>
      </c>
      <c r="C1310" s="179" t="s">
        <v>4852</v>
      </c>
      <c r="D1310" s="25">
        <v>137872</v>
      </c>
      <c r="E1310" s="25">
        <v>84046.599999999991</v>
      </c>
      <c r="F1310" s="21">
        <v>0</v>
      </c>
      <c r="G1310" s="22">
        <f t="shared" si="20"/>
        <v>53825.400000000009</v>
      </c>
      <c r="H1310" s="21">
        <v>0</v>
      </c>
      <c r="I1310" s="21">
        <v>0</v>
      </c>
    </row>
    <row r="1311" spans="1:9" ht="15" x14ac:dyDescent="0.25">
      <c r="A1311" s="24" t="s">
        <v>1606</v>
      </c>
      <c r="B1311" s="20">
        <v>0</v>
      </c>
      <c r="C1311" s="179" t="s">
        <v>4852</v>
      </c>
      <c r="D1311" s="25">
        <v>567884.80000000005</v>
      </c>
      <c r="E1311" s="25">
        <v>484768.89999999997</v>
      </c>
      <c r="F1311" s="21">
        <v>0</v>
      </c>
      <c r="G1311" s="22">
        <f t="shared" si="20"/>
        <v>83115.900000000081</v>
      </c>
      <c r="H1311" s="21">
        <v>0</v>
      </c>
      <c r="I1311" s="21">
        <v>0</v>
      </c>
    </row>
    <row r="1312" spans="1:9" ht="15" x14ac:dyDescent="0.25">
      <c r="A1312" s="24" t="s">
        <v>1607</v>
      </c>
      <c r="B1312" s="20">
        <v>0</v>
      </c>
      <c r="C1312" s="179" t="s">
        <v>4852</v>
      </c>
      <c r="D1312" s="25">
        <v>417737.59999999992</v>
      </c>
      <c r="E1312" s="25">
        <v>332030.19999999995</v>
      </c>
      <c r="F1312" s="21">
        <v>0</v>
      </c>
      <c r="G1312" s="22">
        <f t="shared" si="20"/>
        <v>85707.399999999965</v>
      </c>
      <c r="H1312" s="21">
        <v>0</v>
      </c>
      <c r="I1312" s="21">
        <v>0</v>
      </c>
    </row>
    <row r="1313" spans="1:9" ht="15" x14ac:dyDescent="0.25">
      <c r="A1313" s="24" t="s">
        <v>1608</v>
      </c>
      <c r="B1313" s="20">
        <v>0</v>
      </c>
      <c r="C1313" s="179" t="s">
        <v>4852</v>
      </c>
      <c r="D1313" s="25">
        <v>21145.599999999999</v>
      </c>
      <c r="E1313" s="25">
        <v>0</v>
      </c>
      <c r="F1313" s="21">
        <v>0</v>
      </c>
      <c r="G1313" s="22">
        <f t="shared" si="20"/>
        <v>21145.599999999999</v>
      </c>
      <c r="H1313" s="21">
        <v>0</v>
      </c>
      <c r="I1313" s="21">
        <v>0</v>
      </c>
    </row>
    <row r="1314" spans="1:9" ht="15" x14ac:dyDescent="0.25">
      <c r="A1314" s="24" t="s">
        <v>1609</v>
      </c>
      <c r="B1314" s="20">
        <v>0</v>
      </c>
      <c r="C1314" s="179" t="s">
        <v>4852</v>
      </c>
      <c r="D1314" s="25">
        <v>2850288.1100000003</v>
      </c>
      <c r="E1314" s="25">
        <v>2531070.5599999996</v>
      </c>
      <c r="F1314" s="21">
        <v>0</v>
      </c>
      <c r="G1314" s="22">
        <f t="shared" si="20"/>
        <v>319217.55000000075</v>
      </c>
      <c r="H1314" s="21">
        <v>0</v>
      </c>
      <c r="I1314" s="21">
        <v>0</v>
      </c>
    </row>
    <row r="1315" spans="1:9" ht="15" x14ac:dyDescent="0.25">
      <c r="A1315" s="24" t="s">
        <v>1610</v>
      </c>
      <c r="B1315" s="20">
        <v>0</v>
      </c>
      <c r="C1315" s="179" t="s">
        <v>4852</v>
      </c>
      <c r="D1315" s="25">
        <v>26857.599999999999</v>
      </c>
      <c r="E1315" s="25">
        <v>407.8</v>
      </c>
      <c r="F1315" s="21">
        <v>0</v>
      </c>
      <c r="G1315" s="22">
        <f t="shared" si="20"/>
        <v>26449.8</v>
      </c>
      <c r="H1315" s="21">
        <v>0</v>
      </c>
      <c r="I1315" s="21">
        <v>0</v>
      </c>
    </row>
    <row r="1316" spans="1:9" ht="15" x14ac:dyDescent="0.25">
      <c r="A1316" s="24" t="s">
        <v>1611</v>
      </c>
      <c r="B1316" s="20">
        <v>0</v>
      </c>
      <c r="C1316" s="179" t="s">
        <v>4852</v>
      </c>
      <c r="D1316" s="25">
        <v>41641.600000000006</v>
      </c>
      <c r="E1316" s="25">
        <v>17635.400000000001</v>
      </c>
      <c r="F1316" s="21">
        <v>0</v>
      </c>
      <c r="G1316" s="22">
        <f t="shared" si="20"/>
        <v>24006.200000000004</v>
      </c>
      <c r="H1316" s="21">
        <v>0</v>
      </c>
      <c r="I1316" s="21">
        <v>0</v>
      </c>
    </row>
    <row r="1317" spans="1:9" ht="15" x14ac:dyDescent="0.25">
      <c r="A1317" s="24" t="s">
        <v>1612</v>
      </c>
      <c r="B1317" s="20">
        <v>0</v>
      </c>
      <c r="C1317" s="179" t="s">
        <v>4852</v>
      </c>
      <c r="D1317" s="25">
        <v>12006.4</v>
      </c>
      <c r="E1317" s="25">
        <v>0</v>
      </c>
      <c r="F1317" s="21">
        <v>0</v>
      </c>
      <c r="G1317" s="22">
        <f t="shared" si="20"/>
        <v>12006.4</v>
      </c>
      <c r="H1317" s="21">
        <v>0</v>
      </c>
      <c r="I1317" s="21">
        <v>0</v>
      </c>
    </row>
    <row r="1318" spans="1:9" ht="15" x14ac:dyDescent="0.25">
      <c r="A1318" s="24" t="s">
        <v>1613</v>
      </c>
      <c r="B1318" s="20">
        <v>0</v>
      </c>
      <c r="C1318" s="179" t="s">
        <v>4852</v>
      </c>
      <c r="D1318" s="25">
        <v>1271907.5200000005</v>
      </c>
      <c r="E1318" s="25">
        <v>1132951.6200000006</v>
      </c>
      <c r="F1318" s="21">
        <v>0</v>
      </c>
      <c r="G1318" s="22">
        <f t="shared" si="20"/>
        <v>138955.89999999991</v>
      </c>
      <c r="H1318" s="21">
        <v>0</v>
      </c>
      <c r="I1318" s="21">
        <v>0</v>
      </c>
    </row>
    <row r="1319" spans="1:9" ht="15" x14ac:dyDescent="0.25">
      <c r="A1319" s="24" t="s">
        <v>1614</v>
      </c>
      <c r="B1319" s="20">
        <v>0</v>
      </c>
      <c r="C1319" s="179" t="s">
        <v>4852</v>
      </c>
      <c r="D1319" s="25">
        <v>14582.4</v>
      </c>
      <c r="E1319" s="25">
        <v>474</v>
      </c>
      <c r="F1319" s="21">
        <v>0</v>
      </c>
      <c r="G1319" s="22">
        <f t="shared" si="20"/>
        <v>14108.4</v>
      </c>
      <c r="H1319" s="21">
        <v>0</v>
      </c>
      <c r="I1319" s="21">
        <v>0</v>
      </c>
    </row>
    <row r="1320" spans="1:9" ht="15" x14ac:dyDescent="0.25">
      <c r="A1320" s="24" t="s">
        <v>1615</v>
      </c>
      <c r="B1320" s="20">
        <v>0</v>
      </c>
      <c r="C1320" s="179" t="s">
        <v>4852</v>
      </c>
      <c r="D1320" s="25">
        <v>1291068.8000000007</v>
      </c>
      <c r="E1320" s="25">
        <v>999021.54000000015</v>
      </c>
      <c r="F1320" s="21">
        <v>0</v>
      </c>
      <c r="G1320" s="22">
        <f t="shared" si="20"/>
        <v>292047.26000000059</v>
      </c>
      <c r="H1320" s="21">
        <v>0</v>
      </c>
      <c r="I1320" s="21">
        <v>0</v>
      </c>
    </row>
    <row r="1321" spans="1:9" ht="15" x14ac:dyDescent="0.25">
      <c r="A1321" s="24" t="s">
        <v>1616</v>
      </c>
      <c r="B1321" s="20">
        <v>0</v>
      </c>
      <c r="C1321" s="179" t="s">
        <v>4852</v>
      </c>
      <c r="D1321" s="25">
        <v>608498.46999999986</v>
      </c>
      <c r="E1321" s="25">
        <v>544089.51</v>
      </c>
      <c r="F1321" s="21">
        <v>0</v>
      </c>
      <c r="G1321" s="22">
        <f t="shared" si="20"/>
        <v>64408.959999999846</v>
      </c>
      <c r="H1321" s="21">
        <v>0</v>
      </c>
      <c r="I1321" s="21">
        <v>0</v>
      </c>
    </row>
    <row r="1322" spans="1:9" ht="15" x14ac:dyDescent="0.25">
      <c r="A1322" s="24" t="s">
        <v>1617</v>
      </c>
      <c r="B1322" s="20">
        <v>0</v>
      </c>
      <c r="C1322" s="179" t="s">
        <v>4852</v>
      </c>
      <c r="D1322" s="25">
        <v>731495.2899999998</v>
      </c>
      <c r="E1322" s="25">
        <v>593557.49999999988</v>
      </c>
      <c r="F1322" s="21">
        <v>0</v>
      </c>
      <c r="G1322" s="22">
        <f t="shared" si="20"/>
        <v>137937.78999999992</v>
      </c>
      <c r="H1322" s="21">
        <v>0</v>
      </c>
      <c r="I1322" s="21">
        <v>0</v>
      </c>
    </row>
    <row r="1323" spans="1:9" ht="15" x14ac:dyDescent="0.25">
      <c r="A1323" s="24" t="s">
        <v>1618</v>
      </c>
      <c r="B1323" s="20">
        <v>0</v>
      </c>
      <c r="C1323" s="179" t="s">
        <v>4852</v>
      </c>
      <c r="D1323" s="25">
        <v>933176.07</v>
      </c>
      <c r="E1323" s="25">
        <v>716932.94000000018</v>
      </c>
      <c r="F1323" s="21">
        <v>0</v>
      </c>
      <c r="G1323" s="22">
        <f t="shared" si="20"/>
        <v>216243.12999999977</v>
      </c>
      <c r="H1323" s="21">
        <v>0</v>
      </c>
      <c r="I1323" s="21">
        <v>0</v>
      </c>
    </row>
    <row r="1324" spans="1:9" ht="15" x14ac:dyDescent="0.25">
      <c r="A1324" s="24" t="s">
        <v>1619</v>
      </c>
      <c r="B1324" s="20">
        <v>0</v>
      </c>
      <c r="C1324" s="179" t="s">
        <v>4852</v>
      </c>
      <c r="D1324" s="25">
        <v>901050.85000000009</v>
      </c>
      <c r="E1324" s="25">
        <v>774821.15999999992</v>
      </c>
      <c r="F1324" s="21">
        <v>0</v>
      </c>
      <c r="G1324" s="22">
        <f t="shared" si="20"/>
        <v>126229.69000000018</v>
      </c>
      <c r="H1324" s="21">
        <v>0</v>
      </c>
      <c r="I1324" s="21">
        <v>0</v>
      </c>
    </row>
    <row r="1325" spans="1:9" ht="15" x14ac:dyDescent="0.25">
      <c r="A1325" s="24" t="s">
        <v>1620</v>
      </c>
      <c r="B1325" s="20">
        <v>0</v>
      </c>
      <c r="C1325" s="179" t="s">
        <v>4852</v>
      </c>
      <c r="D1325" s="25">
        <v>977760</v>
      </c>
      <c r="E1325" s="25">
        <v>849307.13000000024</v>
      </c>
      <c r="F1325" s="21">
        <v>0</v>
      </c>
      <c r="G1325" s="22">
        <f t="shared" si="20"/>
        <v>128452.86999999976</v>
      </c>
      <c r="H1325" s="21">
        <v>0</v>
      </c>
      <c r="I1325" s="21">
        <v>0</v>
      </c>
    </row>
    <row r="1326" spans="1:9" ht="15" x14ac:dyDescent="0.25">
      <c r="A1326" s="24" t="s">
        <v>1621</v>
      </c>
      <c r="B1326" s="20">
        <v>0</v>
      </c>
      <c r="C1326" s="179" t="s">
        <v>4852</v>
      </c>
      <c r="D1326" s="25">
        <v>26611.199999999997</v>
      </c>
      <c r="E1326" s="25">
        <v>14366.4</v>
      </c>
      <c r="F1326" s="21">
        <v>0</v>
      </c>
      <c r="G1326" s="22">
        <f t="shared" si="20"/>
        <v>12244.799999999997</v>
      </c>
      <c r="H1326" s="21">
        <v>0</v>
      </c>
      <c r="I1326" s="21">
        <v>0</v>
      </c>
    </row>
    <row r="1327" spans="1:9" ht="15" x14ac:dyDescent="0.25">
      <c r="A1327" s="24" t="s">
        <v>1622</v>
      </c>
      <c r="B1327" s="20">
        <v>0</v>
      </c>
      <c r="C1327" s="179" t="s">
        <v>4852</v>
      </c>
      <c r="D1327" s="25">
        <v>18569.599999999999</v>
      </c>
      <c r="E1327" s="25">
        <v>0</v>
      </c>
      <c r="F1327" s="21">
        <v>0</v>
      </c>
      <c r="G1327" s="22">
        <f t="shared" si="20"/>
        <v>18569.599999999999</v>
      </c>
      <c r="H1327" s="21">
        <v>0</v>
      </c>
      <c r="I1327" s="21">
        <v>0</v>
      </c>
    </row>
    <row r="1328" spans="1:9" ht="15" x14ac:dyDescent="0.25">
      <c r="A1328" s="24" t="s">
        <v>1623</v>
      </c>
      <c r="B1328" s="20">
        <v>0</v>
      </c>
      <c r="C1328" s="179" t="s">
        <v>4852</v>
      </c>
      <c r="D1328" s="25">
        <v>115539.2</v>
      </c>
      <c r="E1328" s="25">
        <v>68566.8</v>
      </c>
      <c r="F1328" s="21">
        <v>0</v>
      </c>
      <c r="G1328" s="22">
        <f t="shared" si="20"/>
        <v>46972.399999999994</v>
      </c>
      <c r="H1328" s="21">
        <v>0</v>
      </c>
      <c r="I1328" s="21">
        <v>0</v>
      </c>
    </row>
    <row r="1329" spans="1:9" ht="15" x14ac:dyDescent="0.25">
      <c r="A1329" s="24" t="s">
        <v>1624</v>
      </c>
      <c r="B1329" s="20">
        <v>0</v>
      </c>
      <c r="C1329" s="179" t="s">
        <v>4852</v>
      </c>
      <c r="D1329" s="25">
        <v>1173491.1999999997</v>
      </c>
      <c r="E1329" s="25">
        <v>1067318.8699999999</v>
      </c>
      <c r="F1329" s="21">
        <v>0</v>
      </c>
      <c r="G1329" s="22">
        <f t="shared" si="20"/>
        <v>106172.32999999984</v>
      </c>
      <c r="H1329" s="21">
        <v>0</v>
      </c>
      <c r="I1329" s="21">
        <v>0</v>
      </c>
    </row>
    <row r="1330" spans="1:9" ht="15" x14ac:dyDescent="0.25">
      <c r="A1330" s="24" t="s">
        <v>1625</v>
      </c>
      <c r="B1330" s="20">
        <v>0</v>
      </c>
      <c r="C1330" s="179" t="s">
        <v>4852</v>
      </c>
      <c r="D1330" s="25">
        <v>18412.8</v>
      </c>
      <c r="E1330" s="25">
        <v>422.4</v>
      </c>
      <c r="F1330" s="21">
        <v>0</v>
      </c>
      <c r="G1330" s="22">
        <f t="shared" si="20"/>
        <v>17990.399999999998</v>
      </c>
      <c r="H1330" s="21">
        <v>0</v>
      </c>
      <c r="I1330" s="21">
        <v>0</v>
      </c>
    </row>
    <row r="1331" spans="1:9" ht="15" x14ac:dyDescent="0.25">
      <c r="A1331" s="24" t="s">
        <v>1626</v>
      </c>
      <c r="B1331" s="20">
        <v>0</v>
      </c>
      <c r="C1331" s="179" t="s">
        <v>4852</v>
      </c>
      <c r="D1331" s="25">
        <v>22400</v>
      </c>
      <c r="E1331" s="25">
        <v>0</v>
      </c>
      <c r="F1331" s="21">
        <v>0</v>
      </c>
      <c r="G1331" s="22">
        <f t="shared" si="20"/>
        <v>22400</v>
      </c>
      <c r="H1331" s="21">
        <v>0</v>
      </c>
      <c r="I1331" s="21">
        <v>0</v>
      </c>
    </row>
    <row r="1332" spans="1:9" ht="15" x14ac:dyDescent="0.25">
      <c r="A1332" s="24" t="s">
        <v>1627</v>
      </c>
      <c r="B1332" s="20">
        <v>0</v>
      </c>
      <c r="C1332" s="179" t="s">
        <v>4852</v>
      </c>
      <c r="D1332" s="25">
        <v>860935.10000000021</v>
      </c>
      <c r="E1332" s="25">
        <v>725965.10000000009</v>
      </c>
      <c r="F1332" s="21">
        <v>0</v>
      </c>
      <c r="G1332" s="22">
        <f t="shared" si="20"/>
        <v>134970.00000000012</v>
      </c>
      <c r="H1332" s="21">
        <v>0</v>
      </c>
      <c r="I1332" s="21">
        <v>0</v>
      </c>
    </row>
    <row r="1333" spans="1:9" ht="15" x14ac:dyDescent="0.25">
      <c r="A1333" s="24" t="s">
        <v>1628</v>
      </c>
      <c r="B1333" s="20">
        <v>0</v>
      </c>
      <c r="C1333" s="179" t="s">
        <v>4852</v>
      </c>
      <c r="D1333" s="25">
        <v>131116.70000000001</v>
      </c>
      <c r="E1333" s="25">
        <v>92765.95</v>
      </c>
      <c r="F1333" s="21">
        <v>0</v>
      </c>
      <c r="G1333" s="22">
        <f t="shared" si="20"/>
        <v>38350.750000000015</v>
      </c>
      <c r="H1333" s="21">
        <v>0</v>
      </c>
      <c r="I1333" s="21">
        <v>0</v>
      </c>
    </row>
    <row r="1334" spans="1:9" ht="15" x14ac:dyDescent="0.25">
      <c r="A1334" s="24" t="s">
        <v>1629</v>
      </c>
      <c r="B1334" s="20">
        <v>0</v>
      </c>
      <c r="C1334" s="179" t="s">
        <v>4852</v>
      </c>
      <c r="D1334" s="25">
        <v>112179.19999999998</v>
      </c>
      <c r="E1334" s="25">
        <v>64860</v>
      </c>
      <c r="F1334" s="21">
        <v>0</v>
      </c>
      <c r="G1334" s="22">
        <f t="shared" si="20"/>
        <v>47319.199999999983</v>
      </c>
      <c r="H1334" s="21">
        <v>0</v>
      </c>
      <c r="I1334" s="21">
        <v>0</v>
      </c>
    </row>
    <row r="1335" spans="1:9" ht="15" x14ac:dyDescent="0.25">
      <c r="A1335" s="24" t="s">
        <v>1630</v>
      </c>
      <c r="B1335" s="20">
        <v>0</v>
      </c>
      <c r="C1335" s="179" t="s">
        <v>4852</v>
      </c>
      <c r="D1335" s="25">
        <v>103286.39999999999</v>
      </c>
      <c r="E1335" s="25">
        <v>22723.8</v>
      </c>
      <c r="F1335" s="21">
        <v>0</v>
      </c>
      <c r="G1335" s="22">
        <f t="shared" si="20"/>
        <v>80562.599999999991</v>
      </c>
      <c r="H1335" s="21">
        <v>0</v>
      </c>
      <c r="I1335" s="21">
        <v>0</v>
      </c>
    </row>
    <row r="1336" spans="1:9" ht="15" x14ac:dyDescent="0.25">
      <c r="A1336" s="24" t="s">
        <v>1631</v>
      </c>
      <c r="B1336" s="20">
        <v>0</v>
      </c>
      <c r="C1336" s="179" t="s">
        <v>4852</v>
      </c>
      <c r="D1336" s="25">
        <v>218578.8</v>
      </c>
      <c r="E1336" s="25">
        <v>162173</v>
      </c>
      <c r="F1336" s="21">
        <v>0</v>
      </c>
      <c r="G1336" s="22">
        <f t="shared" si="20"/>
        <v>56405.799999999988</v>
      </c>
      <c r="H1336" s="21">
        <v>0</v>
      </c>
      <c r="I1336" s="21">
        <v>0</v>
      </c>
    </row>
    <row r="1337" spans="1:9" ht="15" x14ac:dyDescent="0.25">
      <c r="A1337" s="24" t="s">
        <v>1632</v>
      </c>
      <c r="B1337" s="20">
        <v>0</v>
      </c>
      <c r="C1337" s="179" t="s">
        <v>4852</v>
      </c>
      <c r="D1337" s="25">
        <v>242860.80000000002</v>
      </c>
      <c r="E1337" s="25">
        <v>165302.20000000001</v>
      </c>
      <c r="F1337" s="21">
        <v>0</v>
      </c>
      <c r="G1337" s="22">
        <f t="shared" si="20"/>
        <v>77558.600000000006</v>
      </c>
      <c r="H1337" s="21">
        <v>0</v>
      </c>
      <c r="I1337" s="21">
        <v>0</v>
      </c>
    </row>
    <row r="1338" spans="1:9" ht="15" x14ac:dyDescent="0.25">
      <c r="A1338" s="24" t="s">
        <v>1633</v>
      </c>
      <c r="B1338" s="20">
        <v>0</v>
      </c>
      <c r="C1338" s="179" t="s">
        <v>4852</v>
      </c>
      <c r="D1338" s="25">
        <v>189324.79999999999</v>
      </c>
      <c r="E1338" s="25">
        <v>3529</v>
      </c>
      <c r="F1338" s="21">
        <v>0</v>
      </c>
      <c r="G1338" s="22">
        <f t="shared" si="20"/>
        <v>185795.8</v>
      </c>
      <c r="H1338" s="21">
        <v>0</v>
      </c>
      <c r="I1338" s="21">
        <v>0</v>
      </c>
    </row>
    <row r="1339" spans="1:9" ht="15" x14ac:dyDescent="0.25">
      <c r="A1339" s="24" t="s">
        <v>1634</v>
      </c>
      <c r="B1339" s="20">
        <v>0</v>
      </c>
      <c r="C1339" s="179" t="s">
        <v>4852</v>
      </c>
      <c r="D1339" s="25">
        <v>807063.89999999991</v>
      </c>
      <c r="E1339" s="25">
        <v>209267.20000000001</v>
      </c>
      <c r="F1339" s="21">
        <v>0</v>
      </c>
      <c r="G1339" s="22">
        <f t="shared" si="20"/>
        <v>597796.69999999995</v>
      </c>
      <c r="H1339" s="21">
        <v>0</v>
      </c>
      <c r="I1339" s="21">
        <v>0</v>
      </c>
    </row>
    <row r="1340" spans="1:9" ht="15" x14ac:dyDescent="0.25">
      <c r="A1340" s="24" t="s">
        <v>1635</v>
      </c>
      <c r="B1340" s="20">
        <v>0</v>
      </c>
      <c r="C1340" s="179" t="s">
        <v>4852</v>
      </c>
      <c r="D1340" s="25">
        <v>659299.19999999995</v>
      </c>
      <c r="E1340" s="25">
        <v>299739.90000000002</v>
      </c>
      <c r="F1340" s="21">
        <v>0</v>
      </c>
      <c r="G1340" s="22">
        <f t="shared" si="20"/>
        <v>359559.29999999993</v>
      </c>
      <c r="H1340" s="21">
        <v>0</v>
      </c>
      <c r="I1340" s="21">
        <v>0</v>
      </c>
    </row>
    <row r="1341" spans="1:9" ht="15" x14ac:dyDescent="0.25">
      <c r="A1341" s="24" t="s">
        <v>1636</v>
      </c>
      <c r="B1341" s="20">
        <v>0</v>
      </c>
      <c r="C1341" s="179" t="s">
        <v>4852</v>
      </c>
      <c r="D1341" s="25">
        <v>98995.78</v>
      </c>
      <c r="E1341" s="25">
        <v>42983.8</v>
      </c>
      <c r="F1341" s="21">
        <v>0</v>
      </c>
      <c r="G1341" s="22">
        <f t="shared" si="20"/>
        <v>56011.979999999996</v>
      </c>
      <c r="H1341" s="21">
        <v>0</v>
      </c>
      <c r="I1341" s="21">
        <v>0</v>
      </c>
    </row>
    <row r="1342" spans="1:9" ht="15" x14ac:dyDescent="0.25">
      <c r="A1342" s="24" t="s">
        <v>1637</v>
      </c>
      <c r="B1342" s="20">
        <v>0</v>
      </c>
      <c r="C1342" s="179" t="s">
        <v>4852</v>
      </c>
      <c r="D1342" s="25">
        <v>1646354.300000001</v>
      </c>
      <c r="E1342" s="25">
        <v>254048.69999999998</v>
      </c>
      <c r="F1342" s="21">
        <v>0</v>
      </c>
      <c r="G1342" s="22">
        <f t="shared" si="20"/>
        <v>1392305.600000001</v>
      </c>
      <c r="H1342" s="21">
        <v>0</v>
      </c>
      <c r="I1342" s="21">
        <v>0</v>
      </c>
    </row>
    <row r="1343" spans="1:9" ht="15" x14ac:dyDescent="0.25">
      <c r="A1343" s="24" t="s">
        <v>1638</v>
      </c>
      <c r="B1343" s="20">
        <v>0</v>
      </c>
      <c r="C1343" s="179" t="s">
        <v>4852</v>
      </c>
      <c r="D1343" s="25">
        <v>941234.00000000023</v>
      </c>
      <c r="E1343" s="25">
        <v>815732.00000000023</v>
      </c>
      <c r="F1343" s="21">
        <v>0</v>
      </c>
      <c r="G1343" s="22">
        <f t="shared" si="20"/>
        <v>125502</v>
      </c>
      <c r="H1343" s="21">
        <v>0</v>
      </c>
      <c r="I1343" s="21">
        <v>0</v>
      </c>
    </row>
    <row r="1344" spans="1:9" ht="15" x14ac:dyDescent="0.25">
      <c r="A1344" s="24" t="s">
        <v>1639</v>
      </c>
      <c r="B1344" s="20">
        <v>0</v>
      </c>
      <c r="C1344" s="179" t="s">
        <v>4852</v>
      </c>
      <c r="D1344" s="25">
        <v>1719683.8400000005</v>
      </c>
      <c r="E1344" s="25">
        <v>1422782.0300000003</v>
      </c>
      <c r="F1344" s="21">
        <v>0</v>
      </c>
      <c r="G1344" s="22">
        <f t="shared" si="20"/>
        <v>296901.81000000029</v>
      </c>
      <c r="H1344" s="21">
        <v>0</v>
      </c>
      <c r="I1344" s="21">
        <v>0</v>
      </c>
    </row>
    <row r="1345" spans="1:9" ht="15" x14ac:dyDescent="0.25">
      <c r="A1345" s="24" t="s">
        <v>1640</v>
      </c>
      <c r="B1345" s="20">
        <v>0</v>
      </c>
      <c r="C1345" s="179" t="s">
        <v>4852</v>
      </c>
      <c r="D1345" s="25">
        <v>570323.4</v>
      </c>
      <c r="E1345" s="25">
        <v>515855.7</v>
      </c>
      <c r="F1345" s="21">
        <v>0</v>
      </c>
      <c r="G1345" s="22">
        <f t="shared" si="20"/>
        <v>54467.700000000012</v>
      </c>
      <c r="H1345" s="21">
        <v>0</v>
      </c>
      <c r="I1345" s="21">
        <v>0</v>
      </c>
    </row>
    <row r="1346" spans="1:9" ht="15" x14ac:dyDescent="0.25">
      <c r="A1346" s="24" t="s">
        <v>1641</v>
      </c>
      <c r="B1346" s="20">
        <v>0</v>
      </c>
      <c r="C1346" s="179" t="s">
        <v>4852</v>
      </c>
      <c r="D1346" s="25">
        <v>1009977.7200000001</v>
      </c>
      <c r="E1346" s="25">
        <v>823738.01999999979</v>
      </c>
      <c r="F1346" s="21">
        <v>0</v>
      </c>
      <c r="G1346" s="22">
        <f t="shared" si="20"/>
        <v>186239.7000000003</v>
      </c>
      <c r="H1346" s="21">
        <v>0</v>
      </c>
      <c r="I1346" s="21">
        <v>0</v>
      </c>
    </row>
    <row r="1347" spans="1:9" ht="15" x14ac:dyDescent="0.25">
      <c r="A1347" s="24" t="s">
        <v>1642</v>
      </c>
      <c r="B1347" s="20">
        <v>0</v>
      </c>
      <c r="C1347" s="179" t="s">
        <v>4852</v>
      </c>
      <c r="D1347" s="25">
        <v>194594.19999999998</v>
      </c>
      <c r="E1347" s="25">
        <v>5665.6</v>
      </c>
      <c r="F1347" s="21">
        <v>0</v>
      </c>
      <c r="G1347" s="22">
        <f t="shared" ref="G1347:G1410" si="21">D1347-E1347</f>
        <v>188928.59999999998</v>
      </c>
      <c r="H1347" s="21">
        <v>0</v>
      </c>
      <c r="I1347" s="21">
        <v>0</v>
      </c>
    </row>
    <row r="1348" spans="1:9" ht="15" x14ac:dyDescent="0.25">
      <c r="A1348" s="24" t="s">
        <v>1643</v>
      </c>
      <c r="B1348" s="20">
        <v>0</v>
      </c>
      <c r="C1348" s="179" t="s">
        <v>4852</v>
      </c>
      <c r="D1348" s="25">
        <v>677608.37</v>
      </c>
      <c r="E1348" s="25">
        <v>597936.26000000013</v>
      </c>
      <c r="F1348" s="21">
        <v>0</v>
      </c>
      <c r="G1348" s="22">
        <f t="shared" si="21"/>
        <v>79672.10999999987</v>
      </c>
      <c r="H1348" s="21">
        <v>0</v>
      </c>
      <c r="I1348" s="21">
        <v>0</v>
      </c>
    </row>
    <row r="1349" spans="1:9" ht="15" x14ac:dyDescent="0.25">
      <c r="A1349" s="24" t="s">
        <v>1644</v>
      </c>
      <c r="B1349" s="20">
        <v>0</v>
      </c>
      <c r="C1349" s="179" t="s">
        <v>4852</v>
      </c>
      <c r="D1349" s="25">
        <v>657358.80000000005</v>
      </c>
      <c r="E1349" s="25">
        <v>508126.14999999985</v>
      </c>
      <c r="F1349" s="21">
        <v>0</v>
      </c>
      <c r="G1349" s="22">
        <f t="shared" si="21"/>
        <v>149232.6500000002</v>
      </c>
      <c r="H1349" s="21">
        <v>0</v>
      </c>
      <c r="I1349" s="21">
        <v>0</v>
      </c>
    </row>
    <row r="1350" spans="1:9" ht="15" x14ac:dyDescent="0.25">
      <c r="A1350" s="24" t="s">
        <v>1645</v>
      </c>
      <c r="B1350" s="20">
        <v>0</v>
      </c>
      <c r="C1350" s="179" t="s">
        <v>4852</v>
      </c>
      <c r="D1350" s="25">
        <v>67404</v>
      </c>
      <c r="E1350" s="25">
        <v>36363.5</v>
      </c>
      <c r="F1350" s="21">
        <v>0</v>
      </c>
      <c r="G1350" s="22">
        <f t="shared" si="21"/>
        <v>31040.5</v>
      </c>
      <c r="H1350" s="21">
        <v>0</v>
      </c>
      <c r="I1350" s="21">
        <v>0</v>
      </c>
    </row>
    <row r="1351" spans="1:9" ht="15" x14ac:dyDescent="0.25">
      <c r="A1351" s="24" t="s">
        <v>1646</v>
      </c>
      <c r="B1351" s="20">
        <v>0</v>
      </c>
      <c r="C1351" s="179" t="s">
        <v>4852</v>
      </c>
      <c r="D1351" s="25">
        <v>889055.99999999988</v>
      </c>
      <c r="E1351" s="25">
        <v>771182.65</v>
      </c>
      <c r="F1351" s="21">
        <v>0</v>
      </c>
      <c r="G1351" s="22">
        <f t="shared" si="21"/>
        <v>117873.34999999986</v>
      </c>
      <c r="H1351" s="21">
        <v>0</v>
      </c>
      <c r="I1351" s="21">
        <v>0</v>
      </c>
    </row>
    <row r="1352" spans="1:9" ht="15" x14ac:dyDescent="0.25">
      <c r="A1352" s="24" t="s">
        <v>1647</v>
      </c>
      <c r="B1352" s="20">
        <v>0</v>
      </c>
      <c r="C1352" s="179" t="s">
        <v>4852</v>
      </c>
      <c r="D1352" s="25">
        <v>567535.73999999987</v>
      </c>
      <c r="E1352" s="25">
        <v>469818.74</v>
      </c>
      <c r="F1352" s="21">
        <v>0</v>
      </c>
      <c r="G1352" s="22">
        <f t="shared" si="21"/>
        <v>97716.999999999884</v>
      </c>
      <c r="H1352" s="21">
        <v>0</v>
      </c>
      <c r="I1352" s="21">
        <v>0</v>
      </c>
    </row>
    <row r="1353" spans="1:9" ht="15" x14ac:dyDescent="0.25">
      <c r="A1353" s="24" t="s">
        <v>1648</v>
      </c>
      <c r="B1353" s="20">
        <v>0</v>
      </c>
      <c r="C1353" s="179" t="s">
        <v>4852</v>
      </c>
      <c r="D1353" s="25">
        <v>118582.79</v>
      </c>
      <c r="E1353" s="25">
        <v>86250.8</v>
      </c>
      <c r="F1353" s="21">
        <v>0</v>
      </c>
      <c r="G1353" s="22">
        <f t="shared" si="21"/>
        <v>32331.989999999991</v>
      </c>
      <c r="H1353" s="21">
        <v>0</v>
      </c>
      <c r="I1353" s="21">
        <v>0</v>
      </c>
    </row>
    <row r="1354" spans="1:9" ht="15" x14ac:dyDescent="0.25">
      <c r="A1354" s="24" t="s">
        <v>1649</v>
      </c>
      <c r="B1354" s="20">
        <v>0</v>
      </c>
      <c r="C1354" s="179" t="s">
        <v>4852</v>
      </c>
      <c r="D1354" s="25">
        <v>201532.80000000002</v>
      </c>
      <c r="E1354" s="25">
        <v>164132.29999999999</v>
      </c>
      <c r="F1354" s="21">
        <v>0</v>
      </c>
      <c r="G1354" s="22">
        <f t="shared" si="21"/>
        <v>37400.500000000029</v>
      </c>
      <c r="H1354" s="21">
        <v>0</v>
      </c>
      <c r="I1354" s="21">
        <v>0</v>
      </c>
    </row>
    <row r="1355" spans="1:9" ht="15" x14ac:dyDescent="0.25">
      <c r="A1355" s="24" t="s">
        <v>1650</v>
      </c>
      <c r="B1355" s="20">
        <v>0</v>
      </c>
      <c r="C1355" s="179" t="s">
        <v>4852</v>
      </c>
      <c r="D1355" s="25">
        <v>19532.8</v>
      </c>
      <c r="E1355" s="25">
        <v>0</v>
      </c>
      <c r="F1355" s="21">
        <v>0</v>
      </c>
      <c r="G1355" s="22">
        <f t="shared" si="21"/>
        <v>19532.8</v>
      </c>
      <c r="H1355" s="21">
        <v>0</v>
      </c>
      <c r="I1355" s="21">
        <v>0</v>
      </c>
    </row>
    <row r="1356" spans="1:9" ht="15" x14ac:dyDescent="0.25">
      <c r="A1356" s="24" t="s">
        <v>1651</v>
      </c>
      <c r="B1356" s="20">
        <v>0</v>
      </c>
      <c r="C1356" s="179" t="s">
        <v>4852</v>
      </c>
      <c r="D1356" s="25">
        <v>9049.6</v>
      </c>
      <c r="E1356" s="25">
        <v>0</v>
      </c>
      <c r="F1356" s="21">
        <v>0</v>
      </c>
      <c r="G1356" s="22">
        <f t="shared" si="21"/>
        <v>9049.6</v>
      </c>
      <c r="H1356" s="21">
        <v>0</v>
      </c>
      <c r="I1356" s="21">
        <v>0</v>
      </c>
    </row>
    <row r="1357" spans="1:9" ht="15" x14ac:dyDescent="0.25">
      <c r="A1357" s="24" t="s">
        <v>1652</v>
      </c>
      <c r="B1357" s="20">
        <v>0</v>
      </c>
      <c r="C1357" s="179" t="s">
        <v>4852</v>
      </c>
      <c r="D1357" s="25">
        <v>1348978.72</v>
      </c>
      <c r="E1357" s="25">
        <v>1137988.1000000001</v>
      </c>
      <c r="F1357" s="21">
        <v>0</v>
      </c>
      <c r="G1357" s="22">
        <f t="shared" si="21"/>
        <v>210990.61999999988</v>
      </c>
      <c r="H1357" s="21">
        <v>0</v>
      </c>
      <c r="I1357" s="21">
        <v>0</v>
      </c>
    </row>
    <row r="1358" spans="1:9" ht="15" x14ac:dyDescent="0.25">
      <c r="A1358" s="24" t="s">
        <v>1653</v>
      </c>
      <c r="B1358" s="20">
        <v>0</v>
      </c>
      <c r="C1358" s="179" t="s">
        <v>4852</v>
      </c>
      <c r="D1358" s="25">
        <v>1721036.55</v>
      </c>
      <c r="E1358" s="25">
        <v>851319.89000000036</v>
      </c>
      <c r="F1358" s="21">
        <v>0</v>
      </c>
      <c r="G1358" s="22">
        <f t="shared" si="21"/>
        <v>869716.65999999968</v>
      </c>
      <c r="H1358" s="21">
        <v>0</v>
      </c>
      <c r="I1358" s="21">
        <v>0</v>
      </c>
    </row>
    <row r="1359" spans="1:9" ht="15" x14ac:dyDescent="0.25">
      <c r="A1359" s="24" t="s">
        <v>1654</v>
      </c>
      <c r="B1359" s="20">
        <v>0</v>
      </c>
      <c r="C1359" s="179" t="s">
        <v>4852</v>
      </c>
      <c r="D1359" s="25">
        <v>812828.80000000028</v>
      </c>
      <c r="E1359" s="25">
        <v>467536.74999999988</v>
      </c>
      <c r="F1359" s="21">
        <v>0</v>
      </c>
      <c r="G1359" s="22">
        <f t="shared" si="21"/>
        <v>345292.0500000004</v>
      </c>
      <c r="H1359" s="21">
        <v>0</v>
      </c>
      <c r="I1359" s="21">
        <v>0</v>
      </c>
    </row>
    <row r="1360" spans="1:9" ht="15" x14ac:dyDescent="0.25">
      <c r="A1360" s="24" t="s">
        <v>1655</v>
      </c>
      <c r="B1360" s="20">
        <v>0</v>
      </c>
      <c r="C1360" s="179" t="s">
        <v>4852</v>
      </c>
      <c r="D1360" s="25">
        <v>663104.30999999994</v>
      </c>
      <c r="E1360" s="25">
        <v>204891.19999999998</v>
      </c>
      <c r="F1360" s="21">
        <v>0</v>
      </c>
      <c r="G1360" s="22">
        <f t="shared" si="21"/>
        <v>458213.11</v>
      </c>
      <c r="H1360" s="21">
        <v>0</v>
      </c>
      <c r="I1360" s="21">
        <v>0</v>
      </c>
    </row>
    <row r="1361" spans="1:9" ht="15" x14ac:dyDescent="0.25">
      <c r="A1361" s="24" t="s">
        <v>1656</v>
      </c>
      <c r="B1361" s="20">
        <v>0</v>
      </c>
      <c r="C1361" s="179" t="s">
        <v>4852</v>
      </c>
      <c r="D1361" s="25">
        <v>952425.60000000021</v>
      </c>
      <c r="E1361" s="25">
        <v>416773.50000000006</v>
      </c>
      <c r="F1361" s="21">
        <v>0</v>
      </c>
      <c r="G1361" s="22">
        <f t="shared" si="21"/>
        <v>535652.10000000009</v>
      </c>
      <c r="H1361" s="21">
        <v>0</v>
      </c>
      <c r="I1361" s="21">
        <v>0</v>
      </c>
    </row>
    <row r="1362" spans="1:9" ht="15" x14ac:dyDescent="0.25">
      <c r="A1362" s="24" t="s">
        <v>1657</v>
      </c>
      <c r="B1362" s="20">
        <v>0</v>
      </c>
      <c r="C1362" s="179" t="s">
        <v>4852</v>
      </c>
      <c r="D1362" s="25">
        <v>69843.199999999997</v>
      </c>
      <c r="E1362" s="25">
        <v>3261.2</v>
      </c>
      <c r="F1362" s="21">
        <v>0</v>
      </c>
      <c r="G1362" s="22">
        <f t="shared" si="21"/>
        <v>66582</v>
      </c>
      <c r="H1362" s="21">
        <v>0</v>
      </c>
      <c r="I1362" s="21">
        <v>0</v>
      </c>
    </row>
    <row r="1363" spans="1:9" ht="15" x14ac:dyDescent="0.25">
      <c r="A1363" s="24" t="s">
        <v>1658</v>
      </c>
      <c r="B1363" s="20">
        <v>0</v>
      </c>
      <c r="C1363" s="179" t="s">
        <v>4852</v>
      </c>
      <c r="D1363" s="25">
        <v>14940.8</v>
      </c>
      <c r="E1363" s="25">
        <v>1867.6</v>
      </c>
      <c r="F1363" s="21">
        <v>0</v>
      </c>
      <c r="G1363" s="22">
        <f t="shared" si="21"/>
        <v>13073.199999999999</v>
      </c>
      <c r="H1363" s="21">
        <v>0</v>
      </c>
      <c r="I1363" s="21">
        <v>0</v>
      </c>
    </row>
    <row r="1364" spans="1:9" ht="15" x14ac:dyDescent="0.25">
      <c r="A1364" s="24" t="s">
        <v>1659</v>
      </c>
      <c r="B1364" s="20">
        <v>0</v>
      </c>
      <c r="C1364" s="179" t="s">
        <v>4852</v>
      </c>
      <c r="D1364" s="25">
        <v>27888</v>
      </c>
      <c r="E1364" s="25">
        <v>6933.7</v>
      </c>
      <c r="F1364" s="21">
        <v>0</v>
      </c>
      <c r="G1364" s="22">
        <f t="shared" si="21"/>
        <v>20954.3</v>
      </c>
      <c r="H1364" s="21">
        <v>0</v>
      </c>
      <c r="I1364" s="21">
        <v>0</v>
      </c>
    </row>
    <row r="1365" spans="1:9" ht="15" x14ac:dyDescent="0.25">
      <c r="A1365" s="24" t="s">
        <v>1660</v>
      </c>
      <c r="B1365" s="20">
        <v>0</v>
      </c>
      <c r="C1365" s="179" t="s">
        <v>4852</v>
      </c>
      <c r="D1365" s="25">
        <v>49929.599999999999</v>
      </c>
      <c r="E1365" s="25">
        <v>0</v>
      </c>
      <c r="F1365" s="21">
        <v>0</v>
      </c>
      <c r="G1365" s="22">
        <f t="shared" si="21"/>
        <v>49929.599999999999</v>
      </c>
      <c r="H1365" s="21">
        <v>0</v>
      </c>
      <c r="I1365" s="21">
        <v>0</v>
      </c>
    </row>
    <row r="1366" spans="1:9" ht="15" x14ac:dyDescent="0.25">
      <c r="A1366" s="24" t="s">
        <v>1661</v>
      </c>
      <c r="B1366" s="20">
        <v>0</v>
      </c>
      <c r="C1366" s="179" t="s">
        <v>4852</v>
      </c>
      <c r="D1366" s="25">
        <v>18704</v>
      </c>
      <c r="E1366" s="25">
        <v>0</v>
      </c>
      <c r="F1366" s="21">
        <v>0</v>
      </c>
      <c r="G1366" s="22">
        <f t="shared" si="21"/>
        <v>18704</v>
      </c>
      <c r="H1366" s="21">
        <v>0</v>
      </c>
      <c r="I1366" s="21">
        <v>0</v>
      </c>
    </row>
    <row r="1367" spans="1:9" ht="15" x14ac:dyDescent="0.25">
      <c r="A1367" s="24" t="s">
        <v>1662</v>
      </c>
      <c r="B1367" s="20">
        <v>0</v>
      </c>
      <c r="C1367" s="179" t="s">
        <v>4852</v>
      </c>
      <c r="D1367" s="25">
        <v>126044.79999999999</v>
      </c>
      <c r="E1367" s="25">
        <v>98382.5</v>
      </c>
      <c r="F1367" s="21">
        <v>0</v>
      </c>
      <c r="G1367" s="22">
        <f t="shared" si="21"/>
        <v>27662.299999999988</v>
      </c>
      <c r="H1367" s="21">
        <v>0</v>
      </c>
      <c r="I1367" s="21">
        <v>0</v>
      </c>
    </row>
    <row r="1368" spans="1:9" ht="15" x14ac:dyDescent="0.25">
      <c r="A1368" s="24" t="s">
        <v>1663</v>
      </c>
      <c r="B1368" s="20">
        <v>0</v>
      </c>
      <c r="C1368" s="179" t="s">
        <v>4852</v>
      </c>
      <c r="D1368" s="25">
        <v>136787.20000000001</v>
      </c>
      <c r="E1368" s="25">
        <v>123656.40000000002</v>
      </c>
      <c r="F1368" s="21">
        <v>0</v>
      </c>
      <c r="G1368" s="22">
        <f t="shared" si="21"/>
        <v>13130.799999999988</v>
      </c>
      <c r="H1368" s="21">
        <v>0</v>
      </c>
      <c r="I1368" s="21">
        <v>0</v>
      </c>
    </row>
    <row r="1369" spans="1:9" ht="15" x14ac:dyDescent="0.25">
      <c r="A1369" s="24" t="s">
        <v>1664</v>
      </c>
      <c r="B1369" s="20">
        <v>0</v>
      </c>
      <c r="C1369" s="179" t="s">
        <v>4852</v>
      </c>
      <c r="D1369" s="25">
        <v>122281.60000000001</v>
      </c>
      <c r="E1369" s="25">
        <v>108188</v>
      </c>
      <c r="F1369" s="21">
        <v>0</v>
      </c>
      <c r="G1369" s="22">
        <f t="shared" si="21"/>
        <v>14093.600000000006</v>
      </c>
      <c r="H1369" s="21">
        <v>0</v>
      </c>
      <c r="I1369" s="21">
        <v>0</v>
      </c>
    </row>
    <row r="1370" spans="1:9" ht="15" x14ac:dyDescent="0.25">
      <c r="A1370" s="24" t="s">
        <v>1665</v>
      </c>
      <c r="B1370" s="20">
        <v>0</v>
      </c>
      <c r="C1370" s="179" t="s">
        <v>4852</v>
      </c>
      <c r="D1370" s="25">
        <v>129852.8</v>
      </c>
      <c r="E1370" s="25">
        <v>122111.80000000002</v>
      </c>
      <c r="F1370" s="21">
        <v>0</v>
      </c>
      <c r="G1370" s="22">
        <f t="shared" si="21"/>
        <v>7740.9999999999854</v>
      </c>
      <c r="H1370" s="21">
        <v>0</v>
      </c>
      <c r="I1370" s="21">
        <v>0</v>
      </c>
    </row>
    <row r="1371" spans="1:9" ht="15" x14ac:dyDescent="0.25">
      <c r="A1371" s="24" t="s">
        <v>1666</v>
      </c>
      <c r="B1371" s="20">
        <v>0</v>
      </c>
      <c r="C1371" s="179" t="s">
        <v>4852</v>
      </c>
      <c r="D1371" s="25">
        <v>137200</v>
      </c>
      <c r="E1371" s="25">
        <v>95906.8</v>
      </c>
      <c r="F1371" s="21">
        <v>0</v>
      </c>
      <c r="G1371" s="22">
        <f t="shared" si="21"/>
        <v>41293.199999999997</v>
      </c>
      <c r="H1371" s="21">
        <v>0</v>
      </c>
      <c r="I1371" s="21">
        <v>0</v>
      </c>
    </row>
    <row r="1372" spans="1:9" ht="15" x14ac:dyDescent="0.25">
      <c r="A1372" s="24" t="s">
        <v>1667</v>
      </c>
      <c r="B1372" s="20">
        <v>0</v>
      </c>
      <c r="C1372" s="179" t="s">
        <v>4852</v>
      </c>
      <c r="D1372" s="25">
        <v>125126.39999999999</v>
      </c>
      <c r="E1372" s="25">
        <v>110348.79999999997</v>
      </c>
      <c r="F1372" s="21">
        <v>0</v>
      </c>
      <c r="G1372" s="22">
        <f t="shared" si="21"/>
        <v>14777.60000000002</v>
      </c>
      <c r="H1372" s="21">
        <v>0</v>
      </c>
      <c r="I1372" s="21">
        <v>0</v>
      </c>
    </row>
    <row r="1373" spans="1:9" ht="15" x14ac:dyDescent="0.25">
      <c r="A1373" s="24" t="s">
        <v>1668</v>
      </c>
      <c r="B1373" s="20">
        <v>0</v>
      </c>
      <c r="C1373" s="179" t="s">
        <v>4852</v>
      </c>
      <c r="D1373" s="25">
        <v>143337.60000000001</v>
      </c>
      <c r="E1373" s="25">
        <v>85107.7</v>
      </c>
      <c r="F1373" s="21">
        <v>0</v>
      </c>
      <c r="G1373" s="22">
        <f t="shared" si="21"/>
        <v>58229.900000000009</v>
      </c>
      <c r="H1373" s="21">
        <v>0</v>
      </c>
      <c r="I1373" s="21">
        <v>0</v>
      </c>
    </row>
    <row r="1374" spans="1:9" ht="15" x14ac:dyDescent="0.25">
      <c r="A1374" s="24" t="s">
        <v>1669</v>
      </c>
      <c r="B1374" s="20">
        <v>0</v>
      </c>
      <c r="C1374" s="179" t="s">
        <v>4852</v>
      </c>
      <c r="D1374" s="25">
        <v>152745.60000000001</v>
      </c>
      <c r="E1374" s="25">
        <v>104102.3</v>
      </c>
      <c r="F1374" s="21">
        <v>0</v>
      </c>
      <c r="G1374" s="22">
        <f t="shared" si="21"/>
        <v>48643.3</v>
      </c>
      <c r="H1374" s="21">
        <v>0</v>
      </c>
      <c r="I1374" s="21">
        <v>0</v>
      </c>
    </row>
    <row r="1375" spans="1:9" ht="15" x14ac:dyDescent="0.25">
      <c r="A1375" s="24" t="s">
        <v>1670</v>
      </c>
      <c r="B1375" s="20">
        <v>0</v>
      </c>
      <c r="C1375" s="179" t="s">
        <v>4852</v>
      </c>
      <c r="D1375" s="25">
        <v>143516.80000000002</v>
      </c>
      <c r="E1375" s="25">
        <v>103433.30000000002</v>
      </c>
      <c r="F1375" s="21">
        <v>0</v>
      </c>
      <c r="G1375" s="22">
        <f t="shared" si="21"/>
        <v>40083.5</v>
      </c>
      <c r="H1375" s="21">
        <v>0</v>
      </c>
      <c r="I1375" s="21">
        <v>0</v>
      </c>
    </row>
    <row r="1376" spans="1:9" ht="15" x14ac:dyDescent="0.25">
      <c r="A1376" s="24" t="s">
        <v>1671</v>
      </c>
      <c r="B1376" s="20">
        <v>0</v>
      </c>
      <c r="C1376" s="179" t="s">
        <v>4852</v>
      </c>
      <c r="D1376" s="25">
        <v>131174.40000000002</v>
      </c>
      <c r="E1376" s="25">
        <v>115908.10000000002</v>
      </c>
      <c r="F1376" s="21">
        <v>0</v>
      </c>
      <c r="G1376" s="22">
        <f t="shared" si="21"/>
        <v>15266.300000000003</v>
      </c>
      <c r="H1376" s="21">
        <v>0</v>
      </c>
      <c r="I1376" s="21">
        <v>0</v>
      </c>
    </row>
    <row r="1377" spans="1:9" ht="15" x14ac:dyDescent="0.25">
      <c r="A1377" s="24" t="s">
        <v>1672</v>
      </c>
      <c r="B1377" s="20">
        <v>0</v>
      </c>
      <c r="C1377" s="179" t="s">
        <v>4852</v>
      </c>
      <c r="D1377" s="25">
        <v>140313.59999999998</v>
      </c>
      <c r="E1377" s="25">
        <v>111019.29999999999</v>
      </c>
      <c r="F1377" s="21">
        <v>0</v>
      </c>
      <c r="G1377" s="22">
        <f t="shared" si="21"/>
        <v>29294.299999999988</v>
      </c>
      <c r="H1377" s="21">
        <v>0</v>
      </c>
      <c r="I1377" s="21">
        <v>0</v>
      </c>
    </row>
    <row r="1378" spans="1:9" ht="15" x14ac:dyDescent="0.25">
      <c r="A1378" s="24" t="s">
        <v>1673</v>
      </c>
      <c r="B1378" s="20">
        <v>0</v>
      </c>
      <c r="C1378" s="179" t="s">
        <v>4852</v>
      </c>
      <c r="D1378" s="25">
        <v>133514.07999999999</v>
      </c>
      <c r="E1378" s="25">
        <v>117658.78</v>
      </c>
      <c r="F1378" s="21">
        <v>0</v>
      </c>
      <c r="G1378" s="22">
        <f t="shared" si="21"/>
        <v>15855.299999999988</v>
      </c>
      <c r="H1378" s="21">
        <v>0</v>
      </c>
      <c r="I1378" s="21">
        <v>0</v>
      </c>
    </row>
    <row r="1379" spans="1:9" ht="15" x14ac:dyDescent="0.25">
      <c r="A1379" s="24" t="s">
        <v>1674</v>
      </c>
      <c r="B1379" s="20">
        <v>0</v>
      </c>
      <c r="C1379" s="179" t="s">
        <v>4852</v>
      </c>
      <c r="D1379" s="25">
        <v>135945.60000000001</v>
      </c>
      <c r="E1379" s="25">
        <v>116713.80000000002</v>
      </c>
      <c r="F1379" s="21">
        <v>0</v>
      </c>
      <c r="G1379" s="22">
        <f t="shared" si="21"/>
        <v>19231.799999999988</v>
      </c>
      <c r="H1379" s="21">
        <v>0</v>
      </c>
      <c r="I1379" s="21">
        <v>0</v>
      </c>
    </row>
    <row r="1380" spans="1:9" ht="15" x14ac:dyDescent="0.25">
      <c r="A1380" s="24" t="s">
        <v>1675</v>
      </c>
      <c r="B1380" s="20">
        <v>0</v>
      </c>
      <c r="C1380" s="179" t="s">
        <v>4852</v>
      </c>
      <c r="D1380" s="25">
        <v>132451.19999999998</v>
      </c>
      <c r="E1380" s="25">
        <v>105136.24999999999</v>
      </c>
      <c r="F1380" s="21">
        <v>0</v>
      </c>
      <c r="G1380" s="22">
        <f t="shared" si="21"/>
        <v>27314.949999999997</v>
      </c>
      <c r="H1380" s="21">
        <v>0</v>
      </c>
      <c r="I1380" s="21">
        <v>0</v>
      </c>
    </row>
    <row r="1381" spans="1:9" ht="15" x14ac:dyDescent="0.25">
      <c r="A1381" s="24" t="s">
        <v>1676</v>
      </c>
      <c r="B1381" s="20">
        <v>0</v>
      </c>
      <c r="C1381" s="179" t="s">
        <v>4852</v>
      </c>
      <c r="D1381" s="25">
        <v>178625.8</v>
      </c>
      <c r="E1381" s="25">
        <v>129335.9</v>
      </c>
      <c r="F1381" s="21">
        <v>0</v>
      </c>
      <c r="G1381" s="22">
        <f t="shared" si="21"/>
        <v>49289.899999999994</v>
      </c>
      <c r="H1381" s="21">
        <v>0</v>
      </c>
      <c r="I1381" s="21">
        <v>0</v>
      </c>
    </row>
    <row r="1382" spans="1:9" ht="15" x14ac:dyDescent="0.25">
      <c r="A1382" s="24" t="s">
        <v>1677</v>
      </c>
      <c r="B1382" s="20">
        <v>0</v>
      </c>
      <c r="C1382" s="179" t="s">
        <v>4852</v>
      </c>
      <c r="D1382" s="25">
        <v>152499.19999999998</v>
      </c>
      <c r="E1382" s="25">
        <v>146181.79999999999</v>
      </c>
      <c r="F1382" s="21">
        <v>0</v>
      </c>
      <c r="G1382" s="22">
        <f t="shared" si="21"/>
        <v>6317.3999999999942</v>
      </c>
      <c r="H1382" s="21">
        <v>0</v>
      </c>
      <c r="I1382" s="21">
        <v>0</v>
      </c>
    </row>
    <row r="1383" spans="1:9" ht="15" x14ac:dyDescent="0.25">
      <c r="A1383" s="24" t="s">
        <v>1678</v>
      </c>
      <c r="B1383" s="20">
        <v>0</v>
      </c>
      <c r="C1383" s="179" t="s">
        <v>4852</v>
      </c>
      <c r="D1383" s="25">
        <v>564659.20000000019</v>
      </c>
      <c r="E1383" s="25">
        <v>499261.20000000013</v>
      </c>
      <c r="F1383" s="21">
        <v>0</v>
      </c>
      <c r="G1383" s="22">
        <f t="shared" si="21"/>
        <v>65398.000000000058</v>
      </c>
      <c r="H1383" s="21">
        <v>0</v>
      </c>
      <c r="I1383" s="21">
        <v>0</v>
      </c>
    </row>
    <row r="1384" spans="1:9" ht="15" x14ac:dyDescent="0.25">
      <c r="A1384" s="24" t="s">
        <v>1679</v>
      </c>
      <c r="B1384" s="20">
        <v>0</v>
      </c>
      <c r="C1384" s="179" t="s">
        <v>4852</v>
      </c>
      <c r="D1384" s="25">
        <v>1140179.4099999999</v>
      </c>
      <c r="E1384" s="25">
        <v>1081562.3099999998</v>
      </c>
      <c r="F1384" s="21">
        <v>0</v>
      </c>
      <c r="G1384" s="22">
        <f t="shared" si="21"/>
        <v>58617.100000000093</v>
      </c>
      <c r="H1384" s="21">
        <v>0</v>
      </c>
      <c r="I1384" s="21">
        <v>0</v>
      </c>
    </row>
    <row r="1385" spans="1:9" ht="15" x14ac:dyDescent="0.25">
      <c r="A1385" s="24" t="s">
        <v>1680</v>
      </c>
      <c r="B1385" s="20">
        <v>0</v>
      </c>
      <c r="C1385" s="179" t="s">
        <v>4852</v>
      </c>
      <c r="D1385" s="25">
        <v>914197.40000000061</v>
      </c>
      <c r="E1385" s="25">
        <v>771305.50000000023</v>
      </c>
      <c r="F1385" s="21">
        <v>0</v>
      </c>
      <c r="G1385" s="22">
        <f t="shared" si="21"/>
        <v>142891.90000000037</v>
      </c>
      <c r="H1385" s="21">
        <v>0</v>
      </c>
      <c r="I1385" s="21">
        <v>0</v>
      </c>
    </row>
    <row r="1386" spans="1:9" ht="15" x14ac:dyDescent="0.25">
      <c r="A1386" s="24" t="s">
        <v>1681</v>
      </c>
      <c r="B1386" s="20">
        <v>0</v>
      </c>
      <c r="C1386" s="179" t="s">
        <v>4852</v>
      </c>
      <c r="D1386" s="25">
        <v>470562.28000000032</v>
      </c>
      <c r="E1386" s="25">
        <v>286316.10000000009</v>
      </c>
      <c r="F1386" s="21">
        <v>0</v>
      </c>
      <c r="G1386" s="22">
        <f t="shared" si="21"/>
        <v>184246.18000000023</v>
      </c>
      <c r="H1386" s="21">
        <v>0</v>
      </c>
      <c r="I1386" s="21">
        <v>0</v>
      </c>
    </row>
    <row r="1387" spans="1:9" ht="15" x14ac:dyDescent="0.25">
      <c r="A1387" s="24" t="s">
        <v>1682</v>
      </c>
      <c r="B1387" s="20">
        <v>0</v>
      </c>
      <c r="C1387" s="179" t="s">
        <v>4852</v>
      </c>
      <c r="D1387" s="25">
        <v>35388</v>
      </c>
      <c r="E1387" s="25">
        <v>14307.98</v>
      </c>
      <c r="F1387" s="21">
        <v>0</v>
      </c>
      <c r="G1387" s="22">
        <f t="shared" si="21"/>
        <v>21080.02</v>
      </c>
      <c r="H1387" s="21">
        <v>0</v>
      </c>
      <c r="I1387" s="21">
        <v>0</v>
      </c>
    </row>
    <row r="1388" spans="1:9" ht="15" x14ac:dyDescent="0.25">
      <c r="A1388" s="24" t="s">
        <v>1683</v>
      </c>
      <c r="B1388" s="20">
        <v>0</v>
      </c>
      <c r="C1388" s="179" t="s">
        <v>4852</v>
      </c>
      <c r="D1388" s="25">
        <v>141616.00000000003</v>
      </c>
      <c r="E1388" s="25">
        <v>54926.6</v>
      </c>
      <c r="F1388" s="21">
        <v>0</v>
      </c>
      <c r="G1388" s="22">
        <f t="shared" si="21"/>
        <v>86689.400000000023</v>
      </c>
      <c r="H1388" s="21">
        <v>0</v>
      </c>
      <c r="I1388" s="21">
        <v>0</v>
      </c>
    </row>
    <row r="1389" spans="1:9" ht="15" x14ac:dyDescent="0.25">
      <c r="A1389" s="24" t="s">
        <v>1684</v>
      </c>
      <c r="B1389" s="20">
        <v>0</v>
      </c>
      <c r="C1389" s="179" t="s">
        <v>4852</v>
      </c>
      <c r="D1389" s="25">
        <v>784537.60000000021</v>
      </c>
      <c r="E1389" s="25">
        <v>632818.12000000023</v>
      </c>
      <c r="F1389" s="21">
        <v>0</v>
      </c>
      <c r="G1389" s="22">
        <f t="shared" si="21"/>
        <v>151719.47999999998</v>
      </c>
      <c r="H1389" s="21">
        <v>0</v>
      </c>
      <c r="I1389" s="21">
        <v>0</v>
      </c>
    </row>
    <row r="1390" spans="1:9" ht="15" x14ac:dyDescent="0.25">
      <c r="A1390" s="24" t="s">
        <v>1685</v>
      </c>
      <c r="B1390" s="20">
        <v>0</v>
      </c>
      <c r="C1390" s="179" t="s">
        <v>4852</v>
      </c>
      <c r="D1390" s="25">
        <v>569968.91999999969</v>
      </c>
      <c r="E1390" s="25">
        <v>405849.27999999991</v>
      </c>
      <c r="F1390" s="21">
        <v>0</v>
      </c>
      <c r="G1390" s="22">
        <f t="shared" si="21"/>
        <v>164119.63999999978</v>
      </c>
      <c r="H1390" s="21">
        <v>0</v>
      </c>
      <c r="I1390" s="21">
        <v>0</v>
      </c>
    </row>
    <row r="1391" spans="1:9" ht="15" x14ac:dyDescent="0.25">
      <c r="A1391" s="24" t="s">
        <v>1686</v>
      </c>
      <c r="B1391" s="20">
        <v>0</v>
      </c>
      <c r="C1391" s="179" t="s">
        <v>4852</v>
      </c>
      <c r="D1391" s="25">
        <v>545884.53999999992</v>
      </c>
      <c r="E1391" s="25">
        <v>418085.83999999997</v>
      </c>
      <c r="F1391" s="21">
        <v>0</v>
      </c>
      <c r="G1391" s="22">
        <f t="shared" si="21"/>
        <v>127798.69999999995</v>
      </c>
      <c r="H1391" s="21">
        <v>0</v>
      </c>
      <c r="I1391" s="21">
        <v>0</v>
      </c>
    </row>
    <row r="1392" spans="1:9" ht="15" x14ac:dyDescent="0.25">
      <c r="A1392" s="24" t="s">
        <v>1687</v>
      </c>
      <c r="B1392" s="20">
        <v>0</v>
      </c>
      <c r="C1392" s="179" t="s">
        <v>4852</v>
      </c>
      <c r="D1392" s="25">
        <v>241225.60000000001</v>
      </c>
      <c r="E1392" s="25">
        <v>48419</v>
      </c>
      <c r="F1392" s="21">
        <v>0</v>
      </c>
      <c r="G1392" s="22">
        <f t="shared" si="21"/>
        <v>192806.6</v>
      </c>
      <c r="H1392" s="21">
        <v>0</v>
      </c>
      <c r="I1392" s="21">
        <v>0</v>
      </c>
    </row>
    <row r="1393" spans="1:9" ht="15" x14ac:dyDescent="0.25">
      <c r="A1393" s="24" t="s">
        <v>1688</v>
      </c>
      <c r="B1393" s="20">
        <v>0</v>
      </c>
      <c r="C1393" s="179" t="s">
        <v>4852</v>
      </c>
      <c r="D1393" s="25">
        <v>200905.59999999998</v>
      </c>
      <c r="E1393" s="25">
        <v>143181.6</v>
      </c>
      <c r="F1393" s="21">
        <v>0</v>
      </c>
      <c r="G1393" s="22">
        <f t="shared" si="21"/>
        <v>57723.999999999971</v>
      </c>
      <c r="H1393" s="21">
        <v>0</v>
      </c>
      <c r="I1393" s="21">
        <v>0</v>
      </c>
    </row>
    <row r="1394" spans="1:9" ht="15" x14ac:dyDescent="0.25">
      <c r="A1394" s="24" t="s">
        <v>1689</v>
      </c>
      <c r="B1394" s="20">
        <v>0</v>
      </c>
      <c r="C1394" s="179" t="s">
        <v>4852</v>
      </c>
      <c r="D1394" s="25">
        <v>378985.59999999992</v>
      </c>
      <c r="E1394" s="25">
        <v>325703.3</v>
      </c>
      <c r="F1394" s="21">
        <v>0</v>
      </c>
      <c r="G1394" s="22">
        <f t="shared" si="21"/>
        <v>53282.29999999993</v>
      </c>
      <c r="H1394" s="21">
        <v>0</v>
      </c>
      <c r="I1394" s="21">
        <v>0</v>
      </c>
    </row>
    <row r="1395" spans="1:9" ht="15" x14ac:dyDescent="0.25">
      <c r="A1395" s="24" t="s">
        <v>1690</v>
      </c>
      <c r="B1395" s="20">
        <v>0</v>
      </c>
      <c r="C1395" s="179" t="s">
        <v>4852</v>
      </c>
      <c r="D1395" s="25">
        <v>430641.54000000004</v>
      </c>
      <c r="E1395" s="25">
        <v>324792.03999999998</v>
      </c>
      <c r="F1395" s="21">
        <v>0</v>
      </c>
      <c r="G1395" s="22">
        <f t="shared" si="21"/>
        <v>105849.50000000006</v>
      </c>
      <c r="H1395" s="21">
        <v>0</v>
      </c>
      <c r="I1395" s="21">
        <v>0</v>
      </c>
    </row>
    <row r="1396" spans="1:9" ht="15" x14ac:dyDescent="0.25">
      <c r="A1396" s="24" t="s">
        <v>1691</v>
      </c>
      <c r="B1396" s="20">
        <v>0</v>
      </c>
      <c r="C1396" s="179" t="s">
        <v>4852</v>
      </c>
      <c r="D1396" s="25">
        <v>589545.6</v>
      </c>
      <c r="E1396" s="25">
        <v>499554.60000000009</v>
      </c>
      <c r="F1396" s="21">
        <v>0</v>
      </c>
      <c r="G1396" s="22">
        <f t="shared" si="21"/>
        <v>89990.999999999884</v>
      </c>
      <c r="H1396" s="21">
        <v>0</v>
      </c>
      <c r="I1396" s="21">
        <v>0</v>
      </c>
    </row>
    <row r="1397" spans="1:9" ht="15" x14ac:dyDescent="0.25">
      <c r="A1397" s="24" t="s">
        <v>1692</v>
      </c>
      <c r="B1397" s="20">
        <v>0</v>
      </c>
      <c r="C1397" s="179" t="s">
        <v>4852</v>
      </c>
      <c r="D1397" s="25">
        <v>855968.70000000007</v>
      </c>
      <c r="E1397" s="25">
        <v>729194.49999999988</v>
      </c>
      <c r="F1397" s="21">
        <v>0</v>
      </c>
      <c r="G1397" s="22">
        <f t="shared" si="21"/>
        <v>126774.20000000019</v>
      </c>
      <c r="H1397" s="21">
        <v>0</v>
      </c>
      <c r="I1397" s="21">
        <v>0</v>
      </c>
    </row>
    <row r="1398" spans="1:9" ht="15" x14ac:dyDescent="0.25">
      <c r="A1398" s="24" t="s">
        <v>1693</v>
      </c>
      <c r="B1398" s="20">
        <v>0</v>
      </c>
      <c r="C1398" s="179" t="s">
        <v>4852</v>
      </c>
      <c r="D1398" s="25">
        <v>854532.20000000019</v>
      </c>
      <c r="E1398" s="25">
        <v>698664.90000000014</v>
      </c>
      <c r="F1398" s="21">
        <v>0</v>
      </c>
      <c r="G1398" s="22">
        <f t="shared" si="21"/>
        <v>155867.30000000005</v>
      </c>
      <c r="H1398" s="21">
        <v>0</v>
      </c>
      <c r="I1398" s="21">
        <v>0</v>
      </c>
    </row>
    <row r="1399" spans="1:9" ht="15" x14ac:dyDescent="0.25">
      <c r="A1399" s="24" t="s">
        <v>1694</v>
      </c>
      <c r="B1399" s="20">
        <v>0</v>
      </c>
      <c r="C1399" s="179" t="s">
        <v>4852</v>
      </c>
      <c r="D1399" s="25">
        <v>948707.95000000007</v>
      </c>
      <c r="E1399" s="25">
        <v>735701.09</v>
      </c>
      <c r="F1399" s="21">
        <v>0</v>
      </c>
      <c r="G1399" s="22">
        <f t="shared" si="21"/>
        <v>213006.8600000001</v>
      </c>
      <c r="H1399" s="21">
        <v>0</v>
      </c>
      <c r="I1399" s="21">
        <v>0</v>
      </c>
    </row>
    <row r="1400" spans="1:9" ht="15" x14ac:dyDescent="0.25">
      <c r="A1400" s="24" t="s">
        <v>1695</v>
      </c>
      <c r="B1400" s="20">
        <v>0</v>
      </c>
      <c r="C1400" s="179" t="s">
        <v>4852</v>
      </c>
      <c r="D1400" s="25">
        <v>568780.14</v>
      </c>
      <c r="E1400" s="25">
        <v>432313.93999999989</v>
      </c>
      <c r="F1400" s="21">
        <v>0</v>
      </c>
      <c r="G1400" s="22">
        <f t="shared" si="21"/>
        <v>136466.20000000013</v>
      </c>
      <c r="H1400" s="21">
        <v>0</v>
      </c>
      <c r="I1400" s="21">
        <v>0</v>
      </c>
    </row>
    <row r="1401" spans="1:9" ht="15" x14ac:dyDescent="0.25">
      <c r="A1401" s="24" t="s">
        <v>1696</v>
      </c>
      <c r="B1401" s="20">
        <v>0</v>
      </c>
      <c r="C1401" s="179" t="s">
        <v>4852</v>
      </c>
      <c r="D1401" s="25">
        <v>361426.10000000003</v>
      </c>
      <c r="E1401" s="25">
        <v>278868.50000000006</v>
      </c>
      <c r="F1401" s="21">
        <v>0</v>
      </c>
      <c r="G1401" s="22">
        <f t="shared" si="21"/>
        <v>82557.599999999977</v>
      </c>
      <c r="H1401" s="21">
        <v>0</v>
      </c>
      <c r="I1401" s="21">
        <v>0</v>
      </c>
    </row>
    <row r="1402" spans="1:9" ht="15" x14ac:dyDescent="0.25">
      <c r="A1402" s="24" t="s">
        <v>1697</v>
      </c>
      <c r="B1402" s="20">
        <v>0</v>
      </c>
      <c r="C1402" s="179" t="s">
        <v>4852</v>
      </c>
      <c r="D1402" s="25">
        <v>742111.99999999977</v>
      </c>
      <c r="E1402" s="25">
        <v>603589.20000000019</v>
      </c>
      <c r="F1402" s="21">
        <v>0</v>
      </c>
      <c r="G1402" s="22">
        <f t="shared" si="21"/>
        <v>138522.79999999958</v>
      </c>
      <c r="H1402" s="21">
        <v>0</v>
      </c>
      <c r="I1402" s="21">
        <v>0</v>
      </c>
    </row>
    <row r="1403" spans="1:9" ht="15" x14ac:dyDescent="0.25">
      <c r="A1403" s="24" t="s">
        <v>1698</v>
      </c>
      <c r="B1403" s="20">
        <v>0</v>
      </c>
      <c r="C1403" s="179" t="s">
        <v>4852</v>
      </c>
      <c r="D1403" s="25">
        <v>406000</v>
      </c>
      <c r="E1403" s="25">
        <v>361201.51999999996</v>
      </c>
      <c r="F1403" s="21">
        <v>0</v>
      </c>
      <c r="G1403" s="22">
        <f t="shared" si="21"/>
        <v>44798.48000000004</v>
      </c>
      <c r="H1403" s="21">
        <v>0</v>
      </c>
      <c r="I1403" s="21">
        <v>0</v>
      </c>
    </row>
    <row r="1404" spans="1:9" ht="15" x14ac:dyDescent="0.25">
      <c r="A1404" s="24" t="s">
        <v>1699</v>
      </c>
      <c r="B1404" s="20">
        <v>0</v>
      </c>
      <c r="C1404" s="179" t="s">
        <v>4852</v>
      </c>
      <c r="D1404" s="25">
        <v>850368.33999999973</v>
      </c>
      <c r="E1404" s="25">
        <v>531270.84</v>
      </c>
      <c r="F1404" s="21">
        <v>0</v>
      </c>
      <c r="G1404" s="22">
        <f t="shared" si="21"/>
        <v>319097.49999999977</v>
      </c>
      <c r="H1404" s="21">
        <v>0</v>
      </c>
      <c r="I1404" s="21">
        <v>0</v>
      </c>
    </row>
    <row r="1405" spans="1:9" ht="15" x14ac:dyDescent="0.25">
      <c r="A1405" s="24" t="s">
        <v>1700</v>
      </c>
      <c r="B1405" s="20">
        <v>0</v>
      </c>
      <c r="C1405" s="179" t="s">
        <v>4852</v>
      </c>
      <c r="D1405" s="25">
        <v>1446412.8000000017</v>
      </c>
      <c r="E1405" s="25">
        <v>1138818.5500000003</v>
      </c>
      <c r="F1405" s="21">
        <v>0</v>
      </c>
      <c r="G1405" s="22">
        <f t="shared" si="21"/>
        <v>307594.2500000014</v>
      </c>
      <c r="H1405" s="21">
        <v>0</v>
      </c>
      <c r="I1405" s="21">
        <v>0</v>
      </c>
    </row>
    <row r="1406" spans="1:9" ht="15" x14ac:dyDescent="0.25">
      <c r="A1406" s="24" t="s">
        <v>1701</v>
      </c>
      <c r="B1406" s="20">
        <v>0</v>
      </c>
      <c r="C1406" s="179" t="s">
        <v>4852</v>
      </c>
      <c r="D1406" s="25">
        <v>1431159.8999999997</v>
      </c>
      <c r="E1406" s="25">
        <v>1179855.1000000001</v>
      </c>
      <c r="F1406" s="21">
        <v>0</v>
      </c>
      <c r="G1406" s="22">
        <f t="shared" si="21"/>
        <v>251304.79999999958</v>
      </c>
      <c r="H1406" s="21">
        <v>0</v>
      </c>
      <c r="I1406" s="21">
        <v>0</v>
      </c>
    </row>
    <row r="1407" spans="1:9" ht="15" x14ac:dyDescent="0.25">
      <c r="A1407" s="24" t="s">
        <v>1702</v>
      </c>
      <c r="B1407" s="20">
        <v>0</v>
      </c>
      <c r="C1407" s="179" t="s">
        <v>4852</v>
      </c>
      <c r="D1407" s="25">
        <v>1607127.6000000003</v>
      </c>
      <c r="E1407" s="25">
        <v>1370899.0799999998</v>
      </c>
      <c r="F1407" s="21">
        <v>0</v>
      </c>
      <c r="G1407" s="22">
        <f t="shared" si="21"/>
        <v>236228.52000000048</v>
      </c>
      <c r="H1407" s="21">
        <v>0</v>
      </c>
      <c r="I1407" s="21">
        <v>0</v>
      </c>
    </row>
    <row r="1408" spans="1:9" ht="15" x14ac:dyDescent="0.25">
      <c r="A1408" s="24" t="s">
        <v>1703</v>
      </c>
      <c r="B1408" s="20">
        <v>0</v>
      </c>
      <c r="C1408" s="179" t="s">
        <v>4852</v>
      </c>
      <c r="D1408" s="25">
        <v>1819910.4000000013</v>
      </c>
      <c r="E1408" s="25">
        <v>1621687.3600000008</v>
      </c>
      <c r="F1408" s="21">
        <v>0</v>
      </c>
      <c r="G1408" s="22">
        <f t="shared" si="21"/>
        <v>198223.0400000005</v>
      </c>
      <c r="H1408" s="21">
        <v>0</v>
      </c>
      <c r="I1408" s="21">
        <v>0</v>
      </c>
    </row>
    <row r="1409" spans="1:9" ht="15" x14ac:dyDescent="0.25">
      <c r="A1409" s="24" t="s">
        <v>1704</v>
      </c>
      <c r="B1409" s="20">
        <v>0</v>
      </c>
      <c r="C1409" s="179" t="s">
        <v>4852</v>
      </c>
      <c r="D1409" s="25">
        <v>1264129.8</v>
      </c>
      <c r="E1409" s="25">
        <v>1107574.1100000003</v>
      </c>
      <c r="F1409" s="21">
        <v>0</v>
      </c>
      <c r="G1409" s="22">
        <f t="shared" si="21"/>
        <v>156555.68999999971</v>
      </c>
      <c r="H1409" s="21">
        <v>0</v>
      </c>
      <c r="I1409" s="21">
        <v>0</v>
      </c>
    </row>
    <row r="1410" spans="1:9" ht="15" x14ac:dyDescent="0.25">
      <c r="A1410" s="24" t="s">
        <v>1705</v>
      </c>
      <c r="B1410" s="20">
        <v>0</v>
      </c>
      <c r="C1410" s="179" t="s">
        <v>4852</v>
      </c>
      <c r="D1410" s="25">
        <v>1336195.3500000001</v>
      </c>
      <c r="E1410" s="25">
        <v>1145440.6500000004</v>
      </c>
      <c r="F1410" s="21">
        <v>0</v>
      </c>
      <c r="G1410" s="22">
        <f t="shared" si="21"/>
        <v>190754.69999999972</v>
      </c>
      <c r="H1410" s="21">
        <v>0</v>
      </c>
      <c r="I1410" s="21">
        <v>0</v>
      </c>
    </row>
    <row r="1411" spans="1:9" ht="15" x14ac:dyDescent="0.25">
      <c r="A1411" s="24" t="s">
        <v>1706</v>
      </c>
      <c r="B1411" s="20">
        <v>0</v>
      </c>
      <c r="C1411" s="179" t="s">
        <v>4852</v>
      </c>
      <c r="D1411" s="25">
        <v>734184.49999999977</v>
      </c>
      <c r="E1411" s="25">
        <v>612435.69999999995</v>
      </c>
      <c r="F1411" s="21">
        <v>0</v>
      </c>
      <c r="G1411" s="22">
        <f t="shared" ref="G1411:G1474" si="22">D1411-E1411</f>
        <v>121748.79999999981</v>
      </c>
      <c r="H1411" s="21">
        <v>0</v>
      </c>
      <c r="I1411" s="21">
        <v>0</v>
      </c>
    </row>
    <row r="1412" spans="1:9" ht="15" x14ac:dyDescent="0.25">
      <c r="A1412" s="24" t="s">
        <v>1707</v>
      </c>
      <c r="B1412" s="20">
        <v>0</v>
      </c>
      <c r="C1412" s="179" t="s">
        <v>4852</v>
      </c>
      <c r="D1412" s="25">
        <v>558835.20000000019</v>
      </c>
      <c r="E1412" s="25">
        <v>470265.53</v>
      </c>
      <c r="F1412" s="21">
        <v>0</v>
      </c>
      <c r="G1412" s="22">
        <f t="shared" si="22"/>
        <v>88569.670000000158</v>
      </c>
      <c r="H1412" s="21">
        <v>0</v>
      </c>
      <c r="I1412" s="21">
        <v>0</v>
      </c>
    </row>
    <row r="1413" spans="1:9" ht="15" x14ac:dyDescent="0.25">
      <c r="A1413" s="24" t="s">
        <v>1708</v>
      </c>
      <c r="B1413" s="20">
        <v>0</v>
      </c>
      <c r="C1413" s="179" t="s">
        <v>4852</v>
      </c>
      <c r="D1413" s="25">
        <v>572597.2000000003</v>
      </c>
      <c r="E1413" s="25">
        <v>478690.30000000022</v>
      </c>
      <c r="F1413" s="21">
        <v>0</v>
      </c>
      <c r="G1413" s="22">
        <f t="shared" si="22"/>
        <v>93906.900000000081</v>
      </c>
      <c r="H1413" s="21">
        <v>0</v>
      </c>
      <c r="I1413" s="21">
        <v>0</v>
      </c>
    </row>
    <row r="1414" spans="1:9" ht="15" x14ac:dyDescent="0.25">
      <c r="A1414" s="24" t="s">
        <v>1709</v>
      </c>
      <c r="B1414" s="20">
        <v>0</v>
      </c>
      <c r="C1414" s="179" t="s">
        <v>4852</v>
      </c>
      <c r="D1414" s="25">
        <v>2580196.5600000005</v>
      </c>
      <c r="E1414" s="25">
        <v>2114873.0699999998</v>
      </c>
      <c r="F1414" s="21">
        <v>0</v>
      </c>
      <c r="G1414" s="22">
        <f t="shared" si="22"/>
        <v>465323.49000000069</v>
      </c>
      <c r="H1414" s="21">
        <v>0</v>
      </c>
      <c r="I1414" s="21">
        <v>0</v>
      </c>
    </row>
    <row r="1415" spans="1:9" ht="15" x14ac:dyDescent="0.25">
      <c r="A1415" s="24" t="s">
        <v>1710</v>
      </c>
      <c r="B1415" s="20">
        <v>0</v>
      </c>
      <c r="C1415" s="179" t="s">
        <v>4852</v>
      </c>
      <c r="D1415" s="25">
        <v>1360934.4</v>
      </c>
      <c r="E1415" s="25">
        <v>1138903.2300000002</v>
      </c>
      <c r="F1415" s="21">
        <v>0</v>
      </c>
      <c r="G1415" s="22">
        <f t="shared" si="22"/>
        <v>222031.16999999969</v>
      </c>
      <c r="H1415" s="21">
        <v>0</v>
      </c>
      <c r="I1415" s="21">
        <v>0</v>
      </c>
    </row>
    <row r="1416" spans="1:9" ht="15" x14ac:dyDescent="0.25">
      <c r="A1416" s="24" t="s">
        <v>1711</v>
      </c>
      <c r="B1416" s="20">
        <v>0</v>
      </c>
      <c r="C1416" s="179" t="s">
        <v>4852</v>
      </c>
      <c r="D1416" s="25">
        <v>674486.39999999979</v>
      </c>
      <c r="E1416" s="25">
        <v>546964.28</v>
      </c>
      <c r="F1416" s="21">
        <v>0</v>
      </c>
      <c r="G1416" s="22">
        <f t="shared" si="22"/>
        <v>127522.11999999976</v>
      </c>
      <c r="H1416" s="21">
        <v>0</v>
      </c>
      <c r="I1416" s="21">
        <v>0</v>
      </c>
    </row>
    <row r="1417" spans="1:9" ht="15" x14ac:dyDescent="0.25">
      <c r="A1417" s="24" t="s">
        <v>1712</v>
      </c>
      <c r="B1417" s="20">
        <v>0</v>
      </c>
      <c r="C1417" s="179" t="s">
        <v>4852</v>
      </c>
      <c r="D1417" s="25">
        <v>1274631.0699999996</v>
      </c>
      <c r="E1417" s="25">
        <v>1097236.7899999996</v>
      </c>
      <c r="F1417" s="21">
        <v>0</v>
      </c>
      <c r="G1417" s="22">
        <f t="shared" si="22"/>
        <v>177394.28000000003</v>
      </c>
      <c r="H1417" s="21">
        <v>0</v>
      </c>
      <c r="I1417" s="21">
        <v>0</v>
      </c>
    </row>
    <row r="1418" spans="1:9" ht="15" x14ac:dyDescent="0.25">
      <c r="A1418" s="24" t="s">
        <v>1713</v>
      </c>
      <c r="B1418" s="20">
        <v>0</v>
      </c>
      <c r="C1418" s="179" t="s">
        <v>4852</v>
      </c>
      <c r="D1418" s="25">
        <v>1023864.96</v>
      </c>
      <c r="E1418" s="25">
        <v>834308.65000000026</v>
      </c>
      <c r="F1418" s="21">
        <v>0</v>
      </c>
      <c r="G1418" s="22">
        <f t="shared" si="22"/>
        <v>189556.30999999971</v>
      </c>
      <c r="H1418" s="21">
        <v>0</v>
      </c>
      <c r="I1418" s="21">
        <v>0</v>
      </c>
    </row>
    <row r="1419" spans="1:9" ht="15" x14ac:dyDescent="0.25">
      <c r="A1419" s="24" t="s">
        <v>1714</v>
      </c>
      <c r="B1419" s="20">
        <v>0</v>
      </c>
      <c r="C1419" s="179" t="s">
        <v>4852</v>
      </c>
      <c r="D1419" s="25">
        <v>2153566.9000000008</v>
      </c>
      <c r="E1419" s="25">
        <v>1842480.5000000007</v>
      </c>
      <c r="F1419" s="21">
        <v>0</v>
      </c>
      <c r="G1419" s="22">
        <f t="shared" si="22"/>
        <v>311086.40000000014</v>
      </c>
      <c r="H1419" s="21">
        <v>0</v>
      </c>
      <c r="I1419" s="21">
        <v>0</v>
      </c>
    </row>
    <row r="1420" spans="1:9" ht="15" x14ac:dyDescent="0.25">
      <c r="A1420" s="24" t="s">
        <v>1715</v>
      </c>
      <c r="B1420" s="20">
        <v>0</v>
      </c>
      <c r="C1420" s="179" t="s">
        <v>4852</v>
      </c>
      <c r="D1420" s="25">
        <v>1749758.0800000003</v>
      </c>
      <c r="E1420" s="25">
        <v>1449884.7200000002</v>
      </c>
      <c r="F1420" s="21">
        <v>0</v>
      </c>
      <c r="G1420" s="22">
        <f t="shared" si="22"/>
        <v>299873.3600000001</v>
      </c>
      <c r="H1420" s="21">
        <v>0</v>
      </c>
      <c r="I1420" s="21">
        <v>0</v>
      </c>
    </row>
    <row r="1421" spans="1:9" ht="15" x14ac:dyDescent="0.25">
      <c r="A1421" s="24" t="s">
        <v>1716</v>
      </c>
      <c r="B1421" s="20">
        <v>0</v>
      </c>
      <c r="C1421" s="179" t="s">
        <v>4852</v>
      </c>
      <c r="D1421" s="25">
        <v>2616072.6400000006</v>
      </c>
      <c r="E1421" s="25">
        <v>2291918.6</v>
      </c>
      <c r="F1421" s="21">
        <v>0</v>
      </c>
      <c r="G1421" s="22">
        <f t="shared" si="22"/>
        <v>324154.0400000005</v>
      </c>
      <c r="H1421" s="21">
        <v>0</v>
      </c>
      <c r="I1421" s="21">
        <v>0</v>
      </c>
    </row>
    <row r="1422" spans="1:9" ht="15" x14ac:dyDescent="0.25">
      <c r="A1422" s="24" t="s">
        <v>1717</v>
      </c>
      <c r="B1422" s="20">
        <v>0</v>
      </c>
      <c r="C1422" s="179" t="s">
        <v>4852</v>
      </c>
      <c r="D1422" s="25">
        <v>235387.83</v>
      </c>
      <c r="E1422" s="25">
        <v>72281.530000000013</v>
      </c>
      <c r="F1422" s="21">
        <v>0</v>
      </c>
      <c r="G1422" s="22">
        <f t="shared" si="22"/>
        <v>163106.29999999999</v>
      </c>
      <c r="H1422" s="21">
        <v>0</v>
      </c>
      <c r="I1422" s="21">
        <v>0</v>
      </c>
    </row>
    <row r="1423" spans="1:9" ht="15" x14ac:dyDescent="0.25">
      <c r="A1423" s="24" t="s">
        <v>1718</v>
      </c>
      <c r="B1423" s="20">
        <v>0</v>
      </c>
      <c r="C1423" s="179" t="s">
        <v>4852</v>
      </c>
      <c r="D1423" s="25">
        <v>302928.3</v>
      </c>
      <c r="E1423" s="25">
        <v>238698.40000000005</v>
      </c>
      <c r="F1423" s="21">
        <v>0</v>
      </c>
      <c r="G1423" s="22">
        <f t="shared" si="22"/>
        <v>64229.899999999936</v>
      </c>
      <c r="H1423" s="21">
        <v>0</v>
      </c>
      <c r="I1423" s="21">
        <v>0</v>
      </c>
    </row>
    <row r="1424" spans="1:9" ht="15" x14ac:dyDescent="0.25">
      <c r="A1424" s="24" t="s">
        <v>1719</v>
      </c>
      <c r="B1424" s="20">
        <v>0</v>
      </c>
      <c r="C1424" s="179" t="s">
        <v>4852</v>
      </c>
      <c r="D1424" s="25">
        <v>91235.199999999997</v>
      </c>
      <c r="E1424" s="25">
        <v>66732.3</v>
      </c>
      <c r="F1424" s="21">
        <v>0</v>
      </c>
      <c r="G1424" s="22">
        <f t="shared" si="22"/>
        <v>24502.899999999994</v>
      </c>
      <c r="H1424" s="21">
        <v>0</v>
      </c>
      <c r="I1424" s="21">
        <v>0</v>
      </c>
    </row>
    <row r="1425" spans="1:9" ht="15" x14ac:dyDescent="0.25">
      <c r="A1425" s="24" t="s">
        <v>1720</v>
      </c>
      <c r="B1425" s="20">
        <v>0</v>
      </c>
      <c r="C1425" s="179" t="s">
        <v>4852</v>
      </c>
      <c r="D1425" s="25">
        <v>35414.399999999994</v>
      </c>
      <c r="E1425" s="25">
        <v>15276.099999999999</v>
      </c>
      <c r="F1425" s="21">
        <v>0</v>
      </c>
      <c r="G1425" s="22">
        <f t="shared" si="22"/>
        <v>20138.299999999996</v>
      </c>
      <c r="H1425" s="21">
        <v>0</v>
      </c>
      <c r="I1425" s="21">
        <v>0</v>
      </c>
    </row>
    <row r="1426" spans="1:9" ht="15" x14ac:dyDescent="0.25">
      <c r="A1426" s="24" t="s">
        <v>1721</v>
      </c>
      <c r="B1426" s="20">
        <v>0</v>
      </c>
      <c r="C1426" s="179" t="s">
        <v>4852</v>
      </c>
      <c r="D1426" s="25">
        <v>108998.39999999999</v>
      </c>
      <c r="E1426" s="25">
        <v>87864.15</v>
      </c>
      <c r="F1426" s="21">
        <v>0</v>
      </c>
      <c r="G1426" s="22">
        <f t="shared" si="22"/>
        <v>21134.25</v>
      </c>
      <c r="H1426" s="21">
        <v>0</v>
      </c>
      <c r="I1426" s="21">
        <v>0</v>
      </c>
    </row>
    <row r="1427" spans="1:9" ht="15" x14ac:dyDescent="0.25">
      <c r="A1427" s="24" t="s">
        <v>1722</v>
      </c>
      <c r="B1427" s="20">
        <v>0</v>
      </c>
      <c r="C1427" s="179" t="s">
        <v>4852</v>
      </c>
      <c r="D1427" s="25">
        <v>115740.79999999999</v>
      </c>
      <c r="E1427" s="25">
        <v>66346.649999999994</v>
      </c>
      <c r="F1427" s="21">
        <v>0</v>
      </c>
      <c r="G1427" s="22">
        <f t="shared" si="22"/>
        <v>49394.149999999994</v>
      </c>
      <c r="H1427" s="21">
        <v>0</v>
      </c>
      <c r="I1427" s="21">
        <v>0</v>
      </c>
    </row>
    <row r="1428" spans="1:9" ht="15" x14ac:dyDescent="0.25">
      <c r="A1428" s="24" t="s">
        <v>1723</v>
      </c>
      <c r="B1428" s="20">
        <v>0</v>
      </c>
      <c r="C1428" s="179" t="s">
        <v>4852</v>
      </c>
      <c r="D1428" s="25">
        <v>124656</v>
      </c>
      <c r="E1428" s="25">
        <v>95275.15</v>
      </c>
      <c r="F1428" s="21">
        <v>0</v>
      </c>
      <c r="G1428" s="22">
        <f t="shared" si="22"/>
        <v>29380.850000000006</v>
      </c>
      <c r="H1428" s="21">
        <v>0</v>
      </c>
      <c r="I1428" s="21">
        <v>0</v>
      </c>
    </row>
    <row r="1429" spans="1:9" ht="15" x14ac:dyDescent="0.25">
      <c r="A1429" s="24" t="s">
        <v>1724</v>
      </c>
      <c r="B1429" s="20">
        <v>0</v>
      </c>
      <c r="C1429" s="179" t="s">
        <v>4852</v>
      </c>
      <c r="D1429" s="25">
        <v>132115.20000000001</v>
      </c>
      <c r="E1429" s="25">
        <v>73166.2</v>
      </c>
      <c r="F1429" s="21">
        <v>0</v>
      </c>
      <c r="G1429" s="22">
        <f t="shared" si="22"/>
        <v>58949.000000000015</v>
      </c>
      <c r="H1429" s="21">
        <v>0</v>
      </c>
      <c r="I1429" s="21">
        <v>0</v>
      </c>
    </row>
    <row r="1430" spans="1:9" ht="15" x14ac:dyDescent="0.25">
      <c r="A1430" s="24" t="s">
        <v>1725</v>
      </c>
      <c r="B1430" s="20">
        <v>0</v>
      </c>
      <c r="C1430" s="179" t="s">
        <v>4852</v>
      </c>
      <c r="D1430" s="25">
        <v>145359.80000000002</v>
      </c>
      <c r="E1430" s="25">
        <v>78447.3</v>
      </c>
      <c r="F1430" s="21">
        <v>0</v>
      </c>
      <c r="G1430" s="22">
        <f t="shared" si="22"/>
        <v>66912.500000000015</v>
      </c>
      <c r="H1430" s="21">
        <v>0</v>
      </c>
      <c r="I1430" s="21">
        <v>0</v>
      </c>
    </row>
    <row r="1431" spans="1:9" ht="15" x14ac:dyDescent="0.25">
      <c r="A1431" s="24" t="s">
        <v>1726</v>
      </c>
      <c r="B1431" s="20">
        <v>0</v>
      </c>
      <c r="C1431" s="179" t="s">
        <v>4852</v>
      </c>
      <c r="D1431" s="25">
        <v>832921.59999999998</v>
      </c>
      <c r="E1431" s="25">
        <v>772371.91999999993</v>
      </c>
      <c r="F1431" s="21">
        <v>0</v>
      </c>
      <c r="G1431" s="22">
        <f t="shared" si="22"/>
        <v>60549.680000000051</v>
      </c>
      <c r="H1431" s="21">
        <v>0</v>
      </c>
      <c r="I1431" s="21">
        <v>0</v>
      </c>
    </row>
    <row r="1432" spans="1:9" ht="15" x14ac:dyDescent="0.25">
      <c r="A1432" s="24" t="s">
        <v>1727</v>
      </c>
      <c r="B1432" s="20">
        <v>0</v>
      </c>
      <c r="C1432" s="179" t="s">
        <v>4852</v>
      </c>
      <c r="D1432" s="25">
        <v>216316.80000000002</v>
      </c>
      <c r="E1432" s="25">
        <v>199973.10000000006</v>
      </c>
      <c r="F1432" s="21">
        <v>0</v>
      </c>
      <c r="G1432" s="22">
        <f t="shared" si="22"/>
        <v>16343.699999999953</v>
      </c>
      <c r="H1432" s="21">
        <v>0</v>
      </c>
      <c r="I1432" s="21">
        <v>0</v>
      </c>
    </row>
    <row r="1433" spans="1:9" ht="15" x14ac:dyDescent="0.25">
      <c r="A1433" s="24" t="s">
        <v>1728</v>
      </c>
      <c r="B1433" s="20">
        <v>0</v>
      </c>
      <c r="C1433" s="179" t="s">
        <v>4852</v>
      </c>
      <c r="D1433" s="25">
        <v>177195.8</v>
      </c>
      <c r="E1433" s="25">
        <v>93238.66</v>
      </c>
      <c r="F1433" s="21">
        <v>0</v>
      </c>
      <c r="G1433" s="22">
        <f t="shared" si="22"/>
        <v>83957.139999999985</v>
      </c>
      <c r="H1433" s="21">
        <v>0</v>
      </c>
      <c r="I1433" s="21">
        <v>0</v>
      </c>
    </row>
    <row r="1434" spans="1:9" ht="15" x14ac:dyDescent="0.25">
      <c r="A1434" s="24" t="s">
        <v>1729</v>
      </c>
      <c r="B1434" s="20">
        <v>0</v>
      </c>
      <c r="C1434" s="179" t="s">
        <v>4852</v>
      </c>
      <c r="D1434" s="25">
        <v>566217.34000000008</v>
      </c>
      <c r="E1434" s="25">
        <v>470722.77</v>
      </c>
      <c r="F1434" s="21">
        <v>0</v>
      </c>
      <c r="G1434" s="22">
        <f t="shared" si="22"/>
        <v>95494.570000000065</v>
      </c>
      <c r="H1434" s="21">
        <v>0</v>
      </c>
      <c r="I1434" s="21">
        <v>0</v>
      </c>
    </row>
    <row r="1435" spans="1:9" ht="15" x14ac:dyDescent="0.25">
      <c r="A1435" s="24" t="s">
        <v>1730</v>
      </c>
      <c r="B1435" s="20">
        <v>0</v>
      </c>
      <c r="C1435" s="179" t="s">
        <v>4852</v>
      </c>
      <c r="D1435" s="25">
        <v>218377.60000000003</v>
      </c>
      <c r="E1435" s="25">
        <v>192949.2</v>
      </c>
      <c r="F1435" s="21">
        <v>0</v>
      </c>
      <c r="G1435" s="22">
        <f t="shared" si="22"/>
        <v>25428.400000000023</v>
      </c>
      <c r="H1435" s="21">
        <v>0</v>
      </c>
      <c r="I1435" s="21">
        <v>0</v>
      </c>
    </row>
    <row r="1436" spans="1:9" ht="15" x14ac:dyDescent="0.25">
      <c r="A1436" s="24" t="s">
        <v>1731</v>
      </c>
      <c r="B1436" s="20">
        <v>0</v>
      </c>
      <c r="C1436" s="179" t="s">
        <v>4852</v>
      </c>
      <c r="D1436" s="25">
        <v>295926.40000000008</v>
      </c>
      <c r="E1436" s="25">
        <v>204007.00000000006</v>
      </c>
      <c r="F1436" s="21">
        <v>0</v>
      </c>
      <c r="G1436" s="22">
        <f t="shared" si="22"/>
        <v>91919.400000000023</v>
      </c>
      <c r="H1436" s="21">
        <v>0</v>
      </c>
      <c r="I1436" s="21">
        <v>0</v>
      </c>
    </row>
    <row r="1437" spans="1:9" ht="15" x14ac:dyDescent="0.25">
      <c r="A1437" s="24" t="s">
        <v>1732</v>
      </c>
      <c r="B1437" s="20">
        <v>0</v>
      </c>
      <c r="C1437" s="179" t="s">
        <v>4852</v>
      </c>
      <c r="D1437" s="25">
        <v>144076.79999999999</v>
      </c>
      <c r="E1437" s="25">
        <v>110025.8</v>
      </c>
      <c r="F1437" s="21">
        <v>0</v>
      </c>
      <c r="G1437" s="22">
        <f t="shared" si="22"/>
        <v>34050.999999999985</v>
      </c>
      <c r="H1437" s="21">
        <v>0</v>
      </c>
      <c r="I1437" s="21">
        <v>0</v>
      </c>
    </row>
    <row r="1438" spans="1:9" ht="15" x14ac:dyDescent="0.25">
      <c r="A1438" s="24" t="s">
        <v>1733</v>
      </c>
      <c r="B1438" s="20">
        <v>0</v>
      </c>
      <c r="C1438" s="179" t="s">
        <v>4852</v>
      </c>
      <c r="D1438" s="25">
        <v>321260.79999999993</v>
      </c>
      <c r="E1438" s="25">
        <v>257077.39999999991</v>
      </c>
      <c r="F1438" s="21">
        <v>0</v>
      </c>
      <c r="G1438" s="22">
        <f t="shared" si="22"/>
        <v>64183.400000000023</v>
      </c>
      <c r="H1438" s="21">
        <v>0</v>
      </c>
      <c r="I1438" s="21">
        <v>0</v>
      </c>
    </row>
    <row r="1439" spans="1:9" ht="15" x14ac:dyDescent="0.25">
      <c r="A1439" s="24" t="s">
        <v>1734</v>
      </c>
      <c r="B1439" s="20">
        <v>0</v>
      </c>
      <c r="C1439" s="179" t="s">
        <v>4852</v>
      </c>
      <c r="D1439" s="25">
        <v>649927.9800000001</v>
      </c>
      <c r="E1439" s="25">
        <v>456555.08999999991</v>
      </c>
      <c r="F1439" s="21">
        <v>0</v>
      </c>
      <c r="G1439" s="22">
        <f t="shared" si="22"/>
        <v>193372.89000000019</v>
      </c>
      <c r="H1439" s="21">
        <v>0</v>
      </c>
      <c r="I1439" s="21">
        <v>0</v>
      </c>
    </row>
    <row r="1440" spans="1:9" ht="15" x14ac:dyDescent="0.25">
      <c r="A1440" s="24" t="s">
        <v>1735</v>
      </c>
      <c r="B1440" s="20">
        <v>0</v>
      </c>
      <c r="C1440" s="179" t="s">
        <v>4852</v>
      </c>
      <c r="D1440" s="25">
        <v>242883.20000000001</v>
      </c>
      <c r="E1440" s="25">
        <v>223746.6</v>
      </c>
      <c r="F1440" s="21">
        <v>0</v>
      </c>
      <c r="G1440" s="22">
        <f t="shared" si="22"/>
        <v>19136.600000000006</v>
      </c>
      <c r="H1440" s="21">
        <v>0</v>
      </c>
      <c r="I1440" s="21">
        <v>0</v>
      </c>
    </row>
    <row r="1441" spans="1:9" ht="15" x14ac:dyDescent="0.25">
      <c r="A1441" s="24" t="s">
        <v>1736</v>
      </c>
      <c r="B1441" s="20">
        <v>0</v>
      </c>
      <c r="C1441" s="179" t="s">
        <v>4852</v>
      </c>
      <c r="D1441" s="25">
        <v>215039.99999999997</v>
      </c>
      <c r="E1441" s="25">
        <v>200484.9</v>
      </c>
      <c r="F1441" s="21">
        <v>0</v>
      </c>
      <c r="G1441" s="22">
        <f t="shared" si="22"/>
        <v>14555.099999999977</v>
      </c>
      <c r="H1441" s="21">
        <v>0</v>
      </c>
      <c r="I1441" s="21">
        <v>0</v>
      </c>
    </row>
    <row r="1442" spans="1:9" ht="15" x14ac:dyDescent="0.25">
      <c r="A1442" s="24" t="s">
        <v>1737</v>
      </c>
      <c r="B1442" s="20">
        <v>0</v>
      </c>
      <c r="C1442" s="179" t="s">
        <v>4852</v>
      </c>
      <c r="D1442" s="25">
        <v>705622.39999999991</v>
      </c>
      <c r="E1442" s="25">
        <v>593213.55000000005</v>
      </c>
      <c r="F1442" s="21">
        <v>0</v>
      </c>
      <c r="G1442" s="22">
        <f t="shared" si="22"/>
        <v>112408.84999999986</v>
      </c>
      <c r="H1442" s="21">
        <v>0</v>
      </c>
      <c r="I1442" s="21">
        <v>0</v>
      </c>
    </row>
    <row r="1443" spans="1:9" ht="15" x14ac:dyDescent="0.25">
      <c r="A1443" s="24" t="s">
        <v>1738</v>
      </c>
      <c r="B1443" s="20">
        <v>0</v>
      </c>
      <c r="C1443" s="179" t="s">
        <v>4852</v>
      </c>
      <c r="D1443" s="25">
        <v>682715.17</v>
      </c>
      <c r="E1443" s="25">
        <v>599834.46999999974</v>
      </c>
      <c r="F1443" s="21">
        <v>0</v>
      </c>
      <c r="G1443" s="22">
        <f t="shared" si="22"/>
        <v>82880.700000000303</v>
      </c>
      <c r="H1443" s="21">
        <v>0</v>
      </c>
      <c r="I1443" s="21">
        <v>0</v>
      </c>
    </row>
    <row r="1444" spans="1:9" ht="15" x14ac:dyDescent="0.25">
      <c r="A1444" s="24" t="s">
        <v>1739</v>
      </c>
      <c r="B1444" s="20">
        <v>0</v>
      </c>
      <c r="C1444" s="179" t="s">
        <v>4852</v>
      </c>
      <c r="D1444" s="25">
        <v>393951.50000000006</v>
      </c>
      <c r="E1444" s="25">
        <v>248261.06000000008</v>
      </c>
      <c r="F1444" s="21">
        <v>0</v>
      </c>
      <c r="G1444" s="22">
        <f t="shared" si="22"/>
        <v>145690.43999999997</v>
      </c>
      <c r="H1444" s="21">
        <v>0</v>
      </c>
      <c r="I1444" s="21">
        <v>0</v>
      </c>
    </row>
    <row r="1445" spans="1:9" ht="15" x14ac:dyDescent="0.25">
      <c r="A1445" s="24" t="s">
        <v>1740</v>
      </c>
      <c r="B1445" s="20">
        <v>0</v>
      </c>
      <c r="C1445" s="179" t="s">
        <v>4852</v>
      </c>
      <c r="D1445" s="25">
        <v>691452.8</v>
      </c>
      <c r="E1445" s="25">
        <v>597900.9</v>
      </c>
      <c r="F1445" s="21">
        <v>0</v>
      </c>
      <c r="G1445" s="22">
        <f t="shared" si="22"/>
        <v>93551.900000000023</v>
      </c>
      <c r="H1445" s="21">
        <v>0</v>
      </c>
      <c r="I1445" s="21">
        <v>0</v>
      </c>
    </row>
    <row r="1446" spans="1:9" ht="15" x14ac:dyDescent="0.25">
      <c r="A1446" s="24" t="s">
        <v>1741</v>
      </c>
      <c r="B1446" s="20">
        <v>0</v>
      </c>
      <c r="C1446" s="179" t="s">
        <v>4852</v>
      </c>
      <c r="D1446" s="25">
        <v>704547.20000000019</v>
      </c>
      <c r="E1446" s="25">
        <v>587437.04000000015</v>
      </c>
      <c r="F1446" s="21">
        <v>0</v>
      </c>
      <c r="G1446" s="22">
        <f t="shared" si="22"/>
        <v>117110.16000000003</v>
      </c>
      <c r="H1446" s="21">
        <v>0</v>
      </c>
      <c r="I1446" s="21">
        <v>0</v>
      </c>
    </row>
    <row r="1447" spans="1:9" ht="15" x14ac:dyDescent="0.25">
      <c r="A1447" s="24" t="s">
        <v>1742</v>
      </c>
      <c r="B1447" s="20">
        <v>0</v>
      </c>
      <c r="C1447" s="179" t="s">
        <v>4852</v>
      </c>
      <c r="D1447" s="25">
        <v>199158.39999999999</v>
      </c>
      <c r="E1447" s="25">
        <v>64021.599999999999</v>
      </c>
      <c r="F1447" s="21">
        <v>0</v>
      </c>
      <c r="G1447" s="22">
        <f t="shared" si="22"/>
        <v>135136.79999999999</v>
      </c>
      <c r="H1447" s="21">
        <v>0</v>
      </c>
      <c r="I1447" s="21">
        <v>0</v>
      </c>
    </row>
    <row r="1448" spans="1:9" ht="15" x14ac:dyDescent="0.25">
      <c r="A1448" s="24" t="s">
        <v>1743</v>
      </c>
      <c r="B1448" s="20">
        <v>0</v>
      </c>
      <c r="C1448" s="179" t="s">
        <v>4852</v>
      </c>
      <c r="D1448" s="25">
        <v>578614.40000000026</v>
      </c>
      <c r="E1448" s="25">
        <v>462606.10000000003</v>
      </c>
      <c r="F1448" s="21">
        <v>0</v>
      </c>
      <c r="G1448" s="22">
        <f t="shared" si="22"/>
        <v>116008.30000000022</v>
      </c>
      <c r="H1448" s="21">
        <v>0</v>
      </c>
      <c r="I1448" s="21">
        <v>0</v>
      </c>
    </row>
    <row r="1449" spans="1:9" ht="15" x14ac:dyDescent="0.25">
      <c r="A1449" s="24" t="s">
        <v>1744</v>
      </c>
      <c r="B1449" s="20">
        <v>0</v>
      </c>
      <c r="C1449" s="179" t="s">
        <v>4852</v>
      </c>
      <c r="D1449" s="25">
        <v>559350.4</v>
      </c>
      <c r="E1449" s="25">
        <v>491041.37</v>
      </c>
      <c r="F1449" s="21">
        <v>0</v>
      </c>
      <c r="G1449" s="22">
        <f t="shared" si="22"/>
        <v>68309.030000000028</v>
      </c>
      <c r="H1449" s="21">
        <v>0</v>
      </c>
      <c r="I1449" s="21">
        <v>0</v>
      </c>
    </row>
    <row r="1450" spans="1:9" ht="15" x14ac:dyDescent="0.25">
      <c r="A1450" s="24" t="s">
        <v>1745</v>
      </c>
      <c r="B1450" s="20">
        <v>0</v>
      </c>
      <c r="C1450" s="179" t="s">
        <v>4852</v>
      </c>
      <c r="D1450" s="25">
        <v>1200077.8000000003</v>
      </c>
      <c r="E1450" s="25">
        <v>1046933.5000000003</v>
      </c>
      <c r="F1450" s="21">
        <v>0</v>
      </c>
      <c r="G1450" s="22">
        <f t="shared" si="22"/>
        <v>153144.29999999993</v>
      </c>
      <c r="H1450" s="21">
        <v>0</v>
      </c>
      <c r="I1450" s="21">
        <v>0</v>
      </c>
    </row>
    <row r="1451" spans="1:9" ht="15" x14ac:dyDescent="0.25">
      <c r="A1451" s="24" t="s">
        <v>1746</v>
      </c>
      <c r="B1451" s="20">
        <v>0</v>
      </c>
      <c r="C1451" s="179" t="s">
        <v>4852</v>
      </c>
      <c r="D1451" s="25">
        <v>834041.59999999986</v>
      </c>
      <c r="E1451" s="25">
        <v>716493.87000000011</v>
      </c>
      <c r="F1451" s="21">
        <v>0</v>
      </c>
      <c r="G1451" s="22">
        <f t="shared" si="22"/>
        <v>117547.72999999975</v>
      </c>
      <c r="H1451" s="21">
        <v>0</v>
      </c>
      <c r="I1451" s="21">
        <v>0</v>
      </c>
    </row>
    <row r="1452" spans="1:9" ht="15" x14ac:dyDescent="0.25">
      <c r="A1452" s="24" t="s">
        <v>1747</v>
      </c>
      <c r="B1452" s="20">
        <v>0</v>
      </c>
      <c r="C1452" s="179" t="s">
        <v>4852</v>
      </c>
      <c r="D1452" s="25">
        <v>687645.64999999979</v>
      </c>
      <c r="E1452" s="25">
        <v>613032.98999999987</v>
      </c>
      <c r="F1452" s="21">
        <v>0</v>
      </c>
      <c r="G1452" s="22">
        <f t="shared" si="22"/>
        <v>74612.659999999916</v>
      </c>
      <c r="H1452" s="21">
        <v>0</v>
      </c>
      <c r="I1452" s="21">
        <v>0</v>
      </c>
    </row>
    <row r="1453" spans="1:9" ht="15" x14ac:dyDescent="0.25">
      <c r="A1453" s="24" t="s">
        <v>1748</v>
      </c>
      <c r="B1453" s="20">
        <v>0</v>
      </c>
      <c r="C1453" s="179" t="s">
        <v>4852</v>
      </c>
      <c r="D1453" s="25">
        <v>711209.41999999969</v>
      </c>
      <c r="E1453" s="25">
        <v>567887.61999999988</v>
      </c>
      <c r="F1453" s="21">
        <v>0</v>
      </c>
      <c r="G1453" s="22">
        <f t="shared" si="22"/>
        <v>143321.79999999981</v>
      </c>
      <c r="H1453" s="21">
        <v>0</v>
      </c>
      <c r="I1453" s="21">
        <v>0</v>
      </c>
    </row>
    <row r="1454" spans="1:9" ht="15" x14ac:dyDescent="0.25">
      <c r="A1454" s="24" t="s">
        <v>1749</v>
      </c>
      <c r="B1454" s="20">
        <v>0</v>
      </c>
      <c r="C1454" s="179" t="s">
        <v>4852</v>
      </c>
      <c r="D1454" s="25">
        <v>721152.2000000003</v>
      </c>
      <c r="E1454" s="25">
        <v>565468.75000000012</v>
      </c>
      <c r="F1454" s="21">
        <v>0</v>
      </c>
      <c r="G1454" s="22">
        <f t="shared" si="22"/>
        <v>155683.45000000019</v>
      </c>
      <c r="H1454" s="21">
        <v>0</v>
      </c>
      <c r="I1454" s="21">
        <v>0</v>
      </c>
    </row>
    <row r="1455" spans="1:9" ht="15" x14ac:dyDescent="0.25">
      <c r="A1455" s="24" t="s">
        <v>1750</v>
      </c>
      <c r="B1455" s="20">
        <v>0</v>
      </c>
      <c r="C1455" s="179" t="s">
        <v>4852</v>
      </c>
      <c r="D1455" s="25">
        <v>719936.00000000012</v>
      </c>
      <c r="E1455" s="25">
        <v>589136.75000000012</v>
      </c>
      <c r="F1455" s="21">
        <v>0</v>
      </c>
      <c r="G1455" s="22">
        <f t="shared" si="22"/>
        <v>130799.25</v>
      </c>
      <c r="H1455" s="21">
        <v>0</v>
      </c>
      <c r="I1455" s="21">
        <v>0</v>
      </c>
    </row>
    <row r="1456" spans="1:9" ht="15" x14ac:dyDescent="0.25">
      <c r="A1456" s="24" t="s">
        <v>1751</v>
      </c>
      <c r="B1456" s="20">
        <v>0</v>
      </c>
      <c r="C1456" s="179" t="s">
        <v>4852</v>
      </c>
      <c r="D1456" s="25">
        <v>538934.39999999979</v>
      </c>
      <c r="E1456" s="25">
        <v>457214.09999999974</v>
      </c>
      <c r="F1456" s="21">
        <v>0</v>
      </c>
      <c r="G1456" s="22">
        <f t="shared" si="22"/>
        <v>81720.300000000047</v>
      </c>
      <c r="H1456" s="21">
        <v>0</v>
      </c>
      <c r="I1456" s="21">
        <v>0</v>
      </c>
    </row>
    <row r="1457" spans="1:9" ht="15" x14ac:dyDescent="0.25">
      <c r="A1457" s="24" t="s">
        <v>1752</v>
      </c>
      <c r="B1457" s="20">
        <v>0</v>
      </c>
      <c r="C1457" s="179" t="s">
        <v>4852</v>
      </c>
      <c r="D1457" s="25">
        <v>705667.1999999996</v>
      </c>
      <c r="E1457" s="25">
        <v>567822.54999999993</v>
      </c>
      <c r="F1457" s="21">
        <v>0</v>
      </c>
      <c r="G1457" s="22">
        <f t="shared" si="22"/>
        <v>137844.64999999967</v>
      </c>
      <c r="H1457" s="21">
        <v>0</v>
      </c>
      <c r="I1457" s="21">
        <v>0</v>
      </c>
    </row>
    <row r="1458" spans="1:9" ht="15" x14ac:dyDescent="0.25">
      <c r="A1458" s="24" t="s">
        <v>1753</v>
      </c>
      <c r="B1458" s="20">
        <v>0</v>
      </c>
      <c r="C1458" s="179" t="s">
        <v>4852</v>
      </c>
      <c r="D1458" s="25">
        <v>704367.65000000026</v>
      </c>
      <c r="E1458" s="25">
        <v>517562.50999999995</v>
      </c>
      <c r="F1458" s="21">
        <v>0</v>
      </c>
      <c r="G1458" s="22">
        <f t="shared" si="22"/>
        <v>186805.14000000031</v>
      </c>
      <c r="H1458" s="21">
        <v>0</v>
      </c>
      <c r="I1458" s="21">
        <v>0</v>
      </c>
    </row>
    <row r="1459" spans="1:9" ht="15" x14ac:dyDescent="0.25">
      <c r="A1459" s="24" t="s">
        <v>1754</v>
      </c>
      <c r="B1459" s="20">
        <v>0</v>
      </c>
      <c r="C1459" s="179" t="s">
        <v>4852</v>
      </c>
      <c r="D1459" s="25">
        <v>704860.80000000016</v>
      </c>
      <c r="E1459" s="25">
        <v>562475.36999999988</v>
      </c>
      <c r="F1459" s="21">
        <v>0</v>
      </c>
      <c r="G1459" s="22">
        <f t="shared" si="22"/>
        <v>142385.43000000028</v>
      </c>
      <c r="H1459" s="21">
        <v>0</v>
      </c>
      <c r="I1459" s="21">
        <v>0</v>
      </c>
    </row>
    <row r="1460" spans="1:9" ht="15" x14ac:dyDescent="0.25">
      <c r="A1460" s="24" t="s">
        <v>1755</v>
      </c>
      <c r="B1460" s="20">
        <v>0</v>
      </c>
      <c r="C1460" s="179" t="s">
        <v>4852</v>
      </c>
      <c r="D1460" s="25">
        <v>223705.46</v>
      </c>
      <c r="E1460" s="25">
        <v>165664.06</v>
      </c>
      <c r="F1460" s="21">
        <v>0</v>
      </c>
      <c r="G1460" s="22">
        <f t="shared" si="22"/>
        <v>58041.399999999994</v>
      </c>
      <c r="H1460" s="21">
        <v>0</v>
      </c>
      <c r="I1460" s="21">
        <v>0</v>
      </c>
    </row>
    <row r="1461" spans="1:9" ht="15" x14ac:dyDescent="0.25">
      <c r="A1461" s="24" t="s">
        <v>1756</v>
      </c>
      <c r="B1461" s="20">
        <v>0</v>
      </c>
      <c r="C1461" s="179" t="s">
        <v>4852</v>
      </c>
      <c r="D1461" s="25">
        <v>212260.55</v>
      </c>
      <c r="E1461" s="25">
        <v>162207.29999999999</v>
      </c>
      <c r="F1461" s="21">
        <v>0</v>
      </c>
      <c r="G1461" s="22">
        <f t="shared" si="22"/>
        <v>50053.25</v>
      </c>
      <c r="H1461" s="21">
        <v>0</v>
      </c>
      <c r="I1461" s="21">
        <v>0</v>
      </c>
    </row>
    <row r="1462" spans="1:9" ht="15" x14ac:dyDescent="0.25">
      <c r="A1462" s="24" t="s">
        <v>1757</v>
      </c>
      <c r="B1462" s="20">
        <v>0</v>
      </c>
      <c r="C1462" s="179" t="s">
        <v>4852</v>
      </c>
      <c r="D1462" s="25">
        <v>467233.44999999995</v>
      </c>
      <c r="E1462" s="25">
        <v>381473.25000000006</v>
      </c>
      <c r="F1462" s="21">
        <v>0</v>
      </c>
      <c r="G1462" s="22">
        <f t="shared" si="22"/>
        <v>85760.199999999895</v>
      </c>
      <c r="H1462" s="21">
        <v>0</v>
      </c>
      <c r="I1462" s="21">
        <v>0</v>
      </c>
    </row>
    <row r="1463" spans="1:9" ht="15" x14ac:dyDescent="0.25">
      <c r="A1463" s="24" t="s">
        <v>1758</v>
      </c>
      <c r="B1463" s="20">
        <v>0</v>
      </c>
      <c r="C1463" s="179" t="s">
        <v>4852</v>
      </c>
      <c r="D1463" s="25">
        <v>438132.85000000003</v>
      </c>
      <c r="E1463" s="25">
        <v>372880.14999999997</v>
      </c>
      <c r="F1463" s="21">
        <v>0</v>
      </c>
      <c r="G1463" s="22">
        <f t="shared" si="22"/>
        <v>65252.70000000007</v>
      </c>
      <c r="H1463" s="21">
        <v>0</v>
      </c>
      <c r="I1463" s="21">
        <v>0</v>
      </c>
    </row>
    <row r="1464" spans="1:9" ht="15" x14ac:dyDescent="0.25">
      <c r="A1464" s="24" t="s">
        <v>1759</v>
      </c>
      <c r="B1464" s="20">
        <v>0</v>
      </c>
      <c r="C1464" s="179" t="s">
        <v>4852</v>
      </c>
      <c r="D1464" s="25">
        <v>52053.80999999999</v>
      </c>
      <c r="E1464" s="25">
        <v>24713.710000000003</v>
      </c>
      <c r="F1464" s="21">
        <v>0</v>
      </c>
      <c r="G1464" s="22">
        <f t="shared" si="22"/>
        <v>27340.099999999988</v>
      </c>
      <c r="H1464" s="21">
        <v>0</v>
      </c>
      <c r="I1464" s="21">
        <v>0</v>
      </c>
    </row>
    <row r="1465" spans="1:9" ht="15" x14ac:dyDescent="0.25">
      <c r="A1465" s="24" t="s">
        <v>1760</v>
      </c>
      <c r="B1465" s="20">
        <v>0</v>
      </c>
      <c r="C1465" s="179" t="s">
        <v>4852</v>
      </c>
      <c r="D1465" s="25">
        <v>6585.6</v>
      </c>
      <c r="E1465" s="25">
        <v>3800</v>
      </c>
      <c r="F1465" s="21">
        <v>0</v>
      </c>
      <c r="G1465" s="22">
        <f t="shared" si="22"/>
        <v>2785.6000000000004</v>
      </c>
      <c r="H1465" s="21">
        <v>0</v>
      </c>
      <c r="I1465" s="21">
        <v>0</v>
      </c>
    </row>
    <row r="1466" spans="1:9" ht="15" x14ac:dyDescent="0.25">
      <c r="A1466" s="24" t="s">
        <v>1761</v>
      </c>
      <c r="B1466" s="20">
        <v>0</v>
      </c>
      <c r="C1466" s="179" t="s">
        <v>4852</v>
      </c>
      <c r="D1466" s="25">
        <v>383854.44000000006</v>
      </c>
      <c r="E1466" s="25">
        <v>304599.39000000007</v>
      </c>
      <c r="F1466" s="21">
        <v>0</v>
      </c>
      <c r="G1466" s="22">
        <f t="shared" si="22"/>
        <v>79255.049999999988</v>
      </c>
      <c r="H1466" s="21">
        <v>0</v>
      </c>
      <c r="I1466" s="21">
        <v>0</v>
      </c>
    </row>
    <row r="1467" spans="1:9" ht="15" x14ac:dyDescent="0.25">
      <c r="A1467" s="24" t="s">
        <v>1762</v>
      </c>
      <c r="B1467" s="20">
        <v>0</v>
      </c>
      <c r="C1467" s="179" t="s">
        <v>4852</v>
      </c>
      <c r="D1467" s="25">
        <v>61087.380000000005</v>
      </c>
      <c r="E1467" s="25">
        <v>55494.28</v>
      </c>
      <c r="F1467" s="21">
        <v>0</v>
      </c>
      <c r="G1467" s="22">
        <f t="shared" si="22"/>
        <v>5593.1000000000058</v>
      </c>
      <c r="H1467" s="21">
        <v>0</v>
      </c>
      <c r="I1467" s="21">
        <v>0</v>
      </c>
    </row>
    <row r="1468" spans="1:9" ht="15" x14ac:dyDescent="0.25">
      <c r="A1468" s="24" t="s">
        <v>1763</v>
      </c>
      <c r="B1468" s="20">
        <v>0</v>
      </c>
      <c r="C1468" s="179" t="s">
        <v>4852</v>
      </c>
      <c r="D1468" s="25">
        <v>49504</v>
      </c>
      <c r="E1468" s="25">
        <v>60.24</v>
      </c>
      <c r="F1468" s="21">
        <v>0</v>
      </c>
      <c r="G1468" s="22">
        <f t="shared" si="22"/>
        <v>49443.76</v>
      </c>
      <c r="H1468" s="21">
        <v>0</v>
      </c>
      <c r="I1468" s="21">
        <v>0</v>
      </c>
    </row>
    <row r="1469" spans="1:9" ht="15" x14ac:dyDescent="0.25">
      <c r="A1469" s="24" t="s">
        <v>1764</v>
      </c>
      <c r="B1469" s="20">
        <v>0</v>
      </c>
      <c r="C1469" s="179" t="s">
        <v>4852</v>
      </c>
      <c r="D1469" s="25">
        <v>2227292.6600000006</v>
      </c>
      <c r="E1469" s="25">
        <v>1833056.79</v>
      </c>
      <c r="F1469" s="21">
        <v>0</v>
      </c>
      <c r="G1469" s="22">
        <f t="shared" si="22"/>
        <v>394235.87000000058</v>
      </c>
      <c r="H1469" s="21">
        <v>0</v>
      </c>
      <c r="I1469" s="21">
        <v>0</v>
      </c>
    </row>
    <row r="1470" spans="1:9" ht="15" x14ac:dyDescent="0.25">
      <c r="A1470" s="24" t="s">
        <v>1765</v>
      </c>
      <c r="B1470" s="20">
        <v>0</v>
      </c>
      <c r="C1470" s="179" t="s">
        <v>4852</v>
      </c>
      <c r="D1470" s="25">
        <v>233180.38000000003</v>
      </c>
      <c r="E1470" s="25">
        <v>161486.57</v>
      </c>
      <c r="F1470" s="21">
        <v>0</v>
      </c>
      <c r="G1470" s="22">
        <f t="shared" si="22"/>
        <v>71693.810000000027</v>
      </c>
      <c r="H1470" s="21">
        <v>0</v>
      </c>
      <c r="I1470" s="21">
        <v>0</v>
      </c>
    </row>
    <row r="1471" spans="1:9" ht="15" x14ac:dyDescent="0.25">
      <c r="A1471" s="24" t="s">
        <v>1766</v>
      </c>
      <c r="B1471" s="20">
        <v>0</v>
      </c>
      <c r="C1471" s="179" t="s">
        <v>4852</v>
      </c>
      <c r="D1471" s="25">
        <v>816972.8000000004</v>
      </c>
      <c r="E1471" s="25">
        <v>621746.84000000008</v>
      </c>
      <c r="F1471" s="21">
        <v>0</v>
      </c>
      <c r="G1471" s="22">
        <f t="shared" si="22"/>
        <v>195225.96000000031</v>
      </c>
      <c r="H1471" s="21">
        <v>0</v>
      </c>
      <c r="I1471" s="21">
        <v>0</v>
      </c>
    </row>
    <row r="1472" spans="1:9" ht="15" x14ac:dyDescent="0.25">
      <c r="A1472" s="24" t="s">
        <v>1767</v>
      </c>
      <c r="B1472" s="20">
        <v>0</v>
      </c>
      <c r="C1472" s="179" t="s">
        <v>4852</v>
      </c>
      <c r="D1472" s="25">
        <v>394150.40000000002</v>
      </c>
      <c r="E1472" s="25">
        <v>306791.2</v>
      </c>
      <c r="F1472" s="21">
        <v>0</v>
      </c>
      <c r="G1472" s="22">
        <f t="shared" si="22"/>
        <v>87359.200000000012</v>
      </c>
      <c r="H1472" s="21">
        <v>0</v>
      </c>
      <c r="I1472" s="21">
        <v>0</v>
      </c>
    </row>
    <row r="1473" spans="1:9" ht="15" x14ac:dyDescent="0.25">
      <c r="A1473" s="24" t="s">
        <v>1768</v>
      </c>
      <c r="B1473" s="20">
        <v>0</v>
      </c>
      <c r="C1473" s="179" t="s">
        <v>4852</v>
      </c>
      <c r="D1473" s="25">
        <v>459597.45999999996</v>
      </c>
      <c r="E1473" s="25">
        <v>328954.76</v>
      </c>
      <c r="F1473" s="21">
        <v>0</v>
      </c>
      <c r="G1473" s="22">
        <f t="shared" si="22"/>
        <v>130642.69999999995</v>
      </c>
      <c r="H1473" s="21">
        <v>0</v>
      </c>
      <c r="I1473" s="21">
        <v>0</v>
      </c>
    </row>
    <row r="1474" spans="1:9" ht="15" x14ac:dyDescent="0.25">
      <c r="A1474" s="24" t="s">
        <v>1769</v>
      </c>
      <c r="B1474" s="20">
        <v>0</v>
      </c>
      <c r="C1474" s="179" t="s">
        <v>4852</v>
      </c>
      <c r="D1474" s="25">
        <v>83574.399999999994</v>
      </c>
      <c r="E1474" s="25">
        <v>57436.5</v>
      </c>
      <c r="F1474" s="21">
        <v>0</v>
      </c>
      <c r="G1474" s="22">
        <f t="shared" si="22"/>
        <v>26137.899999999994</v>
      </c>
      <c r="H1474" s="21">
        <v>0</v>
      </c>
      <c r="I1474" s="21">
        <v>0</v>
      </c>
    </row>
    <row r="1475" spans="1:9" ht="15" x14ac:dyDescent="0.25">
      <c r="A1475" s="24" t="s">
        <v>1770</v>
      </c>
      <c r="B1475" s="20">
        <v>0</v>
      </c>
      <c r="C1475" s="179" t="s">
        <v>4852</v>
      </c>
      <c r="D1475" s="25">
        <v>178684.79999999996</v>
      </c>
      <c r="E1475" s="25">
        <v>100708.90000000001</v>
      </c>
      <c r="F1475" s="21">
        <v>0</v>
      </c>
      <c r="G1475" s="22">
        <f t="shared" ref="G1475:G1538" si="23">D1475-E1475</f>
        <v>77975.899999999951</v>
      </c>
      <c r="H1475" s="21">
        <v>0</v>
      </c>
      <c r="I1475" s="21">
        <v>0</v>
      </c>
    </row>
    <row r="1476" spans="1:9" ht="15" x14ac:dyDescent="0.25">
      <c r="A1476" s="24" t="s">
        <v>1771</v>
      </c>
      <c r="B1476" s="20">
        <v>0</v>
      </c>
      <c r="C1476" s="179" t="s">
        <v>4852</v>
      </c>
      <c r="D1476" s="25">
        <v>82387.200000000012</v>
      </c>
      <c r="E1476" s="25">
        <v>56226.8</v>
      </c>
      <c r="F1476" s="21">
        <v>0</v>
      </c>
      <c r="G1476" s="22">
        <f t="shared" si="23"/>
        <v>26160.400000000009</v>
      </c>
      <c r="H1476" s="21">
        <v>0</v>
      </c>
      <c r="I1476" s="21">
        <v>0</v>
      </c>
    </row>
    <row r="1477" spans="1:9" ht="15" x14ac:dyDescent="0.25">
      <c r="A1477" s="24" t="s">
        <v>1772</v>
      </c>
      <c r="B1477" s="20">
        <v>0</v>
      </c>
      <c r="C1477" s="179" t="s">
        <v>4852</v>
      </c>
      <c r="D1477" s="25">
        <v>82857.599999999991</v>
      </c>
      <c r="E1477" s="25">
        <v>81930.599999999991</v>
      </c>
      <c r="F1477" s="21">
        <v>0</v>
      </c>
      <c r="G1477" s="22">
        <f t="shared" si="23"/>
        <v>927</v>
      </c>
      <c r="H1477" s="21">
        <v>0</v>
      </c>
      <c r="I1477" s="21">
        <v>0</v>
      </c>
    </row>
    <row r="1478" spans="1:9" ht="15" x14ac:dyDescent="0.25">
      <c r="A1478" s="24" t="s">
        <v>1773</v>
      </c>
      <c r="B1478" s="20">
        <v>0</v>
      </c>
      <c r="C1478" s="179" t="s">
        <v>4852</v>
      </c>
      <c r="D1478" s="25">
        <v>196380.80000000002</v>
      </c>
      <c r="E1478" s="25">
        <v>3757.33</v>
      </c>
      <c r="F1478" s="21">
        <v>0</v>
      </c>
      <c r="G1478" s="22">
        <f t="shared" si="23"/>
        <v>192623.47000000003</v>
      </c>
      <c r="H1478" s="21">
        <v>0</v>
      </c>
      <c r="I1478" s="21">
        <v>0</v>
      </c>
    </row>
    <row r="1479" spans="1:9" ht="15" x14ac:dyDescent="0.25">
      <c r="A1479" s="24" t="s">
        <v>1774</v>
      </c>
      <c r="B1479" s="20">
        <v>0</v>
      </c>
      <c r="C1479" s="179" t="s">
        <v>4852</v>
      </c>
      <c r="D1479" s="25">
        <v>174160</v>
      </c>
      <c r="E1479" s="25">
        <v>123409.70999999999</v>
      </c>
      <c r="F1479" s="21">
        <v>0</v>
      </c>
      <c r="G1479" s="22">
        <f t="shared" si="23"/>
        <v>50750.290000000008</v>
      </c>
      <c r="H1479" s="21">
        <v>0</v>
      </c>
      <c r="I1479" s="21">
        <v>0</v>
      </c>
    </row>
    <row r="1480" spans="1:9" ht="15" x14ac:dyDescent="0.25">
      <c r="A1480" s="24" t="s">
        <v>1775</v>
      </c>
      <c r="B1480" s="20">
        <v>0</v>
      </c>
      <c r="C1480" s="179" t="s">
        <v>4852</v>
      </c>
      <c r="D1480" s="25">
        <v>24304</v>
      </c>
      <c r="E1480" s="25">
        <v>542.5</v>
      </c>
      <c r="F1480" s="21">
        <v>0</v>
      </c>
      <c r="G1480" s="22">
        <f t="shared" si="23"/>
        <v>23761.5</v>
      </c>
      <c r="H1480" s="21">
        <v>0</v>
      </c>
      <c r="I1480" s="21">
        <v>0</v>
      </c>
    </row>
    <row r="1481" spans="1:9" ht="15" x14ac:dyDescent="0.25">
      <c r="A1481" s="24" t="s">
        <v>1776</v>
      </c>
      <c r="B1481" s="20">
        <v>0</v>
      </c>
      <c r="C1481" s="179" t="s">
        <v>4852</v>
      </c>
      <c r="D1481" s="25">
        <v>580146.36</v>
      </c>
      <c r="E1481" s="25">
        <v>452993.76</v>
      </c>
      <c r="F1481" s="21">
        <v>0</v>
      </c>
      <c r="G1481" s="22">
        <f t="shared" si="23"/>
        <v>127152.59999999998</v>
      </c>
      <c r="H1481" s="21">
        <v>0</v>
      </c>
      <c r="I1481" s="21">
        <v>0</v>
      </c>
    </row>
    <row r="1482" spans="1:9" ht="15" x14ac:dyDescent="0.25">
      <c r="A1482" s="24" t="s">
        <v>1777</v>
      </c>
      <c r="B1482" s="20">
        <v>0</v>
      </c>
      <c r="C1482" s="179" t="s">
        <v>4852</v>
      </c>
      <c r="D1482" s="25">
        <v>1081912.7799999996</v>
      </c>
      <c r="E1482" s="25">
        <v>915758.47999999975</v>
      </c>
      <c r="F1482" s="21">
        <v>0</v>
      </c>
      <c r="G1482" s="22">
        <f t="shared" si="23"/>
        <v>166154.29999999981</v>
      </c>
      <c r="H1482" s="21">
        <v>0</v>
      </c>
      <c r="I1482" s="21">
        <v>0</v>
      </c>
    </row>
    <row r="1483" spans="1:9" ht="15" x14ac:dyDescent="0.25">
      <c r="A1483" s="24" t="s">
        <v>1778</v>
      </c>
      <c r="B1483" s="20">
        <v>0</v>
      </c>
      <c r="C1483" s="179" t="s">
        <v>4852</v>
      </c>
      <c r="D1483" s="25">
        <v>21414.400000000001</v>
      </c>
      <c r="E1483" s="25">
        <v>18351.400000000001</v>
      </c>
      <c r="F1483" s="21">
        <v>0</v>
      </c>
      <c r="G1483" s="22">
        <f t="shared" si="23"/>
        <v>3063</v>
      </c>
      <c r="H1483" s="21">
        <v>0</v>
      </c>
      <c r="I1483" s="21">
        <v>0</v>
      </c>
    </row>
    <row r="1484" spans="1:9" ht="15" x14ac:dyDescent="0.25">
      <c r="A1484" s="24" t="s">
        <v>1779</v>
      </c>
      <c r="B1484" s="20">
        <v>0</v>
      </c>
      <c r="C1484" s="179" t="s">
        <v>4852</v>
      </c>
      <c r="D1484" s="25">
        <v>130255.99999999999</v>
      </c>
      <c r="E1484" s="25">
        <v>101452.4</v>
      </c>
      <c r="F1484" s="21">
        <v>0</v>
      </c>
      <c r="G1484" s="22">
        <f t="shared" si="23"/>
        <v>28803.599999999991</v>
      </c>
      <c r="H1484" s="21">
        <v>0</v>
      </c>
      <c r="I1484" s="21">
        <v>0</v>
      </c>
    </row>
    <row r="1485" spans="1:9" ht="15" x14ac:dyDescent="0.25">
      <c r="A1485" s="24" t="s">
        <v>1780</v>
      </c>
      <c r="B1485" s="20">
        <v>0</v>
      </c>
      <c r="C1485" s="179" t="s">
        <v>4852</v>
      </c>
      <c r="D1485" s="25">
        <v>83372.800000000003</v>
      </c>
      <c r="E1485" s="25">
        <v>74161.13</v>
      </c>
      <c r="F1485" s="21">
        <v>0</v>
      </c>
      <c r="G1485" s="22">
        <f t="shared" si="23"/>
        <v>9211.6699999999983</v>
      </c>
      <c r="H1485" s="21">
        <v>0</v>
      </c>
      <c r="I1485" s="21">
        <v>0</v>
      </c>
    </row>
    <row r="1486" spans="1:9" ht="15" x14ac:dyDescent="0.25">
      <c r="A1486" s="24" t="s">
        <v>1781</v>
      </c>
      <c r="B1486" s="20">
        <v>0</v>
      </c>
      <c r="C1486" s="179" t="s">
        <v>4852</v>
      </c>
      <c r="D1486" s="25">
        <v>168711</v>
      </c>
      <c r="E1486" s="25">
        <v>150831.29999999999</v>
      </c>
      <c r="F1486" s="21">
        <v>0</v>
      </c>
      <c r="G1486" s="22">
        <f t="shared" si="23"/>
        <v>17879.700000000012</v>
      </c>
      <c r="H1486" s="21">
        <v>0</v>
      </c>
      <c r="I1486" s="21">
        <v>0</v>
      </c>
    </row>
    <row r="1487" spans="1:9" ht="15" x14ac:dyDescent="0.25">
      <c r="A1487" s="24" t="s">
        <v>1782</v>
      </c>
      <c r="B1487" s="20">
        <v>0</v>
      </c>
      <c r="C1487" s="179" t="s">
        <v>4852</v>
      </c>
      <c r="D1487" s="25">
        <v>86195.199999999997</v>
      </c>
      <c r="E1487" s="25">
        <v>31281.300000000003</v>
      </c>
      <c r="F1487" s="21">
        <v>0</v>
      </c>
      <c r="G1487" s="22">
        <f t="shared" si="23"/>
        <v>54913.899999999994</v>
      </c>
      <c r="H1487" s="21">
        <v>0</v>
      </c>
      <c r="I1487" s="21">
        <v>0</v>
      </c>
    </row>
    <row r="1488" spans="1:9" ht="15" x14ac:dyDescent="0.25">
      <c r="A1488" s="24" t="s">
        <v>1783</v>
      </c>
      <c r="B1488" s="20">
        <v>0</v>
      </c>
      <c r="C1488" s="179" t="s">
        <v>4852</v>
      </c>
      <c r="D1488" s="25">
        <v>167126.39999999999</v>
      </c>
      <c r="E1488" s="25">
        <v>126073.00000000001</v>
      </c>
      <c r="F1488" s="21">
        <v>0</v>
      </c>
      <c r="G1488" s="22">
        <f t="shared" si="23"/>
        <v>41053.39999999998</v>
      </c>
      <c r="H1488" s="21">
        <v>0</v>
      </c>
      <c r="I1488" s="21">
        <v>0</v>
      </c>
    </row>
    <row r="1489" spans="1:9" ht="15" x14ac:dyDescent="0.25">
      <c r="A1489" s="24" t="s">
        <v>1784</v>
      </c>
      <c r="B1489" s="20">
        <v>0</v>
      </c>
      <c r="C1489" s="179" t="s">
        <v>4852</v>
      </c>
      <c r="D1489" s="25">
        <v>198043.64000000004</v>
      </c>
      <c r="E1489" s="25">
        <v>169364.54</v>
      </c>
      <c r="F1489" s="21">
        <v>0</v>
      </c>
      <c r="G1489" s="22">
        <f t="shared" si="23"/>
        <v>28679.100000000035</v>
      </c>
      <c r="H1489" s="21">
        <v>0</v>
      </c>
      <c r="I1489" s="21">
        <v>0</v>
      </c>
    </row>
    <row r="1490" spans="1:9" ht="15" x14ac:dyDescent="0.25">
      <c r="A1490" s="24" t="s">
        <v>1785</v>
      </c>
      <c r="B1490" s="20">
        <v>0</v>
      </c>
      <c r="C1490" s="179" t="s">
        <v>4852</v>
      </c>
      <c r="D1490" s="25">
        <v>186793.59999999998</v>
      </c>
      <c r="E1490" s="25">
        <v>151040.5</v>
      </c>
      <c r="F1490" s="21">
        <v>0</v>
      </c>
      <c r="G1490" s="22">
        <f t="shared" si="23"/>
        <v>35753.099999999977</v>
      </c>
      <c r="H1490" s="21">
        <v>0</v>
      </c>
      <c r="I1490" s="21">
        <v>0</v>
      </c>
    </row>
    <row r="1491" spans="1:9" ht="15" x14ac:dyDescent="0.25">
      <c r="A1491" s="24" t="s">
        <v>1786</v>
      </c>
      <c r="B1491" s="20">
        <v>0</v>
      </c>
      <c r="C1491" s="179" t="s">
        <v>4852</v>
      </c>
      <c r="D1491" s="25">
        <v>58576.000000000007</v>
      </c>
      <c r="E1491" s="25">
        <v>7919.2</v>
      </c>
      <c r="F1491" s="21">
        <v>0</v>
      </c>
      <c r="G1491" s="22">
        <f t="shared" si="23"/>
        <v>50656.80000000001</v>
      </c>
      <c r="H1491" s="21">
        <v>0</v>
      </c>
      <c r="I1491" s="21">
        <v>0</v>
      </c>
    </row>
    <row r="1492" spans="1:9" ht="15" x14ac:dyDescent="0.25">
      <c r="A1492" s="24" t="s">
        <v>1787</v>
      </c>
      <c r="B1492" s="20">
        <v>0</v>
      </c>
      <c r="C1492" s="179" t="s">
        <v>4852</v>
      </c>
      <c r="D1492" s="25">
        <v>68022.549999999988</v>
      </c>
      <c r="E1492" s="25">
        <v>24356.600000000002</v>
      </c>
      <c r="F1492" s="21">
        <v>0</v>
      </c>
      <c r="G1492" s="22">
        <f t="shared" si="23"/>
        <v>43665.949999999983</v>
      </c>
      <c r="H1492" s="21">
        <v>0</v>
      </c>
      <c r="I1492" s="21">
        <v>0</v>
      </c>
    </row>
    <row r="1493" spans="1:9" ht="15" x14ac:dyDescent="0.25">
      <c r="A1493" s="24" t="s">
        <v>1788</v>
      </c>
      <c r="B1493" s="20">
        <v>0</v>
      </c>
      <c r="C1493" s="179" t="s">
        <v>4852</v>
      </c>
      <c r="D1493" s="25">
        <v>62572.999999999993</v>
      </c>
      <c r="E1493" s="25">
        <v>16330.9</v>
      </c>
      <c r="F1493" s="21">
        <v>0</v>
      </c>
      <c r="G1493" s="22">
        <f t="shared" si="23"/>
        <v>46242.099999999991</v>
      </c>
      <c r="H1493" s="21">
        <v>0</v>
      </c>
      <c r="I1493" s="21">
        <v>0</v>
      </c>
    </row>
    <row r="1494" spans="1:9" ht="15" x14ac:dyDescent="0.25">
      <c r="A1494" s="24" t="s">
        <v>1789</v>
      </c>
      <c r="B1494" s="20">
        <v>0</v>
      </c>
      <c r="C1494" s="179" t="s">
        <v>4852</v>
      </c>
      <c r="D1494" s="25">
        <v>10841.6</v>
      </c>
      <c r="E1494" s="25">
        <v>10599.6</v>
      </c>
      <c r="F1494" s="21">
        <v>0</v>
      </c>
      <c r="G1494" s="22">
        <f t="shared" si="23"/>
        <v>242</v>
      </c>
      <c r="H1494" s="21">
        <v>0</v>
      </c>
      <c r="I1494" s="21">
        <v>0</v>
      </c>
    </row>
    <row r="1495" spans="1:9" ht="15" x14ac:dyDescent="0.25">
      <c r="A1495" s="24" t="s">
        <v>1790</v>
      </c>
      <c r="B1495" s="20">
        <v>0</v>
      </c>
      <c r="C1495" s="179" t="s">
        <v>4852</v>
      </c>
      <c r="D1495" s="25">
        <v>23064.2</v>
      </c>
      <c r="E1495" s="25">
        <v>1698.3999999999999</v>
      </c>
      <c r="F1495" s="21">
        <v>0</v>
      </c>
      <c r="G1495" s="22">
        <f t="shared" si="23"/>
        <v>21365.8</v>
      </c>
      <c r="H1495" s="21">
        <v>0</v>
      </c>
      <c r="I1495" s="21">
        <v>0</v>
      </c>
    </row>
    <row r="1496" spans="1:9" ht="15" x14ac:dyDescent="0.25">
      <c r="A1496" s="24" t="s">
        <v>1791</v>
      </c>
      <c r="B1496" s="20">
        <v>0</v>
      </c>
      <c r="C1496" s="179" t="s">
        <v>4852</v>
      </c>
      <c r="D1496" s="25">
        <v>18524.8</v>
      </c>
      <c r="E1496" s="25">
        <v>15237.099999999999</v>
      </c>
      <c r="F1496" s="21">
        <v>0</v>
      </c>
      <c r="G1496" s="22">
        <f t="shared" si="23"/>
        <v>3287.7000000000007</v>
      </c>
      <c r="H1496" s="21">
        <v>0</v>
      </c>
      <c r="I1496" s="21">
        <v>0</v>
      </c>
    </row>
    <row r="1497" spans="1:9" ht="15" x14ac:dyDescent="0.25">
      <c r="A1497" s="24" t="s">
        <v>1792</v>
      </c>
      <c r="B1497" s="20">
        <v>0</v>
      </c>
      <c r="C1497" s="179" t="s">
        <v>4852</v>
      </c>
      <c r="D1497" s="25">
        <v>24228.1</v>
      </c>
      <c r="E1497" s="25">
        <v>0</v>
      </c>
      <c r="F1497" s="21">
        <v>0</v>
      </c>
      <c r="G1497" s="22">
        <f t="shared" si="23"/>
        <v>24228.1</v>
      </c>
      <c r="H1497" s="21">
        <v>0</v>
      </c>
      <c r="I1497" s="21">
        <v>0</v>
      </c>
    </row>
    <row r="1498" spans="1:9" ht="15" x14ac:dyDescent="0.25">
      <c r="A1498" s="24" t="s">
        <v>1793</v>
      </c>
      <c r="B1498" s="20">
        <v>0</v>
      </c>
      <c r="C1498" s="179" t="s">
        <v>4852</v>
      </c>
      <c r="D1498" s="25">
        <v>62406.399999999994</v>
      </c>
      <c r="E1498" s="25">
        <v>32500.6</v>
      </c>
      <c r="F1498" s="21">
        <v>0</v>
      </c>
      <c r="G1498" s="22">
        <f t="shared" si="23"/>
        <v>29905.799999999996</v>
      </c>
      <c r="H1498" s="21">
        <v>0</v>
      </c>
      <c r="I1498" s="21">
        <v>0</v>
      </c>
    </row>
    <row r="1499" spans="1:9" ht="15" x14ac:dyDescent="0.25">
      <c r="A1499" s="24" t="s">
        <v>1794</v>
      </c>
      <c r="B1499" s="20">
        <v>0</v>
      </c>
      <c r="C1499" s="179" t="s">
        <v>4852</v>
      </c>
      <c r="D1499" s="25">
        <v>64675.68</v>
      </c>
      <c r="E1499" s="25">
        <v>11780.300000000001</v>
      </c>
      <c r="F1499" s="21">
        <v>0</v>
      </c>
      <c r="G1499" s="22">
        <f t="shared" si="23"/>
        <v>52895.38</v>
      </c>
      <c r="H1499" s="21">
        <v>0</v>
      </c>
      <c r="I1499" s="21">
        <v>0</v>
      </c>
    </row>
    <row r="1500" spans="1:9" ht="15" x14ac:dyDescent="0.25">
      <c r="A1500" s="24" t="s">
        <v>1795</v>
      </c>
      <c r="B1500" s="20">
        <v>0</v>
      </c>
      <c r="C1500" s="179" t="s">
        <v>4852</v>
      </c>
      <c r="D1500" s="25">
        <v>74211.100000000006</v>
      </c>
      <c r="E1500" s="25">
        <v>52869.2</v>
      </c>
      <c r="F1500" s="21">
        <v>0</v>
      </c>
      <c r="G1500" s="22">
        <f t="shared" si="23"/>
        <v>21341.900000000009</v>
      </c>
      <c r="H1500" s="21">
        <v>0</v>
      </c>
      <c r="I1500" s="21">
        <v>0</v>
      </c>
    </row>
    <row r="1501" spans="1:9" ht="15" x14ac:dyDescent="0.25">
      <c r="A1501" s="24" t="s">
        <v>1796</v>
      </c>
      <c r="B1501" s="20">
        <v>0</v>
      </c>
      <c r="C1501" s="179" t="s">
        <v>4852</v>
      </c>
      <c r="D1501" s="25">
        <v>77564.599999999991</v>
      </c>
      <c r="E1501" s="25">
        <v>29543.100000000002</v>
      </c>
      <c r="F1501" s="21">
        <v>0</v>
      </c>
      <c r="G1501" s="22">
        <f t="shared" si="23"/>
        <v>48021.499999999985</v>
      </c>
      <c r="H1501" s="21">
        <v>0</v>
      </c>
      <c r="I1501" s="21">
        <v>0</v>
      </c>
    </row>
    <row r="1502" spans="1:9" ht="15" x14ac:dyDescent="0.25">
      <c r="A1502" s="24" t="s">
        <v>1797</v>
      </c>
      <c r="B1502" s="20">
        <v>0</v>
      </c>
      <c r="C1502" s="179" t="s">
        <v>4852</v>
      </c>
      <c r="D1502" s="25">
        <v>64489.349999999991</v>
      </c>
      <c r="E1502" s="25">
        <v>26729.799999999996</v>
      </c>
      <c r="F1502" s="21">
        <v>0</v>
      </c>
      <c r="G1502" s="22">
        <f t="shared" si="23"/>
        <v>37759.549999999996</v>
      </c>
      <c r="H1502" s="21">
        <v>0</v>
      </c>
      <c r="I1502" s="21">
        <v>0</v>
      </c>
    </row>
    <row r="1503" spans="1:9" ht="15" x14ac:dyDescent="0.25">
      <c r="A1503" s="24" t="s">
        <v>1798</v>
      </c>
      <c r="B1503" s="20">
        <v>0</v>
      </c>
      <c r="C1503" s="179" t="s">
        <v>4852</v>
      </c>
      <c r="D1503" s="25">
        <v>145786.39999999997</v>
      </c>
      <c r="E1503" s="25">
        <v>134599.89999999997</v>
      </c>
      <c r="F1503" s="21">
        <v>0</v>
      </c>
      <c r="G1503" s="22">
        <f t="shared" si="23"/>
        <v>11186.5</v>
      </c>
      <c r="H1503" s="21">
        <v>0</v>
      </c>
      <c r="I1503" s="21">
        <v>0</v>
      </c>
    </row>
    <row r="1504" spans="1:9" ht="15" x14ac:dyDescent="0.25">
      <c r="A1504" s="24" t="s">
        <v>1799</v>
      </c>
      <c r="B1504" s="20">
        <v>0</v>
      </c>
      <c r="C1504" s="179" t="s">
        <v>4852</v>
      </c>
      <c r="D1504" s="25">
        <v>187577.60000000003</v>
      </c>
      <c r="E1504" s="25">
        <v>164382.90000000002</v>
      </c>
      <c r="F1504" s="21">
        <v>0</v>
      </c>
      <c r="G1504" s="22">
        <f t="shared" si="23"/>
        <v>23194.700000000012</v>
      </c>
      <c r="H1504" s="21">
        <v>0</v>
      </c>
      <c r="I1504" s="21">
        <v>0</v>
      </c>
    </row>
    <row r="1505" spans="1:9" ht="15" x14ac:dyDescent="0.25">
      <c r="A1505" s="24" t="s">
        <v>1800</v>
      </c>
      <c r="B1505" s="20">
        <v>0</v>
      </c>
      <c r="C1505" s="179" t="s">
        <v>4852</v>
      </c>
      <c r="D1505" s="25">
        <v>194902.40000000005</v>
      </c>
      <c r="E1505" s="25">
        <v>149032.4</v>
      </c>
      <c r="F1505" s="21">
        <v>0</v>
      </c>
      <c r="G1505" s="22">
        <f t="shared" si="23"/>
        <v>45870.000000000058</v>
      </c>
      <c r="H1505" s="21">
        <v>0</v>
      </c>
      <c r="I1505" s="21">
        <v>0</v>
      </c>
    </row>
    <row r="1506" spans="1:9" ht="15" x14ac:dyDescent="0.25">
      <c r="A1506" s="24" t="s">
        <v>1801</v>
      </c>
      <c r="B1506" s="20">
        <v>0</v>
      </c>
      <c r="C1506" s="179" t="s">
        <v>4852</v>
      </c>
      <c r="D1506" s="25">
        <v>156553.60000000001</v>
      </c>
      <c r="E1506" s="25">
        <v>139601.1</v>
      </c>
      <c r="F1506" s="21">
        <v>0</v>
      </c>
      <c r="G1506" s="22">
        <f t="shared" si="23"/>
        <v>16952.5</v>
      </c>
      <c r="H1506" s="21">
        <v>0</v>
      </c>
      <c r="I1506" s="21">
        <v>0</v>
      </c>
    </row>
    <row r="1507" spans="1:9" ht="15" x14ac:dyDescent="0.25">
      <c r="A1507" s="24" t="s">
        <v>1802</v>
      </c>
      <c r="B1507" s="20">
        <v>0</v>
      </c>
      <c r="C1507" s="179" t="s">
        <v>4852</v>
      </c>
      <c r="D1507" s="25">
        <v>149968.00000000003</v>
      </c>
      <c r="E1507" s="25">
        <v>118983.3</v>
      </c>
      <c r="F1507" s="21">
        <v>0</v>
      </c>
      <c r="G1507" s="22">
        <f t="shared" si="23"/>
        <v>30984.700000000026</v>
      </c>
      <c r="H1507" s="21">
        <v>0</v>
      </c>
      <c r="I1507" s="21">
        <v>0</v>
      </c>
    </row>
    <row r="1508" spans="1:9" ht="15" x14ac:dyDescent="0.25">
      <c r="A1508" s="24" t="s">
        <v>1803</v>
      </c>
      <c r="B1508" s="20">
        <v>0</v>
      </c>
      <c r="C1508" s="179" t="s">
        <v>4852</v>
      </c>
      <c r="D1508" s="25">
        <v>81849.600000000006</v>
      </c>
      <c r="E1508" s="25">
        <v>48974.91</v>
      </c>
      <c r="F1508" s="21">
        <v>0</v>
      </c>
      <c r="G1508" s="22">
        <f t="shared" si="23"/>
        <v>32874.69</v>
      </c>
      <c r="H1508" s="21">
        <v>0</v>
      </c>
      <c r="I1508" s="21">
        <v>0</v>
      </c>
    </row>
    <row r="1509" spans="1:9" ht="15" x14ac:dyDescent="0.25">
      <c r="A1509" s="24" t="s">
        <v>1804</v>
      </c>
      <c r="B1509" s="20">
        <v>0</v>
      </c>
      <c r="C1509" s="179" t="s">
        <v>4852</v>
      </c>
      <c r="D1509" s="25">
        <v>82678.399999999994</v>
      </c>
      <c r="E1509" s="25">
        <v>73324.7</v>
      </c>
      <c r="F1509" s="21">
        <v>0</v>
      </c>
      <c r="G1509" s="22">
        <f t="shared" si="23"/>
        <v>9353.6999999999971</v>
      </c>
      <c r="H1509" s="21">
        <v>0</v>
      </c>
      <c r="I1509" s="21">
        <v>0</v>
      </c>
    </row>
    <row r="1510" spans="1:9" ht="15" x14ac:dyDescent="0.25">
      <c r="A1510" s="24" t="s">
        <v>1805</v>
      </c>
      <c r="B1510" s="20">
        <v>0</v>
      </c>
      <c r="C1510" s="179" t="s">
        <v>4852</v>
      </c>
      <c r="D1510" s="25">
        <v>62092.799999999996</v>
      </c>
      <c r="E1510" s="25">
        <v>32170.2</v>
      </c>
      <c r="F1510" s="21">
        <v>0</v>
      </c>
      <c r="G1510" s="22">
        <f t="shared" si="23"/>
        <v>29922.599999999995</v>
      </c>
      <c r="H1510" s="21">
        <v>0</v>
      </c>
      <c r="I1510" s="21">
        <v>0</v>
      </c>
    </row>
    <row r="1511" spans="1:9" ht="15" x14ac:dyDescent="0.25">
      <c r="A1511" s="24" t="s">
        <v>1806</v>
      </c>
      <c r="B1511" s="20">
        <v>0</v>
      </c>
      <c r="C1511" s="179" t="s">
        <v>4852</v>
      </c>
      <c r="D1511" s="25">
        <v>81782.399999999994</v>
      </c>
      <c r="E1511" s="25">
        <v>38406.100000000006</v>
      </c>
      <c r="F1511" s="21">
        <v>0</v>
      </c>
      <c r="G1511" s="22">
        <f t="shared" si="23"/>
        <v>43376.299999999988</v>
      </c>
      <c r="H1511" s="21">
        <v>0</v>
      </c>
      <c r="I1511" s="21">
        <v>0</v>
      </c>
    </row>
    <row r="1512" spans="1:9" ht="15" x14ac:dyDescent="0.25">
      <c r="A1512" s="24" t="s">
        <v>1807</v>
      </c>
      <c r="B1512" s="20">
        <v>0</v>
      </c>
      <c r="C1512" s="179" t="s">
        <v>4852</v>
      </c>
      <c r="D1512" s="25">
        <v>86573.759999999995</v>
      </c>
      <c r="E1512" s="25">
        <v>62763.51</v>
      </c>
      <c r="F1512" s="21">
        <v>0</v>
      </c>
      <c r="G1512" s="22">
        <f t="shared" si="23"/>
        <v>23810.249999999993</v>
      </c>
      <c r="H1512" s="21">
        <v>0</v>
      </c>
      <c r="I1512" s="21">
        <v>0</v>
      </c>
    </row>
    <row r="1513" spans="1:9" ht="15" x14ac:dyDescent="0.25">
      <c r="A1513" s="24" t="s">
        <v>1808</v>
      </c>
      <c r="B1513" s="20">
        <v>0</v>
      </c>
      <c r="C1513" s="179" t="s">
        <v>4852</v>
      </c>
      <c r="D1513" s="25">
        <v>98112.000000000015</v>
      </c>
      <c r="E1513" s="25">
        <v>80267.8</v>
      </c>
      <c r="F1513" s="21">
        <v>0</v>
      </c>
      <c r="G1513" s="22">
        <f t="shared" si="23"/>
        <v>17844.200000000012</v>
      </c>
      <c r="H1513" s="21">
        <v>0</v>
      </c>
      <c r="I1513" s="21">
        <v>0</v>
      </c>
    </row>
    <row r="1514" spans="1:9" ht="15" x14ac:dyDescent="0.25">
      <c r="A1514" s="24" t="s">
        <v>1809</v>
      </c>
      <c r="B1514" s="20">
        <v>0</v>
      </c>
      <c r="C1514" s="179" t="s">
        <v>4852</v>
      </c>
      <c r="D1514" s="25">
        <v>58956.800000000003</v>
      </c>
      <c r="E1514" s="25">
        <v>470.5</v>
      </c>
      <c r="F1514" s="21">
        <v>0</v>
      </c>
      <c r="G1514" s="22">
        <f t="shared" si="23"/>
        <v>58486.3</v>
      </c>
      <c r="H1514" s="21">
        <v>0</v>
      </c>
      <c r="I1514" s="21">
        <v>0</v>
      </c>
    </row>
    <row r="1515" spans="1:9" ht="15" x14ac:dyDescent="0.25">
      <c r="A1515" s="24" t="s">
        <v>1810</v>
      </c>
      <c r="B1515" s="20">
        <v>0</v>
      </c>
      <c r="C1515" s="179" t="s">
        <v>4852</v>
      </c>
      <c r="D1515" s="25">
        <v>14000</v>
      </c>
      <c r="E1515" s="25">
        <v>0</v>
      </c>
      <c r="F1515" s="21">
        <v>0</v>
      </c>
      <c r="G1515" s="22">
        <f t="shared" si="23"/>
        <v>14000</v>
      </c>
      <c r="H1515" s="21">
        <v>0</v>
      </c>
      <c r="I1515" s="21">
        <v>0</v>
      </c>
    </row>
    <row r="1516" spans="1:9" ht="15" x14ac:dyDescent="0.25">
      <c r="A1516" s="24" t="s">
        <v>1811</v>
      </c>
      <c r="B1516" s="20">
        <v>0</v>
      </c>
      <c r="C1516" s="179" t="s">
        <v>4852</v>
      </c>
      <c r="D1516" s="25">
        <v>826501.8000000004</v>
      </c>
      <c r="E1516" s="25">
        <v>712902.10000000021</v>
      </c>
      <c r="F1516" s="21">
        <v>0</v>
      </c>
      <c r="G1516" s="22">
        <f t="shared" si="23"/>
        <v>113599.70000000019</v>
      </c>
      <c r="H1516" s="21">
        <v>0</v>
      </c>
      <c r="I1516" s="21">
        <v>0</v>
      </c>
    </row>
    <row r="1517" spans="1:9" ht="15" x14ac:dyDescent="0.25">
      <c r="A1517" s="24" t="s">
        <v>1812</v>
      </c>
      <c r="B1517" s="20">
        <v>0</v>
      </c>
      <c r="C1517" s="179" t="s">
        <v>4852</v>
      </c>
      <c r="D1517" s="25">
        <v>83059.200000000012</v>
      </c>
      <c r="E1517" s="25">
        <v>65985.200000000012</v>
      </c>
      <c r="F1517" s="21">
        <v>0</v>
      </c>
      <c r="G1517" s="22">
        <f t="shared" si="23"/>
        <v>17074</v>
      </c>
      <c r="H1517" s="21">
        <v>0</v>
      </c>
      <c r="I1517" s="21">
        <v>0</v>
      </c>
    </row>
    <row r="1518" spans="1:9" ht="15" x14ac:dyDescent="0.25">
      <c r="A1518" s="24" t="s">
        <v>1813</v>
      </c>
      <c r="B1518" s="20">
        <v>0</v>
      </c>
      <c r="C1518" s="179" t="s">
        <v>4852</v>
      </c>
      <c r="D1518" s="25">
        <v>91347.200000000012</v>
      </c>
      <c r="E1518" s="25">
        <v>29580</v>
      </c>
      <c r="F1518" s="21">
        <v>0</v>
      </c>
      <c r="G1518" s="22">
        <f t="shared" si="23"/>
        <v>61767.200000000012</v>
      </c>
      <c r="H1518" s="21">
        <v>0</v>
      </c>
      <c r="I1518" s="21">
        <v>0</v>
      </c>
    </row>
    <row r="1519" spans="1:9" ht="15" x14ac:dyDescent="0.25">
      <c r="A1519" s="24" t="s">
        <v>1814</v>
      </c>
      <c r="B1519" s="20">
        <v>0</v>
      </c>
      <c r="C1519" s="179" t="s">
        <v>4852</v>
      </c>
      <c r="D1519" s="25">
        <v>60256</v>
      </c>
      <c r="E1519" s="25">
        <v>37468.100000000006</v>
      </c>
      <c r="F1519" s="21">
        <v>0</v>
      </c>
      <c r="G1519" s="22">
        <f t="shared" si="23"/>
        <v>22787.899999999994</v>
      </c>
      <c r="H1519" s="21">
        <v>0</v>
      </c>
      <c r="I1519" s="21">
        <v>0</v>
      </c>
    </row>
    <row r="1520" spans="1:9" ht="15" x14ac:dyDescent="0.25">
      <c r="A1520" s="24" t="s">
        <v>1815</v>
      </c>
      <c r="B1520" s="20">
        <v>0</v>
      </c>
      <c r="C1520" s="179" t="s">
        <v>4852</v>
      </c>
      <c r="D1520" s="25">
        <v>460790.40000000014</v>
      </c>
      <c r="E1520" s="25">
        <v>352070.2</v>
      </c>
      <c r="F1520" s="21">
        <v>0</v>
      </c>
      <c r="G1520" s="22">
        <f t="shared" si="23"/>
        <v>108720.20000000013</v>
      </c>
      <c r="H1520" s="21">
        <v>0</v>
      </c>
      <c r="I1520" s="21">
        <v>0</v>
      </c>
    </row>
    <row r="1521" spans="1:9" ht="15" x14ac:dyDescent="0.25">
      <c r="A1521" s="24" t="s">
        <v>1816</v>
      </c>
      <c r="B1521" s="20">
        <v>0</v>
      </c>
      <c r="C1521" s="179" t="s">
        <v>4852</v>
      </c>
      <c r="D1521" s="25">
        <v>297486.09999999998</v>
      </c>
      <c r="E1521" s="25">
        <v>133073.5</v>
      </c>
      <c r="F1521" s="21">
        <v>0</v>
      </c>
      <c r="G1521" s="22">
        <f t="shared" si="23"/>
        <v>164412.59999999998</v>
      </c>
      <c r="H1521" s="21">
        <v>0</v>
      </c>
      <c r="I1521" s="21">
        <v>0</v>
      </c>
    </row>
    <row r="1522" spans="1:9" ht="15" x14ac:dyDescent="0.25">
      <c r="A1522" s="24" t="s">
        <v>1817</v>
      </c>
      <c r="B1522" s="20">
        <v>0</v>
      </c>
      <c r="C1522" s="179" t="s">
        <v>4852</v>
      </c>
      <c r="D1522" s="25">
        <v>931031.28000000014</v>
      </c>
      <c r="E1522" s="25">
        <v>692504.67999999993</v>
      </c>
      <c r="F1522" s="21">
        <v>0</v>
      </c>
      <c r="G1522" s="22">
        <f t="shared" si="23"/>
        <v>238526.60000000021</v>
      </c>
      <c r="H1522" s="21">
        <v>0</v>
      </c>
      <c r="I1522" s="21">
        <v>0</v>
      </c>
    </row>
    <row r="1523" spans="1:9" ht="15" x14ac:dyDescent="0.25">
      <c r="A1523" s="24" t="s">
        <v>1818</v>
      </c>
      <c r="B1523" s="20">
        <v>0</v>
      </c>
      <c r="C1523" s="179" t="s">
        <v>4852</v>
      </c>
      <c r="D1523" s="25">
        <v>416154.45</v>
      </c>
      <c r="E1523" s="25">
        <v>227336.15000000002</v>
      </c>
      <c r="F1523" s="21">
        <v>0</v>
      </c>
      <c r="G1523" s="22">
        <f t="shared" si="23"/>
        <v>188818.3</v>
      </c>
      <c r="H1523" s="21">
        <v>0</v>
      </c>
      <c r="I1523" s="21">
        <v>0</v>
      </c>
    </row>
    <row r="1524" spans="1:9" ht="15" x14ac:dyDescent="0.25">
      <c r="A1524" s="24" t="s">
        <v>1819</v>
      </c>
      <c r="B1524" s="20">
        <v>0</v>
      </c>
      <c r="C1524" s="179" t="s">
        <v>4852</v>
      </c>
      <c r="D1524" s="25">
        <v>482160.48999999993</v>
      </c>
      <c r="E1524" s="25">
        <v>366209.41999999993</v>
      </c>
      <c r="F1524" s="21">
        <v>0</v>
      </c>
      <c r="G1524" s="22">
        <f t="shared" si="23"/>
        <v>115951.07</v>
      </c>
      <c r="H1524" s="21">
        <v>0</v>
      </c>
      <c r="I1524" s="21">
        <v>0</v>
      </c>
    </row>
    <row r="1525" spans="1:9" ht="15" x14ac:dyDescent="0.25">
      <c r="A1525" s="24" t="s">
        <v>1820</v>
      </c>
      <c r="B1525" s="20">
        <v>0</v>
      </c>
      <c r="C1525" s="179" t="s">
        <v>4852</v>
      </c>
      <c r="D1525" s="25">
        <v>917430.67</v>
      </c>
      <c r="E1525" s="25">
        <v>681699.95000000019</v>
      </c>
      <c r="F1525" s="21">
        <v>0</v>
      </c>
      <c r="G1525" s="22">
        <f t="shared" si="23"/>
        <v>235730.71999999986</v>
      </c>
      <c r="H1525" s="21">
        <v>0</v>
      </c>
      <c r="I1525" s="21">
        <v>0</v>
      </c>
    </row>
    <row r="1526" spans="1:9" ht="15" x14ac:dyDescent="0.25">
      <c r="A1526" s="24" t="s">
        <v>1821</v>
      </c>
      <c r="B1526" s="20">
        <v>0</v>
      </c>
      <c r="C1526" s="179" t="s">
        <v>4852</v>
      </c>
      <c r="D1526" s="25">
        <v>62832</v>
      </c>
      <c r="E1526" s="25">
        <v>0</v>
      </c>
      <c r="F1526" s="21">
        <v>0</v>
      </c>
      <c r="G1526" s="22">
        <f t="shared" si="23"/>
        <v>62832</v>
      </c>
      <c r="H1526" s="21">
        <v>0</v>
      </c>
      <c r="I1526" s="21">
        <v>0</v>
      </c>
    </row>
    <row r="1527" spans="1:9" ht="15" x14ac:dyDescent="0.25">
      <c r="A1527" s="24" t="s">
        <v>1822</v>
      </c>
      <c r="B1527" s="20">
        <v>0</v>
      </c>
      <c r="C1527" s="179" t="s">
        <v>4852</v>
      </c>
      <c r="D1527" s="25">
        <v>1216622.4000000001</v>
      </c>
      <c r="E1527" s="25">
        <v>976956.32</v>
      </c>
      <c r="F1527" s="21">
        <v>0</v>
      </c>
      <c r="G1527" s="22">
        <f t="shared" si="23"/>
        <v>239666.08000000019</v>
      </c>
      <c r="H1527" s="21">
        <v>0</v>
      </c>
      <c r="I1527" s="21">
        <v>0</v>
      </c>
    </row>
    <row r="1528" spans="1:9" ht="15" x14ac:dyDescent="0.25">
      <c r="A1528" s="24" t="s">
        <v>1823</v>
      </c>
      <c r="B1528" s="20">
        <v>0</v>
      </c>
      <c r="C1528" s="179" t="s">
        <v>4852</v>
      </c>
      <c r="D1528" s="25">
        <v>721212.8</v>
      </c>
      <c r="E1528" s="25">
        <v>582946.49999999988</v>
      </c>
      <c r="F1528" s="21">
        <v>0</v>
      </c>
      <c r="G1528" s="22">
        <f t="shared" si="23"/>
        <v>138266.30000000016</v>
      </c>
      <c r="H1528" s="21">
        <v>0</v>
      </c>
      <c r="I1528" s="21">
        <v>0</v>
      </c>
    </row>
    <row r="1529" spans="1:9" ht="15" x14ac:dyDescent="0.25">
      <c r="A1529" s="24" t="s">
        <v>1824</v>
      </c>
      <c r="B1529" s="20">
        <v>0</v>
      </c>
      <c r="C1529" s="179" t="s">
        <v>4852</v>
      </c>
      <c r="D1529" s="25">
        <v>31427.199999999997</v>
      </c>
      <c r="E1529" s="25">
        <v>9966.7999999999993</v>
      </c>
      <c r="F1529" s="21">
        <v>0</v>
      </c>
      <c r="G1529" s="22">
        <f t="shared" si="23"/>
        <v>21460.399999999998</v>
      </c>
      <c r="H1529" s="21">
        <v>0</v>
      </c>
      <c r="I1529" s="21">
        <v>0</v>
      </c>
    </row>
    <row r="1530" spans="1:9" ht="15" x14ac:dyDescent="0.25">
      <c r="A1530" s="24" t="s">
        <v>1825</v>
      </c>
      <c r="B1530" s="20">
        <v>0</v>
      </c>
      <c r="C1530" s="179" t="s">
        <v>4852</v>
      </c>
      <c r="D1530" s="25">
        <v>1877982.4000000001</v>
      </c>
      <c r="E1530" s="25">
        <v>1564562.7200000002</v>
      </c>
      <c r="F1530" s="21">
        <v>0</v>
      </c>
      <c r="G1530" s="22">
        <f t="shared" si="23"/>
        <v>313419.67999999993</v>
      </c>
      <c r="H1530" s="21">
        <v>0</v>
      </c>
      <c r="I1530" s="21">
        <v>0</v>
      </c>
    </row>
    <row r="1531" spans="1:9" ht="15" x14ac:dyDescent="0.25">
      <c r="A1531" s="24" t="s">
        <v>1826</v>
      </c>
      <c r="B1531" s="20">
        <v>0</v>
      </c>
      <c r="C1531" s="179" t="s">
        <v>4852</v>
      </c>
      <c r="D1531" s="25">
        <v>556648.69999999995</v>
      </c>
      <c r="E1531" s="25">
        <v>416114.3</v>
      </c>
      <c r="F1531" s="21">
        <v>0</v>
      </c>
      <c r="G1531" s="22">
        <f t="shared" si="23"/>
        <v>140534.39999999997</v>
      </c>
      <c r="H1531" s="21">
        <v>0</v>
      </c>
      <c r="I1531" s="21">
        <v>0</v>
      </c>
    </row>
    <row r="1532" spans="1:9" ht="15" x14ac:dyDescent="0.25">
      <c r="A1532" s="24" t="s">
        <v>1827</v>
      </c>
      <c r="B1532" s="20">
        <v>0</v>
      </c>
      <c r="C1532" s="179" t="s">
        <v>4852</v>
      </c>
      <c r="D1532" s="25">
        <v>422665.60000000009</v>
      </c>
      <c r="E1532" s="25">
        <v>334453.60000000003</v>
      </c>
      <c r="F1532" s="21">
        <v>0</v>
      </c>
      <c r="G1532" s="22">
        <f t="shared" si="23"/>
        <v>88212.000000000058</v>
      </c>
      <c r="H1532" s="21">
        <v>0</v>
      </c>
      <c r="I1532" s="21">
        <v>0</v>
      </c>
    </row>
    <row r="1533" spans="1:9" ht="15" x14ac:dyDescent="0.25">
      <c r="A1533" s="24" t="s">
        <v>1828</v>
      </c>
      <c r="B1533" s="20">
        <v>0</v>
      </c>
      <c r="C1533" s="179" t="s">
        <v>4852</v>
      </c>
      <c r="D1533" s="25">
        <v>386153.6</v>
      </c>
      <c r="E1533" s="25">
        <v>296267.23</v>
      </c>
      <c r="F1533" s="21">
        <v>0</v>
      </c>
      <c r="G1533" s="22">
        <f t="shared" si="23"/>
        <v>89886.37</v>
      </c>
      <c r="H1533" s="21">
        <v>0</v>
      </c>
      <c r="I1533" s="21">
        <v>0</v>
      </c>
    </row>
    <row r="1534" spans="1:9" ht="15" x14ac:dyDescent="0.25">
      <c r="A1534" s="24" t="s">
        <v>1829</v>
      </c>
      <c r="B1534" s="20">
        <v>0</v>
      </c>
      <c r="C1534" s="179" t="s">
        <v>4852</v>
      </c>
      <c r="D1534" s="25">
        <v>797493.12000000023</v>
      </c>
      <c r="E1534" s="25">
        <v>705660.82</v>
      </c>
      <c r="F1534" s="21">
        <v>0</v>
      </c>
      <c r="G1534" s="22">
        <f t="shared" si="23"/>
        <v>91832.300000000279</v>
      </c>
      <c r="H1534" s="21">
        <v>0</v>
      </c>
      <c r="I1534" s="21">
        <v>0</v>
      </c>
    </row>
    <row r="1535" spans="1:9" ht="15" x14ac:dyDescent="0.25">
      <c r="A1535" s="24" t="s">
        <v>1830</v>
      </c>
      <c r="B1535" s="20">
        <v>0</v>
      </c>
      <c r="C1535" s="180" t="s">
        <v>4852</v>
      </c>
      <c r="D1535" s="25">
        <v>460414.1</v>
      </c>
      <c r="E1535" s="25">
        <v>264749.58999999997</v>
      </c>
      <c r="F1535" s="21">
        <v>0</v>
      </c>
      <c r="G1535" s="22">
        <f t="shared" si="23"/>
        <v>195664.51</v>
      </c>
      <c r="H1535" s="21">
        <v>0</v>
      </c>
      <c r="I1535" s="21">
        <v>0</v>
      </c>
    </row>
    <row r="1536" spans="1:9" ht="15" x14ac:dyDescent="0.25">
      <c r="A1536" s="24" t="s">
        <v>1831</v>
      </c>
      <c r="B1536" s="20">
        <v>0</v>
      </c>
      <c r="C1536" s="180" t="s">
        <v>4852</v>
      </c>
      <c r="D1536" s="25">
        <v>461482.79999999981</v>
      </c>
      <c r="E1536" s="25">
        <v>403230.91999999987</v>
      </c>
      <c r="F1536" s="21">
        <v>0</v>
      </c>
      <c r="G1536" s="22">
        <f t="shared" si="23"/>
        <v>58251.879999999946</v>
      </c>
      <c r="H1536" s="21">
        <v>0</v>
      </c>
      <c r="I1536" s="21">
        <v>0</v>
      </c>
    </row>
    <row r="1537" spans="1:9" ht="15" x14ac:dyDescent="0.25">
      <c r="A1537" s="24" t="s">
        <v>1832</v>
      </c>
      <c r="B1537" s="20">
        <v>0</v>
      </c>
      <c r="C1537" s="180" t="s">
        <v>4852</v>
      </c>
      <c r="D1537" s="25">
        <v>788054.40000000014</v>
      </c>
      <c r="E1537" s="25">
        <v>594396.64999999979</v>
      </c>
      <c r="F1537" s="21">
        <v>0</v>
      </c>
      <c r="G1537" s="22">
        <f t="shared" si="23"/>
        <v>193657.75000000035</v>
      </c>
      <c r="H1537" s="21">
        <v>0</v>
      </c>
      <c r="I1537" s="21">
        <v>0</v>
      </c>
    </row>
    <row r="1538" spans="1:9" ht="15" x14ac:dyDescent="0.25">
      <c r="A1538" s="24" t="s">
        <v>1833</v>
      </c>
      <c r="B1538" s="20">
        <v>0</v>
      </c>
      <c r="C1538" s="180" t="s">
        <v>4852</v>
      </c>
      <c r="D1538" s="25">
        <v>785030.39999999967</v>
      </c>
      <c r="E1538" s="25">
        <v>614644.70999999985</v>
      </c>
      <c r="F1538" s="21">
        <v>0</v>
      </c>
      <c r="G1538" s="22">
        <f t="shared" si="23"/>
        <v>170385.68999999983</v>
      </c>
      <c r="H1538" s="21">
        <v>0</v>
      </c>
      <c r="I1538" s="21">
        <v>0</v>
      </c>
    </row>
    <row r="1539" spans="1:9" ht="15" x14ac:dyDescent="0.25">
      <c r="A1539" s="24" t="s">
        <v>1834</v>
      </c>
      <c r="B1539" s="20">
        <v>0</v>
      </c>
      <c r="C1539" s="180" t="s">
        <v>4852</v>
      </c>
      <c r="D1539" s="25">
        <v>796880.00000000023</v>
      </c>
      <c r="E1539" s="25">
        <v>622534.10000000009</v>
      </c>
      <c r="F1539" s="21">
        <v>0</v>
      </c>
      <c r="G1539" s="22">
        <f t="shared" ref="G1539:G1600" si="24">D1539-E1539</f>
        <v>174345.90000000014</v>
      </c>
      <c r="H1539" s="21">
        <v>0</v>
      </c>
      <c r="I1539" s="21">
        <v>0</v>
      </c>
    </row>
    <row r="1540" spans="1:9" ht="15" x14ac:dyDescent="0.25">
      <c r="A1540" s="24" t="s">
        <v>1835</v>
      </c>
      <c r="B1540" s="20">
        <v>0</v>
      </c>
      <c r="C1540" s="180" t="s">
        <v>4852</v>
      </c>
      <c r="D1540" s="25">
        <v>780572.79999999993</v>
      </c>
      <c r="E1540" s="25">
        <v>590811.2699999999</v>
      </c>
      <c r="F1540" s="21">
        <v>0</v>
      </c>
      <c r="G1540" s="22">
        <f t="shared" si="24"/>
        <v>189761.53000000003</v>
      </c>
      <c r="H1540" s="21">
        <v>0</v>
      </c>
      <c r="I1540" s="21">
        <v>0</v>
      </c>
    </row>
    <row r="1541" spans="1:9" ht="15" x14ac:dyDescent="0.25">
      <c r="A1541" s="24" t="s">
        <v>1836</v>
      </c>
      <c r="B1541" s="20">
        <v>0</v>
      </c>
      <c r="C1541" s="180" t="s">
        <v>4852</v>
      </c>
      <c r="D1541" s="25">
        <v>799576.39999999991</v>
      </c>
      <c r="E1541" s="25">
        <v>528046.6</v>
      </c>
      <c r="F1541" s="21">
        <v>0</v>
      </c>
      <c r="G1541" s="22">
        <f t="shared" si="24"/>
        <v>271529.79999999993</v>
      </c>
      <c r="H1541" s="21">
        <v>0</v>
      </c>
      <c r="I1541" s="21">
        <v>0</v>
      </c>
    </row>
    <row r="1542" spans="1:9" ht="15" x14ac:dyDescent="0.25">
      <c r="A1542" s="24" t="s">
        <v>1837</v>
      </c>
      <c r="B1542" s="20">
        <v>0</v>
      </c>
      <c r="C1542" s="180" t="s">
        <v>4852</v>
      </c>
      <c r="D1542" s="25">
        <v>693135.49999999977</v>
      </c>
      <c r="E1542" s="25">
        <v>480535.39999999997</v>
      </c>
      <c r="F1542" s="21">
        <v>0</v>
      </c>
      <c r="G1542" s="22">
        <f t="shared" si="24"/>
        <v>212600.0999999998</v>
      </c>
      <c r="H1542" s="21">
        <v>0</v>
      </c>
      <c r="I1542" s="21">
        <v>0</v>
      </c>
    </row>
    <row r="1543" spans="1:9" ht="15" x14ac:dyDescent="0.25">
      <c r="A1543" s="24" t="s">
        <v>1838</v>
      </c>
      <c r="B1543" s="20">
        <v>0</v>
      </c>
      <c r="C1543" s="180" t="s">
        <v>4852</v>
      </c>
      <c r="D1543" s="25">
        <v>741372.79999999981</v>
      </c>
      <c r="E1543" s="25">
        <v>621135.39999999991</v>
      </c>
      <c r="F1543" s="21">
        <v>0</v>
      </c>
      <c r="G1543" s="22">
        <f t="shared" si="24"/>
        <v>120237.39999999991</v>
      </c>
      <c r="H1543" s="21">
        <v>0</v>
      </c>
      <c r="I1543" s="21">
        <v>0</v>
      </c>
    </row>
    <row r="1544" spans="1:9" ht="15" x14ac:dyDescent="0.25">
      <c r="A1544" s="24" t="s">
        <v>1839</v>
      </c>
      <c r="B1544" s="20">
        <v>0</v>
      </c>
      <c r="C1544" s="180" t="s">
        <v>4852</v>
      </c>
      <c r="D1544" s="25">
        <v>31158.400000000001</v>
      </c>
      <c r="E1544" s="25">
        <v>707.5</v>
      </c>
      <c r="F1544" s="21">
        <v>0</v>
      </c>
      <c r="G1544" s="22">
        <f t="shared" si="24"/>
        <v>30450.9</v>
      </c>
      <c r="H1544" s="21">
        <v>0</v>
      </c>
      <c r="I1544" s="21">
        <v>0</v>
      </c>
    </row>
    <row r="1545" spans="1:9" ht="15" x14ac:dyDescent="0.25">
      <c r="A1545" s="24" t="s">
        <v>1840</v>
      </c>
      <c r="B1545" s="20">
        <v>0</v>
      </c>
      <c r="C1545" s="180" t="s">
        <v>4852</v>
      </c>
      <c r="D1545" s="25">
        <v>424975.39999999997</v>
      </c>
      <c r="E1545" s="25">
        <v>365813.35999999987</v>
      </c>
      <c r="F1545" s="21">
        <v>0</v>
      </c>
      <c r="G1545" s="22">
        <f t="shared" si="24"/>
        <v>59162.040000000095</v>
      </c>
      <c r="H1545" s="21">
        <v>0</v>
      </c>
      <c r="I1545" s="21">
        <v>0</v>
      </c>
    </row>
    <row r="1546" spans="1:9" ht="15" x14ac:dyDescent="0.25">
      <c r="A1546" s="24" t="s">
        <v>1841</v>
      </c>
      <c r="B1546" s="20">
        <v>0</v>
      </c>
      <c r="C1546" s="180" t="s">
        <v>4852</v>
      </c>
      <c r="D1546" s="25">
        <v>354763.56000000006</v>
      </c>
      <c r="E1546" s="25">
        <v>285609.01</v>
      </c>
      <c r="F1546" s="21">
        <v>0</v>
      </c>
      <c r="G1546" s="22">
        <f t="shared" si="24"/>
        <v>69154.550000000047</v>
      </c>
      <c r="H1546" s="21">
        <v>0</v>
      </c>
      <c r="I1546" s="21">
        <v>0</v>
      </c>
    </row>
    <row r="1547" spans="1:9" ht="15" x14ac:dyDescent="0.25">
      <c r="A1547" s="24" t="s">
        <v>1842</v>
      </c>
      <c r="B1547" s="20">
        <v>0</v>
      </c>
      <c r="C1547" s="180" t="s">
        <v>4852</v>
      </c>
      <c r="D1547" s="25">
        <v>844860.8</v>
      </c>
      <c r="E1547" s="25">
        <v>670988.02</v>
      </c>
      <c r="F1547" s="21">
        <v>0</v>
      </c>
      <c r="G1547" s="22">
        <f t="shared" si="24"/>
        <v>173872.78000000003</v>
      </c>
      <c r="H1547" s="21">
        <v>0</v>
      </c>
      <c r="I1547" s="21">
        <v>0</v>
      </c>
    </row>
    <row r="1548" spans="1:9" ht="15" x14ac:dyDescent="0.25">
      <c r="A1548" s="24" t="s">
        <v>1843</v>
      </c>
      <c r="B1548" s="20">
        <v>0</v>
      </c>
      <c r="C1548" s="180" t="s">
        <v>4852</v>
      </c>
      <c r="D1548" s="25">
        <v>400089.30000000005</v>
      </c>
      <c r="E1548" s="25">
        <v>321905.09999999998</v>
      </c>
      <c r="F1548" s="21">
        <v>0</v>
      </c>
      <c r="G1548" s="22">
        <f t="shared" si="24"/>
        <v>78184.20000000007</v>
      </c>
      <c r="H1548" s="21">
        <v>0</v>
      </c>
      <c r="I1548" s="21">
        <v>0</v>
      </c>
    </row>
    <row r="1549" spans="1:9" ht="15" x14ac:dyDescent="0.25">
      <c r="A1549" s="24" t="s">
        <v>1844</v>
      </c>
      <c r="B1549" s="20">
        <v>0</v>
      </c>
      <c r="C1549" s="180" t="s">
        <v>4852</v>
      </c>
      <c r="D1549" s="25">
        <v>182308.30999999997</v>
      </c>
      <c r="E1549" s="25">
        <v>43644.71</v>
      </c>
      <c r="F1549" s="21">
        <v>0</v>
      </c>
      <c r="G1549" s="22">
        <f t="shared" si="24"/>
        <v>138663.59999999998</v>
      </c>
      <c r="H1549" s="21">
        <v>0</v>
      </c>
      <c r="I1549" s="21">
        <v>0</v>
      </c>
    </row>
    <row r="1550" spans="1:9" ht="15" x14ac:dyDescent="0.25">
      <c r="A1550" s="24" t="s">
        <v>1845</v>
      </c>
      <c r="B1550" s="20">
        <v>0</v>
      </c>
      <c r="C1550" s="180" t="s">
        <v>4852</v>
      </c>
      <c r="D1550" s="25">
        <v>5801.6</v>
      </c>
      <c r="E1550" s="25">
        <v>129.5</v>
      </c>
      <c r="F1550" s="21">
        <v>0</v>
      </c>
      <c r="G1550" s="22">
        <f t="shared" si="24"/>
        <v>5672.1</v>
      </c>
      <c r="H1550" s="21">
        <v>0</v>
      </c>
      <c r="I1550" s="21">
        <v>0</v>
      </c>
    </row>
    <row r="1551" spans="1:9" ht="15" x14ac:dyDescent="0.25">
      <c r="A1551" s="24" t="s">
        <v>1846</v>
      </c>
      <c r="B1551" s="20">
        <v>0</v>
      </c>
      <c r="C1551" s="180" t="s">
        <v>4852</v>
      </c>
      <c r="D1551" s="25">
        <v>224604.79999999996</v>
      </c>
      <c r="E1551" s="25">
        <v>48703.4</v>
      </c>
      <c r="F1551" s="21">
        <v>0</v>
      </c>
      <c r="G1551" s="22">
        <f t="shared" si="24"/>
        <v>175901.39999999997</v>
      </c>
      <c r="H1551" s="21">
        <v>0</v>
      </c>
      <c r="I1551" s="21">
        <v>0</v>
      </c>
    </row>
    <row r="1552" spans="1:9" ht="15" x14ac:dyDescent="0.25">
      <c r="A1552" s="24" t="s">
        <v>1847</v>
      </c>
      <c r="B1552" s="20">
        <v>0</v>
      </c>
      <c r="C1552" s="180" t="s">
        <v>4852</v>
      </c>
      <c r="D1552" s="25">
        <v>160138.69999999998</v>
      </c>
      <c r="E1552" s="25">
        <v>22506.399999999998</v>
      </c>
      <c r="F1552" s="21">
        <v>0</v>
      </c>
      <c r="G1552" s="22">
        <f t="shared" si="24"/>
        <v>137632.29999999999</v>
      </c>
      <c r="H1552" s="21">
        <v>0</v>
      </c>
      <c r="I1552" s="21">
        <v>0</v>
      </c>
    </row>
    <row r="1553" spans="1:9" ht="15" x14ac:dyDescent="0.25">
      <c r="A1553" s="24" t="s">
        <v>1848</v>
      </c>
      <c r="B1553" s="20">
        <v>0</v>
      </c>
      <c r="C1553" s="180" t="s">
        <v>4852</v>
      </c>
      <c r="D1553" s="25">
        <v>11715.2</v>
      </c>
      <c r="E1553" s="25">
        <v>418.4</v>
      </c>
      <c r="F1553" s="21">
        <v>0</v>
      </c>
      <c r="G1553" s="22">
        <f t="shared" si="24"/>
        <v>11296.800000000001</v>
      </c>
      <c r="H1553" s="21">
        <v>0</v>
      </c>
      <c r="I1553" s="21">
        <v>0</v>
      </c>
    </row>
    <row r="1554" spans="1:9" ht="15" x14ac:dyDescent="0.25">
      <c r="A1554" s="24" t="s">
        <v>1849</v>
      </c>
      <c r="B1554" s="20">
        <v>0</v>
      </c>
      <c r="C1554" s="180" t="s">
        <v>4852</v>
      </c>
      <c r="D1554" s="25">
        <v>91548.800000000003</v>
      </c>
      <c r="E1554" s="25">
        <v>1262.77</v>
      </c>
      <c r="F1554" s="21">
        <v>0</v>
      </c>
      <c r="G1554" s="22">
        <f t="shared" si="24"/>
        <v>90286.03</v>
      </c>
      <c r="H1554" s="21">
        <v>0</v>
      </c>
      <c r="I1554" s="21">
        <v>0</v>
      </c>
    </row>
    <row r="1555" spans="1:9" ht="15" x14ac:dyDescent="0.25">
      <c r="A1555" s="24" t="s">
        <v>1850</v>
      </c>
      <c r="B1555" s="20">
        <v>0</v>
      </c>
      <c r="C1555" s="180" t="s">
        <v>4852</v>
      </c>
      <c r="D1555" s="25">
        <v>82812.799999999988</v>
      </c>
      <c r="E1555" s="25">
        <v>41336.400000000001</v>
      </c>
      <c r="F1555" s="21">
        <v>0</v>
      </c>
      <c r="G1555" s="22">
        <f t="shared" si="24"/>
        <v>41476.399999999987</v>
      </c>
      <c r="H1555" s="21">
        <v>0</v>
      </c>
      <c r="I1555" s="21">
        <v>0</v>
      </c>
    </row>
    <row r="1556" spans="1:9" ht="15" x14ac:dyDescent="0.25">
      <c r="A1556" s="24" t="s">
        <v>1851</v>
      </c>
      <c r="B1556" s="20">
        <v>0</v>
      </c>
      <c r="C1556" s="180" t="s">
        <v>4852</v>
      </c>
      <c r="D1556" s="25">
        <v>43369.599999999999</v>
      </c>
      <c r="E1556" s="25">
        <v>0</v>
      </c>
      <c r="F1556" s="21">
        <v>0</v>
      </c>
      <c r="G1556" s="22">
        <f t="shared" si="24"/>
        <v>43369.599999999999</v>
      </c>
      <c r="H1556" s="21">
        <v>0</v>
      </c>
      <c r="I1556" s="21">
        <v>0</v>
      </c>
    </row>
    <row r="1557" spans="1:9" ht="15" x14ac:dyDescent="0.25">
      <c r="A1557" s="24" t="s">
        <v>1852</v>
      </c>
      <c r="B1557" s="20">
        <v>0</v>
      </c>
      <c r="C1557" s="180" t="s">
        <v>4852</v>
      </c>
      <c r="D1557" s="25">
        <v>83473.599999999991</v>
      </c>
      <c r="E1557" s="25">
        <v>22867.35</v>
      </c>
      <c r="F1557" s="21">
        <v>0</v>
      </c>
      <c r="G1557" s="22">
        <f t="shared" si="24"/>
        <v>60606.249999999993</v>
      </c>
      <c r="H1557" s="21">
        <v>0</v>
      </c>
      <c r="I1557" s="21">
        <v>0</v>
      </c>
    </row>
    <row r="1558" spans="1:9" ht="15" x14ac:dyDescent="0.25">
      <c r="A1558" s="24" t="s">
        <v>1853</v>
      </c>
      <c r="B1558" s="20">
        <v>0</v>
      </c>
      <c r="C1558" s="180" t="s">
        <v>4852</v>
      </c>
      <c r="D1558" s="25">
        <v>58643.199999999997</v>
      </c>
      <c r="E1558" s="25">
        <v>12851.999999999998</v>
      </c>
      <c r="F1558" s="21">
        <v>0</v>
      </c>
      <c r="G1558" s="22">
        <f t="shared" si="24"/>
        <v>45791.199999999997</v>
      </c>
      <c r="H1558" s="21">
        <v>0</v>
      </c>
      <c r="I1558" s="21">
        <v>0</v>
      </c>
    </row>
    <row r="1559" spans="1:9" ht="15" x14ac:dyDescent="0.25">
      <c r="A1559" s="24" t="s">
        <v>1854</v>
      </c>
      <c r="B1559" s="20">
        <v>0</v>
      </c>
      <c r="C1559" s="180" t="s">
        <v>4852</v>
      </c>
      <c r="D1559" s="25">
        <v>547948.79999999993</v>
      </c>
      <c r="E1559" s="25">
        <v>466325</v>
      </c>
      <c r="F1559" s="21">
        <v>0</v>
      </c>
      <c r="G1559" s="22">
        <f t="shared" si="24"/>
        <v>81623.79999999993</v>
      </c>
      <c r="H1559" s="21">
        <v>0</v>
      </c>
      <c r="I1559" s="21">
        <v>0</v>
      </c>
    </row>
    <row r="1560" spans="1:9" ht="15" x14ac:dyDescent="0.25">
      <c r="A1560" s="24" t="s">
        <v>1855</v>
      </c>
      <c r="B1560" s="20">
        <v>0</v>
      </c>
      <c r="C1560" s="180" t="s">
        <v>4852</v>
      </c>
      <c r="D1560" s="25">
        <v>684320.11</v>
      </c>
      <c r="E1560" s="25">
        <v>566257.75000000023</v>
      </c>
      <c r="F1560" s="21">
        <v>0</v>
      </c>
      <c r="G1560" s="22">
        <f t="shared" si="24"/>
        <v>118062.35999999975</v>
      </c>
      <c r="H1560" s="21">
        <v>0</v>
      </c>
      <c r="I1560" s="21">
        <v>0</v>
      </c>
    </row>
    <row r="1561" spans="1:9" ht="15" x14ac:dyDescent="0.25">
      <c r="A1561" s="24" t="s">
        <v>1856</v>
      </c>
      <c r="B1561" s="20">
        <v>0</v>
      </c>
      <c r="C1561" s="180" t="s">
        <v>4852</v>
      </c>
      <c r="D1561" s="25">
        <v>63974.399999999994</v>
      </c>
      <c r="E1561" s="25">
        <v>28611.100000000002</v>
      </c>
      <c r="F1561" s="21">
        <v>0</v>
      </c>
      <c r="G1561" s="22">
        <f t="shared" si="24"/>
        <v>35363.299999999988</v>
      </c>
      <c r="H1561" s="21">
        <v>0</v>
      </c>
      <c r="I1561" s="21">
        <v>0</v>
      </c>
    </row>
    <row r="1562" spans="1:9" ht="15" x14ac:dyDescent="0.25">
      <c r="A1562" s="24" t="s">
        <v>1857</v>
      </c>
      <c r="B1562" s="20">
        <v>0</v>
      </c>
      <c r="C1562" s="180" t="s">
        <v>4852</v>
      </c>
      <c r="D1562" s="25">
        <v>194409.59999999998</v>
      </c>
      <c r="E1562" s="25">
        <v>107377.09999999999</v>
      </c>
      <c r="F1562" s="21">
        <v>0</v>
      </c>
      <c r="G1562" s="22">
        <f t="shared" si="24"/>
        <v>87032.499999999985</v>
      </c>
      <c r="H1562" s="21">
        <v>0</v>
      </c>
      <c r="I1562" s="21">
        <v>0</v>
      </c>
    </row>
    <row r="1563" spans="1:9" ht="15" x14ac:dyDescent="0.25">
      <c r="A1563" s="24" t="s">
        <v>1858</v>
      </c>
      <c r="B1563" s="20">
        <v>0</v>
      </c>
      <c r="C1563" s="180" t="s">
        <v>4852</v>
      </c>
      <c r="D1563" s="25">
        <v>3091239.8599999985</v>
      </c>
      <c r="E1563" s="25">
        <v>2056876.2199999997</v>
      </c>
      <c r="F1563" s="21">
        <v>0</v>
      </c>
      <c r="G1563" s="22">
        <f t="shared" si="24"/>
        <v>1034363.6399999987</v>
      </c>
      <c r="H1563" s="21">
        <v>0</v>
      </c>
      <c r="I1563" s="21">
        <v>0</v>
      </c>
    </row>
    <row r="1564" spans="1:9" ht="15" x14ac:dyDescent="0.25">
      <c r="A1564" s="24" t="s">
        <v>1859</v>
      </c>
      <c r="B1564" s="20">
        <v>0</v>
      </c>
      <c r="C1564" s="180" t="s">
        <v>4852</v>
      </c>
      <c r="D1564" s="25">
        <v>1054597.0999999999</v>
      </c>
      <c r="E1564" s="25">
        <v>812154.69999999972</v>
      </c>
      <c r="F1564" s="21">
        <v>0</v>
      </c>
      <c r="G1564" s="22">
        <f t="shared" si="24"/>
        <v>242442.40000000014</v>
      </c>
      <c r="H1564" s="21">
        <v>0</v>
      </c>
      <c r="I1564" s="21">
        <v>0</v>
      </c>
    </row>
    <row r="1565" spans="1:9" ht="15" x14ac:dyDescent="0.25">
      <c r="A1565" s="24" t="s">
        <v>1860</v>
      </c>
      <c r="B1565" s="20">
        <v>0</v>
      </c>
      <c r="C1565" s="180" t="s">
        <v>4852</v>
      </c>
      <c r="D1565" s="25">
        <v>831664.99999999942</v>
      </c>
      <c r="E1565" s="25">
        <v>622203.71999999986</v>
      </c>
      <c r="F1565" s="21">
        <v>0</v>
      </c>
      <c r="G1565" s="22">
        <f t="shared" si="24"/>
        <v>209461.27999999956</v>
      </c>
      <c r="H1565" s="21">
        <v>0</v>
      </c>
      <c r="I1565" s="21">
        <v>0</v>
      </c>
    </row>
    <row r="1566" spans="1:9" ht="15" x14ac:dyDescent="0.25">
      <c r="A1566" s="24" t="s">
        <v>1861</v>
      </c>
      <c r="B1566" s="20">
        <v>0</v>
      </c>
      <c r="C1566" s="180" t="s">
        <v>4852</v>
      </c>
      <c r="D1566" s="25">
        <v>934786.53000000224</v>
      </c>
      <c r="E1566" s="25">
        <v>743876.37000000046</v>
      </c>
      <c r="F1566" s="21">
        <v>0</v>
      </c>
      <c r="G1566" s="22">
        <f t="shared" si="24"/>
        <v>190910.16000000178</v>
      </c>
      <c r="H1566" s="21">
        <v>0</v>
      </c>
      <c r="I1566" s="21">
        <v>0</v>
      </c>
    </row>
    <row r="1567" spans="1:9" ht="15" x14ac:dyDescent="0.25">
      <c r="A1567" s="24" t="s">
        <v>1862</v>
      </c>
      <c r="B1567" s="20">
        <v>0</v>
      </c>
      <c r="C1567" s="180" t="s">
        <v>4852</v>
      </c>
      <c r="D1567" s="25">
        <v>1558598.1700000006</v>
      </c>
      <c r="E1567" s="25">
        <v>1181095.7700000003</v>
      </c>
      <c r="F1567" s="21">
        <v>0</v>
      </c>
      <c r="G1567" s="22">
        <f t="shared" si="24"/>
        <v>377502.40000000037</v>
      </c>
      <c r="H1567" s="21">
        <v>0</v>
      </c>
      <c r="I1567" s="21">
        <v>0</v>
      </c>
    </row>
    <row r="1568" spans="1:9" ht="15" x14ac:dyDescent="0.25">
      <c r="A1568" s="24" t="s">
        <v>1863</v>
      </c>
      <c r="B1568" s="20">
        <v>0</v>
      </c>
      <c r="C1568" s="180" t="s">
        <v>4852</v>
      </c>
      <c r="D1568" s="25">
        <v>883138.6799999997</v>
      </c>
      <c r="E1568" s="25">
        <v>701703.87999999977</v>
      </c>
      <c r="F1568" s="21">
        <v>0</v>
      </c>
      <c r="G1568" s="22">
        <f t="shared" si="24"/>
        <v>181434.79999999993</v>
      </c>
      <c r="H1568" s="21">
        <v>0</v>
      </c>
      <c r="I1568" s="21">
        <v>0</v>
      </c>
    </row>
    <row r="1569" spans="1:9" ht="15" x14ac:dyDescent="0.25">
      <c r="A1569" s="24" t="s">
        <v>1864</v>
      </c>
      <c r="B1569" s="20">
        <v>0</v>
      </c>
      <c r="C1569" s="180" t="s">
        <v>4852</v>
      </c>
      <c r="D1569" s="25">
        <v>143561.60000000001</v>
      </c>
      <c r="E1569" s="25">
        <v>90796.549999999988</v>
      </c>
      <c r="F1569" s="21">
        <v>0</v>
      </c>
      <c r="G1569" s="22">
        <f t="shared" si="24"/>
        <v>52765.050000000017</v>
      </c>
      <c r="H1569" s="21">
        <v>0</v>
      </c>
      <c r="I1569" s="21">
        <v>0</v>
      </c>
    </row>
    <row r="1570" spans="1:9" ht="15" x14ac:dyDescent="0.25">
      <c r="A1570" s="24" t="s">
        <v>1865</v>
      </c>
      <c r="B1570" s="20">
        <v>0</v>
      </c>
      <c r="C1570" s="180" t="s">
        <v>4852</v>
      </c>
      <c r="D1570" s="25">
        <v>91324.800000000003</v>
      </c>
      <c r="E1570" s="25">
        <v>21555.600000000002</v>
      </c>
      <c r="F1570" s="21">
        <v>0</v>
      </c>
      <c r="G1570" s="22">
        <f t="shared" si="24"/>
        <v>69769.2</v>
      </c>
      <c r="H1570" s="21">
        <v>0</v>
      </c>
      <c r="I1570" s="21">
        <v>0</v>
      </c>
    </row>
    <row r="1571" spans="1:9" ht="15" x14ac:dyDescent="0.25">
      <c r="A1571" s="24" t="s">
        <v>1866</v>
      </c>
      <c r="B1571" s="20">
        <v>0</v>
      </c>
      <c r="C1571" s="180" t="s">
        <v>4852</v>
      </c>
      <c r="D1571" s="25">
        <v>91907.200000000012</v>
      </c>
      <c r="E1571" s="25">
        <v>62210.799999999996</v>
      </c>
      <c r="F1571" s="21">
        <v>0</v>
      </c>
      <c r="G1571" s="22">
        <f t="shared" si="24"/>
        <v>29696.400000000016</v>
      </c>
      <c r="H1571" s="21">
        <v>0</v>
      </c>
      <c r="I1571" s="21">
        <v>0</v>
      </c>
    </row>
    <row r="1572" spans="1:9" ht="15" x14ac:dyDescent="0.25">
      <c r="A1572" s="24" t="s">
        <v>1867</v>
      </c>
      <c r="B1572" s="20">
        <v>0</v>
      </c>
      <c r="C1572" s="180" t="s">
        <v>4852</v>
      </c>
      <c r="D1572" s="25">
        <v>92691.199999999997</v>
      </c>
      <c r="E1572" s="25">
        <v>84375.400000000009</v>
      </c>
      <c r="F1572" s="21">
        <v>0</v>
      </c>
      <c r="G1572" s="22">
        <f t="shared" si="24"/>
        <v>8315.7999999999884</v>
      </c>
      <c r="H1572" s="21">
        <v>0</v>
      </c>
      <c r="I1572" s="21">
        <v>0</v>
      </c>
    </row>
    <row r="1573" spans="1:9" ht="15" x14ac:dyDescent="0.25">
      <c r="A1573" s="24" t="s">
        <v>1868</v>
      </c>
      <c r="B1573" s="20">
        <v>0</v>
      </c>
      <c r="C1573" s="180" t="s">
        <v>4852</v>
      </c>
      <c r="D1573" s="25">
        <v>72968</v>
      </c>
      <c r="E1573" s="25">
        <v>52923.600000000006</v>
      </c>
      <c r="F1573" s="21">
        <v>0</v>
      </c>
      <c r="G1573" s="22">
        <f t="shared" si="24"/>
        <v>20044.399999999994</v>
      </c>
      <c r="H1573" s="21">
        <v>0</v>
      </c>
      <c r="I1573" s="21">
        <v>0</v>
      </c>
    </row>
    <row r="1574" spans="1:9" ht="15" x14ac:dyDescent="0.25">
      <c r="A1574" s="24" t="s">
        <v>1869</v>
      </c>
      <c r="B1574" s="20">
        <v>0</v>
      </c>
      <c r="C1574" s="180" t="s">
        <v>4852</v>
      </c>
      <c r="D1574" s="25">
        <v>145017.59999999998</v>
      </c>
      <c r="E1574" s="25">
        <v>115406.79999999999</v>
      </c>
      <c r="F1574" s="21">
        <v>0</v>
      </c>
      <c r="G1574" s="22">
        <f t="shared" si="24"/>
        <v>29610.799999999988</v>
      </c>
      <c r="H1574" s="21">
        <v>0</v>
      </c>
      <c r="I1574" s="21">
        <v>0</v>
      </c>
    </row>
    <row r="1575" spans="1:9" ht="15" x14ac:dyDescent="0.25">
      <c r="A1575" s="24" t="s">
        <v>1870</v>
      </c>
      <c r="B1575" s="20">
        <v>0</v>
      </c>
      <c r="C1575" s="180" t="s">
        <v>4852</v>
      </c>
      <c r="D1575" s="25">
        <v>92825.600000000006</v>
      </c>
      <c r="E1575" s="25">
        <v>86298.6</v>
      </c>
      <c r="F1575" s="21">
        <v>0</v>
      </c>
      <c r="G1575" s="22">
        <f t="shared" si="24"/>
        <v>6527</v>
      </c>
      <c r="H1575" s="21">
        <v>0</v>
      </c>
      <c r="I1575" s="21">
        <v>0</v>
      </c>
    </row>
    <row r="1576" spans="1:9" ht="15" x14ac:dyDescent="0.25">
      <c r="A1576" s="24" t="s">
        <v>1871</v>
      </c>
      <c r="B1576" s="20">
        <v>0</v>
      </c>
      <c r="C1576" s="180" t="s">
        <v>4852</v>
      </c>
      <c r="D1576" s="25">
        <v>131062.39999999998</v>
      </c>
      <c r="E1576" s="25">
        <v>107504.09999999999</v>
      </c>
      <c r="F1576" s="21">
        <v>0</v>
      </c>
      <c r="G1576" s="22">
        <f t="shared" si="24"/>
        <v>23558.299999999988</v>
      </c>
      <c r="H1576" s="21">
        <v>0</v>
      </c>
      <c r="I1576" s="21">
        <v>0</v>
      </c>
    </row>
    <row r="1577" spans="1:9" ht="15" x14ac:dyDescent="0.25">
      <c r="A1577" s="24" t="s">
        <v>1872</v>
      </c>
      <c r="B1577" s="20">
        <v>0</v>
      </c>
      <c r="C1577" s="180" t="s">
        <v>4852</v>
      </c>
      <c r="D1577" s="25">
        <v>214009.60000000001</v>
      </c>
      <c r="E1577" s="25">
        <v>207614.4</v>
      </c>
      <c r="F1577" s="21">
        <v>0</v>
      </c>
      <c r="G1577" s="22">
        <f t="shared" si="24"/>
        <v>6395.2000000000116</v>
      </c>
      <c r="H1577" s="21">
        <v>0</v>
      </c>
      <c r="I1577" s="21">
        <v>0</v>
      </c>
    </row>
    <row r="1578" spans="1:9" ht="15" x14ac:dyDescent="0.25">
      <c r="A1578" s="24" t="s">
        <v>1873</v>
      </c>
      <c r="B1578" s="20">
        <v>0</v>
      </c>
      <c r="C1578" s="180" t="s">
        <v>4852</v>
      </c>
      <c r="D1578" s="25">
        <v>684700.79999999993</v>
      </c>
      <c r="E1578" s="25">
        <v>589662.38</v>
      </c>
      <c r="F1578" s="21">
        <v>0</v>
      </c>
      <c r="G1578" s="22">
        <f t="shared" si="24"/>
        <v>95038.419999999925</v>
      </c>
      <c r="H1578" s="21">
        <v>0</v>
      </c>
      <c r="I1578" s="21">
        <v>0</v>
      </c>
    </row>
    <row r="1579" spans="1:9" ht="15" x14ac:dyDescent="0.25">
      <c r="A1579" s="24" t="s">
        <v>1874</v>
      </c>
      <c r="B1579" s="20">
        <v>0</v>
      </c>
      <c r="C1579" s="180" t="s">
        <v>4852</v>
      </c>
      <c r="D1579" s="25">
        <v>567892.29999999981</v>
      </c>
      <c r="E1579" s="25">
        <v>517567.45000000007</v>
      </c>
      <c r="F1579" s="21">
        <v>0</v>
      </c>
      <c r="G1579" s="22">
        <f t="shared" si="24"/>
        <v>50324.849999999744</v>
      </c>
      <c r="H1579" s="21">
        <v>0</v>
      </c>
      <c r="I1579" s="21">
        <v>0</v>
      </c>
    </row>
    <row r="1580" spans="1:9" ht="15" x14ac:dyDescent="0.25">
      <c r="A1580" s="24" t="s">
        <v>1875</v>
      </c>
      <c r="B1580" s="20">
        <v>0</v>
      </c>
      <c r="C1580" s="180" t="s">
        <v>4852</v>
      </c>
      <c r="D1580" s="25">
        <v>449120</v>
      </c>
      <c r="E1580" s="25">
        <v>371639.1</v>
      </c>
      <c r="F1580" s="21">
        <v>0</v>
      </c>
      <c r="G1580" s="22">
        <f t="shared" si="24"/>
        <v>77480.900000000023</v>
      </c>
      <c r="H1580" s="21">
        <v>0</v>
      </c>
      <c r="I1580" s="21">
        <v>0</v>
      </c>
    </row>
    <row r="1581" spans="1:9" ht="15" x14ac:dyDescent="0.25">
      <c r="A1581" s="24" t="s">
        <v>1876</v>
      </c>
      <c r="B1581" s="20">
        <v>0</v>
      </c>
      <c r="C1581" s="180" t="s">
        <v>4852</v>
      </c>
      <c r="D1581" s="25">
        <v>525840.00000000012</v>
      </c>
      <c r="E1581" s="25">
        <v>388168.30000000016</v>
      </c>
      <c r="F1581" s="21">
        <v>0</v>
      </c>
      <c r="G1581" s="22">
        <f t="shared" si="24"/>
        <v>137671.69999999995</v>
      </c>
      <c r="H1581" s="21">
        <v>0</v>
      </c>
      <c r="I1581" s="21">
        <v>0</v>
      </c>
    </row>
    <row r="1582" spans="1:9" ht="15" x14ac:dyDescent="0.25">
      <c r="A1582" s="24" t="s">
        <v>1877</v>
      </c>
      <c r="B1582" s="20">
        <v>0</v>
      </c>
      <c r="C1582" s="180" t="s">
        <v>4852</v>
      </c>
      <c r="D1582" s="25">
        <v>24124.800000000003</v>
      </c>
      <c r="E1582" s="25">
        <v>8349</v>
      </c>
      <c r="F1582" s="21">
        <v>0</v>
      </c>
      <c r="G1582" s="22">
        <f t="shared" si="24"/>
        <v>15775.800000000003</v>
      </c>
      <c r="H1582" s="21">
        <v>0</v>
      </c>
      <c r="I1582" s="21">
        <v>0</v>
      </c>
    </row>
    <row r="1583" spans="1:9" ht="15" x14ac:dyDescent="0.25">
      <c r="A1583" s="24" t="s">
        <v>1878</v>
      </c>
      <c r="B1583" s="20">
        <v>0</v>
      </c>
      <c r="C1583" s="180" t="s">
        <v>4852</v>
      </c>
      <c r="D1583" s="25">
        <v>24424.959999999999</v>
      </c>
      <c r="E1583" s="25">
        <v>4254.8</v>
      </c>
      <c r="F1583" s="21">
        <v>0</v>
      </c>
      <c r="G1583" s="22">
        <f t="shared" si="24"/>
        <v>20170.16</v>
      </c>
      <c r="H1583" s="21">
        <v>0</v>
      </c>
      <c r="I1583" s="21">
        <v>0</v>
      </c>
    </row>
    <row r="1584" spans="1:9" ht="15" x14ac:dyDescent="0.25">
      <c r="A1584" s="24" t="s">
        <v>1879</v>
      </c>
      <c r="B1584" s="20">
        <v>0</v>
      </c>
      <c r="C1584" s="180" t="s">
        <v>4852</v>
      </c>
      <c r="D1584" s="25">
        <v>16912</v>
      </c>
      <c r="E1584" s="25">
        <v>1431.6</v>
      </c>
      <c r="F1584" s="21">
        <v>0</v>
      </c>
      <c r="G1584" s="22">
        <f t="shared" si="24"/>
        <v>15480.4</v>
      </c>
      <c r="H1584" s="21">
        <v>0</v>
      </c>
      <c r="I1584" s="21">
        <v>0</v>
      </c>
    </row>
    <row r="1585" spans="1:9" ht="15" x14ac:dyDescent="0.25">
      <c r="A1585" s="24" t="s">
        <v>1880</v>
      </c>
      <c r="B1585" s="20">
        <v>0</v>
      </c>
      <c r="C1585" s="180" t="s">
        <v>4852</v>
      </c>
      <c r="D1585" s="25">
        <v>1034015.4399999992</v>
      </c>
      <c r="E1585" s="25">
        <v>569753.27999999968</v>
      </c>
      <c r="F1585" s="21">
        <v>0</v>
      </c>
      <c r="G1585" s="22">
        <f t="shared" si="24"/>
        <v>464262.15999999957</v>
      </c>
      <c r="H1585" s="21">
        <v>0</v>
      </c>
      <c r="I1585" s="21">
        <v>0</v>
      </c>
    </row>
    <row r="1586" spans="1:9" ht="15" x14ac:dyDescent="0.25">
      <c r="A1586" s="24" t="s">
        <v>1881</v>
      </c>
      <c r="B1586" s="20">
        <v>0</v>
      </c>
      <c r="C1586" s="180" t="s">
        <v>4852</v>
      </c>
      <c r="D1586" s="25">
        <v>1437030.5600000024</v>
      </c>
      <c r="E1586" s="25">
        <v>305695.31999999983</v>
      </c>
      <c r="F1586" s="21">
        <v>0</v>
      </c>
      <c r="G1586" s="22">
        <f t="shared" si="24"/>
        <v>1131335.2400000026</v>
      </c>
      <c r="H1586" s="21">
        <v>0</v>
      </c>
      <c r="I1586" s="21">
        <v>0</v>
      </c>
    </row>
    <row r="1587" spans="1:9" ht="15" x14ac:dyDescent="0.25">
      <c r="A1587" s="24" t="s">
        <v>1882</v>
      </c>
      <c r="B1587" s="20">
        <v>0</v>
      </c>
      <c r="C1587" s="180" t="s">
        <v>4852</v>
      </c>
      <c r="D1587" s="25">
        <v>757088.13</v>
      </c>
      <c r="E1587" s="25">
        <v>195735.00000000003</v>
      </c>
      <c r="F1587" s="21">
        <v>0</v>
      </c>
      <c r="G1587" s="22">
        <f t="shared" si="24"/>
        <v>561353.13</v>
      </c>
      <c r="H1587" s="21">
        <v>0</v>
      </c>
      <c r="I1587" s="21">
        <v>0</v>
      </c>
    </row>
    <row r="1588" spans="1:9" ht="15" x14ac:dyDescent="0.25">
      <c r="A1588" s="24" t="s">
        <v>1883</v>
      </c>
      <c r="B1588" s="20">
        <v>0</v>
      </c>
      <c r="C1588" s="180" t="s">
        <v>4852</v>
      </c>
      <c r="D1588" s="25">
        <v>754547.19999999995</v>
      </c>
      <c r="E1588" s="25">
        <v>493177.2</v>
      </c>
      <c r="F1588" s="21">
        <v>0</v>
      </c>
      <c r="G1588" s="22">
        <f t="shared" si="24"/>
        <v>261369.99999999994</v>
      </c>
      <c r="H1588" s="21">
        <v>0</v>
      </c>
      <c r="I1588" s="21">
        <v>0</v>
      </c>
    </row>
    <row r="1589" spans="1:9" ht="15" x14ac:dyDescent="0.25">
      <c r="A1589" s="24" t="s">
        <v>1884</v>
      </c>
      <c r="B1589" s="20">
        <v>0</v>
      </c>
      <c r="C1589" s="180" t="s">
        <v>4852</v>
      </c>
      <c r="D1589" s="25">
        <v>455540.8000000001</v>
      </c>
      <c r="E1589" s="25">
        <v>324727.7</v>
      </c>
      <c r="F1589" s="21">
        <v>0</v>
      </c>
      <c r="G1589" s="22">
        <f t="shared" si="24"/>
        <v>130813.10000000009</v>
      </c>
      <c r="H1589" s="21">
        <v>0</v>
      </c>
      <c r="I1589" s="21">
        <v>0</v>
      </c>
    </row>
    <row r="1590" spans="1:9" ht="15" x14ac:dyDescent="0.25">
      <c r="A1590" s="24" t="s">
        <v>1885</v>
      </c>
      <c r="B1590" s="20">
        <v>0</v>
      </c>
      <c r="C1590" s="180" t="s">
        <v>4852</v>
      </c>
      <c r="D1590" s="25">
        <v>560067.19999999995</v>
      </c>
      <c r="E1590" s="25">
        <v>505651.56000000006</v>
      </c>
      <c r="F1590" s="21">
        <v>0</v>
      </c>
      <c r="G1590" s="22">
        <f t="shared" si="24"/>
        <v>54415.639999999898</v>
      </c>
      <c r="H1590" s="21">
        <v>0</v>
      </c>
      <c r="I1590" s="21">
        <v>0</v>
      </c>
    </row>
    <row r="1591" spans="1:9" ht="15" x14ac:dyDescent="0.25">
      <c r="A1591" s="24" t="s">
        <v>1886</v>
      </c>
      <c r="B1591" s="20">
        <v>0</v>
      </c>
      <c r="C1591" s="180" t="s">
        <v>4852</v>
      </c>
      <c r="D1591" s="25">
        <v>1481194.540000001</v>
      </c>
      <c r="E1591" s="25">
        <v>1202421.3400000005</v>
      </c>
      <c r="F1591" s="21">
        <v>0</v>
      </c>
      <c r="G1591" s="22">
        <f t="shared" si="24"/>
        <v>278773.20000000042</v>
      </c>
      <c r="H1591" s="21">
        <v>0</v>
      </c>
      <c r="I1591" s="21">
        <v>0</v>
      </c>
    </row>
    <row r="1592" spans="1:9" ht="15" x14ac:dyDescent="0.25">
      <c r="A1592" s="24" t="s">
        <v>1887</v>
      </c>
      <c r="B1592" s="20">
        <v>0</v>
      </c>
      <c r="C1592" s="180" t="s">
        <v>4852</v>
      </c>
      <c r="D1592" s="25">
        <v>561187.19999999995</v>
      </c>
      <c r="E1592" s="25">
        <v>384576.6</v>
      </c>
      <c r="F1592" s="21">
        <v>0</v>
      </c>
      <c r="G1592" s="22">
        <f t="shared" si="24"/>
        <v>176610.59999999998</v>
      </c>
      <c r="H1592" s="21">
        <v>0</v>
      </c>
      <c r="I1592" s="21">
        <v>0</v>
      </c>
    </row>
    <row r="1593" spans="1:9" ht="15" x14ac:dyDescent="0.25">
      <c r="A1593" s="24" t="s">
        <v>1888</v>
      </c>
      <c r="B1593" s="20">
        <v>0</v>
      </c>
      <c r="C1593" s="180" t="s">
        <v>4852</v>
      </c>
      <c r="D1593" s="25">
        <v>798301.70000000007</v>
      </c>
      <c r="E1593" s="25">
        <v>683071.99999999988</v>
      </c>
      <c r="F1593" s="21">
        <v>0</v>
      </c>
      <c r="G1593" s="22">
        <f t="shared" si="24"/>
        <v>115229.70000000019</v>
      </c>
      <c r="H1593" s="21">
        <v>0</v>
      </c>
      <c r="I1593" s="21">
        <v>0</v>
      </c>
    </row>
    <row r="1594" spans="1:9" ht="15" x14ac:dyDescent="0.25">
      <c r="A1594" s="24" t="s">
        <v>1889</v>
      </c>
      <c r="B1594" s="20">
        <v>0</v>
      </c>
      <c r="C1594" s="180" t="s">
        <v>4852</v>
      </c>
      <c r="D1594" s="25">
        <v>800575.99999999988</v>
      </c>
      <c r="E1594" s="25">
        <v>651387.99999999988</v>
      </c>
      <c r="F1594" s="21">
        <v>0</v>
      </c>
      <c r="G1594" s="22">
        <f t="shared" si="24"/>
        <v>149188</v>
      </c>
      <c r="H1594" s="21">
        <v>0</v>
      </c>
      <c r="I1594" s="21">
        <v>0</v>
      </c>
    </row>
    <row r="1595" spans="1:9" ht="15" x14ac:dyDescent="0.25">
      <c r="A1595" s="24" t="s">
        <v>1890</v>
      </c>
      <c r="B1595" s="20">
        <v>0</v>
      </c>
      <c r="C1595" s="180" t="s">
        <v>4852</v>
      </c>
      <c r="D1595" s="25">
        <v>558163.20000000019</v>
      </c>
      <c r="E1595" s="25">
        <v>468501</v>
      </c>
      <c r="F1595" s="21">
        <v>0</v>
      </c>
      <c r="G1595" s="22">
        <f t="shared" si="24"/>
        <v>89662.200000000186</v>
      </c>
      <c r="H1595" s="21">
        <v>0</v>
      </c>
      <c r="I1595" s="21">
        <v>0</v>
      </c>
    </row>
    <row r="1596" spans="1:9" ht="15" x14ac:dyDescent="0.25">
      <c r="A1596" s="24" t="s">
        <v>1891</v>
      </c>
      <c r="B1596" s="20">
        <v>0</v>
      </c>
      <c r="C1596" s="180" t="s">
        <v>4852</v>
      </c>
      <c r="D1596" s="25">
        <v>505064.00000000006</v>
      </c>
      <c r="E1596" s="25">
        <v>363901.47000000003</v>
      </c>
      <c r="F1596" s="21">
        <v>0</v>
      </c>
      <c r="G1596" s="22">
        <f t="shared" si="24"/>
        <v>141162.53000000003</v>
      </c>
      <c r="H1596" s="21">
        <v>0</v>
      </c>
      <c r="I1596" s="21">
        <v>0</v>
      </c>
    </row>
    <row r="1597" spans="1:9" ht="15" x14ac:dyDescent="0.25">
      <c r="A1597" s="24" t="s">
        <v>1892</v>
      </c>
      <c r="B1597" s="20">
        <v>0</v>
      </c>
      <c r="C1597" s="180" t="s">
        <v>4852</v>
      </c>
      <c r="D1597" s="25">
        <v>1297259.0000000002</v>
      </c>
      <c r="E1597" s="25">
        <v>1024131.5999999997</v>
      </c>
      <c r="F1597" s="21">
        <v>0</v>
      </c>
      <c r="G1597" s="22">
        <f t="shared" si="24"/>
        <v>273127.40000000049</v>
      </c>
      <c r="H1597" s="21">
        <v>0</v>
      </c>
      <c r="I1597" s="21">
        <v>0</v>
      </c>
    </row>
    <row r="1598" spans="1:9" ht="15" x14ac:dyDescent="0.25">
      <c r="A1598" s="24" t="s">
        <v>1893</v>
      </c>
      <c r="B1598" s="20">
        <v>0</v>
      </c>
      <c r="C1598" s="180" t="s">
        <v>4852</v>
      </c>
      <c r="D1598" s="25">
        <v>550233.59999999998</v>
      </c>
      <c r="E1598" s="25">
        <v>419631.69999999995</v>
      </c>
      <c r="F1598" s="21">
        <v>0</v>
      </c>
      <c r="G1598" s="22">
        <f t="shared" si="24"/>
        <v>130601.90000000002</v>
      </c>
      <c r="H1598" s="21">
        <v>0</v>
      </c>
      <c r="I1598" s="21">
        <v>0</v>
      </c>
    </row>
    <row r="1599" spans="1:9" ht="15" x14ac:dyDescent="0.25">
      <c r="A1599" s="24" t="s">
        <v>1894</v>
      </c>
      <c r="B1599" s="20">
        <v>0</v>
      </c>
      <c r="C1599" s="180" t="s">
        <v>4852</v>
      </c>
      <c r="D1599" s="25">
        <v>692159.60000000021</v>
      </c>
      <c r="E1599" s="25">
        <v>330963.20000000007</v>
      </c>
      <c r="F1599" s="21">
        <v>0</v>
      </c>
      <c r="G1599" s="22">
        <f t="shared" si="24"/>
        <v>361196.40000000014</v>
      </c>
      <c r="H1599" s="21">
        <v>0</v>
      </c>
      <c r="I1599" s="21">
        <v>0</v>
      </c>
    </row>
    <row r="1600" spans="1:9" ht="15" x14ac:dyDescent="0.25">
      <c r="A1600" s="24" t="s">
        <v>1895</v>
      </c>
      <c r="B1600" s="20">
        <v>0</v>
      </c>
      <c r="C1600" s="180" t="s">
        <v>4852</v>
      </c>
      <c r="D1600" s="25">
        <v>257026.96</v>
      </c>
      <c r="E1600" s="25">
        <v>169469.63</v>
      </c>
      <c r="F1600" s="21">
        <v>0</v>
      </c>
      <c r="G1600" s="22">
        <f t="shared" si="24"/>
        <v>87557.329999999987</v>
      </c>
      <c r="H1600" s="21">
        <v>0</v>
      </c>
      <c r="I1600" s="21">
        <v>0</v>
      </c>
    </row>
    <row r="1601" spans="1:9" ht="15" x14ac:dyDescent="0.25">
      <c r="A1601" s="24" t="s">
        <v>1896</v>
      </c>
      <c r="B1601" s="20">
        <v>0</v>
      </c>
      <c r="C1601" s="180" t="s">
        <v>4852</v>
      </c>
      <c r="D1601" s="25">
        <v>43523.199999999997</v>
      </c>
      <c r="E1601" s="25">
        <v>30719.699999999997</v>
      </c>
      <c r="F1601" s="21">
        <v>0</v>
      </c>
      <c r="G1601" s="22">
        <f t="shared" ref="G1601:G1662" si="25">D1601-E1601</f>
        <v>12803.5</v>
      </c>
      <c r="H1601" s="21">
        <v>0</v>
      </c>
      <c r="I1601" s="21">
        <v>0</v>
      </c>
    </row>
    <row r="1602" spans="1:9" ht="15" x14ac:dyDescent="0.25">
      <c r="A1602" s="24" t="s">
        <v>1897</v>
      </c>
      <c r="B1602" s="20">
        <v>0</v>
      </c>
      <c r="C1602" s="180" t="s">
        <v>4852</v>
      </c>
      <c r="D1602" s="25">
        <v>25401.600000000002</v>
      </c>
      <c r="E1602" s="25">
        <v>9014.4</v>
      </c>
      <c r="F1602" s="21">
        <v>0</v>
      </c>
      <c r="G1602" s="22">
        <f t="shared" si="25"/>
        <v>16387.200000000004</v>
      </c>
      <c r="H1602" s="21">
        <v>0</v>
      </c>
      <c r="I1602" s="21">
        <v>0</v>
      </c>
    </row>
    <row r="1603" spans="1:9" ht="15" x14ac:dyDescent="0.25">
      <c r="A1603" s="24" t="s">
        <v>1898</v>
      </c>
      <c r="B1603" s="20">
        <v>0</v>
      </c>
      <c r="C1603" s="180" t="s">
        <v>4852</v>
      </c>
      <c r="D1603" s="25">
        <v>139484.79999999999</v>
      </c>
      <c r="E1603" s="25">
        <v>59614.200000000004</v>
      </c>
      <c r="F1603" s="21">
        <v>0</v>
      </c>
      <c r="G1603" s="22">
        <f t="shared" si="25"/>
        <v>79870.599999999977</v>
      </c>
      <c r="H1603" s="21">
        <v>0</v>
      </c>
      <c r="I1603" s="21">
        <v>0</v>
      </c>
    </row>
    <row r="1604" spans="1:9" ht="15" x14ac:dyDescent="0.25">
      <c r="A1604" s="24" t="s">
        <v>1899</v>
      </c>
      <c r="B1604" s="20">
        <v>0</v>
      </c>
      <c r="C1604" s="180" t="s">
        <v>4852</v>
      </c>
      <c r="D1604" s="25">
        <v>855547.20000000019</v>
      </c>
      <c r="E1604" s="25">
        <v>121574.43999999997</v>
      </c>
      <c r="F1604" s="21">
        <v>0</v>
      </c>
      <c r="G1604" s="22">
        <f t="shared" si="25"/>
        <v>733972.76000000024</v>
      </c>
      <c r="H1604" s="21">
        <v>0</v>
      </c>
      <c r="I1604" s="21">
        <v>0</v>
      </c>
    </row>
    <row r="1605" spans="1:9" ht="15" x14ac:dyDescent="0.25">
      <c r="A1605" s="24" t="s">
        <v>1900</v>
      </c>
      <c r="B1605" s="20">
        <v>0</v>
      </c>
      <c r="C1605" s="180" t="s">
        <v>4852</v>
      </c>
      <c r="D1605" s="25">
        <v>1203148.01</v>
      </c>
      <c r="E1605" s="25">
        <v>1072638.8400000001</v>
      </c>
      <c r="F1605" s="21">
        <v>0</v>
      </c>
      <c r="G1605" s="22">
        <f t="shared" si="25"/>
        <v>130509.16999999993</v>
      </c>
      <c r="H1605" s="21">
        <v>0</v>
      </c>
      <c r="I1605" s="21">
        <v>0</v>
      </c>
    </row>
    <row r="1606" spans="1:9" ht="15" x14ac:dyDescent="0.25">
      <c r="A1606" s="24" t="s">
        <v>1901</v>
      </c>
      <c r="B1606" s="20">
        <v>0</v>
      </c>
      <c r="C1606" s="180" t="s">
        <v>4852</v>
      </c>
      <c r="D1606" s="25">
        <v>653452.79999999993</v>
      </c>
      <c r="E1606" s="25">
        <v>512318.54000000004</v>
      </c>
      <c r="F1606" s="21">
        <v>0</v>
      </c>
      <c r="G1606" s="22">
        <f t="shared" si="25"/>
        <v>141134.25999999989</v>
      </c>
      <c r="H1606" s="21">
        <v>0</v>
      </c>
      <c r="I1606" s="21">
        <v>0</v>
      </c>
    </row>
    <row r="1607" spans="1:9" ht="15" x14ac:dyDescent="0.25">
      <c r="A1607" s="24" t="s">
        <v>1902</v>
      </c>
      <c r="B1607" s="20">
        <v>0</v>
      </c>
      <c r="C1607" s="180" t="s">
        <v>4852</v>
      </c>
      <c r="D1607" s="25">
        <v>690793.59999999986</v>
      </c>
      <c r="E1607" s="25">
        <v>604413.5</v>
      </c>
      <c r="F1607" s="21">
        <v>0</v>
      </c>
      <c r="G1607" s="22">
        <f t="shared" si="25"/>
        <v>86380.09999999986</v>
      </c>
      <c r="H1607" s="21">
        <v>0</v>
      </c>
      <c r="I1607" s="21">
        <v>0</v>
      </c>
    </row>
    <row r="1608" spans="1:9" ht="15" x14ac:dyDescent="0.25">
      <c r="A1608" s="24" t="s">
        <v>1903</v>
      </c>
      <c r="B1608" s="20">
        <v>0</v>
      </c>
      <c r="C1608" s="180" t="s">
        <v>4852</v>
      </c>
      <c r="D1608" s="25">
        <v>680915.2</v>
      </c>
      <c r="E1608" s="25">
        <v>614475</v>
      </c>
      <c r="F1608" s="21">
        <v>0</v>
      </c>
      <c r="G1608" s="22">
        <f t="shared" si="25"/>
        <v>66440.199999999953</v>
      </c>
      <c r="H1608" s="21">
        <v>0</v>
      </c>
      <c r="I1608" s="21">
        <v>0</v>
      </c>
    </row>
    <row r="1609" spans="1:9" ht="15" x14ac:dyDescent="0.25">
      <c r="A1609" s="24" t="s">
        <v>1904</v>
      </c>
      <c r="B1609" s="20">
        <v>0</v>
      </c>
      <c r="C1609" s="180" t="s">
        <v>4852</v>
      </c>
      <c r="D1609" s="25">
        <v>700717.19999999984</v>
      </c>
      <c r="E1609" s="25">
        <v>628006.41999999981</v>
      </c>
      <c r="F1609" s="21">
        <v>0</v>
      </c>
      <c r="G1609" s="22">
        <f t="shared" si="25"/>
        <v>72710.780000000028</v>
      </c>
      <c r="H1609" s="21">
        <v>0</v>
      </c>
      <c r="I1609" s="21">
        <v>0</v>
      </c>
    </row>
    <row r="1610" spans="1:9" ht="15" x14ac:dyDescent="0.25">
      <c r="A1610" s="24" t="s">
        <v>1905</v>
      </c>
      <c r="B1610" s="20">
        <v>0</v>
      </c>
      <c r="C1610" s="180" t="s">
        <v>4852</v>
      </c>
      <c r="D1610" s="25">
        <v>977643.60000000009</v>
      </c>
      <c r="E1610" s="25">
        <v>747415.84999999986</v>
      </c>
      <c r="F1610" s="21">
        <v>0</v>
      </c>
      <c r="G1610" s="22">
        <f t="shared" si="25"/>
        <v>230227.75000000023</v>
      </c>
      <c r="H1610" s="21">
        <v>0</v>
      </c>
      <c r="I1610" s="21">
        <v>0</v>
      </c>
    </row>
    <row r="1611" spans="1:9" ht="15" x14ac:dyDescent="0.25">
      <c r="A1611" s="24" t="s">
        <v>1906</v>
      </c>
      <c r="B1611" s="20">
        <v>0</v>
      </c>
      <c r="C1611" s="180" t="s">
        <v>4852</v>
      </c>
      <c r="D1611" s="25">
        <v>1219094.8999999997</v>
      </c>
      <c r="E1611" s="25">
        <v>955989.50000000012</v>
      </c>
      <c r="F1611" s="21">
        <v>0</v>
      </c>
      <c r="G1611" s="22">
        <f t="shared" si="25"/>
        <v>263105.39999999956</v>
      </c>
      <c r="H1611" s="21">
        <v>0</v>
      </c>
      <c r="I1611" s="21">
        <v>0</v>
      </c>
    </row>
    <row r="1612" spans="1:9" ht="15" x14ac:dyDescent="0.25">
      <c r="A1612" s="24" t="s">
        <v>1907</v>
      </c>
      <c r="B1612" s="20">
        <v>0</v>
      </c>
      <c r="C1612" s="180" t="s">
        <v>4852</v>
      </c>
      <c r="D1612" s="25">
        <v>1130684.7999999998</v>
      </c>
      <c r="E1612" s="25">
        <v>902751.70999999985</v>
      </c>
      <c r="F1612" s="21">
        <v>0</v>
      </c>
      <c r="G1612" s="22">
        <f t="shared" si="25"/>
        <v>227933.08999999997</v>
      </c>
      <c r="H1612" s="21">
        <v>0</v>
      </c>
      <c r="I1612" s="21">
        <v>0</v>
      </c>
    </row>
    <row r="1613" spans="1:9" ht="15" x14ac:dyDescent="0.25">
      <c r="A1613" s="24" t="s">
        <v>1908</v>
      </c>
      <c r="B1613" s="20">
        <v>0</v>
      </c>
      <c r="C1613" s="180" t="s">
        <v>4852</v>
      </c>
      <c r="D1613" s="25">
        <v>825731.20000000019</v>
      </c>
      <c r="E1613" s="25">
        <v>653274.80000000005</v>
      </c>
      <c r="F1613" s="21">
        <v>0</v>
      </c>
      <c r="G1613" s="22">
        <f t="shared" si="25"/>
        <v>172456.40000000014</v>
      </c>
      <c r="H1613" s="21">
        <v>0</v>
      </c>
      <c r="I1613" s="21">
        <v>0</v>
      </c>
    </row>
    <row r="1614" spans="1:9" ht="15" x14ac:dyDescent="0.25">
      <c r="A1614" s="24" t="s">
        <v>1909</v>
      </c>
      <c r="B1614" s="20">
        <v>0</v>
      </c>
      <c r="C1614" s="180" t="s">
        <v>4852</v>
      </c>
      <c r="D1614" s="25">
        <v>798476.47000000009</v>
      </c>
      <c r="E1614" s="25">
        <v>679588.57</v>
      </c>
      <c r="F1614" s="21">
        <v>0</v>
      </c>
      <c r="G1614" s="22">
        <f t="shared" si="25"/>
        <v>118887.90000000014</v>
      </c>
      <c r="H1614" s="21">
        <v>0</v>
      </c>
      <c r="I1614" s="21">
        <v>0</v>
      </c>
    </row>
    <row r="1615" spans="1:9" ht="15" x14ac:dyDescent="0.25">
      <c r="A1615" s="24" t="s">
        <v>1910</v>
      </c>
      <c r="B1615" s="20">
        <v>0</v>
      </c>
      <c r="C1615" s="180" t="s">
        <v>4852</v>
      </c>
      <c r="D1615" s="25">
        <v>937298.39999999967</v>
      </c>
      <c r="E1615" s="25">
        <v>680517.71999999986</v>
      </c>
      <c r="F1615" s="21">
        <v>0</v>
      </c>
      <c r="G1615" s="22">
        <f t="shared" si="25"/>
        <v>256780.67999999982</v>
      </c>
      <c r="H1615" s="21">
        <v>0</v>
      </c>
      <c r="I1615" s="21">
        <v>0</v>
      </c>
    </row>
    <row r="1616" spans="1:9" ht="15" x14ac:dyDescent="0.25">
      <c r="A1616" s="24" t="s">
        <v>1911</v>
      </c>
      <c r="B1616" s="20">
        <v>0</v>
      </c>
      <c r="C1616" s="180" t="s">
        <v>4852</v>
      </c>
      <c r="D1616" s="25">
        <v>755948.40000000037</v>
      </c>
      <c r="E1616" s="25">
        <v>607532.50000000023</v>
      </c>
      <c r="F1616" s="21">
        <v>0</v>
      </c>
      <c r="G1616" s="22">
        <f t="shared" si="25"/>
        <v>148415.90000000014</v>
      </c>
      <c r="H1616" s="21">
        <v>0</v>
      </c>
      <c r="I1616" s="21">
        <v>0</v>
      </c>
    </row>
    <row r="1617" spans="1:9" ht="15" x14ac:dyDescent="0.25">
      <c r="A1617" s="24" t="s">
        <v>1912</v>
      </c>
      <c r="B1617" s="20">
        <v>0</v>
      </c>
      <c r="C1617" s="180" t="s">
        <v>4852</v>
      </c>
      <c r="D1617" s="25">
        <v>764332.79999999993</v>
      </c>
      <c r="E1617" s="25">
        <v>639751.98999999976</v>
      </c>
      <c r="F1617" s="21">
        <v>0</v>
      </c>
      <c r="G1617" s="22">
        <f t="shared" si="25"/>
        <v>124580.81000000017</v>
      </c>
      <c r="H1617" s="21">
        <v>0</v>
      </c>
      <c r="I1617" s="21">
        <v>0</v>
      </c>
    </row>
    <row r="1618" spans="1:9" ht="15" x14ac:dyDescent="0.25">
      <c r="A1618" s="24" t="s">
        <v>1913</v>
      </c>
      <c r="B1618" s="20">
        <v>0</v>
      </c>
      <c r="C1618" s="180" t="s">
        <v>4852</v>
      </c>
      <c r="D1618" s="25">
        <v>147146.85999999996</v>
      </c>
      <c r="E1618" s="25">
        <v>83932.650000000009</v>
      </c>
      <c r="F1618" s="21">
        <v>0</v>
      </c>
      <c r="G1618" s="22">
        <f t="shared" si="25"/>
        <v>63214.209999999948</v>
      </c>
      <c r="H1618" s="21">
        <v>0</v>
      </c>
      <c r="I1618" s="21">
        <v>0</v>
      </c>
    </row>
    <row r="1619" spans="1:9" ht="15" x14ac:dyDescent="0.25">
      <c r="A1619" s="24" t="s">
        <v>1914</v>
      </c>
      <c r="B1619" s="20">
        <v>0</v>
      </c>
      <c r="C1619" s="180" t="s">
        <v>4852</v>
      </c>
      <c r="D1619" s="25">
        <v>1025833.83</v>
      </c>
      <c r="E1619" s="25">
        <v>886436.39999999979</v>
      </c>
      <c r="F1619" s="21">
        <v>0</v>
      </c>
      <c r="G1619" s="22">
        <f t="shared" si="25"/>
        <v>139397.43000000017</v>
      </c>
      <c r="H1619" s="21">
        <v>0</v>
      </c>
      <c r="I1619" s="21">
        <v>0</v>
      </c>
    </row>
    <row r="1620" spans="1:9" ht="15" x14ac:dyDescent="0.25">
      <c r="A1620" s="24" t="s">
        <v>1915</v>
      </c>
      <c r="B1620" s="20">
        <v>0</v>
      </c>
      <c r="C1620" s="180" t="s">
        <v>4852</v>
      </c>
      <c r="D1620" s="25">
        <v>582377.60000000009</v>
      </c>
      <c r="E1620" s="25">
        <v>506142.10000000003</v>
      </c>
      <c r="F1620" s="21">
        <v>0</v>
      </c>
      <c r="G1620" s="22">
        <f t="shared" si="25"/>
        <v>76235.500000000058</v>
      </c>
      <c r="H1620" s="21">
        <v>0</v>
      </c>
      <c r="I1620" s="21">
        <v>0</v>
      </c>
    </row>
    <row r="1621" spans="1:9" ht="15" x14ac:dyDescent="0.25">
      <c r="A1621" s="24" t="s">
        <v>1916</v>
      </c>
      <c r="B1621" s="20">
        <v>0</v>
      </c>
      <c r="C1621" s="180" t="s">
        <v>4852</v>
      </c>
      <c r="D1621" s="25">
        <v>558185.59999999986</v>
      </c>
      <c r="E1621" s="25">
        <v>482626.15</v>
      </c>
      <c r="F1621" s="21">
        <v>0</v>
      </c>
      <c r="G1621" s="22">
        <f t="shared" si="25"/>
        <v>75559.449999999837</v>
      </c>
      <c r="H1621" s="21">
        <v>0</v>
      </c>
      <c r="I1621" s="21">
        <v>0</v>
      </c>
    </row>
    <row r="1622" spans="1:9" ht="15" x14ac:dyDescent="0.25">
      <c r="A1622" s="24" t="s">
        <v>1917</v>
      </c>
      <c r="B1622" s="20">
        <v>0</v>
      </c>
      <c r="C1622" s="180" t="s">
        <v>4852</v>
      </c>
      <c r="D1622" s="25">
        <v>581884.80000000005</v>
      </c>
      <c r="E1622" s="25">
        <v>501392.89999999997</v>
      </c>
      <c r="F1622" s="21">
        <v>0</v>
      </c>
      <c r="G1622" s="22">
        <f t="shared" si="25"/>
        <v>80491.900000000081</v>
      </c>
      <c r="H1622" s="21">
        <v>0</v>
      </c>
      <c r="I1622" s="21">
        <v>0</v>
      </c>
    </row>
    <row r="1623" spans="1:9" ht="15" x14ac:dyDescent="0.25">
      <c r="A1623" s="24" t="s">
        <v>1918</v>
      </c>
      <c r="B1623" s="20">
        <v>0</v>
      </c>
      <c r="C1623" s="180" t="s">
        <v>4852</v>
      </c>
      <c r="D1623" s="25">
        <v>454937.19000000006</v>
      </c>
      <c r="E1623" s="25">
        <v>357056.7900000001</v>
      </c>
      <c r="F1623" s="21">
        <v>0</v>
      </c>
      <c r="G1623" s="22">
        <f t="shared" si="25"/>
        <v>97880.399999999965</v>
      </c>
      <c r="H1623" s="21">
        <v>0</v>
      </c>
      <c r="I1623" s="21">
        <v>0</v>
      </c>
    </row>
    <row r="1624" spans="1:9" ht="15" x14ac:dyDescent="0.25">
      <c r="A1624" s="24" t="s">
        <v>1919</v>
      </c>
      <c r="B1624" s="20">
        <v>0</v>
      </c>
      <c r="C1624" s="180" t="s">
        <v>4852</v>
      </c>
      <c r="D1624" s="25">
        <v>558501.20000000007</v>
      </c>
      <c r="E1624" s="25">
        <v>471596.69999999995</v>
      </c>
      <c r="F1624" s="21">
        <v>0</v>
      </c>
      <c r="G1624" s="22">
        <f t="shared" si="25"/>
        <v>86904.500000000116</v>
      </c>
      <c r="H1624" s="21">
        <v>0</v>
      </c>
      <c r="I1624" s="21">
        <v>0</v>
      </c>
    </row>
    <row r="1625" spans="1:9" ht="15" x14ac:dyDescent="0.25">
      <c r="A1625" s="24" t="s">
        <v>1920</v>
      </c>
      <c r="B1625" s="20">
        <v>0</v>
      </c>
      <c r="C1625" s="180" t="s">
        <v>4852</v>
      </c>
      <c r="D1625" s="25">
        <v>9990.4</v>
      </c>
      <c r="E1625" s="25">
        <v>0</v>
      </c>
      <c r="F1625" s="21">
        <v>0</v>
      </c>
      <c r="G1625" s="22">
        <f t="shared" si="25"/>
        <v>9990.4</v>
      </c>
      <c r="H1625" s="21">
        <v>0</v>
      </c>
      <c r="I1625" s="21">
        <v>0</v>
      </c>
    </row>
    <row r="1626" spans="1:9" ht="15" x14ac:dyDescent="0.25">
      <c r="A1626" s="24" t="s">
        <v>1921</v>
      </c>
      <c r="B1626" s="20">
        <v>0</v>
      </c>
      <c r="C1626" s="180" t="s">
        <v>4852</v>
      </c>
      <c r="D1626" s="25">
        <v>709811.20000000019</v>
      </c>
      <c r="E1626" s="25">
        <v>551387.4600000002</v>
      </c>
      <c r="F1626" s="21">
        <v>0</v>
      </c>
      <c r="G1626" s="22">
        <f t="shared" si="25"/>
        <v>158423.74</v>
      </c>
      <c r="H1626" s="21">
        <v>0</v>
      </c>
      <c r="I1626" s="21">
        <v>0</v>
      </c>
    </row>
    <row r="1627" spans="1:9" ht="15" x14ac:dyDescent="0.25">
      <c r="A1627" s="24" t="s">
        <v>1922</v>
      </c>
      <c r="B1627" s="20">
        <v>0</v>
      </c>
      <c r="C1627" s="180" t="s">
        <v>4852</v>
      </c>
      <c r="D1627" s="25">
        <v>578898.35000000009</v>
      </c>
      <c r="E1627" s="25">
        <v>380949.47999999975</v>
      </c>
      <c r="F1627" s="21">
        <v>0</v>
      </c>
      <c r="G1627" s="22">
        <f t="shared" si="25"/>
        <v>197948.87000000034</v>
      </c>
      <c r="H1627" s="21">
        <v>0</v>
      </c>
      <c r="I1627" s="21">
        <v>0</v>
      </c>
    </row>
    <row r="1628" spans="1:9" ht="15" x14ac:dyDescent="0.25">
      <c r="A1628" s="24" t="s">
        <v>1923</v>
      </c>
      <c r="B1628" s="20">
        <v>0</v>
      </c>
      <c r="C1628" s="180" t="s">
        <v>4852</v>
      </c>
      <c r="D1628" s="25">
        <v>143606.39999999999</v>
      </c>
      <c r="E1628" s="25">
        <v>121134.32000000002</v>
      </c>
      <c r="F1628" s="21">
        <v>0</v>
      </c>
      <c r="G1628" s="22">
        <f t="shared" si="25"/>
        <v>22472.079999999973</v>
      </c>
      <c r="H1628" s="21">
        <v>0</v>
      </c>
      <c r="I1628" s="21">
        <v>0</v>
      </c>
    </row>
    <row r="1629" spans="1:9" ht="15" x14ac:dyDescent="0.25">
      <c r="A1629" s="24" t="s">
        <v>1924</v>
      </c>
      <c r="B1629" s="20">
        <v>0</v>
      </c>
      <c r="C1629" s="180" t="s">
        <v>4852</v>
      </c>
      <c r="D1629" s="25">
        <v>140589.12</v>
      </c>
      <c r="E1629" s="25">
        <v>128087.10000000002</v>
      </c>
      <c r="F1629" s="21">
        <v>0</v>
      </c>
      <c r="G1629" s="22">
        <f t="shared" si="25"/>
        <v>12502.019999999975</v>
      </c>
      <c r="H1629" s="21">
        <v>0</v>
      </c>
      <c r="I1629" s="21">
        <v>0</v>
      </c>
    </row>
    <row r="1630" spans="1:9" ht="15" x14ac:dyDescent="0.25">
      <c r="A1630" s="24" t="s">
        <v>1925</v>
      </c>
      <c r="B1630" s="20">
        <v>0</v>
      </c>
      <c r="C1630" s="180" t="s">
        <v>4852</v>
      </c>
      <c r="D1630" s="25">
        <v>81068</v>
      </c>
      <c r="E1630" s="25">
        <v>63984.500000000007</v>
      </c>
      <c r="F1630" s="21">
        <v>0</v>
      </c>
      <c r="G1630" s="22">
        <f t="shared" si="25"/>
        <v>17083.499999999993</v>
      </c>
      <c r="H1630" s="21">
        <v>0</v>
      </c>
      <c r="I1630" s="21">
        <v>0</v>
      </c>
    </row>
    <row r="1631" spans="1:9" ht="15" x14ac:dyDescent="0.25">
      <c r="A1631" s="24" t="s">
        <v>1926</v>
      </c>
      <c r="B1631" s="20">
        <v>0</v>
      </c>
      <c r="C1631" s="180" t="s">
        <v>4852</v>
      </c>
      <c r="D1631" s="25">
        <v>142732.79999999999</v>
      </c>
      <c r="E1631" s="25">
        <v>132448.6</v>
      </c>
      <c r="F1631" s="21">
        <v>0</v>
      </c>
      <c r="G1631" s="22">
        <f t="shared" si="25"/>
        <v>10284.199999999983</v>
      </c>
      <c r="H1631" s="21">
        <v>0</v>
      </c>
      <c r="I1631" s="21">
        <v>0</v>
      </c>
    </row>
    <row r="1632" spans="1:9" ht="15" x14ac:dyDescent="0.25">
      <c r="A1632" s="24" t="s">
        <v>1927</v>
      </c>
      <c r="B1632" s="20">
        <v>0</v>
      </c>
      <c r="C1632" s="180" t="s">
        <v>4852</v>
      </c>
      <c r="D1632" s="25">
        <v>131644.79999999999</v>
      </c>
      <c r="E1632" s="25">
        <v>124225.3</v>
      </c>
      <c r="F1632" s="21">
        <v>0</v>
      </c>
      <c r="G1632" s="22">
        <f t="shared" si="25"/>
        <v>7419.4999999999854</v>
      </c>
      <c r="H1632" s="21">
        <v>0</v>
      </c>
      <c r="I1632" s="21">
        <v>0</v>
      </c>
    </row>
    <row r="1633" spans="1:9" ht="15" x14ac:dyDescent="0.25">
      <c r="A1633" s="24" t="s">
        <v>1928</v>
      </c>
      <c r="B1633" s="20">
        <v>0</v>
      </c>
      <c r="C1633" s="180" t="s">
        <v>4852</v>
      </c>
      <c r="D1633" s="25">
        <v>333222.40000000002</v>
      </c>
      <c r="E1633" s="25">
        <v>288022.8</v>
      </c>
      <c r="F1633" s="21">
        <v>0</v>
      </c>
      <c r="G1633" s="22">
        <f t="shared" si="25"/>
        <v>45199.600000000035</v>
      </c>
      <c r="H1633" s="21">
        <v>0</v>
      </c>
      <c r="I1633" s="21">
        <v>0</v>
      </c>
    </row>
    <row r="1634" spans="1:9" ht="15" x14ac:dyDescent="0.25">
      <c r="A1634" s="24" t="s">
        <v>1929</v>
      </c>
      <c r="B1634" s="20">
        <v>0</v>
      </c>
      <c r="C1634" s="180" t="s">
        <v>4852</v>
      </c>
      <c r="D1634" s="25">
        <v>327062.40000000008</v>
      </c>
      <c r="E1634" s="25">
        <v>291523.40000000002</v>
      </c>
      <c r="F1634" s="21">
        <v>0</v>
      </c>
      <c r="G1634" s="22">
        <f t="shared" si="25"/>
        <v>35539.000000000058</v>
      </c>
      <c r="H1634" s="21">
        <v>0</v>
      </c>
      <c r="I1634" s="21">
        <v>0</v>
      </c>
    </row>
    <row r="1635" spans="1:9" ht="15" x14ac:dyDescent="0.25">
      <c r="A1635" s="24" t="s">
        <v>1930</v>
      </c>
      <c r="B1635" s="20">
        <v>0</v>
      </c>
      <c r="C1635" s="180" t="s">
        <v>4852</v>
      </c>
      <c r="D1635" s="25">
        <v>133526.39999999999</v>
      </c>
      <c r="E1635" s="25">
        <v>95016.3</v>
      </c>
      <c r="F1635" s="21">
        <v>0</v>
      </c>
      <c r="G1635" s="22">
        <f t="shared" si="25"/>
        <v>38510.099999999991</v>
      </c>
      <c r="H1635" s="21">
        <v>0</v>
      </c>
      <c r="I1635" s="21">
        <v>0</v>
      </c>
    </row>
    <row r="1636" spans="1:9" ht="15" x14ac:dyDescent="0.25">
      <c r="A1636" s="24" t="s">
        <v>1931</v>
      </c>
      <c r="B1636" s="20">
        <v>0</v>
      </c>
      <c r="C1636" s="180" t="s">
        <v>4852</v>
      </c>
      <c r="D1636" s="25">
        <v>124969.60000000001</v>
      </c>
      <c r="E1636" s="25">
        <v>71195.149999999994</v>
      </c>
      <c r="F1636" s="21">
        <v>0</v>
      </c>
      <c r="G1636" s="22">
        <f t="shared" si="25"/>
        <v>53774.450000000012</v>
      </c>
      <c r="H1636" s="21">
        <v>0</v>
      </c>
      <c r="I1636" s="21">
        <v>0</v>
      </c>
    </row>
    <row r="1637" spans="1:9" ht="15" x14ac:dyDescent="0.25">
      <c r="A1637" s="24" t="s">
        <v>1932</v>
      </c>
      <c r="B1637" s="20">
        <v>0</v>
      </c>
      <c r="C1637" s="180" t="s">
        <v>4852</v>
      </c>
      <c r="D1637" s="25">
        <v>706585.59999999963</v>
      </c>
      <c r="E1637" s="25">
        <v>609931.32999999984</v>
      </c>
      <c r="F1637" s="21">
        <v>0</v>
      </c>
      <c r="G1637" s="22">
        <f t="shared" si="25"/>
        <v>96654.269999999786</v>
      </c>
      <c r="H1637" s="21">
        <v>0</v>
      </c>
      <c r="I1637" s="21">
        <v>0</v>
      </c>
    </row>
    <row r="1638" spans="1:9" ht="15" x14ac:dyDescent="0.25">
      <c r="A1638" s="24" t="s">
        <v>1933</v>
      </c>
      <c r="B1638" s="20">
        <v>0</v>
      </c>
      <c r="C1638" s="180" t="s">
        <v>4852</v>
      </c>
      <c r="D1638" s="25">
        <v>53334.400000000001</v>
      </c>
      <c r="E1638" s="25">
        <v>5068</v>
      </c>
      <c r="F1638" s="21">
        <v>0</v>
      </c>
      <c r="G1638" s="22">
        <f t="shared" si="25"/>
        <v>48266.400000000001</v>
      </c>
      <c r="H1638" s="21">
        <v>0</v>
      </c>
      <c r="I1638" s="21">
        <v>0</v>
      </c>
    </row>
    <row r="1639" spans="1:9" ht="15" x14ac:dyDescent="0.25">
      <c r="A1639" s="24" t="s">
        <v>1934</v>
      </c>
      <c r="B1639" s="20">
        <v>0</v>
      </c>
      <c r="C1639" s="180" t="s">
        <v>4852</v>
      </c>
      <c r="D1639" s="25">
        <v>718614.40000000014</v>
      </c>
      <c r="E1639" s="25">
        <v>562163.29999999993</v>
      </c>
      <c r="F1639" s="21">
        <v>0</v>
      </c>
      <c r="G1639" s="22">
        <f t="shared" si="25"/>
        <v>156451.10000000021</v>
      </c>
      <c r="H1639" s="21">
        <v>0</v>
      </c>
      <c r="I1639" s="21">
        <v>0</v>
      </c>
    </row>
    <row r="1640" spans="1:9" ht="15" x14ac:dyDescent="0.25">
      <c r="A1640" s="24" t="s">
        <v>1935</v>
      </c>
      <c r="B1640" s="20">
        <v>0</v>
      </c>
      <c r="C1640" s="180" t="s">
        <v>4852</v>
      </c>
      <c r="D1640" s="25">
        <v>549001.6</v>
      </c>
      <c r="E1640" s="25">
        <v>381662.3</v>
      </c>
      <c r="F1640" s="21">
        <v>0</v>
      </c>
      <c r="G1640" s="22">
        <f t="shared" si="25"/>
        <v>167339.29999999999</v>
      </c>
      <c r="H1640" s="21">
        <v>0</v>
      </c>
      <c r="I1640" s="21">
        <v>0</v>
      </c>
    </row>
    <row r="1641" spans="1:9" ht="15" x14ac:dyDescent="0.25">
      <c r="A1641" s="24" t="s">
        <v>1936</v>
      </c>
      <c r="B1641" s="20">
        <v>0</v>
      </c>
      <c r="C1641" s="180" t="s">
        <v>4852</v>
      </c>
      <c r="D1641" s="25">
        <v>1316232.8200000003</v>
      </c>
      <c r="E1641" s="25">
        <v>481956.35000000003</v>
      </c>
      <c r="F1641" s="21">
        <v>0</v>
      </c>
      <c r="G1641" s="22">
        <f t="shared" si="25"/>
        <v>834276.4700000002</v>
      </c>
      <c r="H1641" s="21">
        <v>0</v>
      </c>
      <c r="I1641" s="21">
        <v>0</v>
      </c>
    </row>
    <row r="1642" spans="1:9" ht="15" x14ac:dyDescent="0.25">
      <c r="A1642" s="24" t="s">
        <v>1937</v>
      </c>
      <c r="B1642" s="20">
        <v>0</v>
      </c>
      <c r="C1642" s="180" t="s">
        <v>4852</v>
      </c>
      <c r="D1642" s="25">
        <v>1280003.2</v>
      </c>
      <c r="E1642" s="25">
        <v>769767.60000000009</v>
      </c>
      <c r="F1642" s="21">
        <v>0</v>
      </c>
      <c r="G1642" s="22">
        <f t="shared" si="25"/>
        <v>510235.59999999986</v>
      </c>
      <c r="H1642" s="21">
        <v>0</v>
      </c>
      <c r="I1642" s="21">
        <v>0</v>
      </c>
    </row>
    <row r="1643" spans="1:9" ht="15" x14ac:dyDescent="0.25">
      <c r="A1643" s="24" t="s">
        <v>1938</v>
      </c>
      <c r="B1643" s="20">
        <v>0</v>
      </c>
      <c r="C1643" s="180" t="s">
        <v>4852</v>
      </c>
      <c r="D1643" s="25">
        <v>1200136.0000000002</v>
      </c>
      <c r="E1643" s="25">
        <v>728914.50000000012</v>
      </c>
      <c r="F1643" s="21">
        <v>0</v>
      </c>
      <c r="G1643" s="22">
        <f t="shared" si="25"/>
        <v>471221.50000000012</v>
      </c>
      <c r="H1643" s="21">
        <v>0</v>
      </c>
      <c r="I1643" s="21">
        <v>0</v>
      </c>
    </row>
    <row r="1644" spans="1:9" ht="15" x14ac:dyDescent="0.25">
      <c r="A1644" s="24" t="s">
        <v>1939</v>
      </c>
      <c r="B1644" s="20">
        <v>0</v>
      </c>
      <c r="C1644" s="180" t="s">
        <v>4852</v>
      </c>
      <c r="D1644" s="25">
        <v>2252588.8000000003</v>
      </c>
      <c r="E1644" s="25">
        <v>1689963.4300000002</v>
      </c>
      <c r="F1644" s="21">
        <v>0</v>
      </c>
      <c r="G1644" s="22">
        <f t="shared" si="25"/>
        <v>562625.37000000011</v>
      </c>
      <c r="H1644" s="21">
        <v>0</v>
      </c>
      <c r="I1644" s="21">
        <v>0</v>
      </c>
    </row>
    <row r="1645" spans="1:9" ht="15" x14ac:dyDescent="0.25">
      <c r="A1645" s="24" t="s">
        <v>1940</v>
      </c>
      <c r="B1645" s="20">
        <v>0</v>
      </c>
      <c r="C1645" s="180" t="s">
        <v>4852</v>
      </c>
      <c r="D1645" s="25">
        <v>577942.40000000014</v>
      </c>
      <c r="E1645" s="25">
        <v>509522.40000000008</v>
      </c>
      <c r="F1645" s="21">
        <v>0</v>
      </c>
      <c r="G1645" s="22">
        <f t="shared" si="25"/>
        <v>68420.000000000058</v>
      </c>
      <c r="H1645" s="21">
        <v>0</v>
      </c>
      <c r="I1645" s="21">
        <v>0</v>
      </c>
    </row>
    <row r="1646" spans="1:9" ht="15" x14ac:dyDescent="0.25">
      <c r="A1646" s="24" t="s">
        <v>1941</v>
      </c>
      <c r="B1646" s="20">
        <v>0</v>
      </c>
      <c r="C1646" s="180" t="s">
        <v>4852</v>
      </c>
      <c r="D1646" s="25">
        <v>2035625.4800000002</v>
      </c>
      <c r="E1646" s="25">
        <v>1407085.63</v>
      </c>
      <c r="F1646" s="21">
        <v>0</v>
      </c>
      <c r="G1646" s="22">
        <f t="shared" si="25"/>
        <v>628539.85000000033</v>
      </c>
      <c r="H1646" s="21">
        <v>0</v>
      </c>
      <c r="I1646" s="21">
        <v>0</v>
      </c>
    </row>
    <row r="1647" spans="1:9" ht="15" x14ac:dyDescent="0.25">
      <c r="A1647" s="24" t="s">
        <v>1942</v>
      </c>
      <c r="B1647" s="20">
        <v>0</v>
      </c>
      <c r="C1647" s="180" t="s">
        <v>4852</v>
      </c>
      <c r="D1647" s="25">
        <v>1074371.1999999997</v>
      </c>
      <c r="E1647" s="25">
        <v>836682.12999999954</v>
      </c>
      <c r="F1647" s="21">
        <v>0</v>
      </c>
      <c r="G1647" s="22">
        <f t="shared" si="25"/>
        <v>237689.07000000018</v>
      </c>
      <c r="H1647" s="21">
        <v>0</v>
      </c>
      <c r="I1647" s="21">
        <v>0</v>
      </c>
    </row>
    <row r="1648" spans="1:9" ht="15" x14ac:dyDescent="0.25">
      <c r="A1648" s="24" t="s">
        <v>1943</v>
      </c>
      <c r="B1648" s="20">
        <v>0</v>
      </c>
      <c r="C1648" s="180" t="s">
        <v>4852</v>
      </c>
      <c r="D1648" s="25">
        <v>1284975.5999999999</v>
      </c>
      <c r="E1648" s="25">
        <v>1006802.1000000002</v>
      </c>
      <c r="F1648" s="21">
        <v>0</v>
      </c>
      <c r="G1648" s="22">
        <f t="shared" si="25"/>
        <v>278173.49999999965</v>
      </c>
      <c r="H1648" s="21">
        <v>0</v>
      </c>
      <c r="I1648" s="21">
        <v>0</v>
      </c>
    </row>
    <row r="1649" spans="1:9" ht="15" x14ac:dyDescent="0.25">
      <c r="A1649" s="24" t="s">
        <v>1944</v>
      </c>
      <c r="B1649" s="20">
        <v>0</v>
      </c>
      <c r="C1649" s="180" t="s">
        <v>4852</v>
      </c>
      <c r="D1649" s="25">
        <v>1072648.1199999999</v>
      </c>
      <c r="E1649" s="25">
        <v>787220.81999999983</v>
      </c>
      <c r="F1649" s="21">
        <v>0</v>
      </c>
      <c r="G1649" s="22">
        <f t="shared" si="25"/>
        <v>285427.30000000005</v>
      </c>
      <c r="H1649" s="21">
        <v>0</v>
      </c>
      <c r="I1649" s="21">
        <v>0</v>
      </c>
    </row>
    <row r="1650" spans="1:9" ht="15" x14ac:dyDescent="0.25">
      <c r="A1650" s="24" t="s">
        <v>1945</v>
      </c>
      <c r="B1650" s="20">
        <v>0</v>
      </c>
      <c r="C1650" s="180" t="s">
        <v>4852</v>
      </c>
      <c r="D1650" s="25">
        <v>1862132.89</v>
      </c>
      <c r="E1650" s="25">
        <v>1258127.1400000004</v>
      </c>
      <c r="F1650" s="21">
        <v>0</v>
      </c>
      <c r="G1650" s="22">
        <f t="shared" si="25"/>
        <v>604005.74999999953</v>
      </c>
      <c r="H1650" s="21">
        <v>0</v>
      </c>
      <c r="I1650" s="21">
        <v>0</v>
      </c>
    </row>
    <row r="1651" spans="1:9" ht="15" x14ac:dyDescent="0.25">
      <c r="A1651" s="24" t="s">
        <v>1946</v>
      </c>
      <c r="B1651" s="20">
        <v>0</v>
      </c>
      <c r="C1651" s="180" t="s">
        <v>4852</v>
      </c>
      <c r="D1651" s="25">
        <v>809880.70000000019</v>
      </c>
      <c r="E1651" s="25">
        <v>532644.44000000006</v>
      </c>
      <c r="F1651" s="21">
        <v>0</v>
      </c>
      <c r="G1651" s="22">
        <f t="shared" si="25"/>
        <v>277236.26000000013</v>
      </c>
      <c r="H1651" s="21">
        <v>0</v>
      </c>
      <c r="I1651" s="21">
        <v>0</v>
      </c>
    </row>
    <row r="1652" spans="1:9" ht="15" x14ac:dyDescent="0.25">
      <c r="A1652" s="24" t="s">
        <v>1947</v>
      </c>
      <c r="B1652" s="20">
        <v>0</v>
      </c>
      <c r="C1652" s="180" t="s">
        <v>4852</v>
      </c>
      <c r="D1652" s="25">
        <v>133094.5</v>
      </c>
      <c r="E1652" s="25">
        <v>71508.78</v>
      </c>
      <c r="F1652" s="21">
        <v>0</v>
      </c>
      <c r="G1652" s="22">
        <f t="shared" si="25"/>
        <v>61585.72</v>
      </c>
      <c r="H1652" s="21">
        <v>0</v>
      </c>
      <c r="I1652" s="21">
        <v>0</v>
      </c>
    </row>
    <row r="1653" spans="1:9" ht="15" x14ac:dyDescent="0.25">
      <c r="A1653" s="24" t="s">
        <v>1948</v>
      </c>
      <c r="B1653" s="20">
        <v>0</v>
      </c>
      <c r="C1653" s="180" t="s">
        <v>4852</v>
      </c>
      <c r="D1653" s="25">
        <v>801257.59999999963</v>
      </c>
      <c r="E1653" s="25">
        <v>425894.89999999997</v>
      </c>
      <c r="F1653" s="21">
        <v>0</v>
      </c>
      <c r="G1653" s="22">
        <f t="shared" si="25"/>
        <v>375362.69999999966</v>
      </c>
      <c r="H1653" s="21">
        <v>0</v>
      </c>
      <c r="I1653" s="21">
        <v>0</v>
      </c>
    </row>
    <row r="1654" spans="1:9" ht="15" x14ac:dyDescent="0.25">
      <c r="A1654" s="24" t="s">
        <v>1949</v>
      </c>
      <c r="B1654" s="20">
        <v>0</v>
      </c>
      <c r="C1654" s="180" t="s">
        <v>4852</v>
      </c>
      <c r="D1654" s="25">
        <v>1875005.6600000001</v>
      </c>
      <c r="E1654" s="25">
        <v>1245521.31</v>
      </c>
      <c r="F1654" s="21">
        <v>0</v>
      </c>
      <c r="G1654" s="22">
        <f t="shared" si="25"/>
        <v>629484.35000000009</v>
      </c>
      <c r="H1654" s="21">
        <v>0</v>
      </c>
      <c r="I1654" s="21">
        <v>0</v>
      </c>
    </row>
    <row r="1655" spans="1:9" ht="15" x14ac:dyDescent="0.25">
      <c r="A1655" s="24" t="s">
        <v>1950</v>
      </c>
      <c r="B1655" s="20">
        <v>0</v>
      </c>
      <c r="C1655" s="180" t="s">
        <v>4852</v>
      </c>
      <c r="D1655" s="25">
        <v>627492.80000000016</v>
      </c>
      <c r="E1655" s="25">
        <v>478869.40000000008</v>
      </c>
      <c r="F1655" s="21">
        <v>0</v>
      </c>
      <c r="G1655" s="22">
        <f t="shared" si="25"/>
        <v>148623.40000000008</v>
      </c>
      <c r="H1655" s="21">
        <v>0</v>
      </c>
      <c r="I1655" s="21">
        <v>0</v>
      </c>
    </row>
    <row r="1656" spans="1:9" ht="15" x14ac:dyDescent="0.25">
      <c r="A1656" s="24" t="s">
        <v>1951</v>
      </c>
      <c r="B1656" s="20">
        <v>0</v>
      </c>
      <c r="C1656" s="180" t="s">
        <v>4852</v>
      </c>
      <c r="D1656" s="25">
        <v>389799.16</v>
      </c>
      <c r="E1656" s="25">
        <v>299422.14</v>
      </c>
      <c r="F1656" s="21">
        <v>0</v>
      </c>
      <c r="G1656" s="22">
        <f t="shared" si="25"/>
        <v>90377.01999999996</v>
      </c>
      <c r="H1656" s="21">
        <v>0</v>
      </c>
      <c r="I1656" s="21">
        <v>0</v>
      </c>
    </row>
    <row r="1657" spans="1:9" ht="15" x14ac:dyDescent="0.25">
      <c r="A1657" s="24" t="s">
        <v>1952</v>
      </c>
      <c r="B1657" s="20">
        <v>0</v>
      </c>
      <c r="C1657" s="180" t="s">
        <v>4852</v>
      </c>
      <c r="D1657" s="25">
        <v>14246.4</v>
      </c>
      <c r="E1657" s="25">
        <v>0</v>
      </c>
      <c r="F1657" s="21">
        <v>0</v>
      </c>
      <c r="G1657" s="22">
        <f t="shared" si="25"/>
        <v>14246.4</v>
      </c>
      <c r="H1657" s="21">
        <v>0</v>
      </c>
      <c r="I1657" s="21">
        <v>0</v>
      </c>
    </row>
    <row r="1658" spans="1:9" ht="15" x14ac:dyDescent="0.25">
      <c r="A1658" s="24" t="s">
        <v>1953</v>
      </c>
      <c r="B1658" s="20">
        <v>0</v>
      </c>
      <c r="C1658" s="180" t="s">
        <v>4852</v>
      </c>
      <c r="D1658" s="25">
        <v>18323.2</v>
      </c>
      <c r="E1658" s="25">
        <v>0</v>
      </c>
      <c r="F1658" s="21">
        <v>0</v>
      </c>
      <c r="G1658" s="22">
        <f t="shared" si="25"/>
        <v>18323.2</v>
      </c>
      <c r="H1658" s="21">
        <v>0</v>
      </c>
      <c r="I1658" s="21">
        <v>0</v>
      </c>
    </row>
    <row r="1659" spans="1:9" ht="15" x14ac:dyDescent="0.25">
      <c r="A1659" s="24" t="s">
        <v>1954</v>
      </c>
      <c r="B1659" s="20">
        <v>0</v>
      </c>
      <c r="C1659" s="180" t="s">
        <v>4852</v>
      </c>
      <c r="D1659" s="25">
        <v>7392</v>
      </c>
      <c r="E1659" s="25">
        <v>0</v>
      </c>
      <c r="F1659" s="21">
        <v>0</v>
      </c>
      <c r="G1659" s="22">
        <f t="shared" si="25"/>
        <v>7392</v>
      </c>
      <c r="H1659" s="21">
        <v>0</v>
      </c>
      <c r="I1659" s="21">
        <v>0</v>
      </c>
    </row>
    <row r="1660" spans="1:9" ht="15" x14ac:dyDescent="0.25">
      <c r="A1660" s="24" t="s">
        <v>1955</v>
      </c>
      <c r="B1660" s="20">
        <v>0</v>
      </c>
      <c r="C1660" s="180" t="s">
        <v>4852</v>
      </c>
      <c r="D1660" s="25">
        <v>31382.400000000001</v>
      </c>
      <c r="E1660" s="25">
        <v>2881.2</v>
      </c>
      <c r="F1660" s="21">
        <v>0</v>
      </c>
      <c r="G1660" s="22">
        <f t="shared" si="25"/>
        <v>28501.200000000001</v>
      </c>
      <c r="H1660" s="21">
        <v>0</v>
      </c>
      <c r="I1660" s="21">
        <v>0</v>
      </c>
    </row>
    <row r="1661" spans="1:9" ht="15" x14ac:dyDescent="0.25">
      <c r="A1661" s="24" t="s">
        <v>1956</v>
      </c>
      <c r="B1661" s="20">
        <v>0</v>
      </c>
      <c r="C1661" s="180" t="s">
        <v>4852</v>
      </c>
      <c r="D1661" s="25">
        <v>47488</v>
      </c>
      <c r="E1661" s="25">
        <v>687.7</v>
      </c>
      <c r="F1661" s="21">
        <v>0</v>
      </c>
      <c r="G1661" s="22">
        <f t="shared" si="25"/>
        <v>46800.3</v>
      </c>
      <c r="H1661" s="21">
        <v>0</v>
      </c>
      <c r="I1661" s="21">
        <v>0</v>
      </c>
    </row>
    <row r="1662" spans="1:9" ht="15" x14ac:dyDescent="0.25">
      <c r="A1662" s="24" t="s">
        <v>1957</v>
      </c>
      <c r="B1662" s="20">
        <v>0</v>
      </c>
      <c r="C1662" s="180" t="s">
        <v>4852</v>
      </c>
      <c r="D1662" s="25">
        <v>6462.4</v>
      </c>
      <c r="E1662" s="25">
        <v>4973.8999999999996</v>
      </c>
      <c r="F1662" s="21">
        <v>0</v>
      </c>
      <c r="G1662" s="22">
        <f t="shared" si="25"/>
        <v>1488.5</v>
      </c>
      <c r="H1662" s="21">
        <v>0</v>
      </c>
      <c r="I1662" s="21">
        <v>0</v>
      </c>
    </row>
    <row r="1663" spans="1:9" ht="15" x14ac:dyDescent="0.25">
      <c r="A1663" s="24" t="s">
        <v>1958</v>
      </c>
      <c r="B1663" s="20">
        <v>0</v>
      </c>
      <c r="C1663" s="180" t="s">
        <v>4852</v>
      </c>
      <c r="D1663" s="25">
        <v>44016</v>
      </c>
      <c r="E1663" s="25">
        <v>16776.400000000001</v>
      </c>
      <c r="F1663" s="21">
        <v>0</v>
      </c>
      <c r="G1663" s="22">
        <f t="shared" ref="G1663:G1726" si="26">D1663-E1663</f>
        <v>27239.599999999999</v>
      </c>
      <c r="H1663" s="21">
        <v>0</v>
      </c>
      <c r="I1663" s="21">
        <v>0</v>
      </c>
    </row>
    <row r="1664" spans="1:9" ht="15" x14ac:dyDescent="0.25">
      <c r="A1664" s="24" t="s">
        <v>1959</v>
      </c>
      <c r="B1664" s="20">
        <v>0</v>
      </c>
      <c r="C1664" s="180" t="s">
        <v>4852</v>
      </c>
      <c r="D1664" s="25">
        <v>9968</v>
      </c>
      <c r="E1664" s="25">
        <v>0</v>
      </c>
      <c r="F1664" s="21">
        <v>0</v>
      </c>
      <c r="G1664" s="22">
        <f t="shared" si="26"/>
        <v>9968</v>
      </c>
      <c r="H1664" s="21">
        <v>0</v>
      </c>
      <c r="I1664" s="21">
        <v>0</v>
      </c>
    </row>
    <row r="1665" spans="1:9" ht="15" x14ac:dyDescent="0.25">
      <c r="A1665" s="24" t="s">
        <v>1960</v>
      </c>
      <c r="B1665" s="20">
        <v>0</v>
      </c>
      <c r="C1665" s="180" t="s">
        <v>4852</v>
      </c>
      <c r="D1665" s="25">
        <v>692854.40000000014</v>
      </c>
      <c r="E1665" s="25">
        <v>621222.76</v>
      </c>
      <c r="F1665" s="21">
        <v>0</v>
      </c>
      <c r="G1665" s="22">
        <f t="shared" si="26"/>
        <v>71631.64000000013</v>
      </c>
      <c r="H1665" s="21">
        <v>0</v>
      </c>
      <c r="I1665" s="21">
        <v>0</v>
      </c>
    </row>
    <row r="1666" spans="1:9" ht="15" x14ac:dyDescent="0.25">
      <c r="A1666" s="24" t="s">
        <v>1961</v>
      </c>
      <c r="B1666" s="20">
        <v>0</v>
      </c>
      <c r="C1666" s="180" t="s">
        <v>4852</v>
      </c>
      <c r="D1666" s="25">
        <v>743792.00000000012</v>
      </c>
      <c r="E1666" s="25">
        <v>539148.91000000015</v>
      </c>
      <c r="F1666" s="21">
        <v>0</v>
      </c>
      <c r="G1666" s="22">
        <f t="shared" si="26"/>
        <v>204643.08999999997</v>
      </c>
      <c r="H1666" s="21">
        <v>0</v>
      </c>
      <c r="I1666" s="21">
        <v>0</v>
      </c>
    </row>
    <row r="1667" spans="1:9" ht="15" x14ac:dyDescent="0.25">
      <c r="A1667" s="24" t="s">
        <v>1962</v>
      </c>
      <c r="B1667" s="20">
        <v>0</v>
      </c>
      <c r="C1667" s="180" t="s">
        <v>4852</v>
      </c>
      <c r="D1667" s="25">
        <v>552563.19999999995</v>
      </c>
      <c r="E1667" s="25">
        <v>479116.81999999989</v>
      </c>
      <c r="F1667" s="21">
        <v>0</v>
      </c>
      <c r="G1667" s="22">
        <f t="shared" si="26"/>
        <v>73446.380000000063</v>
      </c>
      <c r="H1667" s="21">
        <v>0</v>
      </c>
      <c r="I1667" s="21">
        <v>0</v>
      </c>
    </row>
    <row r="1668" spans="1:9" ht="15" x14ac:dyDescent="0.25">
      <c r="A1668" s="24" t="s">
        <v>1963</v>
      </c>
      <c r="B1668" s="20">
        <v>0</v>
      </c>
      <c r="C1668" s="180" t="s">
        <v>4852</v>
      </c>
      <c r="D1668" s="25">
        <v>574694.40000000014</v>
      </c>
      <c r="E1668" s="25">
        <v>443467.00000000012</v>
      </c>
      <c r="F1668" s="21">
        <v>0</v>
      </c>
      <c r="G1668" s="22">
        <f t="shared" si="26"/>
        <v>131227.40000000002</v>
      </c>
      <c r="H1668" s="21">
        <v>0</v>
      </c>
      <c r="I1668" s="21">
        <v>0</v>
      </c>
    </row>
    <row r="1669" spans="1:9" ht="15" x14ac:dyDescent="0.25">
      <c r="A1669" s="24" t="s">
        <v>1964</v>
      </c>
      <c r="B1669" s="20">
        <v>0</v>
      </c>
      <c r="C1669" s="180" t="s">
        <v>4852</v>
      </c>
      <c r="D1669" s="25">
        <v>120473.60000000001</v>
      </c>
      <c r="E1669" s="25">
        <v>72598.400000000009</v>
      </c>
      <c r="F1669" s="21">
        <v>0</v>
      </c>
      <c r="G1669" s="22">
        <f t="shared" si="26"/>
        <v>47875.199999999997</v>
      </c>
      <c r="H1669" s="21">
        <v>0</v>
      </c>
      <c r="I1669" s="21">
        <v>0</v>
      </c>
    </row>
    <row r="1670" spans="1:9" ht="15" x14ac:dyDescent="0.25">
      <c r="A1670" s="24" t="s">
        <v>1965</v>
      </c>
      <c r="B1670" s="20">
        <v>0</v>
      </c>
      <c r="C1670" s="180" t="s">
        <v>4852</v>
      </c>
      <c r="D1670" s="25">
        <v>7369.6</v>
      </c>
      <c r="E1670" s="25">
        <v>0</v>
      </c>
      <c r="F1670" s="21">
        <v>0</v>
      </c>
      <c r="G1670" s="22">
        <f t="shared" si="26"/>
        <v>7369.6</v>
      </c>
      <c r="H1670" s="21">
        <v>0</v>
      </c>
      <c r="I1670" s="21">
        <v>0</v>
      </c>
    </row>
    <row r="1671" spans="1:9" ht="15" x14ac:dyDescent="0.25">
      <c r="A1671" s="24" t="s">
        <v>1966</v>
      </c>
      <c r="B1671" s="20">
        <v>0</v>
      </c>
      <c r="C1671" s="180" t="s">
        <v>4852</v>
      </c>
      <c r="D1671" s="25">
        <v>23408</v>
      </c>
      <c r="E1671" s="25">
        <v>0</v>
      </c>
      <c r="F1671" s="21">
        <v>0</v>
      </c>
      <c r="G1671" s="22">
        <f t="shared" si="26"/>
        <v>23408</v>
      </c>
      <c r="H1671" s="21">
        <v>0</v>
      </c>
      <c r="I1671" s="21">
        <v>0</v>
      </c>
    </row>
    <row r="1672" spans="1:9" ht="15" x14ac:dyDescent="0.25">
      <c r="A1672" s="24" t="s">
        <v>1967</v>
      </c>
      <c r="B1672" s="20">
        <v>0</v>
      </c>
      <c r="C1672" s="180" t="s">
        <v>4852</v>
      </c>
      <c r="D1672" s="25">
        <v>369422.63999999996</v>
      </c>
      <c r="E1672" s="25">
        <v>157742.24999999997</v>
      </c>
      <c r="F1672" s="21">
        <v>0</v>
      </c>
      <c r="G1672" s="22">
        <f t="shared" si="26"/>
        <v>211680.38999999998</v>
      </c>
      <c r="H1672" s="21">
        <v>0</v>
      </c>
      <c r="I1672" s="21">
        <v>0</v>
      </c>
    </row>
    <row r="1673" spans="1:9" ht="15" x14ac:dyDescent="0.25">
      <c r="A1673" s="24" t="s">
        <v>1968</v>
      </c>
      <c r="B1673" s="20">
        <v>0</v>
      </c>
      <c r="C1673" s="180" t="s">
        <v>4852</v>
      </c>
      <c r="D1673" s="25">
        <v>725898.59999999986</v>
      </c>
      <c r="E1673" s="25">
        <v>590516.44999999995</v>
      </c>
      <c r="F1673" s="21">
        <v>0</v>
      </c>
      <c r="G1673" s="22">
        <f t="shared" si="26"/>
        <v>135382.14999999991</v>
      </c>
      <c r="H1673" s="21">
        <v>0</v>
      </c>
      <c r="I1673" s="21">
        <v>0</v>
      </c>
    </row>
    <row r="1674" spans="1:9" ht="15" x14ac:dyDescent="0.25">
      <c r="A1674" s="24" t="s">
        <v>1969</v>
      </c>
      <c r="B1674" s="20">
        <v>0</v>
      </c>
      <c r="C1674" s="180" t="s">
        <v>4852</v>
      </c>
      <c r="D1674" s="25">
        <v>857595.2</v>
      </c>
      <c r="E1674" s="25">
        <v>483465.66999999993</v>
      </c>
      <c r="F1674" s="21">
        <v>0</v>
      </c>
      <c r="G1674" s="22">
        <f t="shared" si="26"/>
        <v>374129.53</v>
      </c>
      <c r="H1674" s="21">
        <v>0</v>
      </c>
      <c r="I1674" s="21">
        <v>0</v>
      </c>
    </row>
    <row r="1675" spans="1:9" ht="15" x14ac:dyDescent="0.25">
      <c r="A1675" s="24" t="s">
        <v>1970</v>
      </c>
      <c r="B1675" s="20">
        <v>0</v>
      </c>
      <c r="C1675" s="180" t="s">
        <v>4852</v>
      </c>
      <c r="D1675" s="25">
        <v>979731.2</v>
      </c>
      <c r="E1675" s="25">
        <v>769240.98</v>
      </c>
      <c r="F1675" s="21">
        <v>0</v>
      </c>
      <c r="G1675" s="22">
        <f t="shared" si="26"/>
        <v>210490.21999999997</v>
      </c>
      <c r="H1675" s="21">
        <v>0</v>
      </c>
      <c r="I1675" s="21">
        <v>0</v>
      </c>
    </row>
    <row r="1676" spans="1:9" ht="15" x14ac:dyDescent="0.25">
      <c r="A1676" s="24" t="s">
        <v>1971</v>
      </c>
      <c r="B1676" s="20">
        <v>0</v>
      </c>
      <c r="C1676" s="180" t="s">
        <v>4852</v>
      </c>
      <c r="D1676" s="25">
        <v>1170512.0000000002</v>
      </c>
      <c r="E1676" s="25">
        <v>708346.45999999985</v>
      </c>
      <c r="F1676" s="21">
        <v>0</v>
      </c>
      <c r="G1676" s="22">
        <f t="shared" si="26"/>
        <v>462165.54000000039</v>
      </c>
      <c r="H1676" s="21">
        <v>0</v>
      </c>
      <c r="I1676" s="21">
        <v>0</v>
      </c>
    </row>
    <row r="1677" spans="1:9" ht="15" x14ac:dyDescent="0.25">
      <c r="A1677" s="24" t="s">
        <v>1524</v>
      </c>
      <c r="B1677" s="20">
        <v>0</v>
      </c>
      <c r="C1677" s="180" t="s">
        <v>4852</v>
      </c>
      <c r="D1677" s="25">
        <v>1703219.1999999997</v>
      </c>
      <c r="E1677" s="25">
        <v>1290480.78</v>
      </c>
      <c r="F1677" s="21">
        <v>0</v>
      </c>
      <c r="G1677" s="22">
        <f t="shared" si="26"/>
        <v>412738.41999999969</v>
      </c>
      <c r="H1677" s="21">
        <v>0</v>
      </c>
      <c r="I1677" s="21">
        <v>0</v>
      </c>
    </row>
    <row r="1678" spans="1:9" ht="15" x14ac:dyDescent="0.25">
      <c r="A1678" s="24" t="s">
        <v>1972</v>
      </c>
      <c r="B1678" s="20">
        <v>0</v>
      </c>
      <c r="C1678" s="180" t="s">
        <v>4852</v>
      </c>
      <c r="D1678" s="25">
        <v>1744975.7299999997</v>
      </c>
      <c r="E1678" s="25">
        <v>1354028.5899999999</v>
      </c>
      <c r="F1678" s="21">
        <v>0</v>
      </c>
      <c r="G1678" s="22">
        <f t="shared" si="26"/>
        <v>390947.1399999999</v>
      </c>
      <c r="H1678" s="21">
        <v>0</v>
      </c>
      <c r="I1678" s="21">
        <v>0</v>
      </c>
    </row>
    <row r="1679" spans="1:9" ht="15" x14ac:dyDescent="0.25">
      <c r="A1679" s="24" t="s">
        <v>1973</v>
      </c>
      <c r="B1679" s="20">
        <v>0</v>
      </c>
      <c r="C1679" s="180" t="s">
        <v>4852</v>
      </c>
      <c r="D1679" s="25">
        <v>184396.80000000002</v>
      </c>
      <c r="E1679" s="25">
        <v>162730.90000000002</v>
      </c>
      <c r="F1679" s="21">
        <v>0</v>
      </c>
      <c r="G1679" s="22">
        <f t="shared" si="26"/>
        <v>21665.899999999994</v>
      </c>
      <c r="H1679" s="21">
        <v>0</v>
      </c>
      <c r="I1679" s="21">
        <v>0</v>
      </c>
    </row>
    <row r="1680" spans="1:9" ht="15" x14ac:dyDescent="0.25">
      <c r="A1680" s="24" t="s">
        <v>1974</v>
      </c>
      <c r="B1680" s="20">
        <v>0</v>
      </c>
      <c r="C1680" s="180" t="s">
        <v>4852</v>
      </c>
      <c r="D1680" s="25">
        <v>183993.60000000001</v>
      </c>
      <c r="E1680" s="25">
        <v>108951.70000000001</v>
      </c>
      <c r="F1680" s="21">
        <v>0</v>
      </c>
      <c r="G1680" s="22">
        <f t="shared" si="26"/>
        <v>75041.899999999994</v>
      </c>
      <c r="H1680" s="21">
        <v>0</v>
      </c>
      <c r="I1680" s="21">
        <v>0</v>
      </c>
    </row>
    <row r="1681" spans="1:9" ht="15" x14ac:dyDescent="0.25">
      <c r="A1681" s="24" t="s">
        <v>1975</v>
      </c>
      <c r="B1681" s="20">
        <v>0</v>
      </c>
      <c r="C1681" s="180" t="s">
        <v>4852</v>
      </c>
      <c r="D1681" s="25">
        <v>199736.6</v>
      </c>
      <c r="E1681" s="25">
        <v>124664.9</v>
      </c>
      <c r="F1681" s="21">
        <v>0</v>
      </c>
      <c r="G1681" s="22">
        <f t="shared" si="26"/>
        <v>75071.700000000012</v>
      </c>
      <c r="H1681" s="21">
        <v>0</v>
      </c>
      <c r="I1681" s="21">
        <v>0</v>
      </c>
    </row>
    <row r="1682" spans="1:9" ht="15" x14ac:dyDescent="0.25">
      <c r="A1682" s="24" t="s">
        <v>1976</v>
      </c>
      <c r="B1682" s="20">
        <v>0</v>
      </c>
      <c r="C1682" s="180" t="s">
        <v>4852</v>
      </c>
      <c r="D1682" s="25">
        <v>164460.80000000002</v>
      </c>
      <c r="E1682" s="25">
        <v>157558.9</v>
      </c>
      <c r="F1682" s="21">
        <v>0</v>
      </c>
      <c r="G1682" s="22">
        <f t="shared" si="26"/>
        <v>6901.9000000000233</v>
      </c>
      <c r="H1682" s="21">
        <v>0</v>
      </c>
      <c r="I1682" s="21">
        <v>0</v>
      </c>
    </row>
    <row r="1683" spans="1:9" ht="15" x14ac:dyDescent="0.25">
      <c r="A1683" s="24" t="s">
        <v>1977</v>
      </c>
      <c r="B1683" s="20">
        <v>0</v>
      </c>
      <c r="C1683" s="180" t="s">
        <v>4852</v>
      </c>
      <c r="D1683" s="25">
        <v>61689.599999999999</v>
      </c>
      <c r="E1683" s="25">
        <v>1426.4</v>
      </c>
      <c r="F1683" s="21">
        <v>0</v>
      </c>
      <c r="G1683" s="22">
        <f t="shared" si="26"/>
        <v>60263.199999999997</v>
      </c>
      <c r="H1683" s="21">
        <v>0</v>
      </c>
      <c r="I1683" s="21">
        <v>0</v>
      </c>
    </row>
    <row r="1684" spans="1:9" ht="15" x14ac:dyDescent="0.25">
      <c r="A1684" s="24" t="s">
        <v>1978</v>
      </c>
      <c r="B1684" s="20">
        <v>0</v>
      </c>
      <c r="C1684" s="180" t="s">
        <v>4852</v>
      </c>
      <c r="D1684" s="25">
        <v>73432.3</v>
      </c>
      <c r="E1684" s="25">
        <v>14225.05</v>
      </c>
      <c r="F1684" s="21">
        <v>0</v>
      </c>
      <c r="G1684" s="22">
        <f t="shared" si="26"/>
        <v>59207.25</v>
      </c>
      <c r="H1684" s="21">
        <v>0</v>
      </c>
      <c r="I1684" s="21">
        <v>0</v>
      </c>
    </row>
    <row r="1685" spans="1:9" ht="15" x14ac:dyDescent="0.25">
      <c r="A1685" s="24" t="s">
        <v>1979</v>
      </c>
      <c r="B1685" s="20">
        <v>0</v>
      </c>
      <c r="C1685" s="180" t="s">
        <v>4852</v>
      </c>
      <c r="D1685" s="25">
        <v>11536</v>
      </c>
      <c r="E1685" s="25">
        <v>11536</v>
      </c>
      <c r="F1685" s="21">
        <v>0</v>
      </c>
      <c r="G1685" s="22">
        <f t="shared" si="26"/>
        <v>0</v>
      </c>
      <c r="H1685" s="21">
        <v>0</v>
      </c>
      <c r="I1685" s="21">
        <v>0</v>
      </c>
    </row>
    <row r="1686" spans="1:9" ht="15" x14ac:dyDescent="0.25">
      <c r="A1686" s="24" t="s">
        <v>1980</v>
      </c>
      <c r="B1686" s="20">
        <v>0</v>
      </c>
      <c r="C1686" s="180" t="s">
        <v>4852</v>
      </c>
      <c r="D1686" s="25">
        <v>23967.190000000002</v>
      </c>
      <c r="E1686" s="25">
        <v>18809.379999999997</v>
      </c>
      <c r="F1686" s="21">
        <v>0</v>
      </c>
      <c r="G1686" s="22">
        <f t="shared" si="26"/>
        <v>5157.8100000000049</v>
      </c>
      <c r="H1686" s="21">
        <v>0</v>
      </c>
      <c r="I1686" s="21">
        <v>0</v>
      </c>
    </row>
    <row r="1687" spans="1:9" ht="15" x14ac:dyDescent="0.25">
      <c r="A1687" s="24" t="s">
        <v>1981</v>
      </c>
      <c r="B1687" s="20">
        <v>0</v>
      </c>
      <c r="C1687" s="180" t="s">
        <v>4852</v>
      </c>
      <c r="D1687" s="25">
        <v>48567.729999999996</v>
      </c>
      <c r="E1687" s="25">
        <v>24128.53</v>
      </c>
      <c r="F1687" s="21">
        <v>0</v>
      </c>
      <c r="G1687" s="22">
        <f t="shared" si="26"/>
        <v>24439.199999999997</v>
      </c>
      <c r="H1687" s="21">
        <v>0</v>
      </c>
      <c r="I1687" s="21">
        <v>0</v>
      </c>
    </row>
    <row r="1688" spans="1:9" ht="15" x14ac:dyDescent="0.25">
      <c r="A1688" s="24" t="s">
        <v>1982</v>
      </c>
      <c r="B1688" s="20">
        <v>0</v>
      </c>
      <c r="C1688" s="180" t="s">
        <v>4852</v>
      </c>
      <c r="D1688" s="25">
        <v>63123.200000000004</v>
      </c>
      <c r="E1688" s="25">
        <v>32361.200000000001</v>
      </c>
      <c r="F1688" s="21">
        <v>0</v>
      </c>
      <c r="G1688" s="22">
        <f t="shared" si="26"/>
        <v>30762.000000000004</v>
      </c>
      <c r="H1688" s="21">
        <v>0</v>
      </c>
      <c r="I1688" s="21">
        <v>0</v>
      </c>
    </row>
    <row r="1689" spans="1:9" ht="15" x14ac:dyDescent="0.25">
      <c r="A1689" s="24" t="s">
        <v>1983</v>
      </c>
      <c r="B1689" s="20">
        <v>0</v>
      </c>
      <c r="C1689" s="180" t="s">
        <v>4852</v>
      </c>
      <c r="D1689" s="25">
        <v>10572.8</v>
      </c>
      <c r="E1689" s="25">
        <v>0</v>
      </c>
      <c r="F1689" s="21">
        <v>0</v>
      </c>
      <c r="G1689" s="22">
        <f t="shared" si="26"/>
        <v>10572.8</v>
      </c>
      <c r="H1689" s="21">
        <v>0</v>
      </c>
      <c r="I1689" s="21">
        <v>0</v>
      </c>
    </row>
    <row r="1690" spans="1:9" ht="15" x14ac:dyDescent="0.25">
      <c r="A1690" s="24" t="s">
        <v>1984</v>
      </c>
      <c r="B1690" s="20">
        <v>0</v>
      </c>
      <c r="C1690" s="180" t="s">
        <v>4852</v>
      </c>
      <c r="D1690" s="25">
        <v>50848</v>
      </c>
      <c r="E1690" s="25">
        <v>29385.4</v>
      </c>
      <c r="F1690" s="21">
        <v>0</v>
      </c>
      <c r="G1690" s="22">
        <f t="shared" si="26"/>
        <v>21462.6</v>
      </c>
      <c r="H1690" s="21">
        <v>0</v>
      </c>
      <c r="I1690" s="21">
        <v>0</v>
      </c>
    </row>
    <row r="1691" spans="1:9" ht="15" x14ac:dyDescent="0.25">
      <c r="A1691" s="24" t="s">
        <v>1985</v>
      </c>
      <c r="B1691" s="20">
        <v>0</v>
      </c>
      <c r="C1691" s="180" t="s">
        <v>4852</v>
      </c>
      <c r="D1691" s="25">
        <v>276807.89999999997</v>
      </c>
      <c r="E1691" s="25">
        <v>169961.19999999998</v>
      </c>
      <c r="F1691" s="21">
        <v>0</v>
      </c>
      <c r="G1691" s="22">
        <f t="shared" si="26"/>
        <v>106846.69999999998</v>
      </c>
      <c r="H1691" s="21">
        <v>0</v>
      </c>
      <c r="I1691" s="21">
        <v>0</v>
      </c>
    </row>
    <row r="1692" spans="1:9" ht="15" x14ac:dyDescent="0.25">
      <c r="A1692" s="24" t="s">
        <v>1986</v>
      </c>
      <c r="B1692" s="20">
        <v>0</v>
      </c>
      <c r="C1692" s="180" t="s">
        <v>4852</v>
      </c>
      <c r="D1692" s="25">
        <v>321731.20000000001</v>
      </c>
      <c r="E1692" s="25">
        <v>146269.4</v>
      </c>
      <c r="F1692" s="21">
        <v>0</v>
      </c>
      <c r="G1692" s="22">
        <f t="shared" si="26"/>
        <v>175461.80000000002</v>
      </c>
      <c r="H1692" s="21">
        <v>0</v>
      </c>
      <c r="I1692" s="21">
        <v>0</v>
      </c>
    </row>
    <row r="1693" spans="1:9" ht="15" x14ac:dyDescent="0.25">
      <c r="A1693" s="24" t="s">
        <v>1987</v>
      </c>
      <c r="B1693" s="20">
        <v>0</v>
      </c>
      <c r="C1693" s="180" t="s">
        <v>4852</v>
      </c>
      <c r="D1693" s="25">
        <v>320142.31999999995</v>
      </c>
      <c r="E1693" s="25">
        <v>246681.32</v>
      </c>
      <c r="F1693" s="21">
        <v>0</v>
      </c>
      <c r="G1693" s="22">
        <f t="shared" si="26"/>
        <v>73460.999999999942</v>
      </c>
      <c r="H1693" s="21">
        <v>0</v>
      </c>
      <c r="I1693" s="21">
        <v>0</v>
      </c>
    </row>
    <row r="1694" spans="1:9" ht="15" x14ac:dyDescent="0.25">
      <c r="A1694" s="24" t="s">
        <v>1988</v>
      </c>
      <c r="B1694" s="20">
        <v>0</v>
      </c>
      <c r="C1694" s="180" t="s">
        <v>4852</v>
      </c>
      <c r="D1694" s="25">
        <v>864677.15</v>
      </c>
      <c r="E1694" s="25">
        <v>584362.57999999996</v>
      </c>
      <c r="F1694" s="21">
        <v>0</v>
      </c>
      <c r="G1694" s="22">
        <f t="shared" si="26"/>
        <v>280314.57000000007</v>
      </c>
      <c r="H1694" s="21">
        <v>0</v>
      </c>
      <c r="I1694" s="21">
        <v>0</v>
      </c>
    </row>
    <row r="1695" spans="1:9" ht="15" x14ac:dyDescent="0.25">
      <c r="A1695" s="24" t="s">
        <v>1989</v>
      </c>
      <c r="B1695" s="20">
        <v>0</v>
      </c>
      <c r="C1695" s="180" t="s">
        <v>4852</v>
      </c>
      <c r="D1695" s="25">
        <v>800835.0900000002</v>
      </c>
      <c r="E1695" s="25">
        <v>539020.81000000017</v>
      </c>
      <c r="F1695" s="21">
        <v>0</v>
      </c>
      <c r="G1695" s="22">
        <f t="shared" si="26"/>
        <v>261814.28000000003</v>
      </c>
      <c r="H1695" s="21">
        <v>0</v>
      </c>
      <c r="I1695" s="21">
        <v>0</v>
      </c>
    </row>
    <row r="1696" spans="1:9" ht="15" x14ac:dyDescent="0.25">
      <c r="A1696" s="24" t="s">
        <v>1990</v>
      </c>
      <c r="B1696" s="20">
        <v>0</v>
      </c>
      <c r="C1696" s="180" t="s">
        <v>4852</v>
      </c>
      <c r="D1696" s="25">
        <v>337052.8</v>
      </c>
      <c r="E1696" s="25">
        <v>235618.39999999997</v>
      </c>
      <c r="F1696" s="21">
        <v>0</v>
      </c>
      <c r="G1696" s="22">
        <f t="shared" si="26"/>
        <v>101434.40000000002</v>
      </c>
      <c r="H1696" s="21">
        <v>0</v>
      </c>
      <c r="I1696" s="21">
        <v>0</v>
      </c>
    </row>
    <row r="1697" spans="1:9" ht="15" x14ac:dyDescent="0.25">
      <c r="A1697" s="24" t="s">
        <v>1991</v>
      </c>
      <c r="B1697" s="20">
        <v>0</v>
      </c>
      <c r="C1697" s="180" t="s">
        <v>4852</v>
      </c>
      <c r="D1697" s="25">
        <v>152521.60000000001</v>
      </c>
      <c r="E1697" s="25">
        <v>98908.1</v>
      </c>
      <c r="F1697" s="21">
        <v>0</v>
      </c>
      <c r="G1697" s="22">
        <f t="shared" si="26"/>
        <v>53613.5</v>
      </c>
      <c r="H1697" s="21">
        <v>0</v>
      </c>
      <c r="I1697" s="21">
        <v>0</v>
      </c>
    </row>
    <row r="1698" spans="1:9" ht="15" x14ac:dyDescent="0.25">
      <c r="A1698" s="24" t="s">
        <v>1992</v>
      </c>
      <c r="B1698" s="20">
        <v>0</v>
      </c>
      <c r="C1698" s="180" t="s">
        <v>4852</v>
      </c>
      <c r="D1698" s="25">
        <v>133033.59999999998</v>
      </c>
      <c r="E1698" s="25">
        <v>115492.09999999998</v>
      </c>
      <c r="F1698" s="21">
        <v>0</v>
      </c>
      <c r="G1698" s="22">
        <f t="shared" si="26"/>
        <v>17541.5</v>
      </c>
      <c r="H1698" s="21">
        <v>0</v>
      </c>
      <c r="I1698" s="21">
        <v>0</v>
      </c>
    </row>
    <row r="1699" spans="1:9" ht="15" x14ac:dyDescent="0.25">
      <c r="A1699" s="24" t="s">
        <v>1993</v>
      </c>
      <c r="B1699" s="20">
        <v>0</v>
      </c>
      <c r="C1699" s="180" t="s">
        <v>4852</v>
      </c>
      <c r="D1699" s="25">
        <v>142643.20000000001</v>
      </c>
      <c r="E1699" s="25">
        <v>101123.3</v>
      </c>
      <c r="F1699" s="21">
        <v>0</v>
      </c>
      <c r="G1699" s="22">
        <f t="shared" si="26"/>
        <v>41519.900000000009</v>
      </c>
      <c r="H1699" s="21">
        <v>0</v>
      </c>
      <c r="I1699" s="21">
        <v>0</v>
      </c>
    </row>
    <row r="1700" spans="1:9" ht="15" x14ac:dyDescent="0.25">
      <c r="A1700" s="24" t="s">
        <v>1994</v>
      </c>
      <c r="B1700" s="20">
        <v>0</v>
      </c>
      <c r="C1700" s="180" t="s">
        <v>4852</v>
      </c>
      <c r="D1700" s="25">
        <v>141702.40000000002</v>
      </c>
      <c r="E1700" s="25">
        <v>51271.199999999997</v>
      </c>
      <c r="F1700" s="21">
        <v>0</v>
      </c>
      <c r="G1700" s="22">
        <f t="shared" si="26"/>
        <v>90431.200000000026</v>
      </c>
      <c r="H1700" s="21">
        <v>0</v>
      </c>
      <c r="I1700" s="21">
        <v>0</v>
      </c>
    </row>
    <row r="1701" spans="1:9" ht="15" x14ac:dyDescent="0.25">
      <c r="A1701" s="24" t="s">
        <v>1995</v>
      </c>
      <c r="B1701" s="20">
        <v>0</v>
      </c>
      <c r="C1701" s="180" t="s">
        <v>4852</v>
      </c>
      <c r="D1701" s="25">
        <v>138835.20000000001</v>
      </c>
      <c r="E1701" s="25">
        <v>74133.53</v>
      </c>
      <c r="F1701" s="21">
        <v>0</v>
      </c>
      <c r="G1701" s="22">
        <f t="shared" si="26"/>
        <v>64701.670000000013</v>
      </c>
      <c r="H1701" s="21">
        <v>0</v>
      </c>
      <c r="I1701" s="21">
        <v>0</v>
      </c>
    </row>
    <row r="1702" spans="1:9" ht="15" x14ac:dyDescent="0.25">
      <c r="A1702" s="24" t="s">
        <v>1996</v>
      </c>
      <c r="B1702" s="20">
        <v>0</v>
      </c>
      <c r="C1702" s="180" t="s">
        <v>4852</v>
      </c>
      <c r="D1702" s="25">
        <v>162089.91</v>
      </c>
      <c r="E1702" s="25">
        <v>100818.40999999999</v>
      </c>
      <c r="F1702" s="21">
        <v>0</v>
      </c>
      <c r="G1702" s="22">
        <f t="shared" si="26"/>
        <v>61271.500000000015</v>
      </c>
      <c r="H1702" s="21">
        <v>0</v>
      </c>
      <c r="I1702" s="21">
        <v>0</v>
      </c>
    </row>
    <row r="1703" spans="1:9" ht="15" x14ac:dyDescent="0.25">
      <c r="A1703" s="24" t="s">
        <v>1997</v>
      </c>
      <c r="B1703" s="20">
        <v>0</v>
      </c>
      <c r="C1703" s="180" t="s">
        <v>4852</v>
      </c>
      <c r="D1703" s="25">
        <v>116628.64</v>
      </c>
      <c r="E1703" s="25">
        <v>59621.200000000004</v>
      </c>
      <c r="F1703" s="21">
        <v>0</v>
      </c>
      <c r="G1703" s="22">
        <f t="shared" si="26"/>
        <v>57007.439999999995</v>
      </c>
      <c r="H1703" s="21">
        <v>0</v>
      </c>
      <c r="I1703" s="21">
        <v>0</v>
      </c>
    </row>
    <row r="1704" spans="1:9" ht="15" x14ac:dyDescent="0.25">
      <c r="A1704" s="24" t="s">
        <v>1998</v>
      </c>
      <c r="B1704" s="20">
        <v>0</v>
      </c>
      <c r="C1704" s="180" t="s">
        <v>4852</v>
      </c>
      <c r="D1704" s="25">
        <v>141656.00000000003</v>
      </c>
      <c r="E1704" s="25">
        <v>96153.75</v>
      </c>
      <c r="F1704" s="21">
        <v>0</v>
      </c>
      <c r="G1704" s="22">
        <f t="shared" si="26"/>
        <v>45502.250000000029</v>
      </c>
      <c r="H1704" s="21">
        <v>0</v>
      </c>
      <c r="I1704" s="21">
        <v>0</v>
      </c>
    </row>
    <row r="1705" spans="1:9" ht="15" x14ac:dyDescent="0.25">
      <c r="A1705" s="24" t="s">
        <v>1999</v>
      </c>
      <c r="B1705" s="20">
        <v>0</v>
      </c>
      <c r="C1705" s="180" t="s">
        <v>4852</v>
      </c>
      <c r="D1705" s="25">
        <v>121587.20000000001</v>
      </c>
      <c r="E1705" s="25">
        <v>98629.900000000009</v>
      </c>
      <c r="F1705" s="21">
        <v>0</v>
      </c>
      <c r="G1705" s="22">
        <f t="shared" si="26"/>
        <v>22957.300000000003</v>
      </c>
      <c r="H1705" s="21">
        <v>0</v>
      </c>
      <c r="I1705" s="21">
        <v>0</v>
      </c>
    </row>
    <row r="1706" spans="1:9" ht="15" x14ac:dyDescent="0.25">
      <c r="A1706" s="24" t="s">
        <v>2000</v>
      </c>
      <c r="B1706" s="20">
        <v>0</v>
      </c>
      <c r="C1706" s="180" t="s">
        <v>4852</v>
      </c>
      <c r="D1706" s="25">
        <v>130233.60000000001</v>
      </c>
      <c r="E1706" s="25">
        <v>74013.099999999991</v>
      </c>
      <c r="F1706" s="21">
        <v>0</v>
      </c>
      <c r="G1706" s="22">
        <f t="shared" si="26"/>
        <v>56220.500000000015</v>
      </c>
      <c r="H1706" s="21">
        <v>0</v>
      </c>
      <c r="I1706" s="21">
        <v>0</v>
      </c>
    </row>
    <row r="1707" spans="1:9" ht="15" x14ac:dyDescent="0.25">
      <c r="A1707" s="24" t="s">
        <v>2001</v>
      </c>
      <c r="B1707" s="20">
        <v>0</v>
      </c>
      <c r="C1707" s="180" t="s">
        <v>4852</v>
      </c>
      <c r="D1707" s="25">
        <v>134606.96</v>
      </c>
      <c r="E1707" s="25">
        <v>92366.56</v>
      </c>
      <c r="F1707" s="21">
        <v>0</v>
      </c>
      <c r="G1707" s="22">
        <f t="shared" si="26"/>
        <v>42240.399999999994</v>
      </c>
      <c r="H1707" s="21">
        <v>0</v>
      </c>
      <c r="I1707" s="21">
        <v>0</v>
      </c>
    </row>
    <row r="1708" spans="1:9" ht="15" x14ac:dyDescent="0.25">
      <c r="A1708" s="24" t="s">
        <v>2002</v>
      </c>
      <c r="B1708" s="20">
        <v>0</v>
      </c>
      <c r="C1708" s="180" t="s">
        <v>4852</v>
      </c>
      <c r="D1708" s="25">
        <v>141321.60000000001</v>
      </c>
      <c r="E1708" s="25">
        <v>94298.5</v>
      </c>
      <c r="F1708" s="21">
        <v>0</v>
      </c>
      <c r="G1708" s="22">
        <f t="shared" si="26"/>
        <v>47023.100000000006</v>
      </c>
      <c r="H1708" s="21">
        <v>0</v>
      </c>
      <c r="I1708" s="21">
        <v>0</v>
      </c>
    </row>
    <row r="1709" spans="1:9" ht="15" x14ac:dyDescent="0.25">
      <c r="A1709" s="24" t="s">
        <v>2003</v>
      </c>
      <c r="B1709" s="20">
        <v>0</v>
      </c>
      <c r="C1709" s="180" t="s">
        <v>4852</v>
      </c>
      <c r="D1709" s="25">
        <v>153189.12</v>
      </c>
      <c r="E1709" s="25">
        <v>88474.8</v>
      </c>
      <c r="F1709" s="21">
        <v>0</v>
      </c>
      <c r="G1709" s="22">
        <f t="shared" si="26"/>
        <v>64714.319999999992</v>
      </c>
      <c r="H1709" s="21">
        <v>0</v>
      </c>
      <c r="I1709" s="21">
        <v>0</v>
      </c>
    </row>
    <row r="1710" spans="1:9" ht="15" x14ac:dyDescent="0.25">
      <c r="A1710" s="24" t="s">
        <v>2004</v>
      </c>
      <c r="B1710" s="20">
        <v>0</v>
      </c>
      <c r="C1710" s="180" t="s">
        <v>4852</v>
      </c>
      <c r="D1710" s="25">
        <v>121430.39999999999</v>
      </c>
      <c r="E1710" s="25">
        <v>104446.33999999998</v>
      </c>
      <c r="F1710" s="21">
        <v>0</v>
      </c>
      <c r="G1710" s="22">
        <f t="shared" si="26"/>
        <v>16984.060000000012</v>
      </c>
      <c r="H1710" s="21">
        <v>0</v>
      </c>
      <c r="I1710" s="21">
        <v>0</v>
      </c>
    </row>
    <row r="1711" spans="1:9" ht="15" x14ac:dyDescent="0.25">
      <c r="A1711" s="24" t="s">
        <v>2005</v>
      </c>
      <c r="B1711" s="20">
        <v>0</v>
      </c>
      <c r="C1711" s="180" t="s">
        <v>4852</v>
      </c>
      <c r="D1711" s="25">
        <v>145980.79999999999</v>
      </c>
      <c r="E1711" s="25">
        <v>122266.19999999998</v>
      </c>
      <c r="F1711" s="21">
        <v>0</v>
      </c>
      <c r="G1711" s="22">
        <f t="shared" si="26"/>
        <v>23714.600000000006</v>
      </c>
      <c r="H1711" s="21">
        <v>0</v>
      </c>
      <c r="I1711" s="21">
        <v>0</v>
      </c>
    </row>
    <row r="1712" spans="1:9" ht="15" x14ac:dyDescent="0.25">
      <c r="A1712" s="24" t="s">
        <v>2006</v>
      </c>
      <c r="B1712" s="20">
        <v>0</v>
      </c>
      <c r="C1712" s="180" t="s">
        <v>4852</v>
      </c>
      <c r="D1712" s="25">
        <v>154392</v>
      </c>
      <c r="E1712" s="25">
        <v>86898.45</v>
      </c>
      <c r="F1712" s="21">
        <v>0</v>
      </c>
      <c r="G1712" s="22">
        <f t="shared" si="26"/>
        <v>67493.55</v>
      </c>
      <c r="H1712" s="21">
        <v>0</v>
      </c>
      <c r="I1712" s="21">
        <v>0</v>
      </c>
    </row>
    <row r="1713" spans="1:9" ht="15" x14ac:dyDescent="0.25">
      <c r="A1713" s="24" t="s">
        <v>2007</v>
      </c>
      <c r="B1713" s="20">
        <v>0</v>
      </c>
      <c r="C1713" s="180" t="s">
        <v>4852</v>
      </c>
      <c r="D1713" s="25">
        <v>71702.399999999994</v>
      </c>
      <c r="E1713" s="25">
        <v>11840.3</v>
      </c>
      <c r="F1713" s="21">
        <v>0</v>
      </c>
      <c r="G1713" s="22">
        <f t="shared" si="26"/>
        <v>59862.099999999991</v>
      </c>
      <c r="H1713" s="21">
        <v>0</v>
      </c>
      <c r="I1713" s="21">
        <v>0</v>
      </c>
    </row>
    <row r="1714" spans="1:9" ht="15" x14ac:dyDescent="0.25">
      <c r="A1714" s="24" t="s">
        <v>2008</v>
      </c>
      <c r="B1714" s="20">
        <v>0</v>
      </c>
      <c r="C1714" s="180" t="s">
        <v>4852</v>
      </c>
      <c r="D1714" s="25">
        <v>142195.20000000001</v>
      </c>
      <c r="E1714" s="25">
        <v>99156.5</v>
      </c>
      <c r="F1714" s="21">
        <v>0</v>
      </c>
      <c r="G1714" s="22">
        <f t="shared" si="26"/>
        <v>43038.700000000012</v>
      </c>
      <c r="H1714" s="21">
        <v>0</v>
      </c>
      <c r="I1714" s="21">
        <v>0</v>
      </c>
    </row>
    <row r="1715" spans="1:9" ht="15" x14ac:dyDescent="0.25">
      <c r="A1715" s="24" t="s">
        <v>2009</v>
      </c>
      <c r="B1715" s="20">
        <v>0</v>
      </c>
      <c r="C1715" s="180" t="s">
        <v>4852</v>
      </c>
      <c r="D1715" s="25">
        <v>132563.20000000001</v>
      </c>
      <c r="E1715" s="25">
        <v>79175.900000000009</v>
      </c>
      <c r="F1715" s="21">
        <v>0</v>
      </c>
      <c r="G1715" s="22">
        <f t="shared" si="26"/>
        <v>53387.3</v>
      </c>
      <c r="H1715" s="21">
        <v>0</v>
      </c>
      <c r="I1715" s="21">
        <v>0</v>
      </c>
    </row>
    <row r="1716" spans="1:9" ht="15" x14ac:dyDescent="0.25">
      <c r="A1716" s="24" t="s">
        <v>2010</v>
      </c>
      <c r="B1716" s="20">
        <v>0</v>
      </c>
      <c r="C1716" s="180" t="s">
        <v>4852</v>
      </c>
      <c r="D1716" s="25">
        <v>968457.77000000014</v>
      </c>
      <c r="E1716" s="25">
        <v>651519.40000000014</v>
      </c>
      <c r="F1716" s="21">
        <v>0</v>
      </c>
      <c r="G1716" s="22">
        <f t="shared" si="26"/>
        <v>316938.37</v>
      </c>
      <c r="H1716" s="21">
        <v>0</v>
      </c>
      <c r="I1716" s="21">
        <v>0</v>
      </c>
    </row>
    <row r="1717" spans="1:9" ht="15" x14ac:dyDescent="0.25">
      <c r="A1717" s="24" t="s">
        <v>2011</v>
      </c>
      <c r="B1717" s="20">
        <v>0</v>
      </c>
      <c r="C1717" s="180" t="s">
        <v>4852</v>
      </c>
      <c r="D1717" s="25">
        <v>643843.19999999984</v>
      </c>
      <c r="E1717" s="25">
        <v>509998.62</v>
      </c>
      <c r="F1717" s="21">
        <v>0</v>
      </c>
      <c r="G1717" s="22">
        <f t="shared" si="26"/>
        <v>133844.57999999984</v>
      </c>
      <c r="H1717" s="21">
        <v>0</v>
      </c>
      <c r="I1717" s="21">
        <v>0</v>
      </c>
    </row>
    <row r="1718" spans="1:9" ht="15" x14ac:dyDescent="0.25">
      <c r="A1718" s="24" t="s">
        <v>2012</v>
      </c>
      <c r="B1718" s="20">
        <v>0</v>
      </c>
      <c r="C1718" s="180" t="s">
        <v>4852</v>
      </c>
      <c r="D1718" s="25">
        <v>945241.73000000021</v>
      </c>
      <c r="E1718" s="25">
        <v>721515.82000000018</v>
      </c>
      <c r="F1718" s="21">
        <v>0</v>
      </c>
      <c r="G1718" s="22">
        <f t="shared" si="26"/>
        <v>223725.91000000003</v>
      </c>
      <c r="H1718" s="21">
        <v>0</v>
      </c>
      <c r="I1718" s="21">
        <v>0</v>
      </c>
    </row>
    <row r="1719" spans="1:9" ht="15" x14ac:dyDescent="0.25">
      <c r="A1719" s="24" t="s">
        <v>2013</v>
      </c>
      <c r="B1719" s="20">
        <v>0</v>
      </c>
      <c r="C1719" s="180" t="s">
        <v>4852</v>
      </c>
      <c r="D1719" s="25">
        <v>943489.34000000032</v>
      </c>
      <c r="E1719" s="25">
        <v>679767.90000000014</v>
      </c>
      <c r="F1719" s="21">
        <v>0</v>
      </c>
      <c r="G1719" s="22">
        <f t="shared" si="26"/>
        <v>263721.44000000018</v>
      </c>
      <c r="H1719" s="21">
        <v>0</v>
      </c>
      <c r="I1719" s="21">
        <v>0</v>
      </c>
    </row>
    <row r="1720" spans="1:9" ht="15" x14ac:dyDescent="0.25">
      <c r="A1720" s="24" t="s">
        <v>2014</v>
      </c>
      <c r="B1720" s="20">
        <v>0</v>
      </c>
      <c r="C1720" s="180" t="s">
        <v>4852</v>
      </c>
      <c r="D1720" s="25">
        <v>929022.29999999981</v>
      </c>
      <c r="E1720" s="25">
        <v>675107.74000000011</v>
      </c>
      <c r="F1720" s="21">
        <v>0</v>
      </c>
      <c r="G1720" s="22">
        <f t="shared" si="26"/>
        <v>253914.55999999971</v>
      </c>
      <c r="H1720" s="21">
        <v>0</v>
      </c>
      <c r="I1720" s="21">
        <v>0</v>
      </c>
    </row>
    <row r="1721" spans="1:9" ht="15" x14ac:dyDescent="0.25">
      <c r="A1721" s="24" t="s">
        <v>2015</v>
      </c>
      <c r="B1721" s="20">
        <v>0</v>
      </c>
      <c r="C1721" s="180" t="s">
        <v>4852</v>
      </c>
      <c r="D1721" s="25">
        <v>854627.54000000015</v>
      </c>
      <c r="E1721" s="25">
        <v>676098.14</v>
      </c>
      <c r="F1721" s="21">
        <v>0</v>
      </c>
      <c r="G1721" s="22">
        <f t="shared" si="26"/>
        <v>178529.40000000014</v>
      </c>
      <c r="H1721" s="21">
        <v>0</v>
      </c>
      <c r="I1721" s="21">
        <v>0</v>
      </c>
    </row>
    <row r="1722" spans="1:9" ht="15" x14ac:dyDescent="0.25">
      <c r="A1722" s="24" t="s">
        <v>2016</v>
      </c>
      <c r="B1722" s="20">
        <v>0</v>
      </c>
      <c r="C1722" s="180" t="s">
        <v>4852</v>
      </c>
      <c r="D1722" s="25">
        <v>1334691.8999999997</v>
      </c>
      <c r="E1722" s="25">
        <v>1114560.0099999998</v>
      </c>
      <c r="F1722" s="21">
        <v>0</v>
      </c>
      <c r="G1722" s="22">
        <f t="shared" si="26"/>
        <v>220131.8899999999</v>
      </c>
      <c r="H1722" s="21">
        <v>0</v>
      </c>
      <c r="I1722" s="21">
        <v>0</v>
      </c>
    </row>
    <row r="1723" spans="1:9" ht="15" x14ac:dyDescent="0.25">
      <c r="A1723" s="24" t="s">
        <v>2017</v>
      </c>
      <c r="B1723" s="20">
        <v>0</v>
      </c>
      <c r="C1723" s="180" t="s">
        <v>4852</v>
      </c>
      <c r="D1723" s="25">
        <v>1106023.2700000005</v>
      </c>
      <c r="E1723" s="25">
        <v>713298.30000000016</v>
      </c>
      <c r="F1723" s="21">
        <v>0</v>
      </c>
      <c r="G1723" s="22">
        <f t="shared" si="26"/>
        <v>392724.97000000032</v>
      </c>
      <c r="H1723" s="21">
        <v>0</v>
      </c>
      <c r="I1723" s="21">
        <v>0</v>
      </c>
    </row>
    <row r="1724" spans="1:9" ht="15" x14ac:dyDescent="0.25">
      <c r="A1724" s="24" t="s">
        <v>2018</v>
      </c>
      <c r="B1724" s="20">
        <v>0</v>
      </c>
      <c r="C1724" s="180" t="s">
        <v>4852</v>
      </c>
      <c r="D1724" s="25">
        <v>577964.80000000016</v>
      </c>
      <c r="E1724" s="25">
        <v>502537.9</v>
      </c>
      <c r="F1724" s="21">
        <v>0</v>
      </c>
      <c r="G1724" s="22">
        <f t="shared" si="26"/>
        <v>75426.90000000014</v>
      </c>
      <c r="H1724" s="21">
        <v>0</v>
      </c>
      <c r="I1724" s="21">
        <v>0</v>
      </c>
    </row>
    <row r="1725" spans="1:9" ht="15" x14ac:dyDescent="0.25">
      <c r="A1725" s="24" t="s">
        <v>2019</v>
      </c>
      <c r="B1725" s="20">
        <v>0</v>
      </c>
      <c r="C1725" s="180" t="s">
        <v>4852</v>
      </c>
      <c r="D1725" s="25">
        <v>781916.80000000016</v>
      </c>
      <c r="E1725" s="25">
        <v>596217.39999999991</v>
      </c>
      <c r="F1725" s="21">
        <v>0</v>
      </c>
      <c r="G1725" s="22">
        <f t="shared" si="26"/>
        <v>185699.40000000026</v>
      </c>
      <c r="H1725" s="21">
        <v>0</v>
      </c>
      <c r="I1725" s="21">
        <v>0</v>
      </c>
    </row>
    <row r="1726" spans="1:9" ht="15" x14ac:dyDescent="0.25">
      <c r="A1726" s="24" t="s">
        <v>2020</v>
      </c>
      <c r="B1726" s="20">
        <v>0</v>
      </c>
      <c r="C1726" s="180" t="s">
        <v>4852</v>
      </c>
      <c r="D1726" s="25">
        <v>829938.4800000001</v>
      </c>
      <c r="E1726" s="25">
        <v>645453.18000000005</v>
      </c>
      <c r="F1726" s="21">
        <v>0</v>
      </c>
      <c r="G1726" s="22">
        <f t="shared" si="26"/>
        <v>184485.30000000005</v>
      </c>
      <c r="H1726" s="21">
        <v>0</v>
      </c>
      <c r="I1726" s="21">
        <v>0</v>
      </c>
    </row>
    <row r="1727" spans="1:9" ht="15" x14ac:dyDescent="0.25">
      <c r="A1727" s="24" t="s">
        <v>2021</v>
      </c>
      <c r="B1727" s="20">
        <v>0</v>
      </c>
      <c r="C1727" s="180" t="s">
        <v>4852</v>
      </c>
      <c r="D1727" s="25">
        <v>1040397.5999999999</v>
      </c>
      <c r="E1727" s="25">
        <v>794664.59000000008</v>
      </c>
      <c r="F1727" s="21">
        <v>0</v>
      </c>
      <c r="G1727" s="22">
        <f t="shared" ref="G1727:G1790" si="27">D1727-E1727</f>
        <v>245733.00999999978</v>
      </c>
      <c r="H1727" s="21">
        <v>0</v>
      </c>
      <c r="I1727" s="21">
        <v>0</v>
      </c>
    </row>
    <row r="1728" spans="1:9" ht="15" x14ac:dyDescent="0.25">
      <c r="A1728" s="24" t="s">
        <v>2022</v>
      </c>
      <c r="B1728" s="20">
        <v>0</v>
      </c>
      <c r="C1728" s="180" t="s">
        <v>4852</v>
      </c>
      <c r="D1728" s="25">
        <v>682147.20000000019</v>
      </c>
      <c r="E1728" s="25">
        <v>557892.79999999993</v>
      </c>
      <c r="F1728" s="21">
        <v>0</v>
      </c>
      <c r="G1728" s="22">
        <f t="shared" si="27"/>
        <v>124254.40000000026</v>
      </c>
      <c r="H1728" s="21">
        <v>0</v>
      </c>
      <c r="I1728" s="21">
        <v>0</v>
      </c>
    </row>
    <row r="1729" spans="1:9" ht="15" x14ac:dyDescent="0.25">
      <c r="A1729" s="24" t="s">
        <v>2023</v>
      </c>
      <c r="B1729" s="20">
        <v>0</v>
      </c>
      <c r="C1729" s="180" t="s">
        <v>4852</v>
      </c>
      <c r="D1729" s="25">
        <v>597899.08000000007</v>
      </c>
      <c r="E1729" s="25">
        <v>372877.57999999996</v>
      </c>
      <c r="F1729" s="21">
        <v>0</v>
      </c>
      <c r="G1729" s="22">
        <f t="shared" si="27"/>
        <v>225021.50000000012</v>
      </c>
      <c r="H1729" s="21">
        <v>0</v>
      </c>
      <c r="I1729" s="21">
        <v>0</v>
      </c>
    </row>
    <row r="1730" spans="1:9" ht="15" x14ac:dyDescent="0.25">
      <c r="A1730" s="24" t="s">
        <v>2024</v>
      </c>
      <c r="B1730" s="20">
        <v>0</v>
      </c>
      <c r="C1730" s="180" t="s">
        <v>4852</v>
      </c>
      <c r="D1730" s="25">
        <v>1322508.5100000002</v>
      </c>
      <c r="E1730" s="25">
        <v>1106390.1900000004</v>
      </c>
      <c r="F1730" s="21">
        <v>0</v>
      </c>
      <c r="G1730" s="22">
        <f t="shared" si="27"/>
        <v>216118.31999999983</v>
      </c>
      <c r="H1730" s="21">
        <v>0</v>
      </c>
      <c r="I1730" s="21">
        <v>0</v>
      </c>
    </row>
    <row r="1731" spans="1:9" ht="15" x14ac:dyDescent="0.25">
      <c r="A1731" s="24" t="s">
        <v>2025</v>
      </c>
      <c r="B1731" s="20">
        <v>0</v>
      </c>
      <c r="C1731" s="180" t="s">
        <v>4852</v>
      </c>
      <c r="D1731" s="25">
        <v>670319.99999999977</v>
      </c>
      <c r="E1731" s="25">
        <v>546389.70000000007</v>
      </c>
      <c r="F1731" s="21">
        <v>0</v>
      </c>
      <c r="G1731" s="22">
        <f t="shared" si="27"/>
        <v>123930.2999999997</v>
      </c>
      <c r="H1731" s="21">
        <v>0</v>
      </c>
      <c r="I1731" s="21">
        <v>0</v>
      </c>
    </row>
    <row r="1732" spans="1:9" ht="15" x14ac:dyDescent="0.25">
      <c r="A1732" s="24" t="s">
        <v>2026</v>
      </c>
      <c r="B1732" s="20">
        <v>0</v>
      </c>
      <c r="C1732" s="180" t="s">
        <v>4852</v>
      </c>
      <c r="D1732" s="25">
        <v>1570101.9999999993</v>
      </c>
      <c r="E1732" s="25">
        <v>905311.09999999974</v>
      </c>
      <c r="F1732" s="21">
        <v>0</v>
      </c>
      <c r="G1732" s="22">
        <f t="shared" si="27"/>
        <v>664790.89999999956</v>
      </c>
      <c r="H1732" s="21">
        <v>0</v>
      </c>
      <c r="I1732" s="21">
        <v>0</v>
      </c>
    </row>
    <row r="1733" spans="1:9" ht="15" x14ac:dyDescent="0.25">
      <c r="A1733" s="24" t="s">
        <v>2027</v>
      </c>
      <c r="B1733" s="20">
        <v>0</v>
      </c>
      <c r="C1733" s="180" t="s">
        <v>4852</v>
      </c>
      <c r="D1733" s="25">
        <v>1610869.9199999995</v>
      </c>
      <c r="E1733" s="25">
        <v>875038.1399999999</v>
      </c>
      <c r="F1733" s="21">
        <v>0</v>
      </c>
      <c r="G1733" s="22">
        <f t="shared" si="27"/>
        <v>735831.77999999956</v>
      </c>
      <c r="H1733" s="21">
        <v>0</v>
      </c>
      <c r="I1733" s="21">
        <v>0</v>
      </c>
    </row>
    <row r="1734" spans="1:9" ht="15" x14ac:dyDescent="0.25">
      <c r="A1734" s="24" t="s">
        <v>2028</v>
      </c>
      <c r="B1734" s="20">
        <v>0</v>
      </c>
      <c r="C1734" s="180" t="s">
        <v>4852</v>
      </c>
      <c r="D1734" s="25">
        <v>29814.400000000001</v>
      </c>
      <c r="E1734" s="25">
        <v>999.5</v>
      </c>
      <c r="F1734" s="21">
        <v>0</v>
      </c>
      <c r="G1734" s="22">
        <f t="shared" si="27"/>
        <v>28814.9</v>
      </c>
      <c r="H1734" s="21">
        <v>0</v>
      </c>
      <c r="I1734" s="21">
        <v>0</v>
      </c>
    </row>
    <row r="1735" spans="1:9" ht="15" x14ac:dyDescent="0.25">
      <c r="A1735" s="24" t="s">
        <v>2029</v>
      </c>
      <c r="B1735" s="20">
        <v>0</v>
      </c>
      <c r="C1735" s="180" t="s">
        <v>4852</v>
      </c>
      <c r="D1735" s="25">
        <v>772079.49</v>
      </c>
      <c r="E1735" s="25">
        <v>592477.78999999992</v>
      </c>
      <c r="F1735" s="21">
        <v>0</v>
      </c>
      <c r="G1735" s="22">
        <f t="shared" si="27"/>
        <v>179601.70000000007</v>
      </c>
      <c r="H1735" s="21">
        <v>0</v>
      </c>
      <c r="I1735" s="21">
        <v>0</v>
      </c>
    </row>
    <row r="1736" spans="1:9" ht="15" x14ac:dyDescent="0.25">
      <c r="A1736" s="24" t="s">
        <v>2030</v>
      </c>
      <c r="B1736" s="20">
        <v>0</v>
      </c>
      <c r="C1736" s="180" t="s">
        <v>4852</v>
      </c>
      <c r="D1736" s="25">
        <v>983907.86</v>
      </c>
      <c r="E1736" s="25">
        <v>473585.83999999997</v>
      </c>
      <c r="F1736" s="21">
        <v>0</v>
      </c>
      <c r="G1736" s="22">
        <f t="shared" si="27"/>
        <v>510322.02</v>
      </c>
      <c r="H1736" s="21">
        <v>0</v>
      </c>
      <c r="I1736" s="21">
        <v>0</v>
      </c>
    </row>
    <row r="1737" spans="1:9" ht="15" x14ac:dyDescent="0.25">
      <c r="A1737" s="24" t="s">
        <v>2031</v>
      </c>
      <c r="B1737" s="20">
        <v>0</v>
      </c>
      <c r="C1737" s="180" t="s">
        <v>4852</v>
      </c>
      <c r="D1737" s="25">
        <v>596091.50000000047</v>
      </c>
      <c r="E1737" s="25">
        <v>400916.13000000006</v>
      </c>
      <c r="F1737" s="21">
        <v>0</v>
      </c>
      <c r="G1737" s="22">
        <f t="shared" si="27"/>
        <v>195175.3700000004</v>
      </c>
      <c r="H1737" s="21">
        <v>0</v>
      </c>
      <c r="I1737" s="21">
        <v>0</v>
      </c>
    </row>
    <row r="1738" spans="1:9" ht="15" x14ac:dyDescent="0.25">
      <c r="A1738" s="24" t="s">
        <v>2032</v>
      </c>
      <c r="B1738" s="20">
        <v>0</v>
      </c>
      <c r="C1738" s="180" t="s">
        <v>4852</v>
      </c>
      <c r="D1738" s="25">
        <v>1537246.3999999997</v>
      </c>
      <c r="E1738" s="25">
        <v>1016273.9999999999</v>
      </c>
      <c r="F1738" s="21">
        <v>0</v>
      </c>
      <c r="G1738" s="22">
        <f t="shared" si="27"/>
        <v>520972.39999999979</v>
      </c>
      <c r="H1738" s="21">
        <v>0</v>
      </c>
      <c r="I1738" s="21">
        <v>0</v>
      </c>
    </row>
    <row r="1739" spans="1:9" ht="15" x14ac:dyDescent="0.25">
      <c r="A1739" s="24" t="s">
        <v>2033</v>
      </c>
      <c r="B1739" s="20">
        <v>0</v>
      </c>
      <c r="C1739" s="180" t="s">
        <v>4852</v>
      </c>
      <c r="D1739" s="25">
        <v>1164787.9999999998</v>
      </c>
      <c r="E1739" s="25">
        <v>938935.09999999963</v>
      </c>
      <c r="F1739" s="21">
        <v>0</v>
      </c>
      <c r="G1739" s="22">
        <f t="shared" si="27"/>
        <v>225852.90000000014</v>
      </c>
      <c r="H1739" s="21">
        <v>0</v>
      </c>
      <c r="I1739" s="21">
        <v>0</v>
      </c>
    </row>
    <row r="1740" spans="1:9" ht="15" x14ac:dyDescent="0.25">
      <c r="A1740" s="24" t="s">
        <v>2034</v>
      </c>
      <c r="B1740" s="20">
        <v>0</v>
      </c>
      <c r="C1740" s="180" t="s">
        <v>4852</v>
      </c>
      <c r="D1740" s="25">
        <v>815913.42</v>
      </c>
      <c r="E1740" s="25">
        <v>675543.94</v>
      </c>
      <c r="F1740" s="21">
        <v>0</v>
      </c>
      <c r="G1740" s="22">
        <f t="shared" si="27"/>
        <v>140369.4800000001</v>
      </c>
      <c r="H1740" s="21">
        <v>0</v>
      </c>
      <c r="I1740" s="21">
        <v>0</v>
      </c>
    </row>
    <row r="1741" spans="1:9" ht="15" x14ac:dyDescent="0.25">
      <c r="A1741" s="24" t="s">
        <v>2035</v>
      </c>
      <c r="B1741" s="20">
        <v>0</v>
      </c>
      <c r="C1741" s="180" t="s">
        <v>4852</v>
      </c>
      <c r="D1741" s="25">
        <v>560604.79999999993</v>
      </c>
      <c r="E1741" s="25">
        <v>412955.5</v>
      </c>
      <c r="F1741" s="21">
        <v>0</v>
      </c>
      <c r="G1741" s="22">
        <f t="shared" si="27"/>
        <v>147649.29999999993</v>
      </c>
      <c r="H1741" s="21">
        <v>0</v>
      </c>
      <c r="I1741" s="21">
        <v>0</v>
      </c>
    </row>
    <row r="1742" spans="1:9" ht="15" x14ac:dyDescent="0.25">
      <c r="A1742" s="24" t="s">
        <v>2036</v>
      </c>
      <c r="B1742" s="20">
        <v>0</v>
      </c>
      <c r="C1742" s="180" t="s">
        <v>4852</v>
      </c>
      <c r="D1742" s="25">
        <v>885343.41000000027</v>
      </c>
      <c r="E1742" s="25">
        <v>682772.30000000016</v>
      </c>
      <c r="F1742" s="21">
        <v>0</v>
      </c>
      <c r="G1742" s="22">
        <f t="shared" si="27"/>
        <v>202571.1100000001</v>
      </c>
      <c r="H1742" s="21">
        <v>0</v>
      </c>
      <c r="I1742" s="21">
        <v>0</v>
      </c>
    </row>
    <row r="1743" spans="1:9" ht="15" x14ac:dyDescent="0.25">
      <c r="A1743" s="24" t="s">
        <v>2037</v>
      </c>
      <c r="B1743" s="20">
        <v>0</v>
      </c>
      <c r="C1743" s="180" t="s">
        <v>4852</v>
      </c>
      <c r="D1743" s="25">
        <v>403062.79999999993</v>
      </c>
      <c r="E1743" s="25">
        <v>291919.52999999997</v>
      </c>
      <c r="F1743" s="21">
        <v>0</v>
      </c>
      <c r="G1743" s="22">
        <f t="shared" si="27"/>
        <v>111143.26999999996</v>
      </c>
      <c r="H1743" s="21">
        <v>0</v>
      </c>
      <c r="I1743" s="21">
        <v>0</v>
      </c>
    </row>
    <row r="1744" spans="1:9" ht="15" x14ac:dyDescent="0.25">
      <c r="A1744" s="24" t="s">
        <v>2038</v>
      </c>
      <c r="B1744" s="20">
        <v>0</v>
      </c>
      <c r="C1744" s="180" t="s">
        <v>4852</v>
      </c>
      <c r="D1744" s="25">
        <v>210621.6</v>
      </c>
      <c r="E1744" s="25">
        <v>18987.579999999998</v>
      </c>
      <c r="F1744" s="21">
        <v>0</v>
      </c>
      <c r="G1744" s="22">
        <f t="shared" si="27"/>
        <v>191634.02000000002</v>
      </c>
      <c r="H1744" s="21">
        <v>0</v>
      </c>
      <c r="I1744" s="21">
        <v>0</v>
      </c>
    </row>
    <row r="1745" spans="1:9" ht="15" x14ac:dyDescent="0.25">
      <c r="A1745" s="24" t="s">
        <v>2039</v>
      </c>
      <c r="B1745" s="20">
        <v>0</v>
      </c>
      <c r="C1745" s="180" t="s">
        <v>4852</v>
      </c>
      <c r="D1745" s="25">
        <v>865375.09999999951</v>
      </c>
      <c r="E1745" s="25">
        <v>657434.45999999985</v>
      </c>
      <c r="F1745" s="21">
        <v>0</v>
      </c>
      <c r="G1745" s="22">
        <f t="shared" si="27"/>
        <v>207940.63999999966</v>
      </c>
      <c r="H1745" s="21">
        <v>0</v>
      </c>
      <c r="I1745" s="21">
        <v>0</v>
      </c>
    </row>
    <row r="1746" spans="1:9" ht="15" x14ac:dyDescent="0.25">
      <c r="A1746" s="24" t="s">
        <v>2040</v>
      </c>
      <c r="B1746" s="20">
        <v>0</v>
      </c>
      <c r="C1746" s="180" t="s">
        <v>4852</v>
      </c>
      <c r="D1746" s="25">
        <v>12212</v>
      </c>
      <c r="E1746" s="25">
        <v>16335.8</v>
      </c>
      <c r="F1746" s="21">
        <v>0</v>
      </c>
      <c r="G1746" s="22">
        <f t="shared" si="27"/>
        <v>-4123.7999999999993</v>
      </c>
      <c r="H1746" s="21">
        <v>0</v>
      </c>
      <c r="I1746" s="21">
        <v>0</v>
      </c>
    </row>
    <row r="1747" spans="1:9" ht="15" x14ac:dyDescent="0.25">
      <c r="A1747" s="24" t="s">
        <v>2041</v>
      </c>
      <c r="B1747" s="20">
        <v>0</v>
      </c>
      <c r="C1747" s="180" t="s">
        <v>4852</v>
      </c>
      <c r="D1747" s="25">
        <v>731561.59999999986</v>
      </c>
      <c r="E1747" s="25">
        <v>614151.46</v>
      </c>
      <c r="F1747" s="21">
        <v>0</v>
      </c>
      <c r="G1747" s="22">
        <f t="shared" si="27"/>
        <v>117410.1399999999</v>
      </c>
      <c r="H1747" s="21">
        <v>0</v>
      </c>
      <c r="I1747" s="21">
        <v>0</v>
      </c>
    </row>
    <row r="1748" spans="1:9" ht="15" x14ac:dyDescent="0.25">
      <c r="A1748" s="24" t="s">
        <v>2042</v>
      </c>
      <c r="B1748" s="20">
        <v>0</v>
      </c>
      <c r="C1748" s="180" t="s">
        <v>4852</v>
      </c>
      <c r="D1748" s="25">
        <v>86768</v>
      </c>
      <c r="E1748" s="25">
        <v>7326.5</v>
      </c>
      <c r="F1748" s="21">
        <v>0</v>
      </c>
      <c r="G1748" s="22">
        <f t="shared" si="27"/>
        <v>79441.5</v>
      </c>
      <c r="H1748" s="21">
        <v>0</v>
      </c>
      <c r="I1748" s="21">
        <v>0</v>
      </c>
    </row>
    <row r="1749" spans="1:9" ht="15" x14ac:dyDescent="0.25">
      <c r="A1749" s="24" t="s">
        <v>2043</v>
      </c>
      <c r="B1749" s="20">
        <v>0</v>
      </c>
      <c r="C1749" s="180" t="s">
        <v>4852</v>
      </c>
      <c r="D1749" s="25">
        <v>288355.20000000001</v>
      </c>
      <c r="E1749" s="25">
        <v>18360.8</v>
      </c>
      <c r="F1749" s="21">
        <v>0</v>
      </c>
      <c r="G1749" s="22">
        <f t="shared" si="27"/>
        <v>269994.40000000002</v>
      </c>
      <c r="H1749" s="21">
        <v>0</v>
      </c>
      <c r="I1749" s="21">
        <v>0</v>
      </c>
    </row>
    <row r="1750" spans="1:9" ht="15" x14ac:dyDescent="0.25">
      <c r="A1750" s="24" t="s">
        <v>2044</v>
      </c>
      <c r="B1750" s="20">
        <v>0</v>
      </c>
      <c r="C1750" s="180" t="s">
        <v>4852</v>
      </c>
      <c r="D1750" s="25">
        <v>9592</v>
      </c>
      <c r="E1750" s="25">
        <v>8036</v>
      </c>
      <c r="F1750" s="21">
        <v>0</v>
      </c>
      <c r="G1750" s="22">
        <f t="shared" si="27"/>
        <v>1556</v>
      </c>
      <c r="H1750" s="21">
        <v>0</v>
      </c>
      <c r="I1750" s="21">
        <v>0</v>
      </c>
    </row>
    <row r="1751" spans="1:9" ht="15" x14ac:dyDescent="0.25">
      <c r="A1751" s="24" t="s">
        <v>2045</v>
      </c>
      <c r="B1751" s="20">
        <v>0</v>
      </c>
      <c r="C1751" s="180" t="s">
        <v>4852</v>
      </c>
      <c r="D1751" s="25">
        <v>2164.5</v>
      </c>
      <c r="E1751" s="25">
        <v>1443</v>
      </c>
      <c r="F1751" s="21">
        <v>0</v>
      </c>
      <c r="G1751" s="22">
        <f t="shared" si="27"/>
        <v>721.5</v>
      </c>
      <c r="H1751" s="21">
        <v>0</v>
      </c>
      <c r="I1751" s="21">
        <v>0</v>
      </c>
    </row>
    <row r="1752" spans="1:9" ht="15" x14ac:dyDescent="0.25">
      <c r="A1752" s="24" t="s">
        <v>2046</v>
      </c>
      <c r="B1752" s="20">
        <v>0</v>
      </c>
      <c r="C1752" s="180" t="s">
        <v>4852</v>
      </c>
      <c r="D1752" s="25">
        <v>13640</v>
      </c>
      <c r="E1752" s="25">
        <v>5347</v>
      </c>
      <c r="F1752" s="21">
        <v>0</v>
      </c>
      <c r="G1752" s="22">
        <f t="shared" si="27"/>
        <v>8293</v>
      </c>
      <c r="H1752" s="21">
        <v>0</v>
      </c>
      <c r="I1752" s="21">
        <v>0</v>
      </c>
    </row>
    <row r="1753" spans="1:9" ht="15" x14ac:dyDescent="0.25">
      <c r="A1753" s="24" t="s">
        <v>2047</v>
      </c>
      <c r="B1753" s="20">
        <v>0</v>
      </c>
      <c r="C1753" s="180" t="s">
        <v>4852</v>
      </c>
      <c r="D1753" s="25">
        <v>486819.19999999995</v>
      </c>
      <c r="E1753" s="25">
        <v>395886.15999999992</v>
      </c>
      <c r="F1753" s="21">
        <v>0</v>
      </c>
      <c r="G1753" s="22">
        <f t="shared" si="27"/>
        <v>90933.040000000037</v>
      </c>
      <c r="H1753" s="21">
        <v>0</v>
      </c>
      <c r="I1753" s="21">
        <v>0</v>
      </c>
    </row>
    <row r="1754" spans="1:9" ht="15" x14ac:dyDescent="0.25">
      <c r="A1754" s="24" t="s">
        <v>2048</v>
      </c>
      <c r="B1754" s="20">
        <v>0</v>
      </c>
      <c r="C1754" s="180" t="s">
        <v>4852</v>
      </c>
      <c r="D1754" s="25">
        <v>11616</v>
      </c>
      <c r="E1754" s="25">
        <v>0</v>
      </c>
      <c r="F1754" s="21">
        <v>0</v>
      </c>
      <c r="G1754" s="22">
        <f t="shared" si="27"/>
        <v>11616</v>
      </c>
      <c r="H1754" s="21">
        <v>0</v>
      </c>
      <c r="I1754" s="21">
        <v>0</v>
      </c>
    </row>
    <row r="1755" spans="1:9" ht="15" x14ac:dyDescent="0.25">
      <c r="A1755" s="24" t="s">
        <v>2049</v>
      </c>
      <c r="B1755" s="20">
        <v>0</v>
      </c>
      <c r="C1755" s="180" t="s">
        <v>4852</v>
      </c>
      <c r="D1755" s="25">
        <v>519499.70000000007</v>
      </c>
      <c r="E1755" s="25">
        <v>426019.70000000013</v>
      </c>
      <c r="F1755" s="21">
        <v>0</v>
      </c>
      <c r="G1755" s="22">
        <f t="shared" si="27"/>
        <v>93479.999999999942</v>
      </c>
      <c r="H1755" s="21">
        <v>0</v>
      </c>
      <c r="I1755" s="21">
        <v>0</v>
      </c>
    </row>
    <row r="1756" spans="1:9" ht="15" x14ac:dyDescent="0.25">
      <c r="A1756" s="24" t="s">
        <v>2050</v>
      </c>
      <c r="B1756" s="20">
        <v>0</v>
      </c>
      <c r="C1756" s="180" t="s">
        <v>4852</v>
      </c>
      <c r="D1756" s="25">
        <v>13712</v>
      </c>
      <c r="E1756" s="25">
        <v>3658</v>
      </c>
      <c r="F1756" s="21">
        <v>0</v>
      </c>
      <c r="G1756" s="22">
        <f t="shared" si="27"/>
        <v>10054</v>
      </c>
      <c r="H1756" s="21">
        <v>0</v>
      </c>
      <c r="I1756" s="21">
        <v>0</v>
      </c>
    </row>
    <row r="1757" spans="1:9" ht="15" x14ac:dyDescent="0.25">
      <c r="A1757" s="24" t="s">
        <v>2051</v>
      </c>
      <c r="B1757" s="20">
        <v>0</v>
      </c>
      <c r="C1757" s="180" t="s">
        <v>4852</v>
      </c>
      <c r="D1757" s="25">
        <v>143808</v>
      </c>
      <c r="E1757" s="25">
        <v>137156.29999999999</v>
      </c>
      <c r="F1757" s="21">
        <v>0</v>
      </c>
      <c r="G1757" s="22">
        <f t="shared" si="27"/>
        <v>6651.7000000000116</v>
      </c>
      <c r="H1757" s="21">
        <v>0</v>
      </c>
      <c r="I1757" s="21">
        <v>0</v>
      </c>
    </row>
    <row r="1758" spans="1:9" ht="15" x14ac:dyDescent="0.25">
      <c r="A1758" s="24" t="s">
        <v>2052</v>
      </c>
      <c r="B1758" s="20">
        <v>0</v>
      </c>
      <c r="C1758" s="180" t="s">
        <v>4852</v>
      </c>
      <c r="D1758" s="25">
        <v>36384.800000000003</v>
      </c>
      <c r="E1758" s="25">
        <v>16711</v>
      </c>
      <c r="F1758" s="21">
        <v>0</v>
      </c>
      <c r="G1758" s="22">
        <f t="shared" si="27"/>
        <v>19673.800000000003</v>
      </c>
      <c r="H1758" s="21">
        <v>0</v>
      </c>
      <c r="I1758" s="21">
        <v>0</v>
      </c>
    </row>
    <row r="1759" spans="1:9" ht="15" x14ac:dyDescent="0.25">
      <c r="A1759" s="24" t="s">
        <v>2053</v>
      </c>
      <c r="B1759" s="20">
        <v>0</v>
      </c>
      <c r="C1759" s="180" t="s">
        <v>4852</v>
      </c>
      <c r="D1759" s="25">
        <v>801091.19999999984</v>
      </c>
      <c r="E1759" s="25">
        <v>710042.3899999999</v>
      </c>
      <c r="F1759" s="21">
        <v>0</v>
      </c>
      <c r="G1759" s="22">
        <f t="shared" si="27"/>
        <v>91048.809999999939</v>
      </c>
      <c r="H1759" s="21">
        <v>0</v>
      </c>
      <c r="I1759" s="21">
        <v>0</v>
      </c>
    </row>
    <row r="1760" spans="1:9" ht="15" x14ac:dyDescent="0.25">
      <c r="A1760" s="24" t="s">
        <v>2054</v>
      </c>
      <c r="B1760" s="20">
        <v>0</v>
      </c>
      <c r="C1760" s="180" t="s">
        <v>4852</v>
      </c>
      <c r="D1760" s="25">
        <v>840903.63</v>
      </c>
      <c r="E1760" s="25">
        <v>736223.36999999976</v>
      </c>
      <c r="F1760" s="21">
        <v>0</v>
      </c>
      <c r="G1760" s="22">
        <f t="shared" si="27"/>
        <v>104680.26000000024</v>
      </c>
      <c r="H1760" s="21">
        <v>0</v>
      </c>
      <c r="I1760" s="21">
        <v>0</v>
      </c>
    </row>
    <row r="1761" spans="1:9" ht="15" x14ac:dyDescent="0.25">
      <c r="A1761" s="24" t="s">
        <v>2055</v>
      </c>
      <c r="B1761" s="20">
        <v>0</v>
      </c>
      <c r="C1761" s="180" t="s">
        <v>4852</v>
      </c>
      <c r="D1761" s="25">
        <v>826903.79999999958</v>
      </c>
      <c r="E1761" s="25">
        <v>661839.19999999995</v>
      </c>
      <c r="F1761" s="21">
        <v>0</v>
      </c>
      <c r="G1761" s="22">
        <f t="shared" si="27"/>
        <v>165064.59999999963</v>
      </c>
      <c r="H1761" s="21">
        <v>0</v>
      </c>
      <c r="I1761" s="21">
        <v>0</v>
      </c>
    </row>
    <row r="1762" spans="1:9" ht="15" x14ac:dyDescent="0.25">
      <c r="A1762" s="24" t="s">
        <v>2056</v>
      </c>
      <c r="B1762" s="20">
        <v>0</v>
      </c>
      <c r="C1762" s="180" t="s">
        <v>4852</v>
      </c>
      <c r="D1762" s="25">
        <v>705040.00000000012</v>
      </c>
      <c r="E1762" s="25">
        <v>555692.37999999989</v>
      </c>
      <c r="F1762" s="21">
        <v>0</v>
      </c>
      <c r="G1762" s="22">
        <f t="shared" si="27"/>
        <v>149347.62000000023</v>
      </c>
      <c r="H1762" s="21">
        <v>0</v>
      </c>
      <c r="I1762" s="21">
        <v>0</v>
      </c>
    </row>
    <row r="1763" spans="1:9" ht="15" x14ac:dyDescent="0.25">
      <c r="A1763" s="24" t="s">
        <v>2057</v>
      </c>
      <c r="B1763" s="20">
        <v>0</v>
      </c>
      <c r="C1763" s="180" t="s">
        <v>4852</v>
      </c>
      <c r="D1763" s="25">
        <v>449090.88</v>
      </c>
      <c r="E1763" s="25">
        <v>414940.03</v>
      </c>
      <c r="F1763" s="21">
        <v>0</v>
      </c>
      <c r="G1763" s="22">
        <f t="shared" si="27"/>
        <v>34150.849999999977</v>
      </c>
      <c r="H1763" s="21">
        <v>0</v>
      </c>
      <c r="I1763" s="21">
        <v>0</v>
      </c>
    </row>
    <row r="1764" spans="1:9" ht="15" x14ac:dyDescent="0.25">
      <c r="A1764" s="24" t="s">
        <v>2058</v>
      </c>
      <c r="B1764" s="20">
        <v>0</v>
      </c>
      <c r="C1764" s="180" t="s">
        <v>4852</v>
      </c>
      <c r="D1764" s="25">
        <v>770649.59999999974</v>
      </c>
      <c r="E1764" s="25">
        <v>706793.59999999974</v>
      </c>
      <c r="F1764" s="21">
        <v>0</v>
      </c>
      <c r="G1764" s="22">
        <f t="shared" si="27"/>
        <v>63856</v>
      </c>
      <c r="H1764" s="21">
        <v>0</v>
      </c>
      <c r="I1764" s="21">
        <v>0</v>
      </c>
    </row>
    <row r="1765" spans="1:9" ht="15" x14ac:dyDescent="0.25">
      <c r="A1765" s="24" t="s">
        <v>2059</v>
      </c>
      <c r="B1765" s="20">
        <v>0</v>
      </c>
      <c r="C1765" s="180" t="s">
        <v>4852</v>
      </c>
      <c r="D1765" s="25">
        <v>1156738.8</v>
      </c>
      <c r="E1765" s="25">
        <v>986012.81000000041</v>
      </c>
      <c r="F1765" s="21">
        <v>0</v>
      </c>
      <c r="G1765" s="22">
        <f t="shared" si="27"/>
        <v>170725.98999999964</v>
      </c>
      <c r="H1765" s="21">
        <v>0</v>
      </c>
      <c r="I1765" s="21">
        <v>0</v>
      </c>
    </row>
    <row r="1766" spans="1:9" ht="15" x14ac:dyDescent="0.25">
      <c r="A1766" s="24" t="s">
        <v>2060</v>
      </c>
      <c r="B1766" s="20">
        <v>0</v>
      </c>
      <c r="C1766" s="180" t="s">
        <v>4852</v>
      </c>
      <c r="D1766" s="25">
        <v>488672.18999999989</v>
      </c>
      <c r="E1766" s="25">
        <v>449030.78999999992</v>
      </c>
      <c r="F1766" s="21">
        <v>0</v>
      </c>
      <c r="G1766" s="22">
        <f t="shared" si="27"/>
        <v>39641.399999999965</v>
      </c>
      <c r="H1766" s="21">
        <v>0</v>
      </c>
      <c r="I1766" s="21">
        <v>0</v>
      </c>
    </row>
    <row r="1767" spans="1:9" ht="15" x14ac:dyDescent="0.25">
      <c r="A1767" s="24" t="s">
        <v>2061</v>
      </c>
      <c r="B1767" s="20">
        <v>0</v>
      </c>
      <c r="C1767" s="180" t="s">
        <v>4852</v>
      </c>
      <c r="D1767" s="25">
        <v>479942.39999999985</v>
      </c>
      <c r="E1767" s="25">
        <v>398206.16999999987</v>
      </c>
      <c r="F1767" s="21">
        <v>0</v>
      </c>
      <c r="G1767" s="22">
        <f t="shared" si="27"/>
        <v>81736.229999999981</v>
      </c>
      <c r="H1767" s="21">
        <v>0</v>
      </c>
      <c r="I1767" s="21">
        <v>0</v>
      </c>
    </row>
    <row r="1768" spans="1:9" ht="15" x14ac:dyDescent="0.25">
      <c r="A1768" s="24" t="s">
        <v>2062</v>
      </c>
      <c r="B1768" s="20">
        <v>0</v>
      </c>
      <c r="C1768" s="180" t="s">
        <v>4852</v>
      </c>
      <c r="D1768" s="25">
        <v>457856.00000000006</v>
      </c>
      <c r="E1768" s="25">
        <v>380831.87000000005</v>
      </c>
      <c r="F1768" s="21">
        <v>0</v>
      </c>
      <c r="G1768" s="22">
        <f t="shared" si="27"/>
        <v>77024.13</v>
      </c>
      <c r="H1768" s="21">
        <v>0</v>
      </c>
      <c r="I1768" s="21">
        <v>0</v>
      </c>
    </row>
    <row r="1769" spans="1:9" ht="15" x14ac:dyDescent="0.25">
      <c r="A1769" s="24" t="s">
        <v>2063</v>
      </c>
      <c r="B1769" s="20">
        <v>0</v>
      </c>
      <c r="C1769" s="180" t="s">
        <v>4852</v>
      </c>
      <c r="D1769" s="25">
        <v>1013201.4999999995</v>
      </c>
      <c r="E1769" s="25">
        <v>791571.14999999979</v>
      </c>
      <c r="F1769" s="21">
        <v>0</v>
      </c>
      <c r="G1769" s="22">
        <f t="shared" si="27"/>
        <v>221630.34999999974</v>
      </c>
      <c r="H1769" s="21">
        <v>0</v>
      </c>
      <c r="I1769" s="21">
        <v>0</v>
      </c>
    </row>
    <row r="1770" spans="1:9" ht="15" x14ac:dyDescent="0.25">
      <c r="A1770" s="24" t="s">
        <v>2064</v>
      </c>
      <c r="B1770" s="20">
        <v>0</v>
      </c>
      <c r="C1770" s="180" t="s">
        <v>4852</v>
      </c>
      <c r="D1770" s="25">
        <v>1001465.4999999999</v>
      </c>
      <c r="E1770" s="25">
        <v>831657.3</v>
      </c>
      <c r="F1770" s="21">
        <v>0</v>
      </c>
      <c r="G1770" s="22">
        <f t="shared" si="27"/>
        <v>169808.19999999984</v>
      </c>
      <c r="H1770" s="21">
        <v>0</v>
      </c>
      <c r="I1770" s="21">
        <v>0</v>
      </c>
    </row>
    <row r="1771" spans="1:9" ht="15" x14ac:dyDescent="0.25">
      <c r="A1771" s="24" t="s">
        <v>2065</v>
      </c>
      <c r="B1771" s="20">
        <v>0</v>
      </c>
      <c r="C1771" s="180" t="s">
        <v>4852</v>
      </c>
      <c r="D1771" s="25">
        <v>22176</v>
      </c>
      <c r="E1771" s="25">
        <v>0</v>
      </c>
      <c r="F1771" s="21">
        <v>0</v>
      </c>
      <c r="G1771" s="22">
        <f t="shared" si="27"/>
        <v>22176</v>
      </c>
      <c r="H1771" s="21">
        <v>0</v>
      </c>
      <c r="I1771" s="21">
        <v>0</v>
      </c>
    </row>
    <row r="1772" spans="1:9" ht="15" x14ac:dyDescent="0.25">
      <c r="A1772" s="24" t="s">
        <v>2066</v>
      </c>
      <c r="B1772" s="20">
        <v>0</v>
      </c>
      <c r="C1772" s="180" t="s">
        <v>4852</v>
      </c>
      <c r="D1772" s="25">
        <v>6832</v>
      </c>
      <c r="E1772" s="25">
        <v>6679.5</v>
      </c>
      <c r="F1772" s="21">
        <v>0</v>
      </c>
      <c r="G1772" s="22">
        <f t="shared" si="27"/>
        <v>152.5</v>
      </c>
      <c r="H1772" s="21">
        <v>0</v>
      </c>
      <c r="I1772" s="21">
        <v>0</v>
      </c>
    </row>
    <row r="1773" spans="1:9" ht="15" x14ac:dyDescent="0.25">
      <c r="A1773" s="24" t="s">
        <v>2067</v>
      </c>
      <c r="B1773" s="20">
        <v>0</v>
      </c>
      <c r="C1773" s="180" t="s">
        <v>4852</v>
      </c>
      <c r="D1773" s="25">
        <v>116083.2</v>
      </c>
      <c r="E1773" s="25">
        <v>91129.26</v>
      </c>
      <c r="F1773" s="21">
        <v>0</v>
      </c>
      <c r="G1773" s="22">
        <f t="shared" si="27"/>
        <v>24953.940000000002</v>
      </c>
      <c r="H1773" s="21">
        <v>0</v>
      </c>
      <c r="I1773" s="21">
        <v>0</v>
      </c>
    </row>
    <row r="1774" spans="1:9" ht="15" x14ac:dyDescent="0.25">
      <c r="A1774" s="24" t="s">
        <v>2068</v>
      </c>
      <c r="B1774" s="20">
        <v>0</v>
      </c>
      <c r="C1774" s="180" t="s">
        <v>4852</v>
      </c>
      <c r="D1774" s="25">
        <v>160403.24999999997</v>
      </c>
      <c r="E1774" s="25">
        <v>99193.300000000017</v>
      </c>
      <c r="F1774" s="21">
        <v>0</v>
      </c>
      <c r="G1774" s="22">
        <f t="shared" si="27"/>
        <v>61209.949999999953</v>
      </c>
      <c r="H1774" s="21">
        <v>0</v>
      </c>
      <c r="I1774" s="21">
        <v>0</v>
      </c>
    </row>
    <row r="1775" spans="1:9" ht="15" x14ac:dyDescent="0.25">
      <c r="A1775" s="24" t="s">
        <v>2069</v>
      </c>
      <c r="B1775" s="20">
        <v>0</v>
      </c>
      <c r="C1775" s="180" t="s">
        <v>4852</v>
      </c>
      <c r="D1775" s="25">
        <v>48237.299999999996</v>
      </c>
      <c r="E1775" s="25">
        <v>9694.1</v>
      </c>
      <c r="F1775" s="21">
        <v>0</v>
      </c>
      <c r="G1775" s="22">
        <f t="shared" si="27"/>
        <v>38543.199999999997</v>
      </c>
      <c r="H1775" s="21">
        <v>0</v>
      </c>
      <c r="I1775" s="21">
        <v>0</v>
      </c>
    </row>
    <row r="1776" spans="1:9" ht="15" x14ac:dyDescent="0.25">
      <c r="A1776" s="24" t="s">
        <v>2070</v>
      </c>
      <c r="B1776" s="20">
        <v>0</v>
      </c>
      <c r="C1776" s="180" t="s">
        <v>4852</v>
      </c>
      <c r="D1776" s="25">
        <v>98515.199999999997</v>
      </c>
      <c r="E1776" s="25">
        <v>7248.27</v>
      </c>
      <c r="F1776" s="21">
        <v>0</v>
      </c>
      <c r="G1776" s="22">
        <f t="shared" si="27"/>
        <v>91266.93</v>
      </c>
      <c r="H1776" s="21">
        <v>0</v>
      </c>
      <c r="I1776" s="21">
        <v>0</v>
      </c>
    </row>
    <row r="1777" spans="1:9" ht="15" x14ac:dyDescent="0.25">
      <c r="A1777" s="24" t="s">
        <v>2071</v>
      </c>
      <c r="B1777" s="20">
        <v>0</v>
      </c>
      <c r="C1777" s="180" t="s">
        <v>4852</v>
      </c>
      <c r="D1777" s="25">
        <v>150192.00000000003</v>
      </c>
      <c r="E1777" s="25">
        <v>121187.52</v>
      </c>
      <c r="F1777" s="21">
        <v>0</v>
      </c>
      <c r="G1777" s="22">
        <f t="shared" si="27"/>
        <v>29004.480000000025</v>
      </c>
      <c r="H1777" s="21">
        <v>0</v>
      </c>
      <c r="I1777" s="21">
        <v>0</v>
      </c>
    </row>
    <row r="1778" spans="1:9" ht="15" x14ac:dyDescent="0.25">
      <c r="A1778" s="24" t="s">
        <v>2072</v>
      </c>
      <c r="B1778" s="20">
        <v>0</v>
      </c>
      <c r="C1778" s="180" t="s">
        <v>4852</v>
      </c>
      <c r="D1778" s="25">
        <v>13300</v>
      </c>
      <c r="E1778" s="25">
        <v>11432</v>
      </c>
      <c r="F1778" s="21">
        <v>0</v>
      </c>
      <c r="G1778" s="22">
        <f t="shared" si="27"/>
        <v>1868</v>
      </c>
      <c r="H1778" s="21">
        <v>0</v>
      </c>
      <c r="I1778" s="21">
        <v>0</v>
      </c>
    </row>
    <row r="1779" spans="1:9" ht="15" x14ac:dyDescent="0.25">
      <c r="A1779" s="24" t="s">
        <v>2073</v>
      </c>
      <c r="B1779" s="20">
        <v>0</v>
      </c>
      <c r="C1779" s="180" t="s">
        <v>4852</v>
      </c>
      <c r="D1779" s="25">
        <v>326068.09999999986</v>
      </c>
      <c r="E1779" s="25">
        <v>161926.35999999999</v>
      </c>
      <c r="F1779" s="21">
        <v>0</v>
      </c>
      <c r="G1779" s="22">
        <f t="shared" si="27"/>
        <v>164141.73999999987</v>
      </c>
      <c r="H1779" s="21">
        <v>0</v>
      </c>
      <c r="I1779" s="21">
        <v>0</v>
      </c>
    </row>
    <row r="1780" spans="1:9" ht="15" x14ac:dyDescent="0.25">
      <c r="A1780" s="24" t="s">
        <v>2074</v>
      </c>
      <c r="B1780" s="20">
        <v>0</v>
      </c>
      <c r="C1780" s="180" t="s">
        <v>4852</v>
      </c>
      <c r="D1780" s="25">
        <v>841437.46999999986</v>
      </c>
      <c r="E1780" s="25">
        <v>717235.97000000009</v>
      </c>
      <c r="F1780" s="21">
        <v>0</v>
      </c>
      <c r="G1780" s="22">
        <f t="shared" si="27"/>
        <v>124201.49999999977</v>
      </c>
      <c r="H1780" s="21">
        <v>0</v>
      </c>
      <c r="I1780" s="21">
        <v>0</v>
      </c>
    </row>
    <row r="1781" spans="1:9" ht="15" x14ac:dyDescent="0.25">
      <c r="A1781" s="24" t="s">
        <v>2075</v>
      </c>
      <c r="B1781" s="20">
        <v>0</v>
      </c>
      <c r="C1781" s="180" t="s">
        <v>4852</v>
      </c>
      <c r="D1781" s="25">
        <v>118697.60000000002</v>
      </c>
      <c r="E1781" s="25">
        <v>77636.799999999988</v>
      </c>
      <c r="F1781" s="21">
        <v>0</v>
      </c>
      <c r="G1781" s="22">
        <f t="shared" si="27"/>
        <v>41060.800000000032</v>
      </c>
      <c r="H1781" s="21">
        <v>0</v>
      </c>
      <c r="I1781" s="21">
        <v>0</v>
      </c>
    </row>
    <row r="1782" spans="1:9" ht="15" x14ac:dyDescent="0.25">
      <c r="A1782" s="24" t="s">
        <v>2076</v>
      </c>
      <c r="B1782" s="20">
        <v>0</v>
      </c>
      <c r="C1782" s="180" t="s">
        <v>4852</v>
      </c>
      <c r="D1782" s="25">
        <v>680521.09999999986</v>
      </c>
      <c r="E1782" s="25">
        <v>591341.30000000005</v>
      </c>
      <c r="F1782" s="21">
        <v>0</v>
      </c>
      <c r="G1782" s="22">
        <f t="shared" si="27"/>
        <v>89179.799999999814</v>
      </c>
      <c r="H1782" s="21">
        <v>0</v>
      </c>
      <c r="I1782" s="21">
        <v>0</v>
      </c>
    </row>
    <row r="1783" spans="1:9" ht="15" x14ac:dyDescent="0.25">
      <c r="A1783" s="24" t="s">
        <v>2077</v>
      </c>
      <c r="B1783" s="20">
        <v>0</v>
      </c>
      <c r="C1783" s="180" t="s">
        <v>4852</v>
      </c>
      <c r="D1783" s="25">
        <v>701265.59999999951</v>
      </c>
      <c r="E1783" s="25">
        <v>564408.44999999984</v>
      </c>
      <c r="F1783" s="21">
        <v>0</v>
      </c>
      <c r="G1783" s="22">
        <f t="shared" si="27"/>
        <v>136857.14999999967</v>
      </c>
      <c r="H1783" s="21">
        <v>0</v>
      </c>
      <c r="I1783" s="21">
        <v>0</v>
      </c>
    </row>
    <row r="1784" spans="1:9" ht="15" x14ac:dyDescent="0.25">
      <c r="A1784" s="24" t="s">
        <v>2078</v>
      </c>
      <c r="B1784" s="20">
        <v>0</v>
      </c>
      <c r="C1784" s="180" t="s">
        <v>4852</v>
      </c>
      <c r="D1784" s="25">
        <v>717534.29000000027</v>
      </c>
      <c r="E1784" s="25">
        <v>614968.99000000022</v>
      </c>
      <c r="F1784" s="21">
        <v>0</v>
      </c>
      <c r="G1784" s="22">
        <f t="shared" si="27"/>
        <v>102565.30000000005</v>
      </c>
      <c r="H1784" s="21">
        <v>0</v>
      </c>
      <c r="I1784" s="21">
        <v>0</v>
      </c>
    </row>
    <row r="1785" spans="1:9" ht="15" x14ac:dyDescent="0.25">
      <c r="A1785" s="24" t="s">
        <v>2079</v>
      </c>
      <c r="B1785" s="20">
        <v>0</v>
      </c>
      <c r="C1785" s="180" t="s">
        <v>4852</v>
      </c>
      <c r="D1785" s="25">
        <v>1214505.5999999994</v>
      </c>
      <c r="E1785" s="25">
        <v>1021202.9999999999</v>
      </c>
      <c r="F1785" s="21">
        <v>0</v>
      </c>
      <c r="G1785" s="22">
        <f t="shared" si="27"/>
        <v>193302.59999999951</v>
      </c>
      <c r="H1785" s="21">
        <v>0</v>
      </c>
      <c r="I1785" s="21">
        <v>0</v>
      </c>
    </row>
    <row r="1786" spans="1:9" ht="15" x14ac:dyDescent="0.25">
      <c r="A1786" s="24" t="s">
        <v>2080</v>
      </c>
      <c r="B1786" s="20">
        <v>0</v>
      </c>
      <c r="C1786" s="180" t="s">
        <v>4852</v>
      </c>
      <c r="D1786" s="25">
        <v>106095.58999999998</v>
      </c>
      <c r="E1786" s="25">
        <v>68508.090000000011</v>
      </c>
      <c r="F1786" s="21">
        <v>0</v>
      </c>
      <c r="G1786" s="22">
        <f t="shared" si="27"/>
        <v>37587.499999999971</v>
      </c>
      <c r="H1786" s="21">
        <v>0</v>
      </c>
      <c r="I1786" s="21">
        <v>0</v>
      </c>
    </row>
    <row r="1787" spans="1:9" ht="15" x14ac:dyDescent="0.25">
      <c r="A1787" s="24" t="s">
        <v>2081</v>
      </c>
      <c r="B1787" s="20">
        <v>0</v>
      </c>
      <c r="C1787" s="180" t="s">
        <v>4852</v>
      </c>
      <c r="D1787" s="25">
        <v>789684</v>
      </c>
      <c r="E1787" s="25">
        <v>720292.07</v>
      </c>
      <c r="F1787" s="21">
        <v>0</v>
      </c>
      <c r="G1787" s="22">
        <f t="shared" si="27"/>
        <v>69391.930000000051</v>
      </c>
      <c r="H1787" s="21">
        <v>0</v>
      </c>
      <c r="I1787" s="21">
        <v>0</v>
      </c>
    </row>
    <row r="1788" spans="1:9" ht="15" x14ac:dyDescent="0.25">
      <c r="A1788" s="24" t="s">
        <v>2082</v>
      </c>
      <c r="B1788" s="20">
        <v>0</v>
      </c>
      <c r="C1788" s="180" t="s">
        <v>4852</v>
      </c>
      <c r="D1788" s="25">
        <v>1221024.8000000003</v>
      </c>
      <c r="E1788" s="25">
        <v>973451.20000000019</v>
      </c>
      <c r="F1788" s="21">
        <v>0</v>
      </c>
      <c r="G1788" s="22">
        <f t="shared" si="27"/>
        <v>247573.60000000009</v>
      </c>
      <c r="H1788" s="21">
        <v>0</v>
      </c>
      <c r="I1788" s="21">
        <v>0</v>
      </c>
    </row>
    <row r="1789" spans="1:9" ht="15" x14ac:dyDescent="0.25">
      <c r="A1789" s="24" t="s">
        <v>2083</v>
      </c>
      <c r="B1789" s="20">
        <v>0</v>
      </c>
      <c r="C1789" s="180" t="s">
        <v>4852</v>
      </c>
      <c r="D1789" s="25">
        <v>746277.90000000014</v>
      </c>
      <c r="E1789" s="25">
        <v>601833.18000000005</v>
      </c>
      <c r="F1789" s="21">
        <v>0</v>
      </c>
      <c r="G1789" s="22">
        <f t="shared" si="27"/>
        <v>144444.72000000009</v>
      </c>
      <c r="H1789" s="21">
        <v>0</v>
      </c>
      <c r="I1789" s="21">
        <v>0</v>
      </c>
    </row>
    <row r="1790" spans="1:9" ht="15" x14ac:dyDescent="0.25">
      <c r="A1790" s="24" t="s">
        <v>2084</v>
      </c>
      <c r="B1790" s="20">
        <v>0</v>
      </c>
      <c r="C1790" s="180" t="s">
        <v>4852</v>
      </c>
      <c r="D1790" s="25">
        <v>427251.25999999989</v>
      </c>
      <c r="E1790" s="25">
        <v>258172.29999999987</v>
      </c>
      <c r="F1790" s="21">
        <v>0</v>
      </c>
      <c r="G1790" s="22">
        <f t="shared" si="27"/>
        <v>169078.96000000002</v>
      </c>
      <c r="H1790" s="21">
        <v>0</v>
      </c>
      <c r="I1790" s="21">
        <v>0</v>
      </c>
    </row>
    <row r="1791" spans="1:9" ht="15" x14ac:dyDescent="0.25">
      <c r="A1791" s="24" t="s">
        <v>2085</v>
      </c>
      <c r="B1791" s="20">
        <v>0</v>
      </c>
      <c r="C1791" s="180" t="s">
        <v>4852</v>
      </c>
      <c r="D1791" s="25">
        <v>1209696.4099999992</v>
      </c>
      <c r="E1791" s="25">
        <v>897777.00999999978</v>
      </c>
      <c r="F1791" s="21">
        <v>0</v>
      </c>
      <c r="G1791" s="22">
        <f t="shared" ref="G1791:G1854" si="28">D1791-E1791</f>
        <v>311919.39999999944</v>
      </c>
      <c r="H1791" s="21">
        <v>0</v>
      </c>
      <c r="I1791" s="21">
        <v>0</v>
      </c>
    </row>
    <row r="1792" spans="1:9" ht="15" x14ac:dyDescent="0.25">
      <c r="A1792" s="24" t="s">
        <v>2086</v>
      </c>
      <c r="B1792" s="20">
        <v>0</v>
      </c>
      <c r="C1792" s="180" t="s">
        <v>4852</v>
      </c>
      <c r="D1792" s="25">
        <v>107520</v>
      </c>
      <c r="E1792" s="25">
        <v>36723.9</v>
      </c>
      <c r="F1792" s="21">
        <v>0</v>
      </c>
      <c r="G1792" s="22">
        <f t="shared" si="28"/>
        <v>70796.100000000006</v>
      </c>
      <c r="H1792" s="21">
        <v>0</v>
      </c>
      <c r="I1792" s="21">
        <v>0</v>
      </c>
    </row>
    <row r="1793" spans="1:9" ht="15" x14ac:dyDescent="0.25">
      <c r="A1793" s="24" t="s">
        <v>2087</v>
      </c>
      <c r="B1793" s="20">
        <v>0</v>
      </c>
      <c r="C1793" s="180" t="s">
        <v>4852</v>
      </c>
      <c r="D1793" s="25">
        <v>97171.199999999997</v>
      </c>
      <c r="E1793" s="25">
        <v>2580</v>
      </c>
      <c r="F1793" s="21">
        <v>0</v>
      </c>
      <c r="G1793" s="22">
        <f t="shared" si="28"/>
        <v>94591.2</v>
      </c>
      <c r="H1793" s="21">
        <v>0</v>
      </c>
      <c r="I1793" s="21">
        <v>0</v>
      </c>
    </row>
    <row r="1794" spans="1:9" ht="15" x14ac:dyDescent="0.25">
      <c r="A1794" s="24" t="s">
        <v>2088</v>
      </c>
      <c r="B1794" s="20">
        <v>0</v>
      </c>
      <c r="C1794" s="180" t="s">
        <v>4852</v>
      </c>
      <c r="D1794" s="25">
        <v>86016</v>
      </c>
      <c r="E1794" s="25">
        <v>7363.8</v>
      </c>
      <c r="F1794" s="21">
        <v>0</v>
      </c>
      <c r="G1794" s="22">
        <f t="shared" si="28"/>
        <v>78652.2</v>
      </c>
      <c r="H1794" s="21">
        <v>0</v>
      </c>
      <c r="I1794" s="21">
        <v>0</v>
      </c>
    </row>
    <row r="1795" spans="1:9" ht="15" x14ac:dyDescent="0.25">
      <c r="A1795" s="24" t="s">
        <v>2089</v>
      </c>
      <c r="B1795" s="20">
        <v>0</v>
      </c>
      <c r="C1795" s="180" t="s">
        <v>4852</v>
      </c>
      <c r="D1795" s="25">
        <v>87864.2</v>
      </c>
      <c r="E1795" s="25">
        <v>34261.800000000003</v>
      </c>
      <c r="F1795" s="21">
        <v>0</v>
      </c>
      <c r="G1795" s="22">
        <f t="shared" si="28"/>
        <v>53602.399999999994</v>
      </c>
      <c r="H1795" s="21">
        <v>0</v>
      </c>
      <c r="I1795" s="21">
        <v>0</v>
      </c>
    </row>
    <row r="1796" spans="1:9" ht="15" x14ac:dyDescent="0.25">
      <c r="A1796" s="24" t="s">
        <v>2090</v>
      </c>
      <c r="B1796" s="20">
        <v>0</v>
      </c>
      <c r="C1796" s="180" t="s">
        <v>4852</v>
      </c>
      <c r="D1796" s="25">
        <v>80438.399999999994</v>
      </c>
      <c r="E1796" s="25">
        <v>13150.4</v>
      </c>
      <c r="F1796" s="21">
        <v>0</v>
      </c>
      <c r="G1796" s="22">
        <f t="shared" si="28"/>
        <v>67288</v>
      </c>
      <c r="H1796" s="21">
        <v>0</v>
      </c>
      <c r="I1796" s="21">
        <v>0</v>
      </c>
    </row>
    <row r="1797" spans="1:9" ht="15" x14ac:dyDescent="0.25">
      <c r="A1797" s="24" t="s">
        <v>2091</v>
      </c>
      <c r="B1797" s="20">
        <v>0</v>
      </c>
      <c r="C1797" s="180" t="s">
        <v>4852</v>
      </c>
      <c r="D1797" s="25">
        <v>156710.39999999999</v>
      </c>
      <c r="E1797" s="25">
        <v>10425.500000000002</v>
      </c>
      <c r="F1797" s="21">
        <v>0</v>
      </c>
      <c r="G1797" s="22">
        <f t="shared" si="28"/>
        <v>146284.9</v>
      </c>
      <c r="H1797" s="21">
        <v>0</v>
      </c>
      <c r="I1797" s="21">
        <v>0</v>
      </c>
    </row>
    <row r="1798" spans="1:9" ht="15" x14ac:dyDescent="0.25">
      <c r="A1798" s="24" t="s">
        <v>2092</v>
      </c>
      <c r="B1798" s="20">
        <v>0</v>
      </c>
      <c r="C1798" s="180" t="s">
        <v>4852</v>
      </c>
      <c r="D1798" s="25">
        <v>68835.199999999997</v>
      </c>
      <c r="E1798" s="25">
        <v>21433.200000000001</v>
      </c>
      <c r="F1798" s="21">
        <v>0</v>
      </c>
      <c r="G1798" s="22">
        <f t="shared" si="28"/>
        <v>47402</v>
      </c>
      <c r="H1798" s="21">
        <v>0</v>
      </c>
      <c r="I1798" s="21">
        <v>0</v>
      </c>
    </row>
    <row r="1799" spans="1:9" ht="15" x14ac:dyDescent="0.25">
      <c r="A1799" s="24" t="s">
        <v>2093</v>
      </c>
      <c r="B1799" s="20">
        <v>0</v>
      </c>
      <c r="C1799" s="180" t="s">
        <v>4852</v>
      </c>
      <c r="D1799" s="25">
        <v>56784.000000000007</v>
      </c>
      <c r="E1799" s="25">
        <v>7347.8</v>
      </c>
      <c r="F1799" s="21">
        <v>0</v>
      </c>
      <c r="G1799" s="22">
        <f t="shared" si="28"/>
        <v>49436.200000000004</v>
      </c>
      <c r="H1799" s="21">
        <v>0</v>
      </c>
      <c r="I1799" s="21">
        <v>0</v>
      </c>
    </row>
    <row r="1800" spans="1:9" ht="15" x14ac:dyDescent="0.25">
      <c r="A1800" s="24" t="s">
        <v>2094</v>
      </c>
      <c r="B1800" s="20">
        <v>0</v>
      </c>
      <c r="C1800" s="180" t="s">
        <v>4852</v>
      </c>
      <c r="D1800" s="25">
        <v>155657.02999999997</v>
      </c>
      <c r="E1800" s="25">
        <v>27212.399999999998</v>
      </c>
      <c r="F1800" s="21">
        <v>0</v>
      </c>
      <c r="G1800" s="22">
        <f t="shared" si="28"/>
        <v>128444.62999999998</v>
      </c>
      <c r="H1800" s="21">
        <v>0</v>
      </c>
      <c r="I1800" s="21">
        <v>0</v>
      </c>
    </row>
    <row r="1801" spans="1:9" ht="15" x14ac:dyDescent="0.25">
      <c r="A1801" s="24" t="s">
        <v>2095</v>
      </c>
      <c r="B1801" s="20">
        <v>0</v>
      </c>
      <c r="C1801" s="180" t="s">
        <v>4852</v>
      </c>
      <c r="D1801" s="25">
        <v>69202.559999999998</v>
      </c>
      <c r="E1801" s="25">
        <v>37969.550000000003</v>
      </c>
      <c r="F1801" s="21">
        <v>0</v>
      </c>
      <c r="G1801" s="22">
        <f t="shared" si="28"/>
        <v>31233.009999999995</v>
      </c>
      <c r="H1801" s="21">
        <v>0</v>
      </c>
      <c r="I1801" s="21">
        <v>0</v>
      </c>
    </row>
    <row r="1802" spans="1:9" ht="15" x14ac:dyDescent="0.25">
      <c r="A1802" s="24" t="s">
        <v>2096</v>
      </c>
      <c r="B1802" s="20">
        <v>0</v>
      </c>
      <c r="C1802" s="180" t="s">
        <v>4852</v>
      </c>
      <c r="D1802" s="25">
        <v>82208</v>
      </c>
      <c r="E1802" s="25">
        <v>24687.8</v>
      </c>
      <c r="F1802" s="21">
        <v>0</v>
      </c>
      <c r="G1802" s="22">
        <f t="shared" si="28"/>
        <v>57520.2</v>
      </c>
      <c r="H1802" s="21">
        <v>0</v>
      </c>
      <c r="I1802" s="21">
        <v>0</v>
      </c>
    </row>
    <row r="1803" spans="1:9" ht="15" x14ac:dyDescent="0.25">
      <c r="A1803" s="24" t="s">
        <v>2097</v>
      </c>
      <c r="B1803" s="20">
        <v>0</v>
      </c>
      <c r="C1803" s="180" t="s">
        <v>4852</v>
      </c>
      <c r="D1803" s="25">
        <v>131824</v>
      </c>
      <c r="E1803" s="25">
        <v>45444.05</v>
      </c>
      <c r="F1803" s="21">
        <v>0</v>
      </c>
      <c r="G1803" s="22">
        <f t="shared" si="28"/>
        <v>86379.95</v>
      </c>
      <c r="H1803" s="21">
        <v>0</v>
      </c>
      <c r="I1803" s="21">
        <v>0</v>
      </c>
    </row>
    <row r="1804" spans="1:9" ht="15" x14ac:dyDescent="0.25">
      <c r="A1804" s="24" t="s">
        <v>2098</v>
      </c>
      <c r="B1804" s="20">
        <v>0</v>
      </c>
      <c r="C1804" s="180" t="s">
        <v>4852</v>
      </c>
      <c r="D1804" s="25">
        <v>76668.479999999996</v>
      </c>
      <c r="E1804" s="25">
        <v>43786.28</v>
      </c>
      <c r="F1804" s="21">
        <v>0</v>
      </c>
      <c r="G1804" s="22">
        <f t="shared" si="28"/>
        <v>32882.199999999997</v>
      </c>
      <c r="H1804" s="21">
        <v>0</v>
      </c>
      <c r="I1804" s="21">
        <v>0</v>
      </c>
    </row>
    <row r="1805" spans="1:9" ht="15" x14ac:dyDescent="0.25">
      <c r="A1805" s="24" t="s">
        <v>2099</v>
      </c>
      <c r="B1805" s="20">
        <v>0</v>
      </c>
      <c r="C1805" s="180" t="s">
        <v>4852</v>
      </c>
      <c r="D1805" s="25">
        <v>91904.12</v>
      </c>
      <c r="E1805" s="25">
        <v>15007.699999999997</v>
      </c>
      <c r="F1805" s="21">
        <v>0</v>
      </c>
      <c r="G1805" s="22">
        <f t="shared" si="28"/>
        <v>76896.42</v>
      </c>
      <c r="H1805" s="21">
        <v>0</v>
      </c>
      <c r="I1805" s="21">
        <v>0</v>
      </c>
    </row>
    <row r="1806" spans="1:9" ht="15" x14ac:dyDescent="0.25">
      <c r="A1806" s="24" t="s">
        <v>2100</v>
      </c>
      <c r="B1806" s="20">
        <v>0</v>
      </c>
      <c r="C1806" s="180" t="s">
        <v>4852</v>
      </c>
      <c r="D1806" s="25">
        <v>28470.400000000001</v>
      </c>
      <c r="E1806" s="25">
        <v>10672.5</v>
      </c>
      <c r="F1806" s="21">
        <v>0</v>
      </c>
      <c r="G1806" s="22">
        <f t="shared" si="28"/>
        <v>17797.900000000001</v>
      </c>
      <c r="H1806" s="21">
        <v>0</v>
      </c>
      <c r="I1806" s="21">
        <v>0</v>
      </c>
    </row>
    <row r="1807" spans="1:9" ht="15" x14ac:dyDescent="0.25">
      <c r="A1807" s="24" t="s">
        <v>2101</v>
      </c>
      <c r="B1807" s="20">
        <v>0</v>
      </c>
      <c r="C1807" s="180" t="s">
        <v>4852</v>
      </c>
      <c r="D1807" s="25">
        <v>47891.199999999997</v>
      </c>
      <c r="E1807" s="25">
        <v>1680.8</v>
      </c>
      <c r="F1807" s="21">
        <v>0</v>
      </c>
      <c r="G1807" s="22">
        <f t="shared" si="28"/>
        <v>46210.399999999994</v>
      </c>
      <c r="H1807" s="21">
        <v>0</v>
      </c>
      <c r="I1807" s="21">
        <v>0</v>
      </c>
    </row>
    <row r="1808" spans="1:9" ht="15" x14ac:dyDescent="0.25">
      <c r="A1808" s="24" t="s">
        <v>2102</v>
      </c>
      <c r="B1808" s="20">
        <v>0</v>
      </c>
      <c r="C1808" s="180" t="s">
        <v>4852</v>
      </c>
      <c r="D1808" s="25">
        <v>31696</v>
      </c>
      <c r="E1808" s="25">
        <v>0</v>
      </c>
      <c r="F1808" s="21">
        <v>0</v>
      </c>
      <c r="G1808" s="22">
        <f t="shared" si="28"/>
        <v>31696</v>
      </c>
      <c r="H1808" s="21">
        <v>0</v>
      </c>
      <c r="I1808" s="21">
        <v>0</v>
      </c>
    </row>
    <row r="1809" spans="1:9" ht="15" x14ac:dyDescent="0.25">
      <c r="A1809" s="24" t="s">
        <v>2103</v>
      </c>
      <c r="B1809" s="20">
        <v>0</v>
      </c>
      <c r="C1809" s="180" t="s">
        <v>4852</v>
      </c>
      <c r="D1809" s="25">
        <v>36243.199999999997</v>
      </c>
      <c r="E1809" s="25">
        <v>1108</v>
      </c>
      <c r="F1809" s="21">
        <v>0</v>
      </c>
      <c r="G1809" s="22">
        <f t="shared" si="28"/>
        <v>35135.199999999997</v>
      </c>
      <c r="H1809" s="21">
        <v>0</v>
      </c>
      <c r="I1809" s="21">
        <v>0</v>
      </c>
    </row>
    <row r="1810" spans="1:9" ht="15" x14ac:dyDescent="0.25">
      <c r="A1810" s="24" t="s">
        <v>2104</v>
      </c>
      <c r="B1810" s="20">
        <v>0</v>
      </c>
      <c r="C1810" s="180" t="s">
        <v>4852</v>
      </c>
      <c r="D1810" s="25">
        <v>13843.2</v>
      </c>
      <c r="E1810" s="25">
        <v>4547.2</v>
      </c>
      <c r="F1810" s="21">
        <v>0</v>
      </c>
      <c r="G1810" s="22">
        <f t="shared" si="28"/>
        <v>9296</v>
      </c>
      <c r="H1810" s="21">
        <v>0</v>
      </c>
      <c r="I1810" s="21">
        <v>0</v>
      </c>
    </row>
    <row r="1811" spans="1:9" ht="15" x14ac:dyDescent="0.25">
      <c r="A1811" s="24" t="s">
        <v>2105</v>
      </c>
      <c r="B1811" s="20">
        <v>0</v>
      </c>
      <c r="C1811" s="180" t="s">
        <v>4852</v>
      </c>
      <c r="D1811" s="25">
        <v>105055.99999999999</v>
      </c>
      <c r="E1811" s="25">
        <v>42244.1</v>
      </c>
      <c r="F1811" s="21">
        <v>0</v>
      </c>
      <c r="G1811" s="22">
        <f t="shared" si="28"/>
        <v>62811.899999999987</v>
      </c>
      <c r="H1811" s="21">
        <v>0</v>
      </c>
      <c r="I1811" s="21">
        <v>0</v>
      </c>
    </row>
    <row r="1812" spans="1:9" ht="15" x14ac:dyDescent="0.25">
      <c r="A1812" s="24" t="s">
        <v>2106</v>
      </c>
      <c r="B1812" s="20">
        <v>0</v>
      </c>
      <c r="C1812" s="180" t="s">
        <v>4852</v>
      </c>
      <c r="D1812" s="25">
        <v>90899.199999999997</v>
      </c>
      <c r="E1812" s="25">
        <v>0</v>
      </c>
      <c r="F1812" s="21">
        <v>0</v>
      </c>
      <c r="G1812" s="22">
        <f t="shared" si="28"/>
        <v>90899.199999999997</v>
      </c>
      <c r="H1812" s="21">
        <v>0</v>
      </c>
      <c r="I1812" s="21">
        <v>0</v>
      </c>
    </row>
    <row r="1813" spans="1:9" ht="15" x14ac:dyDescent="0.25">
      <c r="A1813" s="24" t="s">
        <v>2107</v>
      </c>
      <c r="B1813" s="20">
        <v>0</v>
      </c>
      <c r="C1813" s="180" t="s">
        <v>4852</v>
      </c>
      <c r="D1813" s="25">
        <v>9923.2000000000007</v>
      </c>
      <c r="E1813" s="25">
        <v>0</v>
      </c>
      <c r="F1813" s="21">
        <v>0</v>
      </c>
      <c r="G1813" s="22">
        <f t="shared" si="28"/>
        <v>9923.2000000000007</v>
      </c>
      <c r="H1813" s="21">
        <v>0</v>
      </c>
      <c r="I1813" s="21">
        <v>0</v>
      </c>
    </row>
    <row r="1814" spans="1:9" ht="15" x14ac:dyDescent="0.25">
      <c r="A1814" s="24" t="s">
        <v>2108</v>
      </c>
      <c r="B1814" s="20">
        <v>0</v>
      </c>
      <c r="C1814" s="180" t="s">
        <v>4852</v>
      </c>
      <c r="D1814" s="25">
        <v>152958.39999999999</v>
      </c>
      <c r="E1814" s="25">
        <v>48861.55</v>
      </c>
      <c r="F1814" s="21">
        <v>0</v>
      </c>
      <c r="G1814" s="22">
        <f t="shared" si="28"/>
        <v>104096.84999999999</v>
      </c>
      <c r="H1814" s="21">
        <v>0</v>
      </c>
      <c r="I1814" s="21">
        <v>0</v>
      </c>
    </row>
    <row r="1815" spans="1:9" ht="15" x14ac:dyDescent="0.25">
      <c r="A1815" s="24" t="s">
        <v>2109</v>
      </c>
      <c r="B1815" s="20">
        <v>0</v>
      </c>
      <c r="C1815" s="180" t="s">
        <v>4852</v>
      </c>
      <c r="D1815" s="25">
        <v>75443.200000000012</v>
      </c>
      <c r="E1815" s="25">
        <v>16852.900000000001</v>
      </c>
      <c r="F1815" s="21">
        <v>0</v>
      </c>
      <c r="G1815" s="22">
        <f t="shared" si="28"/>
        <v>58590.30000000001</v>
      </c>
      <c r="H1815" s="21">
        <v>0</v>
      </c>
      <c r="I1815" s="21">
        <v>0</v>
      </c>
    </row>
    <row r="1816" spans="1:9" ht="15" x14ac:dyDescent="0.25">
      <c r="A1816" s="24" t="s">
        <v>2110</v>
      </c>
      <c r="B1816" s="20">
        <v>0</v>
      </c>
      <c r="C1816" s="180" t="s">
        <v>4852</v>
      </c>
      <c r="D1816" s="25">
        <v>108304</v>
      </c>
      <c r="E1816" s="25">
        <v>27682.2</v>
      </c>
      <c r="F1816" s="21">
        <v>0</v>
      </c>
      <c r="G1816" s="22">
        <f t="shared" si="28"/>
        <v>80621.8</v>
      </c>
      <c r="H1816" s="21">
        <v>0</v>
      </c>
      <c r="I1816" s="21">
        <v>0</v>
      </c>
    </row>
    <row r="1817" spans="1:9" ht="15" x14ac:dyDescent="0.25">
      <c r="A1817" s="24" t="s">
        <v>2111</v>
      </c>
      <c r="B1817" s="20">
        <v>0</v>
      </c>
      <c r="C1817" s="180" t="s">
        <v>4852</v>
      </c>
      <c r="D1817" s="25">
        <v>56716.799999999996</v>
      </c>
      <c r="E1817" s="25">
        <v>10398.800000000001</v>
      </c>
      <c r="F1817" s="21">
        <v>0</v>
      </c>
      <c r="G1817" s="22">
        <f t="shared" si="28"/>
        <v>46317.999999999993</v>
      </c>
      <c r="H1817" s="21">
        <v>0</v>
      </c>
      <c r="I1817" s="21">
        <v>0</v>
      </c>
    </row>
    <row r="1818" spans="1:9" ht="15" x14ac:dyDescent="0.25">
      <c r="A1818" s="24" t="s">
        <v>2112</v>
      </c>
      <c r="B1818" s="20">
        <v>0</v>
      </c>
      <c r="C1818" s="180" t="s">
        <v>4852</v>
      </c>
      <c r="D1818" s="25">
        <v>46860.800000000003</v>
      </c>
      <c r="E1818" s="25">
        <v>0</v>
      </c>
      <c r="F1818" s="21">
        <v>0</v>
      </c>
      <c r="G1818" s="22">
        <f t="shared" si="28"/>
        <v>46860.800000000003</v>
      </c>
      <c r="H1818" s="21">
        <v>0</v>
      </c>
      <c r="I1818" s="21">
        <v>0</v>
      </c>
    </row>
    <row r="1819" spans="1:9" ht="15" x14ac:dyDescent="0.25">
      <c r="A1819" s="24" t="s">
        <v>2113</v>
      </c>
      <c r="B1819" s="20">
        <v>0</v>
      </c>
      <c r="C1819" s="180" t="s">
        <v>4852</v>
      </c>
      <c r="D1819" s="25">
        <v>5443.2</v>
      </c>
      <c r="E1819" s="25">
        <v>0</v>
      </c>
      <c r="F1819" s="21">
        <v>0</v>
      </c>
      <c r="G1819" s="22">
        <f t="shared" si="28"/>
        <v>5443.2</v>
      </c>
      <c r="H1819" s="21">
        <v>0</v>
      </c>
      <c r="I1819" s="21">
        <v>0</v>
      </c>
    </row>
    <row r="1820" spans="1:9" ht="15" x14ac:dyDescent="0.25">
      <c r="A1820" s="24" t="s">
        <v>2114</v>
      </c>
      <c r="B1820" s="20">
        <v>0</v>
      </c>
      <c r="C1820" s="180" t="s">
        <v>4852</v>
      </c>
      <c r="D1820" s="25">
        <v>63481.599999999991</v>
      </c>
      <c r="E1820" s="25">
        <v>5211.2</v>
      </c>
      <c r="F1820" s="21">
        <v>0</v>
      </c>
      <c r="G1820" s="22">
        <f t="shared" si="28"/>
        <v>58270.399999999994</v>
      </c>
      <c r="H1820" s="21">
        <v>0</v>
      </c>
      <c r="I1820" s="21">
        <v>0</v>
      </c>
    </row>
    <row r="1821" spans="1:9" ht="15" x14ac:dyDescent="0.25">
      <c r="A1821" s="24" t="s">
        <v>2115</v>
      </c>
      <c r="B1821" s="20">
        <v>0</v>
      </c>
      <c r="C1821" s="180" t="s">
        <v>4852</v>
      </c>
      <c r="D1821" s="25">
        <v>51856</v>
      </c>
      <c r="E1821" s="25">
        <v>0</v>
      </c>
      <c r="F1821" s="21">
        <v>0</v>
      </c>
      <c r="G1821" s="22">
        <f t="shared" si="28"/>
        <v>51856</v>
      </c>
      <c r="H1821" s="21">
        <v>0</v>
      </c>
      <c r="I1821" s="21">
        <v>0</v>
      </c>
    </row>
    <row r="1822" spans="1:9" ht="15" x14ac:dyDescent="0.25">
      <c r="A1822" s="24" t="s">
        <v>740</v>
      </c>
      <c r="B1822" s="20">
        <v>0</v>
      </c>
      <c r="C1822" s="180" t="s">
        <v>4852</v>
      </c>
      <c r="D1822" s="25">
        <v>12812.8</v>
      </c>
      <c r="E1822" s="25">
        <v>0</v>
      </c>
      <c r="F1822" s="21">
        <v>0</v>
      </c>
      <c r="G1822" s="22">
        <f t="shared" si="28"/>
        <v>12812.8</v>
      </c>
      <c r="H1822" s="21">
        <v>0</v>
      </c>
      <c r="I1822" s="21">
        <v>0</v>
      </c>
    </row>
    <row r="1823" spans="1:9" ht="15" x14ac:dyDescent="0.25">
      <c r="A1823" s="24" t="s">
        <v>2116</v>
      </c>
      <c r="B1823" s="20">
        <v>0</v>
      </c>
      <c r="C1823" s="180" t="s">
        <v>4852</v>
      </c>
      <c r="D1823" s="25">
        <v>117577.59999999999</v>
      </c>
      <c r="E1823" s="25">
        <v>13860.3</v>
      </c>
      <c r="F1823" s="21">
        <v>0</v>
      </c>
      <c r="G1823" s="22">
        <f t="shared" si="28"/>
        <v>103717.29999999999</v>
      </c>
      <c r="H1823" s="21">
        <v>0</v>
      </c>
      <c r="I1823" s="21">
        <v>0</v>
      </c>
    </row>
    <row r="1824" spans="1:9" ht="15" x14ac:dyDescent="0.25">
      <c r="A1824" s="24" t="s">
        <v>2117</v>
      </c>
      <c r="B1824" s="20">
        <v>0</v>
      </c>
      <c r="C1824" s="180" t="s">
        <v>4852</v>
      </c>
      <c r="D1824" s="25">
        <v>97771.799999999988</v>
      </c>
      <c r="E1824" s="25">
        <v>11459.900000000001</v>
      </c>
      <c r="F1824" s="21">
        <v>0</v>
      </c>
      <c r="G1824" s="22">
        <f t="shared" si="28"/>
        <v>86311.9</v>
      </c>
      <c r="H1824" s="21">
        <v>0</v>
      </c>
      <c r="I1824" s="21">
        <v>0</v>
      </c>
    </row>
    <row r="1825" spans="1:9" ht="15" x14ac:dyDescent="0.25">
      <c r="A1825" s="24" t="s">
        <v>2118</v>
      </c>
      <c r="B1825" s="20">
        <v>0</v>
      </c>
      <c r="C1825" s="180" t="s">
        <v>4852</v>
      </c>
      <c r="D1825" s="25">
        <v>104406.39999999998</v>
      </c>
      <c r="E1825" s="25">
        <v>17571.349999999999</v>
      </c>
      <c r="F1825" s="21">
        <v>0</v>
      </c>
      <c r="G1825" s="22">
        <f t="shared" si="28"/>
        <v>86835.049999999988</v>
      </c>
      <c r="H1825" s="21">
        <v>0</v>
      </c>
      <c r="I1825" s="21">
        <v>0</v>
      </c>
    </row>
    <row r="1826" spans="1:9" ht="15" x14ac:dyDescent="0.25">
      <c r="A1826" s="24" t="s">
        <v>2119</v>
      </c>
      <c r="B1826" s="20">
        <v>0</v>
      </c>
      <c r="C1826" s="180" t="s">
        <v>4852</v>
      </c>
      <c r="D1826" s="25">
        <v>83404.160000000003</v>
      </c>
      <c r="E1826" s="25">
        <v>32679.5</v>
      </c>
      <c r="F1826" s="21">
        <v>0</v>
      </c>
      <c r="G1826" s="22">
        <f t="shared" si="28"/>
        <v>50724.66</v>
      </c>
      <c r="H1826" s="21">
        <v>0</v>
      </c>
      <c r="I1826" s="21">
        <v>0</v>
      </c>
    </row>
    <row r="1827" spans="1:9" ht="15" x14ac:dyDescent="0.25">
      <c r="A1827" s="24" t="s">
        <v>2120</v>
      </c>
      <c r="B1827" s="20">
        <v>0</v>
      </c>
      <c r="C1827" s="180" t="s">
        <v>4852</v>
      </c>
      <c r="D1827" s="25">
        <v>611422.00000000035</v>
      </c>
      <c r="E1827" s="25">
        <v>497471.20000000024</v>
      </c>
      <c r="F1827" s="21">
        <v>0</v>
      </c>
      <c r="G1827" s="22">
        <f t="shared" si="28"/>
        <v>113950.8000000001</v>
      </c>
      <c r="H1827" s="21">
        <v>0</v>
      </c>
      <c r="I1827" s="21">
        <v>0</v>
      </c>
    </row>
    <row r="1828" spans="1:9" ht="15" x14ac:dyDescent="0.25">
      <c r="A1828" s="24" t="s">
        <v>2121</v>
      </c>
      <c r="B1828" s="20">
        <v>0</v>
      </c>
      <c r="C1828" s="180" t="s">
        <v>4852</v>
      </c>
      <c r="D1828" s="25">
        <v>319312</v>
      </c>
      <c r="E1828" s="25">
        <v>296951.5</v>
      </c>
      <c r="F1828" s="21">
        <v>0</v>
      </c>
      <c r="G1828" s="22">
        <f t="shared" si="28"/>
        <v>22360.5</v>
      </c>
      <c r="H1828" s="21">
        <v>0</v>
      </c>
      <c r="I1828" s="21">
        <v>0</v>
      </c>
    </row>
    <row r="1829" spans="1:9" ht="15" x14ac:dyDescent="0.25">
      <c r="A1829" s="24" t="s">
        <v>2122</v>
      </c>
      <c r="B1829" s="20">
        <v>0</v>
      </c>
      <c r="C1829" s="180" t="s">
        <v>4852</v>
      </c>
      <c r="D1829" s="25">
        <v>888695.3200000003</v>
      </c>
      <c r="E1829" s="25">
        <v>765424.82000000018</v>
      </c>
      <c r="F1829" s="21">
        <v>0</v>
      </c>
      <c r="G1829" s="22">
        <f t="shared" si="28"/>
        <v>123270.50000000012</v>
      </c>
      <c r="H1829" s="21">
        <v>0</v>
      </c>
      <c r="I1829" s="21">
        <v>0</v>
      </c>
    </row>
    <row r="1830" spans="1:9" ht="15" x14ac:dyDescent="0.25">
      <c r="A1830" s="24" t="s">
        <v>2123</v>
      </c>
      <c r="B1830" s="20">
        <v>0</v>
      </c>
      <c r="C1830" s="180" t="s">
        <v>4852</v>
      </c>
      <c r="D1830" s="25">
        <v>320424.57000000007</v>
      </c>
      <c r="E1830" s="25">
        <v>189165.58000000002</v>
      </c>
      <c r="F1830" s="21">
        <v>0</v>
      </c>
      <c r="G1830" s="22">
        <f t="shared" si="28"/>
        <v>131258.99000000005</v>
      </c>
      <c r="H1830" s="21">
        <v>0</v>
      </c>
      <c r="I1830" s="21">
        <v>0</v>
      </c>
    </row>
    <row r="1831" spans="1:9" ht="15" x14ac:dyDescent="0.25">
      <c r="A1831" s="24" t="s">
        <v>2124</v>
      </c>
      <c r="B1831" s="20">
        <v>0</v>
      </c>
      <c r="C1831" s="180" t="s">
        <v>4852</v>
      </c>
      <c r="D1831" s="25">
        <v>304916.77</v>
      </c>
      <c r="E1831" s="25">
        <v>117243.93</v>
      </c>
      <c r="F1831" s="21">
        <v>0</v>
      </c>
      <c r="G1831" s="22">
        <f t="shared" si="28"/>
        <v>187672.84000000003</v>
      </c>
      <c r="H1831" s="21">
        <v>0</v>
      </c>
      <c r="I1831" s="21">
        <v>0</v>
      </c>
    </row>
    <row r="1832" spans="1:9" ht="15" x14ac:dyDescent="0.25">
      <c r="A1832" s="24" t="s">
        <v>2125</v>
      </c>
      <c r="B1832" s="20">
        <v>0</v>
      </c>
      <c r="C1832" s="180" t="s">
        <v>4852</v>
      </c>
      <c r="D1832" s="25">
        <v>557142.39999999967</v>
      </c>
      <c r="E1832" s="25">
        <v>509482.99999999983</v>
      </c>
      <c r="F1832" s="21">
        <v>0</v>
      </c>
      <c r="G1832" s="22">
        <f t="shared" si="28"/>
        <v>47659.399999999849</v>
      </c>
      <c r="H1832" s="21">
        <v>0</v>
      </c>
      <c r="I1832" s="21">
        <v>0</v>
      </c>
    </row>
    <row r="1833" spans="1:9" ht="15" x14ac:dyDescent="0.25">
      <c r="A1833" s="24" t="s">
        <v>2126</v>
      </c>
      <c r="B1833" s="20">
        <v>0</v>
      </c>
      <c r="C1833" s="180" t="s">
        <v>4852</v>
      </c>
      <c r="D1833" s="25">
        <v>1647602.399999999</v>
      </c>
      <c r="E1833" s="25">
        <v>1386775.7199999997</v>
      </c>
      <c r="F1833" s="21">
        <v>0</v>
      </c>
      <c r="G1833" s="22">
        <f t="shared" si="28"/>
        <v>260826.67999999924</v>
      </c>
      <c r="H1833" s="21">
        <v>0</v>
      </c>
      <c r="I1833" s="21">
        <v>0</v>
      </c>
    </row>
    <row r="1834" spans="1:9" ht="15" x14ac:dyDescent="0.25">
      <c r="A1834" s="24" t="s">
        <v>2127</v>
      </c>
      <c r="B1834" s="20">
        <v>0</v>
      </c>
      <c r="C1834" s="180" t="s">
        <v>4852</v>
      </c>
      <c r="D1834" s="25">
        <v>110812.79999999999</v>
      </c>
      <c r="E1834" s="25">
        <v>46299.5</v>
      </c>
      <c r="F1834" s="21">
        <v>0</v>
      </c>
      <c r="G1834" s="22">
        <f t="shared" si="28"/>
        <v>64513.299999999988</v>
      </c>
      <c r="H1834" s="21">
        <v>0</v>
      </c>
      <c r="I1834" s="21">
        <v>0</v>
      </c>
    </row>
    <row r="1835" spans="1:9" ht="15" x14ac:dyDescent="0.25">
      <c r="A1835" s="24" t="s">
        <v>2128</v>
      </c>
      <c r="B1835" s="20">
        <v>0</v>
      </c>
      <c r="C1835" s="180" t="s">
        <v>4852</v>
      </c>
      <c r="D1835" s="25">
        <v>61084.799999999988</v>
      </c>
      <c r="E1835" s="25">
        <v>21277.999999999996</v>
      </c>
      <c r="F1835" s="21">
        <v>0</v>
      </c>
      <c r="G1835" s="22">
        <f t="shared" si="28"/>
        <v>39806.799999999988</v>
      </c>
      <c r="H1835" s="21">
        <v>0</v>
      </c>
      <c r="I1835" s="21">
        <v>0</v>
      </c>
    </row>
    <row r="1836" spans="1:9" ht="15" x14ac:dyDescent="0.25">
      <c r="A1836" s="24" t="s">
        <v>2129</v>
      </c>
      <c r="B1836" s="20">
        <v>0</v>
      </c>
      <c r="C1836" s="180" t="s">
        <v>4852</v>
      </c>
      <c r="D1836" s="25">
        <v>35100.800000000003</v>
      </c>
      <c r="E1836" s="25">
        <v>9358.1</v>
      </c>
      <c r="F1836" s="21">
        <v>0</v>
      </c>
      <c r="G1836" s="22">
        <f t="shared" si="28"/>
        <v>25742.700000000004</v>
      </c>
      <c r="H1836" s="21">
        <v>0</v>
      </c>
      <c r="I1836" s="21">
        <v>0</v>
      </c>
    </row>
    <row r="1837" spans="1:9" ht="15" x14ac:dyDescent="0.25">
      <c r="A1837" s="24" t="s">
        <v>2130</v>
      </c>
      <c r="B1837" s="20">
        <v>0</v>
      </c>
      <c r="C1837" s="180" t="s">
        <v>4852</v>
      </c>
      <c r="D1837" s="25">
        <v>2384712.2000000002</v>
      </c>
      <c r="E1837" s="25">
        <v>2117390.120000001</v>
      </c>
      <c r="F1837" s="21">
        <v>0</v>
      </c>
      <c r="G1837" s="22">
        <f t="shared" si="28"/>
        <v>267322.07999999914</v>
      </c>
      <c r="H1837" s="21">
        <v>0</v>
      </c>
      <c r="I1837" s="21">
        <v>0</v>
      </c>
    </row>
    <row r="1838" spans="1:9" ht="15" x14ac:dyDescent="0.25">
      <c r="A1838" s="24" t="s">
        <v>2131</v>
      </c>
      <c r="B1838" s="20">
        <v>0</v>
      </c>
      <c r="C1838" s="180" t="s">
        <v>4852</v>
      </c>
      <c r="D1838" s="25">
        <v>33129.599999999999</v>
      </c>
      <c r="E1838" s="25">
        <v>0</v>
      </c>
      <c r="F1838" s="21">
        <v>0</v>
      </c>
      <c r="G1838" s="22">
        <f t="shared" si="28"/>
        <v>33129.599999999999</v>
      </c>
      <c r="H1838" s="21">
        <v>0</v>
      </c>
      <c r="I1838" s="21">
        <v>0</v>
      </c>
    </row>
    <row r="1839" spans="1:9" ht="15" x14ac:dyDescent="0.25">
      <c r="A1839" s="24" t="s">
        <v>2132</v>
      </c>
      <c r="B1839" s="20">
        <v>0</v>
      </c>
      <c r="C1839" s="180" t="s">
        <v>4852</v>
      </c>
      <c r="D1839" s="25">
        <v>34160</v>
      </c>
      <c r="E1839" s="25">
        <v>20737.5</v>
      </c>
      <c r="F1839" s="21">
        <v>0</v>
      </c>
      <c r="G1839" s="22">
        <f t="shared" si="28"/>
        <v>13422.5</v>
      </c>
      <c r="H1839" s="21">
        <v>0</v>
      </c>
      <c r="I1839" s="21">
        <v>0</v>
      </c>
    </row>
    <row r="1840" spans="1:9" ht="15" x14ac:dyDescent="0.25">
      <c r="A1840" s="24" t="s">
        <v>2133</v>
      </c>
      <c r="B1840" s="20">
        <v>0</v>
      </c>
      <c r="C1840" s="180" t="s">
        <v>4852</v>
      </c>
      <c r="D1840" s="25">
        <v>1001733.5399999999</v>
      </c>
      <c r="E1840" s="25">
        <v>828828.43999999971</v>
      </c>
      <c r="F1840" s="21">
        <v>0</v>
      </c>
      <c r="G1840" s="22">
        <f t="shared" si="28"/>
        <v>172905.10000000021</v>
      </c>
      <c r="H1840" s="21">
        <v>0</v>
      </c>
      <c r="I1840" s="21">
        <v>0</v>
      </c>
    </row>
    <row r="1841" spans="1:9" ht="15" x14ac:dyDescent="0.25">
      <c r="A1841" s="24" t="s">
        <v>2134</v>
      </c>
      <c r="B1841" s="20">
        <v>0</v>
      </c>
      <c r="C1841" s="180" t="s">
        <v>4852</v>
      </c>
      <c r="D1841" s="25">
        <v>978022.08000000007</v>
      </c>
      <c r="E1841" s="25">
        <v>749624.78999999992</v>
      </c>
      <c r="F1841" s="21">
        <v>0</v>
      </c>
      <c r="G1841" s="22">
        <f t="shared" si="28"/>
        <v>228397.29000000015</v>
      </c>
      <c r="H1841" s="21">
        <v>0</v>
      </c>
      <c r="I1841" s="21">
        <v>0</v>
      </c>
    </row>
    <row r="1842" spans="1:9" ht="15" x14ac:dyDescent="0.25">
      <c r="A1842" s="24" t="s">
        <v>2135</v>
      </c>
      <c r="B1842" s="20">
        <v>0</v>
      </c>
      <c r="C1842" s="180" t="s">
        <v>4852</v>
      </c>
      <c r="D1842" s="25">
        <v>1055104.9999999998</v>
      </c>
      <c r="E1842" s="25">
        <v>907651.26</v>
      </c>
      <c r="F1842" s="21">
        <v>0</v>
      </c>
      <c r="G1842" s="22">
        <f t="shared" si="28"/>
        <v>147453.73999999976</v>
      </c>
      <c r="H1842" s="21">
        <v>0</v>
      </c>
      <c r="I1842" s="21">
        <v>0</v>
      </c>
    </row>
    <row r="1843" spans="1:9" ht="15" x14ac:dyDescent="0.25">
      <c r="A1843" s="24" t="s">
        <v>2136</v>
      </c>
      <c r="B1843" s="20">
        <v>0</v>
      </c>
      <c r="C1843" s="180" t="s">
        <v>4852</v>
      </c>
      <c r="D1843" s="25">
        <v>1104305.6000000003</v>
      </c>
      <c r="E1843" s="25">
        <v>894347.11000000022</v>
      </c>
      <c r="F1843" s="21">
        <v>0</v>
      </c>
      <c r="G1843" s="22">
        <f t="shared" si="28"/>
        <v>209958.49000000011</v>
      </c>
      <c r="H1843" s="21">
        <v>0</v>
      </c>
      <c r="I1843" s="21">
        <v>0</v>
      </c>
    </row>
    <row r="1844" spans="1:9" ht="15" x14ac:dyDescent="0.25">
      <c r="A1844" s="24" t="s">
        <v>2137</v>
      </c>
      <c r="B1844" s="20">
        <v>0</v>
      </c>
      <c r="C1844" s="180" t="s">
        <v>4852</v>
      </c>
      <c r="D1844" s="25">
        <v>1018520</v>
      </c>
      <c r="E1844" s="25">
        <v>754098.51000000036</v>
      </c>
      <c r="F1844" s="21">
        <v>0</v>
      </c>
      <c r="G1844" s="22">
        <f t="shared" si="28"/>
        <v>264421.48999999964</v>
      </c>
      <c r="H1844" s="21">
        <v>0</v>
      </c>
      <c r="I1844" s="21">
        <v>0</v>
      </c>
    </row>
    <row r="1845" spans="1:9" ht="15" x14ac:dyDescent="0.25">
      <c r="A1845" s="24" t="s">
        <v>2138</v>
      </c>
      <c r="B1845" s="20">
        <v>0</v>
      </c>
      <c r="C1845" s="180" t="s">
        <v>4852</v>
      </c>
      <c r="D1845" s="25">
        <v>459513.60000000003</v>
      </c>
      <c r="E1845" s="25">
        <v>248748.28</v>
      </c>
      <c r="F1845" s="21">
        <v>0</v>
      </c>
      <c r="G1845" s="22">
        <f t="shared" si="28"/>
        <v>210765.32000000004</v>
      </c>
      <c r="H1845" s="21">
        <v>0</v>
      </c>
      <c r="I1845" s="21">
        <v>0</v>
      </c>
    </row>
    <row r="1846" spans="1:9" ht="15" x14ac:dyDescent="0.25">
      <c r="A1846" s="24" t="s">
        <v>2139</v>
      </c>
      <c r="B1846" s="20">
        <v>0</v>
      </c>
      <c r="C1846" s="180" t="s">
        <v>4852</v>
      </c>
      <c r="D1846" s="25">
        <v>1408183.5400000003</v>
      </c>
      <c r="E1846" s="25">
        <v>399672.75</v>
      </c>
      <c r="F1846" s="21">
        <v>0</v>
      </c>
      <c r="G1846" s="22">
        <f t="shared" si="28"/>
        <v>1008510.7900000003</v>
      </c>
      <c r="H1846" s="21">
        <v>0</v>
      </c>
      <c r="I1846" s="21">
        <v>0</v>
      </c>
    </row>
    <row r="1847" spans="1:9" ht="15" x14ac:dyDescent="0.25">
      <c r="A1847" s="24" t="s">
        <v>2140</v>
      </c>
      <c r="B1847" s="20">
        <v>0</v>
      </c>
      <c r="C1847" s="180" t="s">
        <v>4852</v>
      </c>
      <c r="D1847" s="25">
        <v>1340236.8000000003</v>
      </c>
      <c r="E1847" s="25">
        <v>927103.9</v>
      </c>
      <c r="F1847" s="21">
        <v>0</v>
      </c>
      <c r="G1847" s="22">
        <f t="shared" si="28"/>
        <v>413132.90000000026</v>
      </c>
      <c r="H1847" s="21">
        <v>0</v>
      </c>
      <c r="I1847" s="21">
        <v>0</v>
      </c>
    </row>
    <row r="1848" spans="1:9" ht="15" x14ac:dyDescent="0.25">
      <c r="A1848" s="24" t="s">
        <v>2141</v>
      </c>
      <c r="B1848" s="20">
        <v>0</v>
      </c>
      <c r="C1848" s="180" t="s">
        <v>4852</v>
      </c>
      <c r="D1848" s="25">
        <v>9206.4</v>
      </c>
      <c r="E1848" s="25">
        <v>0</v>
      </c>
      <c r="F1848" s="21">
        <v>0</v>
      </c>
      <c r="G1848" s="22">
        <f t="shared" si="28"/>
        <v>9206.4</v>
      </c>
      <c r="H1848" s="21">
        <v>0</v>
      </c>
      <c r="I1848" s="21">
        <v>0</v>
      </c>
    </row>
    <row r="1849" spans="1:9" ht="15" x14ac:dyDescent="0.25">
      <c r="A1849" s="24" t="s">
        <v>2142</v>
      </c>
      <c r="B1849" s="20">
        <v>0</v>
      </c>
      <c r="C1849" s="180" t="s">
        <v>4852</v>
      </c>
      <c r="D1849" s="25">
        <v>31651.200000000001</v>
      </c>
      <c r="E1849" s="25">
        <v>4964.1000000000004</v>
      </c>
      <c r="F1849" s="21">
        <v>0</v>
      </c>
      <c r="G1849" s="22">
        <f t="shared" si="28"/>
        <v>26687.1</v>
      </c>
      <c r="H1849" s="21">
        <v>0</v>
      </c>
      <c r="I1849" s="21">
        <v>0</v>
      </c>
    </row>
    <row r="1850" spans="1:9" ht="15" x14ac:dyDescent="0.25">
      <c r="A1850" s="24" t="s">
        <v>2143</v>
      </c>
      <c r="B1850" s="20">
        <v>0</v>
      </c>
      <c r="C1850" s="180" t="s">
        <v>4852</v>
      </c>
      <c r="D1850" s="25">
        <v>25804.800000000003</v>
      </c>
      <c r="E1850" s="25">
        <v>370</v>
      </c>
      <c r="F1850" s="21">
        <v>0</v>
      </c>
      <c r="G1850" s="22">
        <f t="shared" si="28"/>
        <v>25434.800000000003</v>
      </c>
      <c r="H1850" s="21">
        <v>0</v>
      </c>
      <c r="I1850" s="21">
        <v>0</v>
      </c>
    </row>
    <row r="1851" spans="1:9" ht="15" x14ac:dyDescent="0.25">
      <c r="A1851" s="24" t="s">
        <v>2144</v>
      </c>
      <c r="B1851" s="20">
        <v>0</v>
      </c>
      <c r="C1851" s="180" t="s">
        <v>4852</v>
      </c>
      <c r="D1851" s="25">
        <v>7212.8</v>
      </c>
      <c r="E1851" s="25">
        <v>0</v>
      </c>
      <c r="F1851" s="21">
        <v>0</v>
      </c>
      <c r="G1851" s="22">
        <f t="shared" si="28"/>
        <v>7212.8</v>
      </c>
      <c r="H1851" s="21">
        <v>0</v>
      </c>
      <c r="I1851" s="21">
        <v>0</v>
      </c>
    </row>
    <row r="1852" spans="1:9" ht="15" x14ac:dyDescent="0.25">
      <c r="A1852" s="24" t="s">
        <v>834</v>
      </c>
      <c r="B1852" s="20">
        <v>0</v>
      </c>
      <c r="C1852" s="180" t="s">
        <v>4852</v>
      </c>
      <c r="D1852" s="25">
        <v>1561.03</v>
      </c>
      <c r="E1852" s="25">
        <v>0</v>
      </c>
      <c r="F1852" s="21">
        <v>0</v>
      </c>
      <c r="G1852" s="22">
        <f t="shared" si="28"/>
        <v>1561.03</v>
      </c>
      <c r="H1852" s="21">
        <v>0</v>
      </c>
      <c r="I1852" s="21">
        <v>0</v>
      </c>
    </row>
    <row r="1853" spans="1:9" ht="15" x14ac:dyDescent="0.25">
      <c r="A1853" s="24" t="s">
        <v>2145</v>
      </c>
      <c r="B1853" s="20">
        <v>0</v>
      </c>
      <c r="C1853" s="180" t="s">
        <v>4852</v>
      </c>
      <c r="D1853" s="25">
        <v>41955.199999999997</v>
      </c>
      <c r="E1853" s="25">
        <v>41018.699999999997</v>
      </c>
      <c r="F1853" s="21">
        <v>0</v>
      </c>
      <c r="G1853" s="22">
        <f t="shared" si="28"/>
        <v>936.5</v>
      </c>
      <c r="H1853" s="21">
        <v>0</v>
      </c>
      <c r="I1853" s="21">
        <v>0</v>
      </c>
    </row>
    <row r="1854" spans="1:9" ht="15" x14ac:dyDescent="0.25">
      <c r="A1854" s="24" t="s">
        <v>2146</v>
      </c>
      <c r="B1854" s="20">
        <v>0</v>
      </c>
      <c r="C1854" s="180" t="s">
        <v>4852</v>
      </c>
      <c r="D1854" s="25">
        <v>81625.599999999991</v>
      </c>
      <c r="E1854" s="25">
        <v>0</v>
      </c>
      <c r="F1854" s="21">
        <v>0</v>
      </c>
      <c r="G1854" s="22">
        <f t="shared" si="28"/>
        <v>81625.599999999991</v>
      </c>
      <c r="H1854" s="21">
        <v>0</v>
      </c>
      <c r="I1854" s="21">
        <v>0</v>
      </c>
    </row>
    <row r="1855" spans="1:9" ht="15" x14ac:dyDescent="0.25">
      <c r="A1855" s="24" t="s">
        <v>2147</v>
      </c>
      <c r="B1855" s="20">
        <v>0</v>
      </c>
      <c r="C1855" s="180" t="s">
        <v>4852</v>
      </c>
      <c r="D1855" s="25">
        <v>7011.2</v>
      </c>
      <c r="E1855" s="25">
        <v>6698.2</v>
      </c>
      <c r="F1855" s="21">
        <v>0</v>
      </c>
      <c r="G1855" s="22">
        <f t="shared" ref="G1855:G1918" si="29">D1855-E1855</f>
        <v>313</v>
      </c>
      <c r="H1855" s="21">
        <v>0</v>
      </c>
      <c r="I1855" s="21">
        <v>0</v>
      </c>
    </row>
    <row r="1856" spans="1:9" ht="15" x14ac:dyDescent="0.25">
      <c r="A1856" s="24" t="s">
        <v>2148</v>
      </c>
      <c r="B1856" s="20">
        <v>0</v>
      </c>
      <c r="C1856" s="180" t="s">
        <v>4852</v>
      </c>
      <c r="D1856" s="25">
        <v>30576</v>
      </c>
      <c r="E1856" s="25">
        <v>7982.5999999999995</v>
      </c>
      <c r="F1856" s="21">
        <v>0</v>
      </c>
      <c r="G1856" s="22">
        <f t="shared" si="29"/>
        <v>22593.4</v>
      </c>
      <c r="H1856" s="21">
        <v>0</v>
      </c>
      <c r="I1856" s="21">
        <v>0</v>
      </c>
    </row>
    <row r="1857" spans="1:9" ht="15" x14ac:dyDescent="0.25">
      <c r="A1857" s="24" t="s">
        <v>2149</v>
      </c>
      <c r="B1857" s="20">
        <v>0</v>
      </c>
      <c r="C1857" s="180" t="s">
        <v>4852</v>
      </c>
      <c r="D1857" s="25">
        <v>336828.8</v>
      </c>
      <c r="E1857" s="25">
        <v>197745.90000000002</v>
      </c>
      <c r="F1857" s="21">
        <v>0</v>
      </c>
      <c r="G1857" s="22">
        <f t="shared" si="29"/>
        <v>139082.89999999997</v>
      </c>
      <c r="H1857" s="21">
        <v>0</v>
      </c>
      <c r="I1857" s="21">
        <v>0</v>
      </c>
    </row>
    <row r="1858" spans="1:9" ht="15" x14ac:dyDescent="0.25">
      <c r="A1858" s="24" t="s">
        <v>2150</v>
      </c>
      <c r="B1858" s="20">
        <v>0</v>
      </c>
      <c r="C1858" s="180" t="s">
        <v>4852</v>
      </c>
      <c r="D1858" s="25">
        <v>38340.31</v>
      </c>
      <c r="E1858" s="25">
        <v>7372</v>
      </c>
      <c r="F1858" s="21">
        <v>0</v>
      </c>
      <c r="G1858" s="22">
        <f t="shared" si="29"/>
        <v>30968.309999999998</v>
      </c>
      <c r="H1858" s="21">
        <v>0</v>
      </c>
      <c r="I1858" s="21">
        <v>0</v>
      </c>
    </row>
    <row r="1859" spans="1:9" ht="15" x14ac:dyDescent="0.25">
      <c r="A1859" s="24" t="s">
        <v>2151</v>
      </c>
      <c r="B1859" s="20">
        <v>0</v>
      </c>
      <c r="C1859" s="180" t="s">
        <v>4852</v>
      </c>
      <c r="D1859" s="25">
        <v>30800</v>
      </c>
      <c r="E1859" s="25">
        <v>26216.6</v>
      </c>
      <c r="F1859" s="21">
        <v>0</v>
      </c>
      <c r="G1859" s="22">
        <f t="shared" si="29"/>
        <v>4583.4000000000015</v>
      </c>
      <c r="H1859" s="21">
        <v>0</v>
      </c>
      <c r="I1859" s="21">
        <v>0</v>
      </c>
    </row>
    <row r="1860" spans="1:9" ht="15" x14ac:dyDescent="0.25">
      <c r="A1860" s="24" t="s">
        <v>2152</v>
      </c>
      <c r="B1860" s="20">
        <v>0</v>
      </c>
      <c r="C1860" s="180" t="s">
        <v>4852</v>
      </c>
      <c r="D1860" s="25">
        <v>15008</v>
      </c>
      <c r="E1860" s="25">
        <v>0</v>
      </c>
      <c r="F1860" s="21">
        <v>0</v>
      </c>
      <c r="G1860" s="22">
        <f t="shared" si="29"/>
        <v>15008</v>
      </c>
      <c r="H1860" s="21">
        <v>0</v>
      </c>
      <c r="I1860" s="21">
        <v>0</v>
      </c>
    </row>
    <row r="1861" spans="1:9" ht="15" x14ac:dyDescent="0.25">
      <c r="A1861" s="24" t="s">
        <v>2153</v>
      </c>
      <c r="B1861" s="20">
        <v>0</v>
      </c>
      <c r="C1861" s="180" t="s">
        <v>4852</v>
      </c>
      <c r="D1861" s="25">
        <v>59002.3</v>
      </c>
      <c r="E1861" s="25">
        <v>4954</v>
      </c>
      <c r="F1861" s="21">
        <v>0</v>
      </c>
      <c r="G1861" s="22">
        <f t="shared" si="29"/>
        <v>54048.3</v>
      </c>
      <c r="H1861" s="21">
        <v>0</v>
      </c>
      <c r="I1861" s="21">
        <v>0</v>
      </c>
    </row>
    <row r="1862" spans="1:9" ht="15" x14ac:dyDescent="0.25">
      <c r="A1862" s="24" t="s">
        <v>2154</v>
      </c>
      <c r="B1862" s="20">
        <v>0</v>
      </c>
      <c r="C1862" s="180" t="s">
        <v>4852</v>
      </c>
      <c r="D1862" s="25">
        <v>13014.400000000001</v>
      </c>
      <c r="E1862" s="25">
        <v>1345</v>
      </c>
      <c r="F1862" s="21">
        <v>0</v>
      </c>
      <c r="G1862" s="22">
        <f t="shared" si="29"/>
        <v>11669.400000000001</v>
      </c>
      <c r="H1862" s="21">
        <v>0</v>
      </c>
      <c r="I1862" s="21">
        <v>0</v>
      </c>
    </row>
    <row r="1863" spans="1:9" ht="15" x14ac:dyDescent="0.25">
      <c r="A1863" s="24" t="s">
        <v>2155</v>
      </c>
      <c r="B1863" s="20">
        <v>0</v>
      </c>
      <c r="C1863" s="180" t="s">
        <v>4852</v>
      </c>
      <c r="D1863" s="25">
        <v>20921.599999999999</v>
      </c>
      <c r="E1863" s="25">
        <v>399</v>
      </c>
      <c r="F1863" s="21">
        <v>0</v>
      </c>
      <c r="G1863" s="22">
        <f t="shared" si="29"/>
        <v>20522.599999999999</v>
      </c>
      <c r="H1863" s="21">
        <v>0</v>
      </c>
      <c r="I1863" s="21">
        <v>0</v>
      </c>
    </row>
    <row r="1864" spans="1:9" ht="15" x14ac:dyDescent="0.25">
      <c r="A1864" s="24" t="s">
        <v>2156</v>
      </c>
      <c r="B1864" s="20">
        <v>0</v>
      </c>
      <c r="C1864" s="180" t="s">
        <v>4852</v>
      </c>
      <c r="D1864" s="25">
        <v>39939.199999999997</v>
      </c>
      <c r="E1864" s="25">
        <v>576.44000000000005</v>
      </c>
      <c r="F1864" s="21">
        <v>0</v>
      </c>
      <c r="G1864" s="22">
        <f t="shared" si="29"/>
        <v>39362.759999999995</v>
      </c>
      <c r="H1864" s="21">
        <v>0</v>
      </c>
      <c r="I1864" s="21">
        <v>0</v>
      </c>
    </row>
    <row r="1865" spans="1:9" ht="15" x14ac:dyDescent="0.25">
      <c r="A1865" s="24" t="s">
        <v>2157</v>
      </c>
      <c r="B1865" s="20">
        <v>0</v>
      </c>
      <c r="C1865" s="180" t="s">
        <v>4852</v>
      </c>
      <c r="D1865" s="25">
        <v>16710.400000000001</v>
      </c>
      <c r="E1865" s="25">
        <v>298.41000000000003</v>
      </c>
      <c r="F1865" s="21">
        <v>0</v>
      </c>
      <c r="G1865" s="22">
        <f t="shared" si="29"/>
        <v>16411.990000000002</v>
      </c>
      <c r="H1865" s="21">
        <v>0</v>
      </c>
      <c r="I1865" s="21">
        <v>0</v>
      </c>
    </row>
    <row r="1866" spans="1:9" ht="15" x14ac:dyDescent="0.25">
      <c r="A1866" s="24" t="s">
        <v>2158</v>
      </c>
      <c r="B1866" s="20">
        <v>0</v>
      </c>
      <c r="C1866" s="180" t="s">
        <v>4852</v>
      </c>
      <c r="D1866" s="25">
        <v>918803.70000000007</v>
      </c>
      <c r="E1866" s="25">
        <v>686248.72</v>
      </c>
      <c r="F1866" s="21">
        <v>0</v>
      </c>
      <c r="G1866" s="22">
        <f t="shared" si="29"/>
        <v>232554.9800000001</v>
      </c>
      <c r="H1866" s="21">
        <v>0</v>
      </c>
      <c r="I1866" s="21">
        <v>0</v>
      </c>
    </row>
    <row r="1867" spans="1:9" ht="15" x14ac:dyDescent="0.25">
      <c r="A1867" s="24" t="s">
        <v>2159</v>
      </c>
      <c r="B1867" s="20">
        <v>0</v>
      </c>
      <c r="C1867" s="180" t="s">
        <v>4852</v>
      </c>
      <c r="D1867" s="25">
        <v>1228298.4400000002</v>
      </c>
      <c r="E1867" s="25">
        <v>1000350.2800000001</v>
      </c>
      <c r="F1867" s="21">
        <v>0</v>
      </c>
      <c r="G1867" s="22">
        <f t="shared" si="29"/>
        <v>227948.16000000003</v>
      </c>
      <c r="H1867" s="21">
        <v>0</v>
      </c>
      <c r="I1867" s="21">
        <v>0</v>
      </c>
    </row>
    <row r="1868" spans="1:9" ht="15" x14ac:dyDescent="0.25">
      <c r="A1868" s="24" t="s">
        <v>2160</v>
      </c>
      <c r="B1868" s="20">
        <v>0</v>
      </c>
      <c r="C1868" s="180" t="s">
        <v>4852</v>
      </c>
      <c r="D1868" s="25">
        <v>60121.599999999999</v>
      </c>
      <c r="E1868" s="25">
        <v>27953.54</v>
      </c>
      <c r="F1868" s="21">
        <v>0</v>
      </c>
      <c r="G1868" s="22">
        <f t="shared" si="29"/>
        <v>32168.059999999998</v>
      </c>
      <c r="H1868" s="21">
        <v>0</v>
      </c>
      <c r="I1868" s="21">
        <v>0</v>
      </c>
    </row>
    <row r="1869" spans="1:9" ht="15" x14ac:dyDescent="0.25">
      <c r="A1869" s="24" t="s">
        <v>2161</v>
      </c>
      <c r="B1869" s="20">
        <v>0</v>
      </c>
      <c r="C1869" s="180" t="s">
        <v>4852</v>
      </c>
      <c r="D1869" s="25">
        <v>60211.200000000004</v>
      </c>
      <c r="E1869" s="25">
        <v>30103.7</v>
      </c>
      <c r="F1869" s="21">
        <v>0</v>
      </c>
      <c r="G1869" s="22">
        <f t="shared" si="29"/>
        <v>30107.500000000004</v>
      </c>
      <c r="H1869" s="21">
        <v>0</v>
      </c>
      <c r="I1869" s="21">
        <v>0</v>
      </c>
    </row>
    <row r="1870" spans="1:9" ht="15" x14ac:dyDescent="0.25">
      <c r="A1870" s="24" t="s">
        <v>2162</v>
      </c>
      <c r="B1870" s="20">
        <v>0</v>
      </c>
      <c r="C1870" s="180" t="s">
        <v>4852</v>
      </c>
      <c r="D1870" s="25">
        <v>151653.63999999998</v>
      </c>
      <c r="E1870" s="25">
        <v>106793.17999999998</v>
      </c>
      <c r="F1870" s="21">
        <v>0</v>
      </c>
      <c r="G1870" s="22">
        <f t="shared" si="29"/>
        <v>44860.460000000006</v>
      </c>
      <c r="H1870" s="21">
        <v>0</v>
      </c>
      <c r="I1870" s="21">
        <v>0</v>
      </c>
    </row>
    <row r="1871" spans="1:9" ht="15" x14ac:dyDescent="0.25">
      <c r="A1871" s="24" t="s">
        <v>2163</v>
      </c>
      <c r="B1871" s="20">
        <v>0</v>
      </c>
      <c r="C1871" s="180" t="s">
        <v>4852</v>
      </c>
      <c r="D1871" s="25">
        <v>158256</v>
      </c>
      <c r="E1871" s="25">
        <v>85942.48</v>
      </c>
      <c r="F1871" s="21">
        <v>0</v>
      </c>
      <c r="G1871" s="22">
        <f t="shared" si="29"/>
        <v>72313.52</v>
      </c>
      <c r="H1871" s="21">
        <v>0</v>
      </c>
      <c r="I1871" s="21">
        <v>0</v>
      </c>
    </row>
    <row r="1872" spans="1:9" ht="15" x14ac:dyDescent="0.25">
      <c r="A1872" s="24" t="s">
        <v>2164</v>
      </c>
      <c r="B1872" s="20">
        <v>0</v>
      </c>
      <c r="C1872" s="180" t="s">
        <v>4852</v>
      </c>
      <c r="D1872" s="25">
        <v>59897.599999999991</v>
      </c>
      <c r="E1872" s="25">
        <v>57597.599999999991</v>
      </c>
      <c r="F1872" s="21">
        <v>0</v>
      </c>
      <c r="G1872" s="22">
        <f t="shared" si="29"/>
        <v>2300</v>
      </c>
      <c r="H1872" s="21">
        <v>0</v>
      </c>
      <c r="I1872" s="21">
        <v>0</v>
      </c>
    </row>
    <row r="1873" spans="1:9" ht="15" x14ac:dyDescent="0.25">
      <c r="A1873" s="24" t="s">
        <v>2165</v>
      </c>
      <c r="B1873" s="20">
        <v>0</v>
      </c>
      <c r="C1873" s="180" t="s">
        <v>4852</v>
      </c>
      <c r="D1873" s="25">
        <v>60703.999999999993</v>
      </c>
      <c r="E1873" s="25">
        <v>16671.600000000002</v>
      </c>
      <c r="F1873" s="21">
        <v>0</v>
      </c>
      <c r="G1873" s="22">
        <f t="shared" si="29"/>
        <v>44032.399999999994</v>
      </c>
      <c r="H1873" s="21">
        <v>0</v>
      </c>
      <c r="I1873" s="21">
        <v>0</v>
      </c>
    </row>
    <row r="1874" spans="1:9" ht="15" x14ac:dyDescent="0.25">
      <c r="A1874" s="24" t="s">
        <v>2166</v>
      </c>
      <c r="B1874" s="20">
        <v>0</v>
      </c>
      <c r="C1874" s="180" t="s">
        <v>4852</v>
      </c>
      <c r="D1874" s="25">
        <v>63433.299999999996</v>
      </c>
      <c r="E1874" s="25">
        <v>28478.300000000003</v>
      </c>
      <c r="F1874" s="21">
        <v>0</v>
      </c>
      <c r="G1874" s="22">
        <f t="shared" si="29"/>
        <v>34954.999999999993</v>
      </c>
      <c r="H1874" s="21">
        <v>0</v>
      </c>
      <c r="I1874" s="21">
        <v>0</v>
      </c>
    </row>
    <row r="1875" spans="1:9" ht="15" x14ac:dyDescent="0.25">
      <c r="A1875" s="24" t="s">
        <v>2167</v>
      </c>
      <c r="B1875" s="20">
        <v>0</v>
      </c>
      <c r="C1875" s="180" t="s">
        <v>4852</v>
      </c>
      <c r="D1875" s="25">
        <v>750288.00000000012</v>
      </c>
      <c r="E1875" s="25">
        <v>690028.95000000007</v>
      </c>
      <c r="F1875" s="21">
        <v>0</v>
      </c>
      <c r="G1875" s="22">
        <f t="shared" si="29"/>
        <v>60259.050000000047</v>
      </c>
      <c r="H1875" s="21">
        <v>0</v>
      </c>
      <c r="I1875" s="21">
        <v>0</v>
      </c>
    </row>
    <row r="1876" spans="1:9" ht="15" x14ac:dyDescent="0.25">
      <c r="A1876" s="24" t="s">
        <v>2168</v>
      </c>
      <c r="B1876" s="20">
        <v>0</v>
      </c>
      <c r="C1876" s="180" t="s">
        <v>4852</v>
      </c>
      <c r="D1876" s="25">
        <v>83605.63</v>
      </c>
      <c r="E1876" s="25">
        <v>68359.100000000006</v>
      </c>
      <c r="F1876" s="21">
        <v>0</v>
      </c>
      <c r="G1876" s="22">
        <f t="shared" si="29"/>
        <v>15246.529999999999</v>
      </c>
      <c r="H1876" s="21">
        <v>0</v>
      </c>
      <c r="I1876" s="21">
        <v>0</v>
      </c>
    </row>
    <row r="1877" spans="1:9" ht="15" x14ac:dyDescent="0.25">
      <c r="A1877" s="24" t="s">
        <v>2169</v>
      </c>
      <c r="B1877" s="20">
        <v>0</v>
      </c>
      <c r="C1877" s="180" t="s">
        <v>4852</v>
      </c>
      <c r="D1877" s="25">
        <v>58999.299999999988</v>
      </c>
      <c r="E1877" s="25">
        <v>12003.6</v>
      </c>
      <c r="F1877" s="21">
        <v>0</v>
      </c>
      <c r="G1877" s="22">
        <f t="shared" si="29"/>
        <v>46995.69999999999</v>
      </c>
      <c r="H1877" s="21">
        <v>0</v>
      </c>
      <c r="I1877" s="21">
        <v>0</v>
      </c>
    </row>
    <row r="1878" spans="1:9" ht="15" x14ac:dyDescent="0.25">
      <c r="A1878" s="24" t="s">
        <v>2170</v>
      </c>
      <c r="B1878" s="20">
        <v>0</v>
      </c>
      <c r="C1878" s="180" t="s">
        <v>4852</v>
      </c>
      <c r="D1878" s="25">
        <v>66416</v>
      </c>
      <c r="E1878" s="25">
        <v>33384.9</v>
      </c>
      <c r="F1878" s="21">
        <v>0</v>
      </c>
      <c r="G1878" s="22">
        <f t="shared" si="29"/>
        <v>33031.1</v>
      </c>
      <c r="H1878" s="21">
        <v>0</v>
      </c>
      <c r="I1878" s="21">
        <v>0</v>
      </c>
    </row>
    <row r="1879" spans="1:9" ht="15" x14ac:dyDescent="0.25">
      <c r="A1879" s="24" t="s">
        <v>2171</v>
      </c>
      <c r="B1879" s="20">
        <v>0</v>
      </c>
      <c r="C1879" s="180" t="s">
        <v>4852</v>
      </c>
      <c r="D1879" s="25">
        <v>18502.400000000001</v>
      </c>
      <c r="E1879" s="25">
        <v>7147.3</v>
      </c>
      <c r="F1879" s="21">
        <v>0</v>
      </c>
      <c r="G1879" s="22">
        <f t="shared" si="29"/>
        <v>11355.100000000002</v>
      </c>
      <c r="H1879" s="21">
        <v>0</v>
      </c>
      <c r="I1879" s="21">
        <v>0</v>
      </c>
    </row>
    <row r="1880" spans="1:9" ht="15" x14ac:dyDescent="0.25">
      <c r="A1880" s="24" t="s">
        <v>2172</v>
      </c>
      <c r="B1880" s="20">
        <v>0</v>
      </c>
      <c r="C1880" s="180" t="s">
        <v>4852</v>
      </c>
      <c r="D1880" s="25">
        <v>89331.8</v>
      </c>
      <c r="E1880" s="25">
        <v>75670.100000000006</v>
      </c>
      <c r="F1880" s="21">
        <v>0</v>
      </c>
      <c r="G1880" s="22">
        <f t="shared" si="29"/>
        <v>13661.699999999997</v>
      </c>
      <c r="H1880" s="21">
        <v>0</v>
      </c>
      <c r="I1880" s="21">
        <v>0</v>
      </c>
    </row>
    <row r="1881" spans="1:9" ht="15" x14ac:dyDescent="0.25">
      <c r="A1881" s="24" t="s">
        <v>2173</v>
      </c>
      <c r="B1881" s="20">
        <v>0</v>
      </c>
      <c r="C1881" s="180" t="s">
        <v>4852</v>
      </c>
      <c r="D1881" s="25">
        <v>243308.80000000002</v>
      </c>
      <c r="E1881" s="25">
        <v>2657.3</v>
      </c>
      <c r="F1881" s="21">
        <v>0</v>
      </c>
      <c r="G1881" s="22">
        <f t="shared" si="29"/>
        <v>240651.50000000003</v>
      </c>
      <c r="H1881" s="21">
        <v>0</v>
      </c>
      <c r="I1881" s="21">
        <v>0</v>
      </c>
    </row>
    <row r="1882" spans="1:9" ht="15" x14ac:dyDescent="0.25">
      <c r="A1882" s="24" t="s">
        <v>2174</v>
      </c>
      <c r="B1882" s="20">
        <v>0</v>
      </c>
      <c r="C1882" s="180" t="s">
        <v>4852</v>
      </c>
      <c r="D1882" s="25">
        <v>40432</v>
      </c>
      <c r="E1882" s="25">
        <v>5863.2000000000007</v>
      </c>
      <c r="F1882" s="21">
        <v>0</v>
      </c>
      <c r="G1882" s="22">
        <f t="shared" si="29"/>
        <v>34568.800000000003</v>
      </c>
      <c r="H1882" s="21">
        <v>0</v>
      </c>
      <c r="I1882" s="21">
        <v>0</v>
      </c>
    </row>
    <row r="1883" spans="1:9" ht="15" x14ac:dyDescent="0.25">
      <c r="A1883" s="24" t="s">
        <v>2175</v>
      </c>
      <c r="B1883" s="20">
        <v>0</v>
      </c>
      <c r="C1883" s="180" t="s">
        <v>4852</v>
      </c>
      <c r="D1883" s="25">
        <v>29052.799999999999</v>
      </c>
      <c r="E1883" s="25">
        <v>21631</v>
      </c>
      <c r="F1883" s="21">
        <v>0</v>
      </c>
      <c r="G1883" s="22">
        <f t="shared" si="29"/>
        <v>7421.7999999999993</v>
      </c>
      <c r="H1883" s="21">
        <v>0</v>
      </c>
      <c r="I1883" s="21">
        <v>0</v>
      </c>
    </row>
    <row r="1884" spans="1:9" ht="15" x14ac:dyDescent="0.25">
      <c r="A1884" s="24" t="s">
        <v>2176</v>
      </c>
      <c r="B1884" s="20">
        <v>0</v>
      </c>
      <c r="C1884" s="180" t="s">
        <v>4852</v>
      </c>
      <c r="D1884" s="25">
        <v>84515.199999999997</v>
      </c>
      <c r="E1884" s="25">
        <v>29494.799999999999</v>
      </c>
      <c r="F1884" s="21">
        <v>0</v>
      </c>
      <c r="G1884" s="22">
        <f t="shared" si="29"/>
        <v>55020.399999999994</v>
      </c>
      <c r="H1884" s="21">
        <v>0</v>
      </c>
      <c r="I1884" s="21">
        <v>0</v>
      </c>
    </row>
    <row r="1885" spans="1:9" ht="15" x14ac:dyDescent="0.25">
      <c r="A1885" s="24" t="s">
        <v>2177</v>
      </c>
      <c r="B1885" s="20">
        <v>0</v>
      </c>
      <c r="C1885" s="180" t="s">
        <v>4852</v>
      </c>
      <c r="D1885" s="25">
        <v>134244.04999999999</v>
      </c>
      <c r="E1885" s="25">
        <v>52988.4</v>
      </c>
      <c r="F1885" s="21">
        <v>0</v>
      </c>
      <c r="G1885" s="22">
        <f t="shared" si="29"/>
        <v>81255.649999999994</v>
      </c>
      <c r="H1885" s="21">
        <v>0</v>
      </c>
      <c r="I1885" s="21">
        <v>0</v>
      </c>
    </row>
    <row r="1886" spans="1:9" ht="15" x14ac:dyDescent="0.25">
      <c r="A1886" s="24" t="s">
        <v>2178</v>
      </c>
      <c r="B1886" s="20">
        <v>0</v>
      </c>
      <c r="C1886" s="180" t="s">
        <v>4852</v>
      </c>
      <c r="D1886" s="25">
        <v>109864.33</v>
      </c>
      <c r="E1886" s="25">
        <v>26296.5</v>
      </c>
      <c r="F1886" s="21">
        <v>0</v>
      </c>
      <c r="G1886" s="22">
        <f t="shared" si="29"/>
        <v>83567.83</v>
      </c>
      <c r="H1886" s="21">
        <v>0</v>
      </c>
      <c r="I1886" s="21">
        <v>0</v>
      </c>
    </row>
    <row r="1887" spans="1:9" ht="15" x14ac:dyDescent="0.25">
      <c r="A1887" s="24" t="s">
        <v>2179</v>
      </c>
      <c r="B1887" s="20">
        <v>0</v>
      </c>
      <c r="C1887" s="180" t="s">
        <v>4852</v>
      </c>
      <c r="D1887" s="25">
        <v>601325.68000000005</v>
      </c>
      <c r="E1887" s="25">
        <v>236658.44</v>
      </c>
      <c r="F1887" s="21">
        <v>0</v>
      </c>
      <c r="G1887" s="22">
        <f t="shared" si="29"/>
        <v>364667.24000000005</v>
      </c>
      <c r="H1887" s="21">
        <v>0</v>
      </c>
      <c r="I1887" s="21">
        <v>0</v>
      </c>
    </row>
    <row r="1888" spans="1:9" ht="15" x14ac:dyDescent="0.25">
      <c r="A1888" s="24" t="s">
        <v>2180</v>
      </c>
      <c r="B1888" s="20">
        <v>0</v>
      </c>
      <c r="C1888" s="180" t="s">
        <v>4852</v>
      </c>
      <c r="D1888" s="25">
        <v>15836.8</v>
      </c>
      <c r="E1888" s="25">
        <v>15483.3</v>
      </c>
      <c r="F1888" s="21">
        <v>0</v>
      </c>
      <c r="G1888" s="22">
        <f t="shared" si="29"/>
        <v>353.5</v>
      </c>
      <c r="H1888" s="21">
        <v>0</v>
      </c>
      <c r="I1888" s="21">
        <v>0</v>
      </c>
    </row>
    <row r="1889" spans="1:9" ht="15" x14ac:dyDescent="0.25">
      <c r="A1889" s="24" t="s">
        <v>2181</v>
      </c>
      <c r="B1889" s="20">
        <v>0</v>
      </c>
      <c r="C1889" s="180" t="s">
        <v>4852</v>
      </c>
      <c r="D1889" s="25">
        <v>148288</v>
      </c>
      <c r="E1889" s="25">
        <v>104498.09999999999</v>
      </c>
      <c r="F1889" s="21">
        <v>0</v>
      </c>
      <c r="G1889" s="22">
        <f t="shared" si="29"/>
        <v>43789.900000000009</v>
      </c>
      <c r="H1889" s="21">
        <v>0</v>
      </c>
      <c r="I1889" s="21">
        <v>0</v>
      </c>
    </row>
    <row r="1890" spans="1:9" ht="15" x14ac:dyDescent="0.25">
      <c r="A1890" s="24" t="s">
        <v>2182</v>
      </c>
      <c r="B1890" s="20">
        <v>0</v>
      </c>
      <c r="C1890" s="180" t="s">
        <v>4852</v>
      </c>
      <c r="D1890" s="25">
        <v>143852.79999999999</v>
      </c>
      <c r="E1890" s="25">
        <v>134824.69999999998</v>
      </c>
      <c r="F1890" s="21">
        <v>0</v>
      </c>
      <c r="G1890" s="22">
        <f t="shared" si="29"/>
        <v>9028.1000000000058</v>
      </c>
      <c r="H1890" s="21">
        <v>0</v>
      </c>
      <c r="I1890" s="21">
        <v>0</v>
      </c>
    </row>
    <row r="1891" spans="1:9" ht="15" x14ac:dyDescent="0.25">
      <c r="A1891" s="24" t="s">
        <v>2183</v>
      </c>
      <c r="B1891" s="20">
        <v>0</v>
      </c>
      <c r="C1891" s="180" t="s">
        <v>4852</v>
      </c>
      <c r="D1891" s="25">
        <v>144748.80000000002</v>
      </c>
      <c r="E1891" s="25">
        <v>112948.40000000001</v>
      </c>
      <c r="F1891" s="21">
        <v>0</v>
      </c>
      <c r="G1891" s="22">
        <f t="shared" si="29"/>
        <v>31800.400000000009</v>
      </c>
      <c r="H1891" s="21">
        <v>0</v>
      </c>
      <c r="I1891" s="21">
        <v>0</v>
      </c>
    </row>
    <row r="1892" spans="1:9" ht="15" x14ac:dyDescent="0.25">
      <c r="A1892" s="24" t="s">
        <v>2184</v>
      </c>
      <c r="B1892" s="20">
        <v>0</v>
      </c>
      <c r="C1892" s="180" t="s">
        <v>4852</v>
      </c>
      <c r="D1892" s="25">
        <v>117712</v>
      </c>
      <c r="E1892" s="25">
        <v>91931.549999999988</v>
      </c>
      <c r="F1892" s="21">
        <v>0</v>
      </c>
      <c r="G1892" s="22">
        <f t="shared" si="29"/>
        <v>25780.450000000012</v>
      </c>
      <c r="H1892" s="21">
        <v>0</v>
      </c>
      <c r="I1892" s="21">
        <v>0</v>
      </c>
    </row>
    <row r="1893" spans="1:9" ht="15" x14ac:dyDescent="0.25">
      <c r="A1893" s="24" t="s">
        <v>2185</v>
      </c>
      <c r="B1893" s="20">
        <v>0</v>
      </c>
      <c r="C1893" s="180" t="s">
        <v>4852</v>
      </c>
      <c r="D1893" s="25">
        <v>105969.60000000002</v>
      </c>
      <c r="E1893" s="25">
        <v>12522.6</v>
      </c>
      <c r="F1893" s="21">
        <v>0</v>
      </c>
      <c r="G1893" s="22">
        <f t="shared" si="29"/>
        <v>93447.000000000015</v>
      </c>
      <c r="H1893" s="21">
        <v>0</v>
      </c>
      <c r="I1893" s="21">
        <v>0</v>
      </c>
    </row>
    <row r="1894" spans="1:9" ht="15" x14ac:dyDescent="0.25">
      <c r="A1894" s="24" t="s">
        <v>2186</v>
      </c>
      <c r="B1894" s="20">
        <v>0</v>
      </c>
      <c r="C1894" s="180" t="s">
        <v>4852</v>
      </c>
      <c r="D1894" s="25">
        <v>132518.39999999999</v>
      </c>
      <c r="E1894" s="25">
        <v>113359.57</v>
      </c>
      <c r="F1894" s="21">
        <v>0</v>
      </c>
      <c r="G1894" s="22">
        <f t="shared" si="29"/>
        <v>19158.829999999987</v>
      </c>
      <c r="H1894" s="21">
        <v>0</v>
      </c>
      <c r="I1894" s="21">
        <v>0</v>
      </c>
    </row>
    <row r="1895" spans="1:9" ht="15" x14ac:dyDescent="0.25">
      <c r="A1895" s="24" t="s">
        <v>2187</v>
      </c>
      <c r="B1895" s="20">
        <v>0</v>
      </c>
      <c r="C1895" s="180" t="s">
        <v>4852</v>
      </c>
      <c r="D1895" s="25">
        <v>268464</v>
      </c>
      <c r="E1895" s="25">
        <v>237269.59999999998</v>
      </c>
      <c r="F1895" s="21">
        <v>0</v>
      </c>
      <c r="G1895" s="22">
        <f t="shared" si="29"/>
        <v>31194.400000000023</v>
      </c>
      <c r="H1895" s="21">
        <v>0</v>
      </c>
      <c r="I1895" s="21">
        <v>0</v>
      </c>
    </row>
    <row r="1896" spans="1:9" ht="15" x14ac:dyDescent="0.25">
      <c r="A1896" s="24" t="s">
        <v>2188</v>
      </c>
      <c r="B1896" s="20">
        <v>0</v>
      </c>
      <c r="C1896" s="180" t="s">
        <v>4852</v>
      </c>
      <c r="D1896" s="25">
        <v>134041.59999999998</v>
      </c>
      <c r="E1896" s="25">
        <v>112766.62999999999</v>
      </c>
      <c r="F1896" s="21">
        <v>0</v>
      </c>
      <c r="G1896" s="22">
        <f t="shared" si="29"/>
        <v>21274.969999999987</v>
      </c>
      <c r="H1896" s="21">
        <v>0</v>
      </c>
      <c r="I1896" s="21">
        <v>0</v>
      </c>
    </row>
    <row r="1897" spans="1:9" ht="15" x14ac:dyDescent="0.25">
      <c r="A1897" s="24" t="s">
        <v>2189</v>
      </c>
      <c r="B1897" s="20">
        <v>0</v>
      </c>
      <c r="C1897" s="180" t="s">
        <v>4852</v>
      </c>
      <c r="D1897" s="25">
        <v>120668.8</v>
      </c>
      <c r="E1897" s="25">
        <v>100135.16</v>
      </c>
      <c r="F1897" s="21">
        <v>0</v>
      </c>
      <c r="G1897" s="22">
        <f t="shared" si="29"/>
        <v>20533.64</v>
      </c>
      <c r="H1897" s="21">
        <v>0</v>
      </c>
      <c r="I1897" s="21">
        <v>0</v>
      </c>
    </row>
    <row r="1898" spans="1:9" ht="15" x14ac:dyDescent="0.25">
      <c r="A1898" s="24" t="s">
        <v>2190</v>
      </c>
      <c r="B1898" s="20">
        <v>0</v>
      </c>
      <c r="C1898" s="180" t="s">
        <v>4852</v>
      </c>
      <c r="D1898" s="25">
        <v>204644</v>
      </c>
      <c r="E1898" s="25">
        <v>113883.18000000002</v>
      </c>
      <c r="F1898" s="21">
        <v>0</v>
      </c>
      <c r="G1898" s="22">
        <f t="shared" si="29"/>
        <v>90760.819999999978</v>
      </c>
      <c r="H1898" s="21">
        <v>0</v>
      </c>
      <c r="I1898" s="21">
        <v>0</v>
      </c>
    </row>
    <row r="1899" spans="1:9" ht="15" x14ac:dyDescent="0.25">
      <c r="A1899" s="24" t="s">
        <v>2191</v>
      </c>
      <c r="B1899" s="20">
        <v>0</v>
      </c>
      <c r="C1899" s="180" t="s">
        <v>4852</v>
      </c>
      <c r="D1899" s="25">
        <v>211299.19999999998</v>
      </c>
      <c r="E1899" s="25">
        <v>173643.30000000005</v>
      </c>
      <c r="F1899" s="21">
        <v>0</v>
      </c>
      <c r="G1899" s="22">
        <f t="shared" si="29"/>
        <v>37655.899999999936</v>
      </c>
      <c r="H1899" s="21">
        <v>0</v>
      </c>
      <c r="I1899" s="21">
        <v>0</v>
      </c>
    </row>
    <row r="1900" spans="1:9" ht="15" x14ac:dyDescent="0.25">
      <c r="A1900" s="24" t="s">
        <v>2192</v>
      </c>
      <c r="B1900" s="20">
        <v>0</v>
      </c>
      <c r="C1900" s="180" t="s">
        <v>4852</v>
      </c>
      <c r="D1900" s="25">
        <v>554519.00000000012</v>
      </c>
      <c r="E1900" s="25">
        <v>455734.95000000019</v>
      </c>
      <c r="F1900" s="21">
        <v>0</v>
      </c>
      <c r="G1900" s="22">
        <f t="shared" si="29"/>
        <v>98784.04999999993</v>
      </c>
      <c r="H1900" s="21">
        <v>0</v>
      </c>
      <c r="I1900" s="21">
        <v>0</v>
      </c>
    </row>
    <row r="1901" spans="1:9" ht="15" x14ac:dyDescent="0.25">
      <c r="A1901" s="24" t="s">
        <v>2193</v>
      </c>
      <c r="B1901" s="20">
        <v>0</v>
      </c>
      <c r="C1901" s="180" t="s">
        <v>4852</v>
      </c>
      <c r="D1901" s="25">
        <v>788748.80000000028</v>
      </c>
      <c r="E1901" s="25">
        <v>696127.9</v>
      </c>
      <c r="F1901" s="21">
        <v>0</v>
      </c>
      <c r="G1901" s="22">
        <f t="shared" si="29"/>
        <v>92620.900000000256</v>
      </c>
      <c r="H1901" s="21">
        <v>0</v>
      </c>
      <c r="I1901" s="21">
        <v>0</v>
      </c>
    </row>
    <row r="1902" spans="1:9" ht="15" x14ac:dyDescent="0.25">
      <c r="A1902" s="24" t="s">
        <v>2194</v>
      </c>
      <c r="B1902" s="20">
        <v>0</v>
      </c>
      <c r="C1902" s="180" t="s">
        <v>4852</v>
      </c>
      <c r="D1902" s="25">
        <v>24998.400000000001</v>
      </c>
      <c r="E1902" s="25">
        <v>0</v>
      </c>
      <c r="F1902" s="21">
        <v>0</v>
      </c>
      <c r="G1902" s="22">
        <f t="shared" si="29"/>
        <v>24998.400000000001</v>
      </c>
      <c r="H1902" s="21">
        <v>0</v>
      </c>
      <c r="I1902" s="21">
        <v>0</v>
      </c>
    </row>
    <row r="1903" spans="1:9" ht="15" x14ac:dyDescent="0.25">
      <c r="A1903" s="24" t="s">
        <v>2195</v>
      </c>
      <c r="B1903" s="20">
        <v>0</v>
      </c>
      <c r="C1903" s="180" t="s">
        <v>4852</v>
      </c>
      <c r="D1903" s="25">
        <v>22848</v>
      </c>
      <c r="E1903" s="25">
        <v>5421.4000000000005</v>
      </c>
      <c r="F1903" s="21">
        <v>0</v>
      </c>
      <c r="G1903" s="22">
        <f t="shared" si="29"/>
        <v>17426.599999999999</v>
      </c>
      <c r="H1903" s="21">
        <v>0</v>
      </c>
      <c r="I1903" s="21">
        <v>0</v>
      </c>
    </row>
    <row r="1904" spans="1:9" ht="15" x14ac:dyDescent="0.25">
      <c r="A1904" s="24" t="s">
        <v>2196</v>
      </c>
      <c r="B1904" s="20">
        <v>0</v>
      </c>
      <c r="C1904" s="180" t="s">
        <v>4852</v>
      </c>
      <c r="D1904" s="25">
        <v>572199.15000000014</v>
      </c>
      <c r="E1904" s="25">
        <v>188705.54</v>
      </c>
      <c r="F1904" s="21">
        <v>0</v>
      </c>
      <c r="G1904" s="22">
        <f t="shared" si="29"/>
        <v>383493.6100000001</v>
      </c>
      <c r="H1904" s="21">
        <v>0</v>
      </c>
      <c r="I1904" s="21">
        <v>0</v>
      </c>
    </row>
    <row r="1905" spans="1:9" ht="15" x14ac:dyDescent="0.25">
      <c r="A1905" s="24" t="s">
        <v>2197</v>
      </c>
      <c r="B1905" s="20">
        <v>0</v>
      </c>
      <c r="C1905" s="180" t="s">
        <v>4852</v>
      </c>
      <c r="D1905" s="25">
        <v>39827.199999999997</v>
      </c>
      <c r="E1905" s="25">
        <v>12987.3</v>
      </c>
      <c r="F1905" s="21">
        <v>0</v>
      </c>
      <c r="G1905" s="22">
        <f t="shared" si="29"/>
        <v>26839.899999999998</v>
      </c>
      <c r="H1905" s="21">
        <v>0</v>
      </c>
      <c r="I1905" s="21">
        <v>0</v>
      </c>
    </row>
    <row r="1906" spans="1:9" ht="15" x14ac:dyDescent="0.25">
      <c r="A1906" s="24" t="s">
        <v>2198</v>
      </c>
      <c r="B1906" s="20">
        <v>0</v>
      </c>
      <c r="C1906" s="180" t="s">
        <v>4852</v>
      </c>
      <c r="D1906" s="25">
        <v>143359.63999999998</v>
      </c>
      <c r="E1906" s="25">
        <v>89464.73</v>
      </c>
      <c r="F1906" s="21">
        <v>0</v>
      </c>
      <c r="G1906" s="22">
        <f t="shared" si="29"/>
        <v>53894.909999999989</v>
      </c>
      <c r="H1906" s="21">
        <v>0</v>
      </c>
      <c r="I1906" s="21">
        <v>0</v>
      </c>
    </row>
    <row r="1907" spans="1:9" ht="15" x14ac:dyDescent="0.25">
      <c r="A1907" s="24" t="s">
        <v>2199</v>
      </c>
      <c r="B1907" s="20">
        <v>0</v>
      </c>
      <c r="C1907" s="180" t="s">
        <v>4852</v>
      </c>
      <c r="D1907" s="25">
        <v>316265.59999999992</v>
      </c>
      <c r="E1907" s="25">
        <v>259936.63999999998</v>
      </c>
      <c r="F1907" s="21">
        <v>0</v>
      </c>
      <c r="G1907" s="22">
        <f t="shared" si="29"/>
        <v>56328.959999999934</v>
      </c>
      <c r="H1907" s="21">
        <v>0</v>
      </c>
      <c r="I1907" s="21">
        <v>0</v>
      </c>
    </row>
    <row r="1908" spans="1:9" ht="15" x14ac:dyDescent="0.25">
      <c r="A1908" s="24" t="s">
        <v>2200</v>
      </c>
      <c r="B1908" s="20">
        <v>0</v>
      </c>
      <c r="C1908" s="180" t="s">
        <v>4852</v>
      </c>
      <c r="D1908" s="25">
        <v>194006.39999999999</v>
      </c>
      <c r="E1908" s="25">
        <v>144370.20000000001</v>
      </c>
      <c r="F1908" s="21">
        <v>0</v>
      </c>
      <c r="G1908" s="22">
        <f t="shared" si="29"/>
        <v>49636.199999999983</v>
      </c>
      <c r="H1908" s="21">
        <v>0</v>
      </c>
      <c r="I1908" s="21">
        <v>0</v>
      </c>
    </row>
    <row r="1909" spans="1:9" ht="15" x14ac:dyDescent="0.25">
      <c r="A1909" s="24" t="s">
        <v>2201</v>
      </c>
      <c r="B1909" s="20">
        <v>0</v>
      </c>
      <c r="C1909" s="180" t="s">
        <v>4852</v>
      </c>
      <c r="D1909" s="25">
        <v>268464</v>
      </c>
      <c r="E1909" s="25">
        <v>250379.80000000002</v>
      </c>
      <c r="F1909" s="21">
        <v>0</v>
      </c>
      <c r="G1909" s="22">
        <f t="shared" si="29"/>
        <v>18084.199999999983</v>
      </c>
      <c r="H1909" s="21">
        <v>0</v>
      </c>
      <c r="I1909" s="21">
        <v>0</v>
      </c>
    </row>
    <row r="1910" spans="1:9" ht="15" x14ac:dyDescent="0.25">
      <c r="A1910" s="24" t="s">
        <v>2202</v>
      </c>
      <c r="B1910" s="20">
        <v>0</v>
      </c>
      <c r="C1910" s="180" t="s">
        <v>4852</v>
      </c>
      <c r="D1910" s="25">
        <v>105056.00000000001</v>
      </c>
      <c r="E1910" s="25">
        <v>46265.25</v>
      </c>
      <c r="F1910" s="21">
        <v>0</v>
      </c>
      <c r="G1910" s="22">
        <f t="shared" si="29"/>
        <v>58790.750000000015</v>
      </c>
      <c r="H1910" s="21">
        <v>0</v>
      </c>
      <c r="I1910" s="21">
        <v>0</v>
      </c>
    </row>
    <row r="1911" spans="1:9" ht="15" x14ac:dyDescent="0.25">
      <c r="A1911" s="24" t="s">
        <v>2203</v>
      </c>
      <c r="B1911" s="20">
        <v>0</v>
      </c>
      <c r="C1911" s="180" t="s">
        <v>4852</v>
      </c>
      <c r="D1911" s="25">
        <v>34491.519999999997</v>
      </c>
      <c r="E1911" s="25">
        <v>4079.8</v>
      </c>
      <c r="F1911" s="21">
        <v>0</v>
      </c>
      <c r="G1911" s="22">
        <f t="shared" si="29"/>
        <v>30411.719999999998</v>
      </c>
      <c r="H1911" s="21">
        <v>0</v>
      </c>
      <c r="I1911" s="21">
        <v>0</v>
      </c>
    </row>
    <row r="1912" spans="1:9" ht="15" x14ac:dyDescent="0.25">
      <c r="A1912" s="24" t="s">
        <v>2204</v>
      </c>
      <c r="B1912" s="20">
        <v>0</v>
      </c>
      <c r="C1912" s="180" t="s">
        <v>4852</v>
      </c>
      <c r="D1912" s="25">
        <v>1228545</v>
      </c>
      <c r="E1912" s="25">
        <v>795235.7999999997</v>
      </c>
      <c r="F1912" s="21">
        <v>0</v>
      </c>
      <c r="G1912" s="22">
        <f t="shared" si="29"/>
        <v>433309.2000000003</v>
      </c>
      <c r="H1912" s="21">
        <v>0</v>
      </c>
      <c r="I1912" s="21">
        <v>0</v>
      </c>
    </row>
    <row r="1913" spans="1:9" ht="15" x14ac:dyDescent="0.25">
      <c r="A1913" s="24" t="s">
        <v>2205</v>
      </c>
      <c r="B1913" s="20">
        <v>0</v>
      </c>
      <c r="C1913" s="180" t="s">
        <v>4852</v>
      </c>
      <c r="D1913" s="25">
        <v>640432.46000000031</v>
      </c>
      <c r="E1913" s="25">
        <v>523170.43000000005</v>
      </c>
      <c r="F1913" s="21">
        <v>0</v>
      </c>
      <c r="G1913" s="22">
        <f t="shared" si="29"/>
        <v>117262.03000000026</v>
      </c>
      <c r="H1913" s="21">
        <v>0</v>
      </c>
      <c r="I1913" s="21">
        <v>0</v>
      </c>
    </row>
    <row r="1914" spans="1:9" ht="15" x14ac:dyDescent="0.25">
      <c r="A1914" s="24" t="s">
        <v>2206</v>
      </c>
      <c r="B1914" s="20">
        <v>0</v>
      </c>
      <c r="C1914" s="180" t="s">
        <v>4852</v>
      </c>
      <c r="D1914" s="25">
        <v>644647.19999999984</v>
      </c>
      <c r="E1914" s="25">
        <v>471436.10999999993</v>
      </c>
      <c r="F1914" s="21">
        <v>0</v>
      </c>
      <c r="G1914" s="22">
        <f t="shared" si="29"/>
        <v>173211.08999999991</v>
      </c>
      <c r="H1914" s="21">
        <v>0</v>
      </c>
      <c r="I1914" s="21">
        <v>0</v>
      </c>
    </row>
    <row r="1915" spans="1:9" ht="15" x14ac:dyDescent="0.25">
      <c r="A1915" s="24" t="s">
        <v>2207</v>
      </c>
      <c r="B1915" s="20">
        <v>0</v>
      </c>
      <c r="C1915" s="180" t="s">
        <v>4852</v>
      </c>
      <c r="D1915" s="25">
        <v>942328.35999999987</v>
      </c>
      <c r="E1915" s="25">
        <v>616109.25999999978</v>
      </c>
      <c r="F1915" s="21">
        <v>0</v>
      </c>
      <c r="G1915" s="22">
        <f t="shared" si="29"/>
        <v>326219.10000000009</v>
      </c>
      <c r="H1915" s="21">
        <v>0</v>
      </c>
      <c r="I1915" s="21">
        <v>0</v>
      </c>
    </row>
    <row r="1916" spans="1:9" ht="15" x14ac:dyDescent="0.25">
      <c r="A1916" s="24" t="s">
        <v>2208</v>
      </c>
      <c r="B1916" s="20">
        <v>0</v>
      </c>
      <c r="C1916" s="180" t="s">
        <v>4852</v>
      </c>
      <c r="D1916" s="25">
        <v>866870.37000000034</v>
      </c>
      <c r="E1916" s="25">
        <v>712053.77000000037</v>
      </c>
      <c r="F1916" s="21">
        <v>0</v>
      </c>
      <c r="G1916" s="22">
        <f t="shared" si="29"/>
        <v>154816.59999999998</v>
      </c>
      <c r="H1916" s="21">
        <v>0</v>
      </c>
      <c r="I1916" s="21">
        <v>0</v>
      </c>
    </row>
    <row r="1917" spans="1:9" ht="15" x14ac:dyDescent="0.25">
      <c r="A1917" s="24" t="s">
        <v>2209</v>
      </c>
      <c r="B1917" s="20">
        <v>0</v>
      </c>
      <c r="C1917" s="180" t="s">
        <v>4852</v>
      </c>
      <c r="D1917" s="25">
        <v>1779481.4000000011</v>
      </c>
      <c r="E1917" s="25">
        <v>1347477.64</v>
      </c>
      <c r="F1917" s="21">
        <v>0</v>
      </c>
      <c r="G1917" s="22">
        <f t="shared" si="29"/>
        <v>432003.76000000117</v>
      </c>
      <c r="H1917" s="21">
        <v>0</v>
      </c>
      <c r="I1917" s="21">
        <v>0</v>
      </c>
    </row>
    <row r="1918" spans="1:9" ht="15" x14ac:dyDescent="0.25">
      <c r="A1918" s="24" t="s">
        <v>2210</v>
      </c>
      <c r="B1918" s="20">
        <v>0</v>
      </c>
      <c r="C1918" s="180" t="s">
        <v>4852</v>
      </c>
      <c r="D1918" s="25">
        <v>1727849.5699999998</v>
      </c>
      <c r="E1918" s="25">
        <v>1364637.68</v>
      </c>
      <c r="F1918" s="21">
        <v>0</v>
      </c>
      <c r="G1918" s="22">
        <f t="shared" si="29"/>
        <v>363211.8899999999</v>
      </c>
      <c r="H1918" s="21">
        <v>0</v>
      </c>
      <c r="I1918" s="21">
        <v>0</v>
      </c>
    </row>
    <row r="1919" spans="1:9" ht="15" x14ac:dyDescent="0.25">
      <c r="A1919" s="24" t="s">
        <v>2211</v>
      </c>
      <c r="B1919" s="20">
        <v>0</v>
      </c>
      <c r="C1919" s="180" t="s">
        <v>4852</v>
      </c>
      <c r="D1919" s="25">
        <v>778287.99999999977</v>
      </c>
      <c r="E1919" s="25">
        <v>663803.43999999983</v>
      </c>
      <c r="F1919" s="21">
        <v>0</v>
      </c>
      <c r="G1919" s="22">
        <f t="shared" ref="G1919:G1982" si="30">D1919-E1919</f>
        <v>114484.55999999994</v>
      </c>
      <c r="H1919" s="21">
        <v>0</v>
      </c>
      <c r="I1919" s="21">
        <v>0</v>
      </c>
    </row>
    <row r="1920" spans="1:9" ht="15" x14ac:dyDescent="0.25">
      <c r="A1920" s="24" t="s">
        <v>2212</v>
      </c>
      <c r="B1920" s="20">
        <v>0</v>
      </c>
      <c r="C1920" s="180" t="s">
        <v>4852</v>
      </c>
      <c r="D1920" s="25">
        <v>778444.79999999993</v>
      </c>
      <c r="E1920" s="25">
        <v>622185.10000000033</v>
      </c>
      <c r="F1920" s="21">
        <v>0</v>
      </c>
      <c r="G1920" s="22">
        <f t="shared" si="30"/>
        <v>156259.6999999996</v>
      </c>
      <c r="H1920" s="21">
        <v>0</v>
      </c>
      <c r="I1920" s="21">
        <v>0</v>
      </c>
    </row>
    <row r="1921" spans="1:9" ht="15" x14ac:dyDescent="0.25">
      <c r="A1921" s="24" t="s">
        <v>2213</v>
      </c>
      <c r="B1921" s="20">
        <v>0</v>
      </c>
      <c r="C1921" s="180" t="s">
        <v>4852</v>
      </c>
      <c r="D1921" s="25">
        <v>991244.7999999997</v>
      </c>
      <c r="E1921" s="25">
        <v>819713.29999999981</v>
      </c>
      <c r="F1921" s="21">
        <v>0</v>
      </c>
      <c r="G1921" s="22">
        <f t="shared" si="30"/>
        <v>171531.49999999988</v>
      </c>
      <c r="H1921" s="21">
        <v>0</v>
      </c>
      <c r="I1921" s="21">
        <v>0</v>
      </c>
    </row>
    <row r="1922" spans="1:9" ht="15" x14ac:dyDescent="0.25">
      <c r="A1922" s="24" t="s">
        <v>2214</v>
      </c>
      <c r="B1922" s="20">
        <v>0</v>
      </c>
      <c r="C1922" s="180" t="s">
        <v>4852</v>
      </c>
      <c r="D1922" s="25">
        <v>723299.20000000007</v>
      </c>
      <c r="E1922" s="25">
        <v>629053.9</v>
      </c>
      <c r="F1922" s="21">
        <v>0</v>
      </c>
      <c r="G1922" s="22">
        <f t="shared" si="30"/>
        <v>94245.300000000047</v>
      </c>
      <c r="H1922" s="21">
        <v>0</v>
      </c>
      <c r="I1922" s="21">
        <v>0</v>
      </c>
    </row>
    <row r="1923" spans="1:9" ht="15" x14ac:dyDescent="0.25">
      <c r="A1923" s="24" t="s">
        <v>2215</v>
      </c>
      <c r="B1923" s="20">
        <v>0</v>
      </c>
      <c r="C1923" s="180" t="s">
        <v>4852</v>
      </c>
      <c r="D1923" s="25">
        <v>1002915.2000000004</v>
      </c>
      <c r="E1923" s="25">
        <v>886984.00000000035</v>
      </c>
      <c r="F1923" s="21">
        <v>0</v>
      </c>
      <c r="G1923" s="22">
        <f t="shared" si="30"/>
        <v>115931.20000000007</v>
      </c>
      <c r="H1923" s="21">
        <v>0</v>
      </c>
      <c r="I1923" s="21">
        <v>0</v>
      </c>
    </row>
    <row r="1924" spans="1:9" ht="15" x14ac:dyDescent="0.25">
      <c r="A1924" s="24" t="s">
        <v>2216</v>
      </c>
      <c r="B1924" s="20">
        <v>0</v>
      </c>
      <c r="C1924" s="180" t="s">
        <v>4852</v>
      </c>
      <c r="D1924" s="25">
        <v>800105.6</v>
      </c>
      <c r="E1924" s="25">
        <v>669921.44999999984</v>
      </c>
      <c r="F1924" s="21">
        <v>0</v>
      </c>
      <c r="G1924" s="22">
        <f t="shared" si="30"/>
        <v>130184.15000000014</v>
      </c>
      <c r="H1924" s="21">
        <v>0</v>
      </c>
      <c r="I1924" s="21">
        <v>0</v>
      </c>
    </row>
    <row r="1925" spans="1:9" ht="15" x14ac:dyDescent="0.25">
      <c r="A1925" s="24" t="s">
        <v>2217</v>
      </c>
      <c r="B1925" s="20">
        <v>0</v>
      </c>
      <c r="C1925" s="180" t="s">
        <v>4852</v>
      </c>
      <c r="D1925" s="25">
        <v>1039133.3299999996</v>
      </c>
      <c r="E1925" s="25">
        <v>81522.7</v>
      </c>
      <c r="F1925" s="21">
        <v>0</v>
      </c>
      <c r="G1925" s="22">
        <f t="shared" si="30"/>
        <v>957610.62999999966</v>
      </c>
      <c r="H1925" s="21">
        <v>0</v>
      </c>
      <c r="I1925" s="21">
        <v>0</v>
      </c>
    </row>
    <row r="1926" spans="1:9" ht="15" x14ac:dyDescent="0.25">
      <c r="A1926" s="24" t="s">
        <v>2218</v>
      </c>
      <c r="B1926" s="20">
        <v>0</v>
      </c>
      <c r="C1926" s="180" t="s">
        <v>4852</v>
      </c>
      <c r="D1926" s="25">
        <v>972787.19999999984</v>
      </c>
      <c r="E1926" s="25">
        <v>898585.39999999979</v>
      </c>
      <c r="F1926" s="21">
        <v>0</v>
      </c>
      <c r="G1926" s="22">
        <f t="shared" si="30"/>
        <v>74201.800000000047</v>
      </c>
      <c r="H1926" s="21">
        <v>0</v>
      </c>
      <c r="I1926" s="21">
        <v>0</v>
      </c>
    </row>
    <row r="1927" spans="1:9" ht="15" x14ac:dyDescent="0.25">
      <c r="A1927" s="24" t="s">
        <v>2219</v>
      </c>
      <c r="B1927" s="20">
        <v>0</v>
      </c>
      <c r="C1927" s="180" t="s">
        <v>4852</v>
      </c>
      <c r="D1927" s="25">
        <v>448604.8</v>
      </c>
      <c r="E1927" s="25">
        <v>32616.41</v>
      </c>
      <c r="F1927" s="21">
        <v>0</v>
      </c>
      <c r="G1927" s="22">
        <f t="shared" si="30"/>
        <v>415988.39</v>
      </c>
      <c r="H1927" s="21">
        <v>0</v>
      </c>
      <c r="I1927" s="21">
        <v>0</v>
      </c>
    </row>
    <row r="1928" spans="1:9" ht="15" x14ac:dyDescent="0.25">
      <c r="A1928" s="24" t="s">
        <v>2220</v>
      </c>
      <c r="B1928" s="20">
        <v>0</v>
      </c>
      <c r="C1928" s="180" t="s">
        <v>4852</v>
      </c>
      <c r="D1928" s="25">
        <v>747801.59999999998</v>
      </c>
      <c r="E1928" s="25">
        <v>653075.73999999987</v>
      </c>
      <c r="F1928" s="21">
        <v>0</v>
      </c>
      <c r="G1928" s="22">
        <f t="shared" si="30"/>
        <v>94725.860000000102</v>
      </c>
      <c r="H1928" s="21">
        <v>0</v>
      </c>
      <c r="I1928" s="21">
        <v>0</v>
      </c>
    </row>
    <row r="1929" spans="1:9" ht="15" x14ac:dyDescent="0.25">
      <c r="A1929" s="24" t="s">
        <v>2221</v>
      </c>
      <c r="B1929" s="20">
        <v>0</v>
      </c>
      <c r="C1929" s="180" t="s">
        <v>4852</v>
      </c>
      <c r="D1929" s="25">
        <v>773539.20000000007</v>
      </c>
      <c r="E1929" s="25">
        <v>670335.26</v>
      </c>
      <c r="F1929" s="21">
        <v>0</v>
      </c>
      <c r="G1929" s="22">
        <f t="shared" si="30"/>
        <v>103203.94000000006</v>
      </c>
      <c r="H1929" s="21">
        <v>0</v>
      </c>
      <c r="I1929" s="21">
        <v>0</v>
      </c>
    </row>
    <row r="1930" spans="1:9" ht="15" x14ac:dyDescent="0.25">
      <c r="A1930" s="24" t="s">
        <v>2222</v>
      </c>
      <c r="B1930" s="20">
        <v>0</v>
      </c>
      <c r="C1930" s="180" t="s">
        <v>4852</v>
      </c>
      <c r="D1930" s="25">
        <v>479887.50000000006</v>
      </c>
      <c r="E1930" s="25">
        <v>449587.50000000006</v>
      </c>
      <c r="F1930" s="21">
        <v>0</v>
      </c>
      <c r="G1930" s="22">
        <f t="shared" si="30"/>
        <v>30300</v>
      </c>
      <c r="H1930" s="21">
        <v>0</v>
      </c>
      <c r="I1930" s="21">
        <v>0</v>
      </c>
    </row>
    <row r="1931" spans="1:9" ht="15" x14ac:dyDescent="0.25">
      <c r="A1931" s="24" t="s">
        <v>2223</v>
      </c>
      <c r="B1931" s="20">
        <v>0</v>
      </c>
      <c r="C1931" s="180" t="s">
        <v>4852</v>
      </c>
      <c r="D1931" s="25">
        <v>789577.59999999963</v>
      </c>
      <c r="E1931" s="25">
        <v>656199.69999999984</v>
      </c>
      <c r="F1931" s="21">
        <v>0</v>
      </c>
      <c r="G1931" s="22">
        <f t="shared" si="30"/>
        <v>133377.89999999979</v>
      </c>
      <c r="H1931" s="21">
        <v>0</v>
      </c>
      <c r="I1931" s="21">
        <v>0</v>
      </c>
    </row>
    <row r="1932" spans="1:9" ht="15" x14ac:dyDescent="0.25">
      <c r="A1932" s="24" t="s">
        <v>2224</v>
      </c>
      <c r="B1932" s="20">
        <v>0</v>
      </c>
      <c r="C1932" s="180" t="s">
        <v>4852</v>
      </c>
      <c r="D1932" s="25">
        <v>1224297.5999999999</v>
      </c>
      <c r="E1932" s="25">
        <v>1079366.1999999997</v>
      </c>
      <c r="F1932" s="21">
        <v>0</v>
      </c>
      <c r="G1932" s="22">
        <f t="shared" si="30"/>
        <v>144931.40000000014</v>
      </c>
      <c r="H1932" s="21">
        <v>0</v>
      </c>
      <c r="I1932" s="21">
        <v>0</v>
      </c>
    </row>
    <row r="1933" spans="1:9" ht="15" x14ac:dyDescent="0.25">
      <c r="A1933" s="24" t="s">
        <v>2225</v>
      </c>
      <c r="B1933" s="20">
        <v>0</v>
      </c>
      <c r="C1933" s="180" t="s">
        <v>4852</v>
      </c>
      <c r="D1933" s="25">
        <v>903083.79</v>
      </c>
      <c r="E1933" s="25">
        <v>812970.09</v>
      </c>
      <c r="F1933" s="21">
        <v>0</v>
      </c>
      <c r="G1933" s="22">
        <f t="shared" si="30"/>
        <v>90113.70000000007</v>
      </c>
      <c r="H1933" s="21">
        <v>0</v>
      </c>
      <c r="I1933" s="21">
        <v>0</v>
      </c>
    </row>
    <row r="1934" spans="1:9" ht="15" x14ac:dyDescent="0.25">
      <c r="A1934" s="24" t="s">
        <v>2226</v>
      </c>
      <c r="B1934" s="20">
        <v>0</v>
      </c>
      <c r="C1934" s="180" t="s">
        <v>4852</v>
      </c>
      <c r="D1934" s="25">
        <v>5707231.1100000003</v>
      </c>
      <c r="E1934" s="25">
        <v>2735130.49</v>
      </c>
      <c r="F1934" s="21">
        <v>0</v>
      </c>
      <c r="G1934" s="22">
        <f t="shared" si="30"/>
        <v>2972100.62</v>
      </c>
      <c r="H1934" s="21">
        <v>0</v>
      </c>
      <c r="I1934" s="21">
        <v>0</v>
      </c>
    </row>
    <row r="1935" spans="1:9" ht="15" x14ac:dyDescent="0.25">
      <c r="A1935" s="24" t="s">
        <v>2227</v>
      </c>
      <c r="B1935" s="20">
        <v>0</v>
      </c>
      <c r="C1935" s="180" t="s">
        <v>4852</v>
      </c>
      <c r="D1935" s="25">
        <v>103256.11</v>
      </c>
      <c r="E1935" s="25">
        <v>20691.310000000001</v>
      </c>
      <c r="F1935" s="21">
        <v>0</v>
      </c>
      <c r="G1935" s="22">
        <f t="shared" si="30"/>
        <v>82564.800000000003</v>
      </c>
      <c r="H1935" s="21">
        <v>0</v>
      </c>
      <c r="I1935" s="21">
        <v>0</v>
      </c>
    </row>
    <row r="1936" spans="1:9" ht="15" x14ac:dyDescent="0.25">
      <c r="A1936" s="24" t="s">
        <v>2228</v>
      </c>
      <c r="B1936" s="20">
        <v>0</v>
      </c>
      <c r="C1936" s="180" t="s">
        <v>4852</v>
      </c>
      <c r="D1936" s="25">
        <v>85680.000000000015</v>
      </c>
      <c r="E1936" s="25">
        <v>4494.01</v>
      </c>
      <c r="F1936" s="21">
        <v>0</v>
      </c>
      <c r="G1936" s="22">
        <f t="shared" si="30"/>
        <v>81185.99000000002</v>
      </c>
      <c r="H1936" s="21">
        <v>0</v>
      </c>
      <c r="I1936" s="21">
        <v>0</v>
      </c>
    </row>
    <row r="1937" spans="1:9" ht="15" x14ac:dyDescent="0.25">
      <c r="A1937" s="24" t="s">
        <v>2229</v>
      </c>
      <c r="B1937" s="20">
        <v>0</v>
      </c>
      <c r="C1937" s="180" t="s">
        <v>4852</v>
      </c>
      <c r="D1937" s="25">
        <v>18099.2</v>
      </c>
      <c r="E1937" s="25">
        <v>100.8</v>
      </c>
      <c r="F1937" s="21">
        <v>0</v>
      </c>
      <c r="G1937" s="22">
        <f t="shared" si="30"/>
        <v>17998.400000000001</v>
      </c>
      <c r="H1937" s="21">
        <v>0</v>
      </c>
      <c r="I1937" s="21">
        <v>0</v>
      </c>
    </row>
    <row r="1938" spans="1:9" ht="15" x14ac:dyDescent="0.25">
      <c r="A1938" s="24" t="s">
        <v>2230</v>
      </c>
      <c r="B1938" s="20">
        <v>0</v>
      </c>
      <c r="C1938" s="180" t="s">
        <v>4852</v>
      </c>
      <c r="D1938" s="25">
        <v>2321590.6899999985</v>
      </c>
      <c r="E1938" s="25">
        <v>1975765.0899999989</v>
      </c>
      <c r="F1938" s="21">
        <v>0</v>
      </c>
      <c r="G1938" s="22">
        <f t="shared" si="30"/>
        <v>345825.59999999963</v>
      </c>
      <c r="H1938" s="21">
        <v>0</v>
      </c>
      <c r="I1938" s="21">
        <v>0</v>
      </c>
    </row>
    <row r="1939" spans="1:9" ht="15" x14ac:dyDescent="0.25">
      <c r="A1939" s="24" t="s">
        <v>2231</v>
      </c>
      <c r="B1939" s="20">
        <v>0</v>
      </c>
      <c r="C1939" s="180" t="s">
        <v>4852</v>
      </c>
      <c r="D1939" s="25">
        <v>503874.90000000014</v>
      </c>
      <c r="E1939" s="25">
        <v>422209.00000000006</v>
      </c>
      <c r="F1939" s="21">
        <v>0</v>
      </c>
      <c r="G1939" s="22">
        <f t="shared" si="30"/>
        <v>81665.900000000081</v>
      </c>
      <c r="H1939" s="21">
        <v>0</v>
      </c>
      <c r="I1939" s="21">
        <v>0</v>
      </c>
    </row>
    <row r="1940" spans="1:9" ht="15" x14ac:dyDescent="0.25">
      <c r="A1940" s="24" t="s">
        <v>2232</v>
      </c>
      <c r="B1940" s="20">
        <v>0</v>
      </c>
      <c r="C1940" s="180" t="s">
        <v>4852</v>
      </c>
      <c r="D1940" s="25">
        <v>515827.1999999999</v>
      </c>
      <c r="E1940" s="25">
        <v>386252.96999999991</v>
      </c>
      <c r="F1940" s="21">
        <v>0</v>
      </c>
      <c r="G1940" s="22">
        <f t="shared" si="30"/>
        <v>129574.22999999998</v>
      </c>
      <c r="H1940" s="21">
        <v>0</v>
      </c>
      <c r="I1940" s="21">
        <v>0</v>
      </c>
    </row>
    <row r="1941" spans="1:9" ht="15" x14ac:dyDescent="0.25">
      <c r="A1941" s="24" t="s">
        <v>2233</v>
      </c>
      <c r="B1941" s="20">
        <v>0</v>
      </c>
      <c r="C1941" s="180" t="s">
        <v>4852</v>
      </c>
      <c r="D1941" s="25">
        <v>496742.40000000014</v>
      </c>
      <c r="E1941" s="25">
        <v>446262.70000000007</v>
      </c>
      <c r="F1941" s="21">
        <v>0</v>
      </c>
      <c r="G1941" s="22">
        <f t="shared" si="30"/>
        <v>50479.70000000007</v>
      </c>
      <c r="H1941" s="21">
        <v>0</v>
      </c>
      <c r="I1941" s="21">
        <v>0</v>
      </c>
    </row>
    <row r="1942" spans="1:9" ht="15" x14ac:dyDescent="0.25">
      <c r="A1942" s="24" t="s">
        <v>2234</v>
      </c>
      <c r="B1942" s="20">
        <v>0</v>
      </c>
      <c r="C1942" s="180" t="s">
        <v>4852</v>
      </c>
      <c r="D1942" s="25">
        <v>794796.80000000028</v>
      </c>
      <c r="E1942" s="25">
        <v>659536.80000000005</v>
      </c>
      <c r="F1942" s="21">
        <v>0</v>
      </c>
      <c r="G1942" s="22">
        <f t="shared" si="30"/>
        <v>135260.00000000023</v>
      </c>
      <c r="H1942" s="21">
        <v>0</v>
      </c>
      <c r="I1942" s="21">
        <v>0</v>
      </c>
    </row>
    <row r="1943" spans="1:9" ht="15" x14ac:dyDescent="0.25">
      <c r="A1943" s="24" t="s">
        <v>2235</v>
      </c>
      <c r="B1943" s="20">
        <v>0</v>
      </c>
      <c r="C1943" s="180" t="s">
        <v>4852</v>
      </c>
      <c r="D1943" s="25">
        <v>778200.58999999985</v>
      </c>
      <c r="E1943" s="25">
        <v>712284.08999999985</v>
      </c>
      <c r="F1943" s="21">
        <v>0</v>
      </c>
      <c r="G1943" s="22">
        <f t="shared" si="30"/>
        <v>65916.5</v>
      </c>
      <c r="H1943" s="21">
        <v>0</v>
      </c>
      <c r="I1943" s="21">
        <v>0</v>
      </c>
    </row>
    <row r="1944" spans="1:9" ht="15" x14ac:dyDescent="0.25">
      <c r="A1944" s="24" t="s">
        <v>2236</v>
      </c>
      <c r="B1944" s="20">
        <v>0</v>
      </c>
      <c r="C1944" s="180" t="s">
        <v>4852</v>
      </c>
      <c r="D1944" s="25">
        <v>8422.4</v>
      </c>
      <c r="E1944" s="25">
        <v>0</v>
      </c>
      <c r="F1944" s="21">
        <v>0</v>
      </c>
      <c r="G1944" s="22">
        <f t="shared" si="30"/>
        <v>8422.4</v>
      </c>
      <c r="H1944" s="21">
        <v>0</v>
      </c>
      <c r="I1944" s="21">
        <v>0</v>
      </c>
    </row>
    <row r="1945" spans="1:9" ht="15" x14ac:dyDescent="0.25">
      <c r="A1945" s="24" t="s">
        <v>2237</v>
      </c>
      <c r="B1945" s="20">
        <v>0</v>
      </c>
      <c r="C1945" s="180" t="s">
        <v>4852</v>
      </c>
      <c r="D1945" s="25">
        <v>4435.2</v>
      </c>
      <c r="E1945" s="25">
        <v>0</v>
      </c>
      <c r="F1945" s="21">
        <v>0</v>
      </c>
      <c r="G1945" s="22">
        <f t="shared" si="30"/>
        <v>4435.2</v>
      </c>
      <c r="H1945" s="21">
        <v>0</v>
      </c>
      <c r="I1945" s="21">
        <v>0</v>
      </c>
    </row>
    <row r="1946" spans="1:9" ht="15" x14ac:dyDescent="0.25">
      <c r="A1946" s="24" t="s">
        <v>2238</v>
      </c>
      <c r="B1946" s="20">
        <v>0</v>
      </c>
      <c r="C1946" s="180" t="s">
        <v>4852</v>
      </c>
      <c r="D1946" s="25">
        <v>694563.31999999972</v>
      </c>
      <c r="E1946" s="25">
        <v>580950.5299999998</v>
      </c>
      <c r="F1946" s="21">
        <v>0</v>
      </c>
      <c r="G1946" s="22">
        <f t="shared" si="30"/>
        <v>113612.78999999992</v>
      </c>
      <c r="H1946" s="21">
        <v>0</v>
      </c>
      <c r="I1946" s="21">
        <v>0</v>
      </c>
    </row>
    <row r="1947" spans="1:9" ht="15" x14ac:dyDescent="0.25">
      <c r="A1947" s="24" t="s">
        <v>2239</v>
      </c>
      <c r="B1947" s="20">
        <v>0</v>
      </c>
      <c r="C1947" s="180" t="s">
        <v>4852</v>
      </c>
      <c r="D1947" s="25">
        <v>20608</v>
      </c>
      <c r="E1947" s="25">
        <v>125.2</v>
      </c>
      <c r="F1947" s="21">
        <v>0</v>
      </c>
      <c r="G1947" s="22">
        <f t="shared" si="30"/>
        <v>20482.8</v>
      </c>
      <c r="H1947" s="21">
        <v>0</v>
      </c>
      <c r="I1947" s="21">
        <v>0</v>
      </c>
    </row>
    <row r="1948" spans="1:9" ht="15" x14ac:dyDescent="0.25">
      <c r="A1948" s="24" t="s">
        <v>2240</v>
      </c>
      <c r="B1948" s="20">
        <v>0</v>
      </c>
      <c r="C1948" s="180" t="s">
        <v>4852</v>
      </c>
      <c r="D1948" s="25">
        <v>889145.60000000021</v>
      </c>
      <c r="E1948" s="25">
        <v>668734.31000000017</v>
      </c>
      <c r="F1948" s="21">
        <v>0</v>
      </c>
      <c r="G1948" s="22">
        <f t="shared" si="30"/>
        <v>220411.29000000004</v>
      </c>
      <c r="H1948" s="21">
        <v>0</v>
      </c>
      <c r="I1948" s="21">
        <v>0</v>
      </c>
    </row>
    <row r="1949" spans="1:9" ht="15" x14ac:dyDescent="0.25">
      <c r="A1949" s="24" t="s">
        <v>2241</v>
      </c>
      <c r="B1949" s="20">
        <v>0</v>
      </c>
      <c r="C1949" s="180" t="s">
        <v>4852</v>
      </c>
      <c r="D1949" s="25">
        <v>613441</v>
      </c>
      <c r="E1949" s="25">
        <v>445279.54</v>
      </c>
      <c r="F1949" s="21">
        <v>0</v>
      </c>
      <c r="G1949" s="22">
        <f t="shared" si="30"/>
        <v>168161.46000000002</v>
      </c>
      <c r="H1949" s="21">
        <v>0</v>
      </c>
      <c r="I1949" s="21">
        <v>0</v>
      </c>
    </row>
    <row r="1950" spans="1:9" ht="15" x14ac:dyDescent="0.25">
      <c r="A1950" s="24" t="s">
        <v>2242</v>
      </c>
      <c r="B1950" s="20">
        <v>0</v>
      </c>
      <c r="C1950" s="180" t="s">
        <v>4852</v>
      </c>
      <c r="D1950" s="25">
        <v>914950.40000000014</v>
      </c>
      <c r="E1950" s="25">
        <v>705622.84000000008</v>
      </c>
      <c r="F1950" s="21">
        <v>0</v>
      </c>
      <c r="G1950" s="22">
        <f t="shared" si="30"/>
        <v>209327.56000000006</v>
      </c>
      <c r="H1950" s="21">
        <v>0</v>
      </c>
      <c r="I1950" s="21">
        <v>0</v>
      </c>
    </row>
    <row r="1951" spans="1:9" ht="15" x14ac:dyDescent="0.25">
      <c r="A1951" s="24" t="s">
        <v>2243</v>
      </c>
      <c r="B1951" s="20">
        <v>0</v>
      </c>
      <c r="C1951" s="180" t="s">
        <v>4852</v>
      </c>
      <c r="D1951" s="25">
        <v>712230.40000000014</v>
      </c>
      <c r="E1951" s="25">
        <v>568376.50000000012</v>
      </c>
      <c r="F1951" s="21">
        <v>0</v>
      </c>
      <c r="G1951" s="22">
        <f t="shared" si="30"/>
        <v>143853.90000000002</v>
      </c>
      <c r="H1951" s="21">
        <v>0</v>
      </c>
      <c r="I1951" s="21">
        <v>0</v>
      </c>
    </row>
    <row r="1952" spans="1:9" ht="15" x14ac:dyDescent="0.25">
      <c r="A1952" s="24" t="s">
        <v>2244</v>
      </c>
      <c r="B1952" s="20">
        <v>0</v>
      </c>
      <c r="C1952" s="180" t="s">
        <v>4852</v>
      </c>
      <c r="D1952" s="25">
        <v>406604.79999999999</v>
      </c>
      <c r="E1952" s="25">
        <v>278824.61000000004</v>
      </c>
      <c r="F1952" s="21">
        <v>0</v>
      </c>
      <c r="G1952" s="22">
        <f t="shared" si="30"/>
        <v>127780.18999999994</v>
      </c>
      <c r="H1952" s="21">
        <v>0</v>
      </c>
      <c r="I1952" s="21">
        <v>0</v>
      </c>
    </row>
    <row r="1953" spans="1:9" ht="15" x14ac:dyDescent="0.25">
      <c r="A1953" s="24" t="s">
        <v>2245</v>
      </c>
      <c r="B1953" s="20">
        <v>0</v>
      </c>
      <c r="C1953" s="180" t="s">
        <v>4852</v>
      </c>
      <c r="D1953" s="25">
        <v>339881.65000000008</v>
      </c>
      <c r="E1953" s="25">
        <v>299048.35000000003</v>
      </c>
      <c r="F1953" s="21">
        <v>0</v>
      </c>
      <c r="G1953" s="22">
        <f t="shared" si="30"/>
        <v>40833.300000000047</v>
      </c>
      <c r="H1953" s="21">
        <v>0</v>
      </c>
      <c r="I1953" s="21">
        <v>0</v>
      </c>
    </row>
    <row r="1954" spans="1:9" ht="15" x14ac:dyDescent="0.25">
      <c r="A1954" s="24" t="s">
        <v>2246</v>
      </c>
      <c r="B1954" s="20">
        <v>0</v>
      </c>
      <c r="C1954" s="180" t="s">
        <v>4852</v>
      </c>
      <c r="D1954" s="25">
        <v>407903.99999999988</v>
      </c>
      <c r="E1954" s="25">
        <v>363988.79999999987</v>
      </c>
      <c r="F1954" s="21">
        <v>0</v>
      </c>
      <c r="G1954" s="22">
        <f t="shared" si="30"/>
        <v>43915.200000000012</v>
      </c>
      <c r="H1954" s="21">
        <v>0</v>
      </c>
      <c r="I1954" s="21">
        <v>0</v>
      </c>
    </row>
    <row r="1955" spans="1:9" ht="15" x14ac:dyDescent="0.25">
      <c r="A1955" s="24" t="s">
        <v>2247</v>
      </c>
      <c r="B1955" s="20">
        <v>0</v>
      </c>
      <c r="C1955" s="180" t="s">
        <v>4852</v>
      </c>
      <c r="D1955" s="25">
        <v>550502.39999999991</v>
      </c>
      <c r="E1955" s="25">
        <v>455973.1</v>
      </c>
      <c r="F1955" s="21">
        <v>0</v>
      </c>
      <c r="G1955" s="22">
        <f t="shared" si="30"/>
        <v>94529.29999999993</v>
      </c>
      <c r="H1955" s="21">
        <v>0</v>
      </c>
      <c r="I1955" s="21">
        <v>0</v>
      </c>
    </row>
    <row r="1956" spans="1:9" ht="15" x14ac:dyDescent="0.25">
      <c r="A1956" s="24" t="s">
        <v>2248</v>
      </c>
      <c r="B1956" s="20">
        <v>0</v>
      </c>
      <c r="C1956" s="180" t="s">
        <v>4852</v>
      </c>
      <c r="D1956" s="25">
        <v>688038.39999999991</v>
      </c>
      <c r="E1956" s="25">
        <v>576986.82999999973</v>
      </c>
      <c r="F1956" s="21">
        <v>0</v>
      </c>
      <c r="G1956" s="22">
        <f t="shared" si="30"/>
        <v>111051.57000000018</v>
      </c>
      <c r="H1956" s="21">
        <v>0</v>
      </c>
      <c r="I1956" s="21">
        <v>0</v>
      </c>
    </row>
    <row r="1957" spans="1:9" ht="15" x14ac:dyDescent="0.25">
      <c r="A1957" s="24" t="s">
        <v>2249</v>
      </c>
      <c r="B1957" s="20">
        <v>0</v>
      </c>
      <c r="C1957" s="180" t="s">
        <v>4852</v>
      </c>
      <c r="D1957" s="25">
        <v>682662.40000000002</v>
      </c>
      <c r="E1957" s="25">
        <v>561519</v>
      </c>
      <c r="F1957" s="21">
        <v>0</v>
      </c>
      <c r="G1957" s="22">
        <f t="shared" si="30"/>
        <v>121143.40000000002</v>
      </c>
      <c r="H1957" s="21">
        <v>0</v>
      </c>
      <c r="I1957" s="21">
        <v>0</v>
      </c>
    </row>
    <row r="1958" spans="1:9" ht="15" x14ac:dyDescent="0.25">
      <c r="A1958" s="24" t="s">
        <v>2250</v>
      </c>
      <c r="B1958" s="20">
        <v>0</v>
      </c>
      <c r="C1958" s="180" t="s">
        <v>4852</v>
      </c>
      <c r="D1958" s="25">
        <v>296844.80000000005</v>
      </c>
      <c r="E1958" s="25">
        <v>247581.4</v>
      </c>
      <c r="F1958" s="21">
        <v>0</v>
      </c>
      <c r="G1958" s="22">
        <f t="shared" si="30"/>
        <v>49263.400000000052</v>
      </c>
      <c r="H1958" s="21">
        <v>0</v>
      </c>
      <c r="I1958" s="21">
        <v>0</v>
      </c>
    </row>
    <row r="1959" spans="1:9" ht="15" x14ac:dyDescent="0.25">
      <c r="A1959" s="24" t="s">
        <v>2251</v>
      </c>
      <c r="B1959" s="20">
        <v>0</v>
      </c>
      <c r="C1959" s="180" t="s">
        <v>4852</v>
      </c>
      <c r="D1959" s="25">
        <v>126291.19999999998</v>
      </c>
      <c r="E1959" s="25">
        <v>90442.9</v>
      </c>
      <c r="F1959" s="21">
        <v>0</v>
      </c>
      <c r="G1959" s="22">
        <f t="shared" si="30"/>
        <v>35848.299999999988</v>
      </c>
      <c r="H1959" s="21">
        <v>0</v>
      </c>
      <c r="I1959" s="21">
        <v>0</v>
      </c>
    </row>
    <row r="1960" spans="1:9" ht="15" x14ac:dyDescent="0.25">
      <c r="A1960" s="24" t="s">
        <v>2252</v>
      </c>
      <c r="B1960" s="20">
        <v>0</v>
      </c>
      <c r="C1960" s="180" t="s">
        <v>4852</v>
      </c>
      <c r="D1960" s="25">
        <v>115878.59999999999</v>
      </c>
      <c r="E1960" s="25">
        <v>38811.800000000003</v>
      </c>
      <c r="F1960" s="21">
        <v>0</v>
      </c>
      <c r="G1960" s="22">
        <f t="shared" si="30"/>
        <v>77066.799999999988</v>
      </c>
      <c r="H1960" s="21">
        <v>0</v>
      </c>
      <c r="I1960" s="21">
        <v>0</v>
      </c>
    </row>
    <row r="1961" spans="1:9" ht="15" x14ac:dyDescent="0.25">
      <c r="A1961" s="24" t="s">
        <v>2253</v>
      </c>
      <c r="B1961" s="20">
        <v>0</v>
      </c>
      <c r="C1961" s="180" t="s">
        <v>4852</v>
      </c>
      <c r="D1961" s="25">
        <v>24841.599999999999</v>
      </c>
      <c r="E1961" s="25">
        <v>0</v>
      </c>
      <c r="F1961" s="21">
        <v>0</v>
      </c>
      <c r="G1961" s="22">
        <f t="shared" si="30"/>
        <v>24841.599999999999</v>
      </c>
      <c r="H1961" s="21">
        <v>0</v>
      </c>
      <c r="I1961" s="21">
        <v>0</v>
      </c>
    </row>
    <row r="1962" spans="1:9" ht="15" x14ac:dyDescent="0.25">
      <c r="A1962" s="24" t="s">
        <v>2254</v>
      </c>
      <c r="B1962" s="20">
        <v>0</v>
      </c>
      <c r="C1962" s="180" t="s">
        <v>4852</v>
      </c>
      <c r="D1962" s="25">
        <v>706047.99999999988</v>
      </c>
      <c r="E1962" s="25">
        <v>589845.05999999994</v>
      </c>
      <c r="F1962" s="21">
        <v>0</v>
      </c>
      <c r="G1962" s="22">
        <f t="shared" si="30"/>
        <v>116202.93999999994</v>
      </c>
      <c r="H1962" s="21">
        <v>0</v>
      </c>
      <c r="I1962" s="21">
        <v>0</v>
      </c>
    </row>
    <row r="1963" spans="1:9" ht="15" x14ac:dyDescent="0.25">
      <c r="A1963" s="24" t="s">
        <v>2255</v>
      </c>
      <c r="B1963" s="20">
        <v>0</v>
      </c>
      <c r="C1963" s="180" t="s">
        <v>4852</v>
      </c>
      <c r="D1963" s="25">
        <v>697423.99999999965</v>
      </c>
      <c r="E1963" s="25">
        <v>617877.64999999979</v>
      </c>
      <c r="F1963" s="21">
        <v>0</v>
      </c>
      <c r="G1963" s="22">
        <f t="shared" si="30"/>
        <v>79546.34999999986</v>
      </c>
      <c r="H1963" s="21">
        <v>0</v>
      </c>
      <c r="I1963" s="21">
        <v>0</v>
      </c>
    </row>
    <row r="1964" spans="1:9" ht="15" x14ac:dyDescent="0.25">
      <c r="A1964" s="24" t="s">
        <v>2256</v>
      </c>
      <c r="B1964" s="20">
        <v>0</v>
      </c>
      <c r="C1964" s="180" t="s">
        <v>4852</v>
      </c>
      <c r="D1964" s="25">
        <v>151369.70999999996</v>
      </c>
      <c r="E1964" s="25">
        <v>29928.31</v>
      </c>
      <c r="F1964" s="21">
        <v>0</v>
      </c>
      <c r="G1964" s="22">
        <f t="shared" si="30"/>
        <v>121441.39999999997</v>
      </c>
      <c r="H1964" s="21">
        <v>0</v>
      </c>
      <c r="I1964" s="21">
        <v>0</v>
      </c>
    </row>
    <row r="1965" spans="1:9" ht="15" x14ac:dyDescent="0.25">
      <c r="A1965" s="24" t="s">
        <v>2257</v>
      </c>
      <c r="B1965" s="20">
        <v>0</v>
      </c>
      <c r="C1965" s="180" t="s">
        <v>4852</v>
      </c>
      <c r="D1965" s="25">
        <v>460790.39999999991</v>
      </c>
      <c r="E1965" s="25">
        <v>360459.55000000005</v>
      </c>
      <c r="F1965" s="21">
        <v>0</v>
      </c>
      <c r="G1965" s="22">
        <f t="shared" si="30"/>
        <v>100330.84999999986</v>
      </c>
      <c r="H1965" s="21">
        <v>0</v>
      </c>
      <c r="I1965" s="21">
        <v>0</v>
      </c>
    </row>
    <row r="1966" spans="1:9" ht="15" x14ac:dyDescent="0.25">
      <c r="A1966" s="24" t="s">
        <v>2258</v>
      </c>
      <c r="B1966" s="20">
        <v>0</v>
      </c>
      <c r="C1966" s="180" t="s">
        <v>4852</v>
      </c>
      <c r="D1966" s="25">
        <v>763138.79999999993</v>
      </c>
      <c r="E1966" s="25">
        <v>632596.45000000019</v>
      </c>
      <c r="F1966" s="21">
        <v>0</v>
      </c>
      <c r="G1966" s="22">
        <f t="shared" si="30"/>
        <v>130542.34999999974</v>
      </c>
      <c r="H1966" s="21">
        <v>0</v>
      </c>
      <c r="I1966" s="21">
        <v>0</v>
      </c>
    </row>
    <row r="1967" spans="1:9" ht="15" x14ac:dyDescent="0.25">
      <c r="A1967" s="24" t="s">
        <v>2259</v>
      </c>
      <c r="B1967" s="20">
        <v>0</v>
      </c>
      <c r="C1967" s="180" t="s">
        <v>4852</v>
      </c>
      <c r="D1967" s="25">
        <v>727753.59999999986</v>
      </c>
      <c r="E1967" s="25">
        <v>651146.19999999995</v>
      </c>
      <c r="F1967" s="21">
        <v>0</v>
      </c>
      <c r="G1967" s="22">
        <f t="shared" si="30"/>
        <v>76607.399999999907</v>
      </c>
      <c r="H1967" s="21">
        <v>0</v>
      </c>
      <c r="I1967" s="21">
        <v>0</v>
      </c>
    </row>
    <row r="1968" spans="1:9" ht="15" x14ac:dyDescent="0.25">
      <c r="A1968" s="24" t="s">
        <v>2260</v>
      </c>
      <c r="B1968" s="20">
        <v>0</v>
      </c>
      <c r="C1968" s="180" t="s">
        <v>4852</v>
      </c>
      <c r="D1968" s="25">
        <v>533154.6</v>
      </c>
      <c r="E1968" s="25">
        <v>346598.64999999997</v>
      </c>
      <c r="F1968" s="21">
        <v>0</v>
      </c>
      <c r="G1968" s="22">
        <f t="shared" si="30"/>
        <v>186555.95</v>
      </c>
      <c r="H1968" s="21">
        <v>0</v>
      </c>
      <c r="I1968" s="21">
        <v>0</v>
      </c>
    </row>
    <row r="1969" spans="1:9" ht="15" x14ac:dyDescent="0.25">
      <c r="A1969" s="24" t="s">
        <v>2261</v>
      </c>
      <c r="B1969" s="20">
        <v>0</v>
      </c>
      <c r="C1969" s="180" t="s">
        <v>4852</v>
      </c>
      <c r="D1969" s="25">
        <v>557059.29999999993</v>
      </c>
      <c r="E1969" s="25">
        <v>462969.10000000003</v>
      </c>
      <c r="F1969" s="21">
        <v>0</v>
      </c>
      <c r="G1969" s="22">
        <f t="shared" si="30"/>
        <v>94090.199999999895</v>
      </c>
      <c r="H1969" s="21">
        <v>0</v>
      </c>
      <c r="I1969" s="21">
        <v>0</v>
      </c>
    </row>
    <row r="1970" spans="1:9" ht="15" x14ac:dyDescent="0.25">
      <c r="A1970" s="24" t="s">
        <v>2262</v>
      </c>
      <c r="B1970" s="20">
        <v>0</v>
      </c>
      <c r="C1970" s="180" t="s">
        <v>4852</v>
      </c>
      <c r="D1970" s="25">
        <v>413632.2</v>
      </c>
      <c r="E1970" s="25">
        <v>218029.81999999998</v>
      </c>
      <c r="F1970" s="21">
        <v>0</v>
      </c>
      <c r="G1970" s="22">
        <f t="shared" si="30"/>
        <v>195602.38000000003</v>
      </c>
      <c r="H1970" s="21">
        <v>0</v>
      </c>
      <c r="I1970" s="21">
        <v>0</v>
      </c>
    </row>
    <row r="1971" spans="1:9" ht="15" x14ac:dyDescent="0.25">
      <c r="A1971" s="24" t="s">
        <v>2263</v>
      </c>
      <c r="B1971" s="20">
        <v>0</v>
      </c>
      <c r="C1971" s="180" t="s">
        <v>4852</v>
      </c>
      <c r="D1971" s="25">
        <v>635458.14999999967</v>
      </c>
      <c r="E1971" s="25">
        <v>359335.54</v>
      </c>
      <c r="F1971" s="21">
        <v>0</v>
      </c>
      <c r="G1971" s="22">
        <f t="shared" si="30"/>
        <v>276122.60999999969</v>
      </c>
      <c r="H1971" s="21">
        <v>0</v>
      </c>
      <c r="I1971" s="21">
        <v>0</v>
      </c>
    </row>
    <row r="1972" spans="1:9" ht="15" x14ac:dyDescent="0.25">
      <c r="A1972" s="24" t="s">
        <v>2264</v>
      </c>
      <c r="B1972" s="20">
        <v>0</v>
      </c>
      <c r="C1972" s="180" t="s">
        <v>4852</v>
      </c>
      <c r="D1972" s="25">
        <v>770537.59999999974</v>
      </c>
      <c r="E1972" s="25">
        <v>590883.4</v>
      </c>
      <c r="F1972" s="21">
        <v>0</v>
      </c>
      <c r="G1972" s="22">
        <f t="shared" si="30"/>
        <v>179654.19999999972</v>
      </c>
      <c r="H1972" s="21">
        <v>0</v>
      </c>
      <c r="I1972" s="21">
        <v>0</v>
      </c>
    </row>
    <row r="1973" spans="1:9" ht="15" x14ac:dyDescent="0.25">
      <c r="A1973" s="24" t="s">
        <v>2265</v>
      </c>
      <c r="B1973" s="20">
        <v>0</v>
      </c>
      <c r="C1973" s="180" t="s">
        <v>4852</v>
      </c>
      <c r="D1973" s="25">
        <v>577394.39999999991</v>
      </c>
      <c r="E1973" s="25">
        <v>461616.5900000002</v>
      </c>
      <c r="F1973" s="21">
        <v>0</v>
      </c>
      <c r="G1973" s="22">
        <f t="shared" si="30"/>
        <v>115777.80999999971</v>
      </c>
      <c r="H1973" s="21">
        <v>0</v>
      </c>
      <c r="I1973" s="21">
        <v>0</v>
      </c>
    </row>
    <row r="1974" spans="1:9" ht="15" x14ac:dyDescent="0.25">
      <c r="A1974" s="24" t="s">
        <v>2266</v>
      </c>
      <c r="B1974" s="20">
        <v>0</v>
      </c>
      <c r="C1974" s="180" t="s">
        <v>4852</v>
      </c>
      <c r="D1974" s="25">
        <v>773513.19999999972</v>
      </c>
      <c r="E1974" s="25">
        <v>651177.09999999986</v>
      </c>
      <c r="F1974" s="21">
        <v>0</v>
      </c>
      <c r="G1974" s="22">
        <f t="shared" si="30"/>
        <v>122336.09999999986</v>
      </c>
      <c r="H1974" s="21">
        <v>0</v>
      </c>
      <c r="I1974" s="21">
        <v>0</v>
      </c>
    </row>
    <row r="1975" spans="1:9" ht="15" x14ac:dyDescent="0.25">
      <c r="A1975" s="24" t="s">
        <v>2267</v>
      </c>
      <c r="B1975" s="20">
        <v>0</v>
      </c>
      <c r="C1975" s="180" t="s">
        <v>4852</v>
      </c>
      <c r="D1975" s="25">
        <v>765310.45999999985</v>
      </c>
      <c r="E1975" s="25">
        <v>657221.31999999972</v>
      </c>
      <c r="F1975" s="21">
        <v>0</v>
      </c>
      <c r="G1975" s="22">
        <f t="shared" si="30"/>
        <v>108089.14000000013</v>
      </c>
      <c r="H1975" s="21">
        <v>0</v>
      </c>
      <c r="I1975" s="21">
        <v>0</v>
      </c>
    </row>
    <row r="1976" spans="1:9" ht="15" x14ac:dyDescent="0.25">
      <c r="A1976" s="24" t="s">
        <v>2268</v>
      </c>
      <c r="B1976" s="20">
        <v>0</v>
      </c>
      <c r="C1976" s="180" t="s">
        <v>4852</v>
      </c>
      <c r="D1976" s="25">
        <v>735254.91000000015</v>
      </c>
      <c r="E1976" s="25">
        <v>650660.30999999994</v>
      </c>
      <c r="F1976" s="21">
        <v>0</v>
      </c>
      <c r="G1976" s="22">
        <f t="shared" si="30"/>
        <v>84594.60000000021</v>
      </c>
      <c r="H1976" s="21">
        <v>0</v>
      </c>
      <c r="I1976" s="21">
        <v>0</v>
      </c>
    </row>
    <row r="1977" spans="1:9" ht="15" x14ac:dyDescent="0.25">
      <c r="A1977" s="24" t="s">
        <v>2269</v>
      </c>
      <c r="B1977" s="20">
        <v>0</v>
      </c>
      <c r="C1977" s="180" t="s">
        <v>4852</v>
      </c>
      <c r="D1977" s="25">
        <v>684170.90000000014</v>
      </c>
      <c r="E1977" s="25">
        <v>581265.80000000005</v>
      </c>
      <c r="F1977" s="21">
        <v>0</v>
      </c>
      <c r="G1977" s="22">
        <f t="shared" si="30"/>
        <v>102905.10000000009</v>
      </c>
      <c r="H1977" s="21">
        <v>0</v>
      </c>
      <c r="I1977" s="21">
        <v>0</v>
      </c>
    </row>
    <row r="1978" spans="1:9" ht="15" x14ac:dyDescent="0.25">
      <c r="A1978" s="24" t="s">
        <v>2270</v>
      </c>
      <c r="B1978" s="20">
        <v>0</v>
      </c>
      <c r="C1978" s="180" t="s">
        <v>4852</v>
      </c>
      <c r="D1978" s="25">
        <v>788521.2</v>
      </c>
      <c r="E1978" s="25">
        <v>638509.84999999986</v>
      </c>
      <c r="F1978" s="21">
        <v>0</v>
      </c>
      <c r="G1978" s="22">
        <f t="shared" si="30"/>
        <v>150011.35000000009</v>
      </c>
      <c r="H1978" s="21">
        <v>0</v>
      </c>
      <c r="I1978" s="21">
        <v>0</v>
      </c>
    </row>
    <row r="1979" spans="1:9" ht="15" x14ac:dyDescent="0.25">
      <c r="A1979" s="24" t="s">
        <v>2271</v>
      </c>
      <c r="B1979" s="20">
        <v>0</v>
      </c>
      <c r="C1979" s="180" t="s">
        <v>4852</v>
      </c>
      <c r="D1979" s="25">
        <v>731718.4</v>
      </c>
      <c r="E1979" s="25">
        <v>596746.62</v>
      </c>
      <c r="F1979" s="21">
        <v>0</v>
      </c>
      <c r="G1979" s="22">
        <f t="shared" si="30"/>
        <v>134971.78000000003</v>
      </c>
      <c r="H1979" s="21">
        <v>0</v>
      </c>
      <c r="I1979" s="21">
        <v>0</v>
      </c>
    </row>
    <row r="1980" spans="1:9" ht="15" x14ac:dyDescent="0.25">
      <c r="A1980" s="24" t="s">
        <v>2272</v>
      </c>
      <c r="B1980" s="20">
        <v>0</v>
      </c>
      <c r="C1980" s="180" t="s">
        <v>4852</v>
      </c>
      <c r="D1980" s="25">
        <v>757263.79</v>
      </c>
      <c r="E1980" s="25">
        <v>625522.28999999992</v>
      </c>
      <c r="F1980" s="21">
        <v>0</v>
      </c>
      <c r="G1980" s="22">
        <f t="shared" si="30"/>
        <v>131741.50000000012</v>
      </c>
      <c r="H1980" s="21">
        <v>0</v>
      </c>
      <c r="I1980" s="21">
        <v>0</v>
      </c>
    </row>
    <row r="1981" spans="1:9" ht="15" x14ac:dyDescent="0.25">
      <c r="A1981" s="24" t="s">
        <v>2273</v>
      </c>
      <c r="B1981" s="20">
        <v>0</v>
      </c>
      <c r="C1981" s="180" t="s">
        <v>4852</v>
      </c>
      <c r="D1981" s="25">
        <v>782501.6</v>
      </c>
      <c r="E1981" s="25">
        <v>553303.30000000005</v>
      </c>
      <c r="F1981" s="21">
        <v>0</v>
      </c>
      <c r="G1981" s="22">
        <f t="shared" si="30"/>
        <v>229198.29999999993</v>
      </c>
      <c r="H1981" s="21">
        <v>0</v>
      </c>
      <c r="I1981" s="21">
        <v>0</v>
      </c>
    </row>
    <row r="1982" spans="1:9" ht="15" x14ac:dyDescent="0.25">
      <c r="A1982" s="24" t="s">
        <v>2274</v>
      </c>
      <c r="B1982" s="20">
        <v>0</v>
      </c>
      <c r="C1982" s="180" t="s">
        <v>4852</v>
      </c>
      <c r="D1982" s="25">
        <v>794400.7</v>
      </c>
      <c r="E1982" s="25">
        <v>682966.44</v>
      </c>
      <c r="F1982" s="21">
        <v>0</v>
      </c>
      <c r="G1982" s="22">
        <f t="shared" si="30"/>
        <v>111434.26000000001</v>
      </c>
      <c r="H1982" s="21">
        <v>0</v>
      </c>
      <c r="I1982" s="21">
        <v>0</v>
      </c>
    </row>
    <row r="1983" spans="1:9" ht="15" x14ac:dyDescent="0.25">
      <c r="A1983" s="24" t="s">
        <v>2275</v>
      </c>
      <c r="B1983" s="20">
        <v>0</v>
      </c>
      <c r="C1983" s="180" t="s">
        <v>4852</v>
      </c>
      <c r="D1983" s="25">
        <v>748965.7000000003</v>
      </c>
      <c r="E1983" s="25">
        <v>657923.00000000012</v>
      </c>
      <c r="F1983" s="21">
        <v>0</v>
      </c>
      <c r="G1983" s="22">
        <f t="shared" ref="G1983:G2046" si="31">D1983-E1983</f>
        <v>91042.700000000186</v>
      </c>
      <c r="H1983" s="21">
        <v>0</v>
      </c>
      <c r="I1983" s="21">
        <v>0</v>
      </c>
    </row>
    <row r="1984" spans="1:9" ht="15" x14ac:dyDescent="0.25">
      <c r="A1984" s="24" t="s">
        <v>2276</v>
      </c>
      <c r="B1984" s="20">
        <v>0</v>
      </c>
      <c r="C1984" s="180" t="s">
        <v>4852</v>
      </c>
      <c r="D1984" s="25">
        <v>515318.5500000001</v>
      </c>
      <c r="E1984" s="25">
        <v>478208.55000000005</v>
      </c>
      <c r="F1984" s="21">
        <v>0</v>
      </c>
      <c r="G1984" s="22">
        <f t="shared" si="31"/>
        <v>37110.000000000058</v>
      </c>
      <c r="H1984" s="21">
        <v>0</v>
      </c>
      <c r="I1984" s="21">
        <v>0</v>
      </c>
    </row>
    <row r="1985" spans="1:9" ht="15" x14ac:dyDescent="0.25">
      <c r="A1985" s="24" t="s">
        <v>2277</v>
      </c>
      <c r="B1985" s="20">
        <v>0</v>
      </c>
      <c r="C1985" s="180" t="s">
        <v>4852</v>
      </c>
      <c r="D1985" s="25">
        <v>760905.60000000009</v>
      </c>
      <c r="E1985" s="25">
        <v>685840.29999999993</v>
      </c>
      <c r="F1985" s="21">
        <v>0</v>
      </c>
      <c r="G1985" s="22">
        <f t="shared" si="31"/>
        <v>75065.300000000163</v>
      </c>
      <c r="H1985" s="21">
        <v>0</v>
      </c>
      <c r="I1985" s="21">
        <v>0</v>
      </c>
    </row>
    <row r="1986" spans="1:9" ht="15" x14ac:dyDescent="0.25">
      <c r="A1986" s="24" t="s">
        <v>2278</v>
      </c>
      <c r="B1986" s="20">
        <v>0</v>
      </c>
      <c r="C1986" s="180" t="s">
        <v>4852</v>
      </c>
      <c r="D1986" s="25">
        <v>503923.19999999995</v>
      </c>
      <c r="E1986" s="25">
        <v>375102.3000000001</v>
      </c>
      <c r="F1986" s="21">
        <v>0</v>
      </c>
      <c r="G1986" s="22">
        <f t="shared" si="31"/>
        <v>128820.89999999985</v>
      </c>
      <c r="H1986" s="21">
        <v>0</v>
      </c>
      <c r="I1986" s="21">
        <v>0</v>
      </c>
    </row>
    <row r="1987" spans="1:9" ht="15" x14ac:dyDescent="0.25">
      <c r="A1987" s="24" t="s">
        <v>2279</v>
      </c>
      <c r="B1987" s="20">
        <v>0</v>
      </c>
      <c r="C1987" s="180" t="s">
        <v>4852</v>
      </c>
      <c r="D1987" s="25">
        <v>701606.83000000007</v>
      </c>
      <c r="E1987" s="25">
        <v>556101.06000000006</v>
      </c>
      <c r="F1987" s="21">
        <v>0</v>
      </c>
      <c r="G1987" s="22">
        <f t="shared" si="31"/>
        <v>145505.77000000002</v>
      </c>
      <c r="H1987" s="21">
        <v>0</v>
      </c>
      <c r="I1987" s="21">
        <v>0</v>
      </c>
    </row>
    <row r="1988" spans="1:9" ht="15" x14ac:dyDescent="0.25">
      <c r="A1988" s="24" t="s">
        <v>2280</v>
      </c>
      <c r="B1988" s="20">
        <v>0</v>
      </c>
      <c r="C1988" s="180" t="s">
        <v>4852</v>
      </c>
      <c r="D1988" s="25">
        <v>378638.10000000015</v>
      </c>
      <c r="E1988" s="25">
        <v>181130.00000000003</v>
      </c>
      <c r="F1988" s="21">
        <v>0</v>
      </c>
      <c r="G1988" s="22">
        <f t="shared" si="31"/>
        <v>197508.10000000012</v>
      </c>
      <c r="H1988" s="21">
        <v>0</v>
      </c>
      <c r="I1988" s="21">
        <v>0</v>
      </c>
    </row>
    <row r="1989" spans="1:9" ht="15" x14ac:dyDescent="0.25">
      <c r="A1989" s="24" t="s">
        <v>2281</v>
      </c>
      <c r="B1989" s="20">
        <v>0</v>
      </c>
      <c r="C1989" s="180" t="s">
        <v>4852</v>
      </c>
      <c r="D1989" s="25">
        <v>220640</v>
      </c>
      <c r="E1989" s="25">
        <v>107387.6</v>
      </c>
      <c r="F1989" s="21">
        <v>0</v>
      </c>
      <c r="G1989" s="22">
        <f t="shared" si="31"/>
        <v>113252.4</v>
      </c>
      <c r="H1989" s="21">
        <v>0</v>
      </c>
      <c r="I1989" s="21">
        <v>0</v>
      </c>
    </row>
    <row r="1990" spans="1:9" ht="15" x14ac:dyDescent="0.25">
      <c r="A1990" s="24" t="s">
        <v>2282</v>
      </c>
      <c r="B1990" s="20">
        <v>0</v>
      </c>
      <c r="C1990" s="180" t="s">
        <v>4852</v>
      </c>
      <c r="D1990" s="25">
        <v>1630276.68</v>
      </c>
      <c r="E1990" s="25">
        <v>891412.25999999989</v>
      </c>
      <c r="F1990" s="21">
        <v>0</v>
      </c>
      <c r="G1990" s="22">
        <f t="shared" si="31"/>
        <v>738864.42</v>
      </c>
      <c r="H1990" s="21">
        <v>0</v>
      </c>
      <c r="I1990" s="21">
        <v>0</v>
      </c>
    </row>
    <row r="1991" spans="1:9" ht="15" x14ac:dyDescent="0.25">
      <c r="A1991" s="24" t="s">
        <v>2283</v>
      </c>
      <c r="B1991" s="20">
        <v>0</v>
      </c>
      <c r="C1991" s="180" t="s">
        <v>4852</v>
      </c>
      <c r="D1991" s="25">
        <v>792452.79999999981</v>
      </c>
      <c r="E1991" s="25">
        <v>687946.1</v>
      </c>
      <c r="F1991" s="21">
        <v>0</v>
      </c>
      <c r="G1991" s="22">
        <f t="shared" si="31"/>
        <v>104506.69999999984</v>
      </c>
      <c r="H1991" s="21">
        <v>0</v>
      </c>
      <c r="I1991" s="21">
        <v>0</v>
      </c>
    </row>
    <row r="1992" spans="1:9" ht="15" x14ac:dyDescent="0.25">
      <c r="A1992" s="24" t="s">
        <v>2284</v>
      </c>
      <c r="B1992" s="20">
        <v>0</v>
      </c>
      <c r="C1992" s="180" t="s">
        <v>4852</v>
      </c>
      <c r="D1992" s="25">
        <v>920172.40000000049</v>
      </c>
      <c r="E1992" s="25">
        <v>771884.35</v>
      </c>
      <c r="F1992" s="21">
        <v>0</v>
      </c>
      <c r="G1992" s="22">
        <f t="shared" si="31"/>
        <v>148288.05000000051</v>
      </c>
      <c r="H1992" s="21">
        <v>0</v>
      </c>
      <c r="I1992" s="21">
        <v>0</v>
      </c>
    </row>
    <row r="1993" spans="1:9" ht="15" x14ac:dyDescent="0.25">
      <c r="A1993" s="24" t="s">
        <v>2285</v>
      </c>
      <c r="B1993" s="20">
        <v>0</v>
      </c>
      <c r="C1993" s="180" t="s">
        <v>4852</v>
      </c>
      <c r="D1993" s="25">
        <v>789913.60000000033</v>
      </c>
      <c r="E1993" s="25">
        <v>708502.62000000034</v>
      </c>
      <c r="F1993" s="21">
        <v>0</v>
      </c>
      <c r="G1993" s="22">
        <f t="shared" si="31"/>
        <v>81410.979999999981</v>
      </c>
      <c r="H1993" s="21">
        <v>0</v>
      </c>
      <c r="I1993" s="21">
        <v>0</v>
      </c>
    </row>
    <row r="1994" spans="1:9" ht="15" x14ac:dyDescent="0.25">
      <c r="A1994" s="24" t="s">
        <v>2286</v>
      </c>
      <c r="B1994" s="20">
        <v>0</v>
      </c>
      <c r="C1994" s="180" t="s">
        <v>4852</v>
      </c>
      <c r="D1994" s="25">
        <v>363334.39999999997</v>
      </c>
      <c r="E1994" s="25">
        <v>18267.900000000001</v>
      </c>
      <c r="F1994" s="21">
        <v>0</v>
      </c>
      <c r="G1994" s="22">
        <f t="shared" si="31"/>
        <v>345066.49999999994</v>
      </c>
      <c r="H1994" s="21">
        <v>0</v>
      </c>
      <c r="I1994" s="21">
        <v>0</v>
      </c>
    </row>
    <row r="1995" spans="1:9" ht="15" x14ac:dyDescent="0.25">
      <c r="A1995" s="24" t="s">
        <v>2287</v>
      </c>
      <c r="B1995" s="20">
        <v>0</v>
      </c>
      <c r="C1995" s="180" t="s">
        <v>4852</v>
      </c>
      <c r="D1995" s="25">
        <v>798926.37000000023</v>
      </c>
      <c r="E1995" s="25">
        <v>666108.16000000015</v>
      </c>
      <c r="F1995" s="21">
        <v>0</v>
      </c>
      <c r="G1995" s="22">
        <f t="shared" si="31"/>
        <v>132818.21000000008</v>
      </c>
      <c r="H1995" s="21">
        <v>0</v>
      </c>
      <c r="I1995" s="21">
        <v>0</v>
      </c>
    </row>
    <row r="1996" spans="1:9" ht="15" x14ac:dyDescent="0.25">
      <c r="A1996" s="24" t="s">
        <v>2288</v>
      </c>
      <c r="B1996" s="20">
        <v>0</v>
      </c>
      <c r="C1996" s="180" t="s">
        <v>4852</v>
      </c>
      <c r="D1996" s="25">
        <v>485511.00000000006</v>
      </c>
      <c r="E1996" s="25">
        <v>410358.90000000008</v>
      </c>
      <c r="F1996" s="21">
        <v>0</v>
      </c>
      <c r="G1996" s="22">
        <f t="shared" si="31"/>
        <v>75152.099999999977</v>
      </c>
      <c r="H1996" s="21">
        <v>0</v>
      </c>
      <c r="I1996" s="21">
        <v>0</v>
      </c>
    </row>
    <row r="1997" spans="1:9" ht="15" x14ac:dyDescent="0.25">
      <c r="A1997" s="24" t="s">
        <v>2289</v>
      </c>
      <c r="B1997" s="20">
        <v>0</v>
      </c>
      <c r="C1997" s="180" t="s">
        <v>4852</v>
      </c>
      <c r="D1997" s="25">
        <v>1239208.0000000005</v>
      </c>
      <c r="E1997" s="25">
        <v>1066638.4000000004</v>
      </c>
      <c r="F1997" s="21">
        <v>0</v>
      </c>
      <c r="G1997" s="22">
        <f t="shared" si="31"/>
        <v>172569.60000000009</v>
      </c>
      <c r="H1997" s="21">
        <v>0</v>
      </c>
      <c r="I1997" s="21">
        <v>0</v>
      </c>
    </row>
    <row r="1998" spans="1:9" ht="15" x14ac:dyDescent="0.25">
      <c r="A1998" s="24" t="s">
        <v>2290</v>
      </c>
      <c r="B1998" s="20">
        <v>0</v>
      </c>
      <c r="C1998" s="180" t="s">
        <v>4852</v>
      </c>
      <c r="D1998" s="25">
        <v>617778.56000000017</v>
      </c>
      <c r="E1998" s="25">
        <v>498226.06</v>
      </c>
      <c r="F1998" s="21">
        <v>0</v>
      </c>
      <c r="G1998" s="22">
        <f t="shared" si="31"/>
        <v>119552.50000000017</v>
      </c>
      <c r="H1998" s="21">
        <v>0</v>
      </c>
      <c r="I1998" s="21">
        <v>0</v>
      </c>
    </row>
    <row r="1999" spans="1:9" ht="15" x14ac:dyDescent="0.25">
      <c r="A1999" s="24" t="s">
        <v>2291</v>
      </c>
      <c r="B1999" s="20">
        <v>0</v>
      </c>
      <c r="C1999" s="180" t="s">
        <v>4852</v>
      </c>
      <c r="D1999" s="25">
        <v>86396.800000000003</v>
      </c>
      <c r="E1999" s="25">
        <v>18904.599999999999</v>
      </c>
      <c r="F1999" s="21">
        <v>0</v>
      </c>
      <c r="G1999" s="22">
        <f t="shared" si="31"/>
        <v>67492.200000000012</v>
      </c>
      <c r="H1999" s="21">
        <v>0</v>
      </c>
      <c r="I1999" s="21">
        <v>0</v>
      </c>
    </row>
    <row r="2000" spans="1:9" ht="15" x14ac:dyDescent="0.25">
      <c r="A2000" s="24" t="s">
        <v>2292</v>
      </c>
      <c r="B2000" s="20">
        <v>0</v>
      </c>
      <c r="C2000" s="180" t="s">
        <v>4852</v>
      </c>
      <c r="D2000" s="25">
        <v>788950.4</v>
      </c>
      <c r="E2000" s="25">
        <v>630434.69999999995</v>
      </c>
      <c r="F2000" s="21">
        <v>0</v>
      </c>
      <c r="G2000" s="22">
        <f t="shared" si="31"/>
        <v>158515.70000000007</v>
      </c>
      <c r="H2000" s="21">
        <v>0</v>
      </c>
      <c r="I2000" s="21">
        <v>0</v>
      </c>
    </row>
    <row r="2001" spans="1:9" ht="15" x14ac:dyDescent="0.25">
      <c r="A2001" s="24" t="s">
        <v>2293</v>
      </c>
      <c r="B2001" s="20">
        <v>0</v>
      </c>
      <c r="C2001" s="180" t="s">
        <v>4852</v>
      </c>
      <c r="D2001" s="25">
        <v>286461.69999999995</v>
      </c>
      <c r="E2001" s="25">
        <v>220787.80000000002</v>
      </c>
      <c r="F2001" s="21">
        <v>0</v>
      </c>
      <c r="G2001" s="22">
        <f t="shared" si="31"/>
        <v>65673.899999999936</v>
      </c>
      <c r="H2001" s="21">
        <v>0</v>
      </c>
      <c r="I2001" s="21">
        <v>0</v>
      </c>
    </row>
    <row r="2002" spans="1:9" ht="15" x14ac:dyDescent="0.25">
      <c r="A2002" s="24" t="s">
        <v>2294</v>
      </c>
      <c r="B2002" s="20">
        <v>0</v>
      </c>
      <c r="C2002" s="180" t="s">
        <v>4852</v>
      </c>
      <c r="D2002" s="25">
        <v>285510.39999999997</v>
      </c>
      <c r="E2002" s="25">
        <v>231443.6</v>
      </c>
      <c r="F2002" s="21">
        <v>0</v>
      </c>
      <c r="G2002" s="22">
        <f t="shared" si="31"/>
        <v>54066.799999999959</v>
      </c>
      <c r="H2002" s="21">
        <v>0</v>
      </c>
      <c r="I2002" s="21">
        <v>0</v>
      </c>
    </row>
    <row r="2003" spans="1:9" ht="15" x14ac:dyDescent="0.25">
      <c r="A2003" s="24" t="s">
        <v>2295</v>
      </c>
      <c r="B2003" s="20">
        <v>0</v>
      </c>
      <c r="C2003" s="180" t="s">
        <v>4852</v>
      </c>
      <c r="D2003" s="25">
        <v>355580.8</v>
      </c>
      <c r="E2003" s="25">
        <v>248822.6</v>
      </c>
      <c r="F2003" s="21">
        <v>0</v>
      </c>
      <c r="G2003" s="22">
        <f t="shared" si="31"/>
        <v>106758.19999999998</v>
      </c>
      <c r="H2003" s="21">
        <v>0</v>
      </c>
      <c r="I2003" s="21">
        <v>0</v>
      </c>
    </row>
    <row r="2004" spans="1:9" ht="15" x14ac:dyDescent="0.25">
      <c r="A2004" s="24" t="s">
        <v>2296</v>
      </c>
      <c r="B2004" s="20">
        <v>0</v>
      </c>
      <c r="C2004" s="180" t="s">
        <v>4852</v>
      </c>
      <c r="D2004" s="25">
        <v>158567.15000000002</v>
      </c>
      <c r="E2004" s="25">
        <v>54718.189999999995</v>
      </c>
      <c r="F2004" s="21">
        <v>0</v>
      </c>
      <c r="G2004" s="22">
        <f t="shared" si="31"/>
        <v>103848.96000000002</v>
      </c>
      <c r="H2004" s="21">
        <v>0</v>
      </c>
      <c r="I2004" s="21">
        <v>0</v>
      </c>
    </row>
    <row r="2005" spans="1:9" ht="15" x14ac:dyDescent="0.25">
      <c r="A2005" s="24" t="s">
        <v>2297</v>
      </c>
      <c r="B2005" s="20">
        <v>0</v>
      </c>
      <c r="C2005" s="180" t="s">
        <v>4852</v>
      </c>
      <c r="D2005" s="25">
        <v>382284.59999999986</v>
      </c>
      <c r="E2005" s="25">
        <v>246344.89999999994</v>
      </c>
      <c r="F2005" s="21">
        <v>0</v>
      </c>
      <c r="G2005" s="22">
        <f t="shared" si="31"/>
        <v>135939.69999999992</v>
      </c>
      <c r="H2005" s="21">
        <v>0</v>
      </c>
      <c r="I2005" s="21">
        <v>0</v>
      </c>
    </row>
    <row r="2006" spans="1:9" ht="15" x14ac:dyDescent="0.25">
      <c r="A2006" s="24" t="s">
        <v>2298</v>
      </c>
      <c r="B2006" s="20">
        <v>0</v>
      </c>
      <c r="C2006" s="180" t="s">
        <v>4852</v>
      </c>
      <c r="D2006" s="25">
        <v>1051657.5999999999</v>
      </c>
      <c r="E2006" s="25">
        <v>717046.00000000012</v>
      </c>
      <c r="F2006" s="21">
        <v>0</v>
      </c>
      <c r="G2006" s="22">
        <f t="shared" si="31"/>
        <v>334611.59999999974</v>
      </c>
      <c r="H2006" s="21">
        <v>0</v>
      </c>
      <c r="I2006" s="21">
        <v>0</v>
      </c>
    </row>
    <row r="2007" spans="1:9" ht="15" x14ac:dyDescent="0.25">
      <c r="A2007" s="24" t="s">
        <v>2299</v>
      </c>
      <c r="B2007" s="20">
        <v>0</v>
      </c>
      <c r="C2007" s="180" t="s">
        <v>4852</v>
      </c>
      <c r="D2007" s="25">
        <v>171315.19999999998</v>
      </c>
      <c r="E2007" s="25">
        <v>145504.9</v>
      </c>
      <c r="F2007" s="21">
        <v>0</v>
      </c>
      <c r="G2007" s="22">
        <f t="shared" si="31"/>
        <v>25810.299999999988</v>
      </c>
      <c r="H2007" s="21">
        <v>0</v>
      </c>
      <c r="I2007" s="21">
        <v>0</v>
      </c>
    </row>
    <row r="2008" spans="1:9" ht="15" x14ac:dyDescent="0.25">
      <c r="A2008" s="24" t="s">
        <v>2300</v>
      </c>
      <c r="B2008" s="20">
        <v>0</v>
      </c>
      <c r="C2008" s="180" t="s">
        <v>4852</v>
      </c>
      <c r="D2008" s="25">
        <v>219002.80000000005</v>
      </c>
      <c r="E2008" s="25">
        <v>157940.30000000002</v>
      </c>
      <c r="F2008" s="21">
        <v>0</v>
      </c>
      <c r="G2008" s="22">
        <f t="shared" si="31"/>
        <v>61062.500000000029</v>
      </c>
      <c r="H2008" s="21">
        <v>0</v>
      </c>
      <c r="I2008" s="21">
        <v>0</v>
      </c>
    </row>
    <row r="2009" spans="1:9" ht="15" x14ac:dyDescent="0.25">
      <c r="A2009" s="24" t="s">
        <v>2301</v>
      </c>
      <c r="B2009" s="20">
        <v>0</v>
      </c>
      <c r="C2009" s="180" t="s">
        <v>4852</v>
      </c>
      <c r="D2009" s="25">
        <v>169657.59999999998</v>
      </c>
      <c r="E2009" s="25">
        <v>130008.49999999997</v>
      </c>
      <c r="F2009" s="21">
        <v>0</v>
      </c>
      <c r="G2009" s="22">
        <f t="shared" si="31"/>
        <v>39649.100000000006</v>
      </c>
      <c r="H2009" s="21">
        <v>0</v>
      </c>
      <c r="I2009" s="21">
        <v>0</v>
      </c>
    </row>
    <row r="2010" spans="1:9" ht="15" x14ac:dyDescent="0.25">
      <c r="A2010" s="24" t="s">
        <v>2302</v>
      </c>
      <c r="B2010" s="20">
        <v>0</v>
      </c>
      <c r="C2010" s="180" t="s">
        <v>4852</v>
      </c>
      <c r="D2010" s="25">
        <v>196320.9</v>
      </c>
      <c r="E2010" s="25">
        <v>145686.1</v>
      </c>
      <c r="F2010" s="21">
        <v>0</v>
      </c>
      <c r="G2010" s="22">
        <f t="shared" si="31"/>
        <v>50634.799999999988</v>
      </c>
      <c r="H2010" s="21">
        <v>0</v>
      </c>
      <c r="I2010" s="21">
        <v>0</v>
      </c>
    </row>
    <row r="2011" spans="1:9" ht="15" x14ac:dyDescent="0.25">
      <c r="A2011" s="24" t="s">
        <v>2303</v>
      </c>
      <c r="B2011" s="20">
        <v>0</v>
      </c>
      <c r="C2011" s="180" t="s">
        <v>4852</v>
      </c>
      <c r="D2011" s="25">
        <v>168672</v>
      </c>
      <c r="E2011" s="25">
        <v>138347.5</v>
      </c>
      <c r="F2011" s="21">
        <v>0</v>
      </c>
      <c r="G2011" s="22">
        <f t="shared" si="31"/>
        <v>30324.5</v>
      </c>
      <c r="H2011" s="21">
        <v>0</v>
      </c>
      <c r="I2011" s="21">
        <v>0</v>
      </c>
    </row>
    <row r="2012" spans="1:9" ht="15" x14ac:dyDescent="0.25">
      <c r="A2012" s="24" t="s">
        <v>2304</v>
      </c>
      <c r="B2012" s="20">
        <v>0</v>
      </c>
      <c r="C2012" s="180" t="s">
        <v>4852</v>
      </c>
      <c r="D2012" s="25">
        <v>169097.60000000001</v>
      </c>
      <c r="E2012" s="25">
        <v>140316.9</v>
      </c>
      <c r="F2012" s="21">
        <v>0</v>
      </c>
      <c r="G2012" s="22">
        <f t="shared" si="31"/>
        <v>28780.700000000012</v>
      </c>
      <c r="H2012" s="21">
        <v>0</v>
      </c>
      <c r="I2012" s="21">
        <v>0</v>
      </c>
    </row>
    <row r="2013" spans="1:9" ht="15" x14ac:dyDescent="0.25">
      <c r="A2013" s="24" t="s">
        <v>2305</v>
      </c>
      <c r="B2013" s="20">
        <v>0</v>
      </c>
      <c r="C2013" s="180" t="s">
        <v>4852</v>
      </c>
      <c r="D2013" s="25">
        <v>167148.79999999999</v>
      </c>
      <c r="E2013" s="25">
        <v>142746.19999999998</v>
      </c>
      <c r="F2013" s="21">
        <v>0</v>
      </c>
      <c r="G2013" s="22">
        <f t="shared" si="31"/>
        <v>24402.600000000006</v>
      </c>
      <c r="H2013" s="21">
        <v>0</v>
      </c>
      <c r="I2013" s="21">
        <v>0</v>
      </c>
    </row>
    <row r="2014" spans="1:9" ht="15" x14ac:dyDescent="0.25">
      <c r="A2014" s="24" t="s">
        <v>2306</v>
      </c>
      <c r="B2014" s="20">
        <v>0</v>
      </c>
      <c r="C2014" s="180" t="s">
        <v>4852</v>
      </c>
      <c r="D2014" s="25">
        <v>168358.39999999999</v>
      </c>
      <c r="E2014" s="25">
        <v>147521.1</v>
      </c>
      <c r="F2014" s="21">
        <v>0</v>
      </c>
      <c r="G2014" s="22">
        <f t="shared" si="31"/>
        <v>20837.299999999988</v>
      </c>
      <c r="H2014" s="21">
        <v>0</v>
      </c>
      <c r="I2014" s="21">
        <v>0</v>
      </c>
    </row>
    <row r="2015" spans="1:9" ht="15" x14ac:dyDescent="0.25">
      <c r="A2015" s="24" t="s">
        <v>2307</v>
      </c>
      <c r="B2015" s="20">
        <v>0</v>
      </c>
      <c r="C2015" s="180" t="s">
        <v>4852</v>
      </c>
      <c r="D2015" s="25">
        <v>62182.399999999994</v>
      </c>
      <c r="E2015" s="25">
        <v>4275.8</v>
      </c>
      <c r="F2015" s="21">
        <v>0</v>
      </c>
      <c r="G2015" s="22">
        <f t="shared" si="31"/>
        <v>57906.599999999991</v>
      </c>
      <c r="H2015" s="21">
        <v>0</v>
      </c>
      <c r="I2015" s="21">
        <v>0</v>
      </c>
    </row>
    <row r="2016" spans="1:9" ht="15" x14ac:dyDescent="0.25">
      <c r="A2016" s="24" t="s">
        <v>2308</v>
      </c>
      <c r="B2016" s="20">
        <v>0</v>
      </c>
      <c r="C2016" s="180" t="s">
        <v>4852</v>
      </c>
      <c r="D2016" s="25">
        <v>226755.20000000004</v>
      </c>
      <c r="E2016" s="25">
        <v>123226.26</v>
      </c>
      <c r="F2016" s="21">
        <v>0</v>
      </c>
      <c r="G2016" s="22">
        <f t="shared" si="31"/>
        <v>103528.94000000005</v>
      </c>
      <c r="H2016" s="21">
        <v>0</v>
      </c>
      <c r="I2016" s="21">
        <v>0</v>
      </c>
    </row>
    <row r="2017" spans="1:9" ht="15" x14ac:dyDescent="0.25">
      <c r="A2017" s="24" t="s">
        <v>2309</v>
      </c>
      <c r="B2017" s="20">
        <v>0</v>
      </c>
      <c r="C2017" s="180" t="s">
        <v>4852</v>
      </c>
      <c r="D2017" s="25">
        <v>11244.8</v>
      </c>
      <c r="E2017" s="25">
        <v>0</v>
      </c>
      <c r="F2017" s="21">
        <v>0</v>
      </c>
      <c r="G2017" s="22">
        <f t="shared" si="31"/>
        <v>11244.8</v>
      </c>
      <c r="H2017" s="21">
        <v>0</v>
      </c>
      <c r="I2017" s="21">
        <v>0</v>
      </c>
    </row>
    <row r="2018" spans="1:9" ht="15" x14ac:dyDescent="0.25">
      <c r="A2018" s="24" t="s">
        <v>2310</v>
      </c>
      <c r="B2018" s="20">
        <v>0</v>
      </c>
      <c r="C2018" s="180" t="s">
        <v>4852</v>
      </c>
      <c r="D2018" s="25">
        <v>82947.199999999997</v>
      </c>
      <c r="E2018" s="25">
        <v>19357.400000000001</v>
      </c>
      <c r="F2018" s="21">
        <v>0</v>
      </c>
      <c r="G2018" s="22">
        <f t="shared" si="31"/>
        <v>63589.799999999996</v>
      </c>
      <c r="H2018" s="21">
        <v>0</v>
      </c>
      <c r="I2018" s="21">
        <v>0</v>
      </c>
    </row>
    <row r="2019" spans="1:9" ht="15" x14ac:dyDescent="0.25">
      <c r="A2019" s="24" t="s">
        <v>2311</v>
      </c>
      <c r="B2019" s="20">
        <v>0</v>
      </c>
      <c r="C2019" s="180" t="s">
        <v>4852</v>
      </c>
      <c r="D2019" s="25">
        <v>134019.19999999998</v>
      </c>
      <c r="E2019" s="25">
        <v>103725.61</v>
      </c>
      <c r="F2019" s="21">
        <v>0</v>
      </c>
      <c r="G2019" s="22">
        <f t="shared" si="31"/>
        <v>30293.589999999982</v>
      </c>
      <c r="H2019" s="21">
        <v>0</v>
      </c>
      <c r="I2019" s="21">
        <v>0</v>
      </c>
    </row>
    <row r="2020" spans="1:9" ht="15" x14ac:dyDescent="0.25">
      <c r="A2020" s="24" t="s">
        <v>2312</v>
      </c>
      <c r="B2020" s="20">
        <v>0</v>
      </c>
      <c r="C2020" s="180" t="s">
        <v>4852</v>
      </c>
      <c r="D2020" s="25">
        <v>254620.79999999999</v>
      </c>
      <c r="E2020" s="25">
        <v>212805.6</v>
      </c>
      <c r="F2020" s="21">
        <v>0</v>
      </c>
      <c r="G2020" s="22">
        <f t="shared" si="31"/>
        <v>41815.199999999983</v>
      </c>
      <c r="H2020" s="21">
        <v>0</v>
      </c>
      <c r="I2020" s="21">
        <v>0</v>
      </c>
    </row>
    <row r="2021" spans="1:9" ht="15" x14ac:dyDescent="0.25">
      <c r="A2021" s="24" t="s">
        <v>2313</v>
      </c>
      <c r="B2021" s="20">
        <v>0</v>
      </c>
      <c r="C2021" s="180" t="s">
        <v>4852</v>
      </c>
      <c r="D2021" s="25">
        <v>171787.40999999997</v>
      </c>
      <c r="E2021" s="25">
        <v>152897.60999999999</v>
      </c>
      <c r="F2021" s="21">
        <v>0</v>
      </c>
      <c r="G2021" s="22">
        <f t="shared" si="31"/>
        <v>18889.799999999988</v>
      </c>
      <c r="H2021" s="21">
        <v>0</v>
      </c>
      <c r="I2021" s="21">
        <v>0</v>
      </c>
    </row>
    <row r="2022" spans="1:9" ht="15" x14ac:dyDescent="0.25">
      <c r="A2022" s="24" t="s">
        <v>2314</v>
      </c>
      <c r="B2022" s="20">
        <v>0</v>
      </c>
      <c r="C2022" s="180" t="s">
        <v>4852</v>
      </c>
      <c r="D2022" s="25">
        <v>331900.80000000016</v>
      </c>
      <c r="E2022" s="25">
        <v>259024.97000000006</v>
      </c>
      <c r="F2022" s="21">
        <v>0</v>
      </c>
      <c r="G2022" s="22">
        <f t="shared" si="31"/>
        <v>72875.830000000104</v>
      </c>
      <c r="H2022" s="21">
        <v>0</v>
      </c>
      <c r="I2022" s="21">
        <v>0</v>
      </c>
    </row>
    <row r="2023" spans="1:9" ht="15" x14ac:dyDescent="0.25">
      <c r="A2023" s="24" t="s">
        <v>2315</v>
      </c>
      <c r="B2023" s="20">
        <v>0</v>
      </c>
      <c r="C2023" s="180" t="s">
        <v>4852</v>
      </c>
      <c r="D2023" s="25">
        <v>2455360.0499999998</v>
      </c>
      <c r="E2023" s="25">
        <v>1884148.3599999996</v>
      </c>
      <c r="F2023" s="21">
        <v>0</v>
      </c>
      <c r="G2023" s="22">
        <f t="shared" si="31"/>
        <v>571211.69000000018</v>
      </c>
      <c r="H2023" s="21">
        <v>0</v>
      </c>
      <c r="I2023" s="21">
        <v>0</v>
      </c>
    </row>
    <row r="2024" spans="1:9" ht="15" x14ac:dyDescent="0.25">
      <c r="A2024" s="24" t="s">
        <v>2316</v>
      </c>
      <c r="B2024" s="20">
        <v>0</v>
      </c>
      <c r="C2024" s="180" t="s">
        <v>4852</v>
      </c>
      <c r="D2024" s="25">
        <v>831682.72000000009</v>
      </c>
      <c r="E2024" s="25">
        <v>508794.62000000011</v>
      </c>
      <c r="F2024" s="21">
        <v>0</v>
      </c>
      <c r="G2024" s="22">
        <f t="shared" si="31"/>
        <v>322888.09999999998</v>
      </c>
      <c r="H2024" s="21">
        <v>0</v>
      </c>
      <c r="I2024" s="21">
        <v>0</v>
      </c>
    </row>
    <row r="2025" spans="1:9" ht="15" x14ac:dyDescent="0.25">
      <c r="A2025" s="24" t="s">
        <v>2317</v>
      </c>
      <c r="B2025" s="20">
        <v>0</v>
      </c>
      <c r="C2025" s="180" t="s">
        <v>4852</v>
      </c>
      <c r="D2025" s="25">
        <v>1361089.7999999993</v>
      </c>
      <c r="E2025" s="25">
        <v>926525.00000000035</v>
      </c>
      <c r="F2025" s="21">
        <v>0</v>
      </c>
      <c r="G2025" s="22">
        <f t="shared" si="31"/>
        <v>434564.799999999</v>
      </c>
      <c r="H2025" s="21">
        <v>0</v>
      </c>
      <c r="I2025" s="21">
        <v>0</v>
      </c>
    </row>
    <row r="2026" spans="1:9" ht="15" x14ac:dyDescent="0.25">
      <c r="A2026" s="24" t="s">
        <v>2318</v>
      </c>
      <c r="B2026" s="20">
        <v>0</v>
      </c>
      <c r="C2026" s="180" t="s">
        <v>4852</v>
      </c>
      <c r="D2026" s="25">
        <v>26678.399999999998</v>
      </c>
      <c r="E2026" s="25">
        <v>9989.2000000000007</v>
      </c>
      <c r="F2026" s="21">
        <v>0</v>
      </c>
      <c r="G2026" s="22">
        <f t="shared" si="31"/>
        <v>16689.199999999997</v>
      </c>
      <c r="H2026" s="21">
        <v>0</v>
      </c>
      <c r="I2026" s="21">
        <v>0</v>
      </c>
    </row>
    <row r="2027" spans="1:9" ht="15" x14ac:dyDescent="0.25">
      <c r="A2027" s="24" t="s">
        <v>2319</v>
      </c>
      <c r="B2027" s="20">
        <v>0</v>
      </c>
      <c r="C2027" s="180" t="s">
        <v>4852</v>
      </c>
      <c r="D2027" s="25">
        <v>26234.400000000001</v>
      </c>
      <c r="E2027" s="25">
        <v>25912.9</v>
      </c>
      <c r="F2027" s="21">
        <v>0</v>
      </c>
      <c r="G2027" s="22">
        <f t="shared" si="31"/>
        <v>321.5</v>
      </c>
      <c r="H2027" s="21">
        <v>0</v>
      </c>
      <c r="I2027" s="21">
        <v>0</v>
      </c>
    </row>
    <row r="2028" spans="1:9" ht="15" x14ac:dyDescent="0.25">
      <c r="A2028" s="24" t="s">
        <v>2320</v>
      </c>
      <c r="B2028" s="20">
        <v>0</v>
      </c>
      <c r="C2028" s="180" t="s">
        <v>4852</v>
      </c>
      <c r="D2028" s="25">
        <v>40275.199999999997</v>
      </c>
      <c r="E2028" s="25">
        <v>10783.3</v>
      </c>
      <c r="F2028" s="21">
        <v>0</v>
      </c>
      <c r="G2028" s="22">
        <f t="shared" si="31"/>
        <v>29491.899999999998</v>
      </c>
      <c r="H2028" s="21">
        <v>0</v>
      </c>
      <c r="I2028" s="21">
        <v>0</v>
      </c>
    </row>
    <row r="2029" spans="1:9" ht="15" x14ac:dyDescent="0.25">
      <c r="A2029" s="24" t="s">
        <v>2321</v>
      </c>
      <c r="B2029" s="20">
        <v>0</v>
      </c>
      <c r="C2029" s="180" t="s">
        <v>4852</v>
      </c>
      <c r="D2029" s="25">
        <v>105515.88</v>
      </c>
      <c r="E2029" s="25">
        <v>28431.579999999998</v>
      </c>
      <c r="F2029" s="21">
        <v>0</v>
      </c>
      <c r="G2029" s="22">
        <f t="shared" si="31"/>
        <v>77084.3</v>
      </c>
      <c r="H2029" s="21">
        <v>0</v>
      </c>
      <c r="I2029" s="21">
        <v>0</v>
      </c>
    </row>
    <row r="2030" spans="1:9" ht="15" x14ac:dyDescent="0.25">
      <c r="A2030" s="24" t="s">
        <v>2322</v>
      </c>
      <c r="B2030" s="20">
        <v>0</v>
      </c>
      <c r="C2030" s="180" t="s">
        <v>4852</v>
      </c>
      <c r="D2030" s="25">
        <v>63795.199999999997</v>
      </c>
      <c r="E2030" s="25">
        <v>20659.8</v>
      </c>
      <c r="F2030" s="21">
        <v>0</v>
      </c>
      <c r="G2030" s="22">
        <f t="shared" si="31"/>
        <v>43135.399999999994</v>
      </c>
      <c r="H2030" s="21">
        <v>0</v>
      </c>
      <c r="I2030" s="21">
        <v>0</v>
      </c>
    </row>
    <row r="2031" spans="1:9" ht="15" x14ac:dyDescent="0.25">
      <c r="A2031" s="24" t="s">
        <v>2323</v>
      </c>
      <c r="B2031" s="20">
        <v>0</v>
      </c>
      <c r="C2031" s="180" t="s">
        <v>4852</v>
      </c>
      <c r="D2031" s="25">
        <v>113993.59999999999</v>
      </c>
      <c r="E2031" s="25">
        <v>13641.779999999999</v>
      </c>
      <c r="F2031" s="21">
        <v>0</v>
      </c>
      <c r="G2031" s="22">
        <f t="shared" si="31"/>
        <v>100351.81999999999</v>
      </c>
      <c r="H2031" s="21">
        <v>0</v>
      </c>
      <c r="I2031" s="21">
        <v>0</v>
      </c>
    </row>
    <row r="2032" spans="1:9" ht="15" x14ac:dyDescent="0.25">
      <c r="A2032" s="24" t="s">
        <v>2324</v>
      </c>
      <c r="B2032" s="20">
        <v>0</v>
      </c>
      <c r="C2032" s="180" t="s">
        <v>4852</v>
      </c>
      <c r="D2032" s="25">
        <v>117743.36</v>
      </c>
      <c r="E2032" s="25">
        <v>43590.619999999995</v>
      </c>
      <c r="F2032" s="21">
        <v>0</v>
      </c>
      <c r="G2032" s="22">
        <f t="shared" si="31"/>
        <v>74152.740000000005</v>
      </c>
      <c r="H2032" s="21">
        <v>0</v>
      </c>
      <c r="I2032" s="21">
        <v>0</v>
      </c>
    </row>
    <row r="2033" spans="1:9" ht="15" x14ac:dyDescent="0.25">
      <c r="A2033" s="24" t="s">
        <v>2325</v>
      </c>
      <c r="B2033" s="20">
        <v>0</v>
      </c>
      <c r="C2033" s="180" t="s">
        <v>4852</v>
      </c>
      <c r="D2033" s="25">
        <v>167607.1</v>
      </c>
      <c r="E2033" s="25">
        <v>57407.7</v>
      </c>
      <c r="F2033" s="21">
        <v>0</v>
      </c>
      <c r="G2033" s="22">
        <f t="shared" si="31"/>
        <v>110199.40000000001</v>
      </c>
      <c r="H2033" s="21">
        <v>0</v>
      </c>
      <c r="I2033" s="21">
        <v>0</v>
      </c>
    </row>
    <row r="2034" spans="1:9" ht="15" x14ac:dyDescent="0.25">
      <c r="A2034" s="24" t="s">
        <v>2326</v>
      </c>
      <c r="B2034" s="20">
        <v>0</v>
      </c>
      <c r="C2034" s="180" t="s">
        <v>4852</v>
      </c>
      <c r="D2034" s="25">
        <v>97305.600000000006</v>
      </c>
      <c r="E2034" s="25">
        <v>47469.3</v>
      </c>
      <c r="F2034" s="21">
        <v>0</v>
      </c>
      <c r="G2034" s="22">
        <f t="shared" si="31"/>
        <v>49836.3</v>
      </c>
      <c r="H2034" s="21">
        <v>0</v>
      </c>
      <c r="I2034" s="21">
        <v>0</v>
      </c>
    </row>
    <row r="2035" spans="1:9" ht="15" x14ac:dyDescent="0.25">
      <c r="A2035" s="24" t="s">
        <v>2327</v>
      </c>
      <c r="B2035" s="20">
        <v>0</v>
      </c>
      <c r="C2035" s="180" t="s">
        <v>4852</v>
      </c>
      <c r="D2035" s="25">
        <v>92265.600000000006</v>
      </c>
      <c r="E2035" s="25">
        <v>38956.500000000007</v>
      </c>
      <c r="F2035" s="21">
        <v>0</v>
      </c>
      <c r="G2035" s="22">
        <f t="shared" si="31"/>
        <v>53309.1</v>
      </c>
      <c r="H2035" s="21">
        <v>0</v>
      </c>
      <c r="I2035" s="21">
        <v>0</v>
      </c>
    </row>
    <row r="2036" spans="1:9" ht="15" x14ac:dyDescent="0.25">
      <c r="A2036" s="24" t="s">
        <v>2328</v>
      </c>
      <c r="B2036" s="20">
        <v>0</v>
      </c>
      <c r="C2036" s="180" t="s">
        <v>4852</v>
      </c>
      <c r="D2036" s="25">
        <v>120960.00000000001</v>
      </c>
      <c r="E2036" s="25">
        <v>70941.600000000006</v>
      </c>
      <c r="F2036" s="21">
        <v>0</v>
      </c>
      <c r="G2036" s="22">
        <f t="shared" si="31"/>
        <v>50018.400000000009</v>
      </c>
      <c r="H2036" s="21">
        <v>0</v>
      </c>
      <c r="I2036" s="21">
        <v>0</v>
      </c>
    </row>
    <row r="2037" spans="1:9" ht="15" x14ac:dyDescent="0.25">
      <c r="A2037" s="24" t="s">
        <v>2329</v>
      </c>
      <c r="B2037" s="20">
        <v>0</v>
      </c>
      <c r="C2037" s="180" t="s">
        <v>4852</v>
      </c>
      <c r="D2037" s="25">
        <v>41686.400000000001</v>
      </c>
      <c r="E2037" s="25">
        <v>0</v>
      </c>
      <c r="F2037" s="21">
        <v>0</v>
      </c>
      <c r="G2037" s="22">
        <f t="shared" si="31"/>
        <v>41686.400000000001</v>
      </c>
      <c r="H2037" s="21">
        <v>0</v>
      </c>
      <c r="I2037" s="21">
        <v>0</v>
      </c>
    </row>
    <row r="2038" spans="1:9" ht="15" x14ac:dyDescent="0.25">
      <c r="A2038" s="24" t="s">
        <v>2330</v>
      </c>
      <c r="B2038" s="20">
        <v>0</v>
      </c>
      <c r="C2038" s="180" t="s">
        <v>4852</v>
      </c>
      <c r="D2038" s="25">
        <v>31539.200000000001</v>
      </c>
      <c r="E2038" s="25">
        <v>13249.5</v>
      </c>
      <c r="F2038" s="21">
        <v>0</v>
      </c>
      <c r="G2038" s="22">
        <f t="shared" si="31"/>
        <v>18289.7</v>
      </c>
      <c r="H2038" s="21">
        <v>0</v>
      </c>
      <c r="I2038" s="21">
        <v>0</v>
      </c>
    </row>
    <row r="2039" spans="1:9" ht="15" x14ac:dyDescent="0.25">
      <c r="A2039" s="24" t="s">
        <v>2331</v>
      </c>
      <c r="B2039" s="20">
        <v>0</v>
      </c>
      <c r="C2039" s="180" t="s">
        <v>4852</v>
      </c>
      <c r="D2039" s="25">
        <v>52191.999999999993</v>
      </c>
      <c r="E2039" s="25">
        <v>0</v>
      </c>
      <c r="F2039" s="21">
        <v>0</v>
      </c>
      <c r="G2039" s="22">
        <f t="shared" si="31"/>
        <v>52191.999999999993</v>
      </c>
      <c r="H2039" s="21">
        <v>0</v>
      </c>
      <c r="I2039" s="21">
        <v>0</v>
      </c>
    </row>
    <row r="2040" spans="1:9" ht="15" x14ac:dyDescent="0.25">
      <c r="A2040" s="24" t="s">
        <v>2332</v>
      </c>
      <c r="B2040" s="20">
        <v>0</v>
      </c>
      <c r="C2040" s="180" t="s">
        <v>4852</v>
      </c>
      <c r="D2040" s="25">
        <v>69305.599999999991</v>
      </c>
      <c r="E2040" s="25">
        <v>220.8</v>
      </c>
      <c r="F2040" s="21">
        <v>0</v>
      </c>
      <c r="G2040" s="22">
        <f t="shared" si="31"/>
        <v>69084.799999999988</v>
      </c>
      <c r="H2040" s="21">
        <v>0</v>
      </c>
      <c r="I2040" s="21">
        <v>0</v>
      </c>
    </row>
    <row r="2041" spans="1:9" ht="15" x14ac:dyDescent="0.25">
      <c r="A2041" s="24" t="s">
        <v>2333</v>
      </c>
      <c r="B2041" s="20">
        <v>0</v>
      </c>
      <c r="C2041" s="180" t="s">
        <v>4852</v>
      </c>
      <c r="D2041" s="25">
        <v>57769.599999999991</v>
      </c>
      <c r="E2041" s="25">
        <v>406</v>
      </c>
      <c r="F2041" s="21">
        <v>0</v>
      </c>
      <c r="G2041" s="22">
        <f t="shared" si="31"/>
        <v>57363.599999999991</v>
      </c>
      <c r="H2041" s="21">
        <v>0</v>
      </c>
      <c r="I2041" s="21">
        <v>0</v>
      </c>
    </row>
    <row r="2042" spans="1:9" ht="15" x14ac:dyDescent="0.25">
      <c r="A2042" s="24" t="s">
        <v>2334</v>
      </c>
      <c r="B2042" s="20">
        <v>0</v>
      </c>
      <c r="C2042" s="180" t="s">
        <v>4852</v>
      </c>
      <c r="D2042" s="25">
        <v>64782.86</v>
      </c>
      <c r="E2042" s="25">
        <v>27166.959999999999</v>
      </c>
      <c r="F2042" s="21">
        <v>0</v>
      </c>
      <c r="G2042" s="22">
        <f t="shared" si="31"/>
        <v>37615.9</v>
      </c>
      <c r="H2042" s="21">
        <v>0</v>
      </c>
      <c r="I2042" s="21">
        <v>0</v>
      </c>
    </row>
    <row r="2043" spans="1:9" ht="15" x14ac:dyDescent="0.25">
      <c r="A2043" s="24" t="s">
        <v>2335</v>
      </c>
      <c r="B2043" s="20">
        <v>0</v>
      </c>
      <c r="C2043" s="180" t="s">
        <v>4852</v>
      </c>
      <c r="D2043" s="25">
        <v>47936</v>
      </c>
      <c r="E2043" s="25">
        <v>15175.6</v>
      </c>
      <c r="F2043" s="21">
        <v>0</v>
      </c>
      <c r="G2043" s="22">
        <f t="shared" si="31"/>
        <v>32760.400000000001</v>
      </c>
      <c r="H2043" s="21">
        <v>0</v>
      </c>
      <c r="I2043" s="21">
        <v>0</v>
      </c>
    </row>
    <row r="2044" spans="1:9" ht="15" x14ac:dyDescent="0.25">
      <c r="A2044" s="24" t="s">
        <v>2336</v>
      </c>
      <c r="B2044" s="20">
        <v>0</v>
      </c>
      <c r="C2044" s="180" t="s">
        <v>4852</v>
      </c>
      <c r="D2044" s="25">
        <v>66495.679999999993</v>
      </c>
      <c r="E2044" s="25">
        <v>9059.08</v>
      </c>
      <c r="F2044" s="21">
        <v>0</v>
      </c>
      <c r="G2044" s="22">
        <f t="shared" si="31"/>
        <v>57436.599999999991</v>
      </c>
      <c r="H2044" s="21">
        <v>0</v>
      </c>
      <c r="I2044" s="21">
        <v>0</v>
      </c>
    </row>
    <row r="2045" spans="1:9" ht="15" x14ac:dyDescent="0.25">
      <c r="A2045" s="24" t="s">
        <v>2337</v>
      </c>
      <c r="B2045" s="20">
        <v>0</v>
      </c>
      <c r="C2045" s="180" t="s">
        <v>4852</v>
      </c>
      <c r="D2045" s="25">
        <v>21504</v>
      </c>
      <c r="E2045" s="25">
        <v>8453.4</v>
      </c>
      <c r="F2045" s="21">
        <v>0</v>
      </c>
      <c r="G2045" s="22">
        <f t="shared" si="31"/>
        <v>13050.6</v>
      </c>
      <c r="H2045" s="21">
        <v>0</v>
      </c>
      <c r="I2045" s="21">
        <v>0</v>
      </c>
    </row>
    <row r="2046" spans="1:9" ht="15" x14ac:dyDescent="0.25">
      <c r="A2046" s="24" t="s">
        <v>2338</v>
      </c>
      <c r="B2046" s="20">
        <v>0</v>
      </c>
      <c r="C2046" s="180" t="s">
        <v>4852</v>
      </c>
      <c r="D2046" s="25">
        <v>193896.79999999993</v>
      </c>
      <c r="E2046" s="25">
        <v>15160.4</v>
      </c>
      <c r="F2046" s="21">
        <v>0</v>
      </c>
      <c r="G2046" s="22">
        <f t="shared" si="31"/>
        <v>178736.39999999994</v>
      </c>
      <c r="H2046" s="21">
        <v>0</v>
      </c>
      <c r="I2046" s="21">
        <v>0</v>
      </c>
    </row>
    <row r="2047" spans="1:9" ht="15" x14ac:dyDescent="0.25">
      <c r="A2047" s="24" t="s">
        <v>2339</v>
      </c>
      <c r="B2047" s="20">
        <v>0</v>
      </c>
      <c r="C2047" s="180" t="s">
        <v>4852</v>
      </c>
      <c r="D2047" s="25">
        <v>100284.8</v>
      </c>
      <c r="E2047" s="25">
        <v>3539.2</v>
      </c>
      <c r="F2047" s="21">
        <v>0</v>
      </c>
      <c r="G2047" s="22">
        <f t="shared" ref="G2047:G2110" si="32">D2047-E2047</f>
        <v>96745.600000000006</v>
      </c>
      <c r="H2047" s="21">
        <v>0</v>
      </c>
      <c r="I2047" s="21">
        <v>0</v>
      </c>
    </row>
    <row r="2048" spans="1:9" ht="15" x14ac:dyDescent="0.25">
      <c r="A2048" s="24" t="s">
        <v>2340</v>
      </c>
      <c r="B2048" s="20">
        <v>0</v>
      </c>
      <c r="C2048" s="180" t="s">
        <v>4852</v>
      </c>
      <c r="D2048" s="25">
        <v>16352</v>
      </c>
      <c r="E2048" s="25">
        <v>10161.6</v>
      </c>
      <c r="F2048" s="21">
        <v>0</v>
      </c>
      <c r="G2048" s="22">
        <f t="shared" si="32"/>
        <v>6190.4</v>
      </c>
      <c r="H2048" s="21">
        <v>0</v>
      </c>
      <c r="I2048" s="21">
        <v>0</v>
      </c>
    </row>
    <row r="2049" spans="1:9" ht="15" x14ac:dyDescent="0.25">
      <c r="A2049" s="24" t="s">
        <v>2341</v>
      </c>
      <c r="B2049" s="20">
        <v>0</v>
      </c>
      <c r="C2049" s="180" t="s">
        <v>4852</v>
      </c>
      <c r="D2049" s="25">
        <v>60950.400000000009</v>
      </c>
      <c r="E2049" s="25">
        <v>13416.6</v>
      </c>
      <c r="F2049" s="21">
        <v>0</v>
      </c>
      <c r="G2049" s="22">
        <f t="shared" si="32"/>
        <v>47533.80000000001</v>
      </c>
      <c r="H2049" s="21">
        <v>0</v>
      </c>
      <c r="I2049" s="21">
        <v>0</v>
      </c>
    </row>
    <row r="2050" spans="1:9" ht="15" x14ac:dyDescent="0.25">
      <c r="A2050" s="24" t="s">
        <v>2342</v>
      </c>
      <c r="B2050" s="20">
        <v>0</v>
      </c>
      <c r="C2050" s="180" t="s">
        <v>4852</v>
      </c>
      <c r="D2050" s="25">
        <v>86419.200000000012</v>
      </c>
      <c r="E2050" s="25">
        <v>127.6</v>
      </c>
      <c r="F2050" s="21">
        <v>0</v>
      </c>
      <c r="G2050" s="22">
        <f t="shared" si="32"/>
        <v>86291.6</v>
      </c>
      <c r="H2050" s="21">
        <v>0</v>
      </c>
      <c r="I2050" s="21">
        <v>0</v>
      </c>
    </row>
    <row r="2051" spans="1:9" ht="15" x14ac:dyDescent="0.25">
      <c r="A2051" s="24" t="s">
        <v>2343</v>
      </c>
      <c r="B2051" s="20">
        <v>0</v>
      </c>
      <c r="C2051" s="180" t="s">
        <v>4852</v>
      </c>
      <c r="D2051" s="25">
        <v>5868.8</v>
      </c>
      <c r="E2051" s="25">
        <v>0</v>
      </c>
      <c r="F2051" s="21">
        <v>0</v>
      </c>
      <c r="G2051" s="22">
        <f t="shared" si="32"/>
        <v>5868.8</v>
      </c>
      <c r="H2051" s="21">
        <v>0</v>
      </c>
      <c r="I2051" s="21">
        <v>0</v>
      </c>
    </row>
    <row r="2052" spans="1:9" ht="15" x14ac:dyDescent="0.25">
      <c r="A2052" s="24" t="s">
        <v>2344</v>
      </c>
      <c r="B2052" s="20">
        <v>0</v>
      </c>
      <c r="C2052" s="180" t="s">
        <v>4852</v>
      </c>
      <c r="D2052" s="25">
        <v>6137.6</v>
      </c>
      <c r="E2052" s="25">
        <v>0</v>
      </c>
      <c r="F2052" s="21">
        <v>0</v>
      </c>
      <c r="G2052" s="22">
        <f t="shared" si="32"/>
        <v>6137.6</v>
      </c>
      <c r="H2052" s="21">
        <v>0</v>
      </c>
      <c r="I2052" s="21">
        <v>0</v>
      </c>
    </row>
    <row r="2053" spans="1:9" ht="15" x14ac:dyDescent="0.25">
      <c r="A2053" s="24" t="s">
        <v>2345</v>
      </c>
      <c r="B2053" s="20">
        <v>0</v>
      </c>
      <c r="C2053" s="180" t="s">
        <v>4852</v>
      </c>
      <c r="D2053" s="25">
        <v>23744</v>
      </c>
      <c r="E2053" s="25">
        <v>182</v>
      </c>
      <c r="F2053" s="21">
        <v>0</v>
      </c>
      <c r="G2053" s="22">
        <f t="shared" si="32"/>
        <v>23562</v>
      </c>
      <c r="H2053" s="21">
        <v>0</v>
      </c>
      <c r="I2053" s="21">
        <v>0</v>
      </c>
    </row>
    <row r="2054" spans="1:9" ht="15" x14ac:dyDescent="0.25">
      <c r="A2054" s="24" t="s">
        <v>2346</v>
      </c>
      <c r="B2054" s="20">
        <v>0</v>
      </c>
      <c r="C2054" s="180" t="s">
        <v>4852</v>
      </c>
      <c r="D2054" s="25">
        <v>47891.199999999997</v>
      </c>
      <c r="E2054" s="25">
        <v>8270</v>
      </c>
      <c r="F2054" s="21">
        <v>0</v>
      </c>
      <c r="G2054" s="22">
        <f t="shared" si="32"/>
        <v>39621.199999999997</v>
      </c>
      <c r="H2054" s="21">
        <v>0</v>
      </c>
      <c r="I2054" s="21">
        <v>0</v>
      </c>
    </row>
    <row r="2055" spans="1:9" ht="15" x14ac:dyDescent="0.25">
      <c r="A2055" s="24" t="s">
        <v>2347</v>
      </c>
      <c r="B2055" s="20">
        <v>0</v>
      </c>
      <c r="C2055" s="180" t="s">
        <v>4852</v>
      </c>
      <c r="D2055" s="25">
        <v>76160</v>
      </c>
      <c r="E2055" s="25">
        <v>14760.300000000003</v>
      </c>
      <c r="F2055" s="21">
        <v>0</v>
      </c>
      <c r="G2055" s="22">
        <f t="shared" si="32"/>
        <v>61399.7</v>
      </c>
      <c r="H2055" s="21">
        <v>0</v>
      </c>
      <c r="I2055" s="21">
        <v>0</v>
      </c>
    </row>
    <row r="2056" spans="1:9" ht="15" x14ac:dyDescent="0.25">
      <c r="A2056" s="24" t="s">
        <v>2348</v>
      </c>
      <c r="B2056" s="20">
        <v>0</v>
      </c>
      <c r="C2056" s="180" t="s">
        <v>4852</v>
      </c>
      <c r="D2056" s="25">
        <v>74323.200000000012</v>
      </c>
      <c r="E2056" s="25">
        <v>1309.2600000000002</v>
      </c>
      <c r="F2056" s="21">
        <v>0</v>
      </c>
      <c r="G2056" s="22">
        <f t="shared" si="32"/>
        <v>73013.940000000017</v>
      </c>
      <c r="H2056" s="21">
        <v>0</v>
      </c>
      <c r="I2056" s="21">
        <v>0</v>
      </c>
    </row>
    <row r="2057" spans="1:9" ht="15" x14ac:dyDescent="0.25">
      <c r="A2057" s="24" t="s">
        <v>2349</v>
      </c>
      <c r="B2057" s="20">
        <v>0</v>
      </c>
      <c r="C2057" s="180" t="s">
        <v>4852</v>
      </c>
      <c r="D2057" s="25">
        <v>25715.199999999997</v>
      </c>
      <c r="E2057" s="25">
        <v>717.6</v>
      </c>
      <c r="F2057" s="21">
        <v>0</v>
      </c>
      <c r="G2057" s="22">
        <f t="shared" si="32"/>
        <v>24997.599999999999</v>
      </c>
      <c r="H2057" s="21">
        <v>0</v>
      </c>
      <c r="I2057" s="21">
        <v>0</v>
      </c>
    </row>
    <row r="2058" spans="1:9" ht="15" x14ac:dyDescent="0.25">
      <c r="A2058" s="24" t="s">
        <v>2350</v>
      </c>
      <c r="B2058" s="20">
        <v>0</v>
      </c>
      <c r="C2058" s="180" t="s">
        <v>4852</v>
      </c>
      <c r="D2058" s="25">
        <v>364582.40000000002</v>
      </c>
      <c r="E2058" s="25">
        <v>221146.9</v>
      </c>
      <c r="F2058" s="21">
        <v>0</v>
      </c>
      <c r="G2058" s="22">
        <f t="shared" si="32"/>
        <v>143435.50000000003</v>
      </c>
      <c r="H2058" s="21">
        <v>0</v>
      </c>
      <c r="I2058" s="21">
        <v>0</v>
      </c>
    </row>
    <row r="2059" spans="1:9" ht="15" x14ac:dyDescent="0.25">
      <c r="A2059" s="24" t="s">
        <v>2351</v>
      </c>
      <c r="B2059" s="20">
        <v>0</v>
      </c>
      <c r="C2059" s="180" t="s">
        <v>4852</v>
      </c>
      <c r="D2059" s="25">
        <v>431424.00000000006</v>
      </c>
      <c r="E2059" s="25">
        <v>329070.3</v>
      </c>
      <c r="F2059" s="21">
        <v>0</v>
      </c>
      <c r="G2059" s="22">
        <f t="shared" si="32"/>
        <v>102353.70000000007</v>
      </c>
      <c r="H2059" s="21">
        <v>0</v>
      </c>
      <c r="I2059" s="21">
        <v>0</v>
      </c>
    </row>
    <row r="2060" spans="1:9" ht="15" x14ac:dyDescent="0.25">
      <c r="A2060" s="24" t="s">
        <v>2352</v>
      </c>
      <c r="B2060" s="20">
        <v>0</v>
      </c>
      <c r="C2060" s="180" t="s">
        <v>4852</v>
      </c>
      <c r="D2060" s="25">
        <v>861722.98</v>
      </c>
      <c r="E2060" s="25">
        <v>683749.18</v>
      </c>
      <c r="F2060" s="21">
        <v>0</v>
      </c>
      <c r="G2060" s="22">
        <f t="shared" si="32"/>
        <v>177973.79999999993</v>
      </c>
      <c r="H2060" s="21">
        <v>0</v>
      </c>
      <c r="I2060" s="21">
        <v>0</v>
      </c>
    </row>
    <row r="2061" spans="1:9" ht="15" x14ac:dyDescent="0.25">
      <c r="A2061" s="24" t="s">
        <v>2353</v>
      </c>
      <c r="B2061" s="20">
        <v>0</v>
      </c>
      <c r="C2061" s="180" t="s">
        <v>4852</v>
      </c>
      <c r="D2061" s="25">
        <v>921421.99999999953</v>
      </c>
      <c r="E2061" s="25">
        <v>616718.50000000012</v>
      </c>
      <c r="F2061" s="21">
        <v>0</v>
      </c>
      <c r="G2061" s="22">
        <f t="shared" si="32"/>
        <v>304703.49999999942</v>
      </c>
      <c r="H2061" s="21">
        <v>0</v>
      </c>
      <c r="I2061" s="21">
        <v>0</v>
      </c>
    </row>
    <row r="2062" spans="1:9" ht="15" x14ac:dyDescent="0.25">
      <c r="A2062" s="24" t="s">
        <v>2354</v>
      </c>
      <c r="B2062" s="20">
        <v>0</v>
      </c>
      <c r="C2062" s="180" t="s">
        <v>4852</v>
      </c>
      <c r="D2062" s="25">
        <v>840924.20000000019</v>
      </c>
      <c r="E2062" s="25">
        <v>661820.30000000016</v>
      </c>
      <c r="F2062" s="21">
        <v>0</v>
      </c>
      <c r="G2062" s="22">
        <f t="shared" si="32"/>
        <v>179103.90000000002</v>
      </c>
      <c r="H2062" s="21">
        <v>0</v>
      </c>
      <c r="I2062" s="21">
        <v>0</v>
      </c>
    </row>
    <row r="2063" spans="1:9" ht="15" x14ac:dyDescent="0.25">
      <c r="A2063" s="24" t="s">
        <v>2355</v>
      </c>
      <c r="B2063" s="20">
        <v>0</v>
      </c>
      <c r="C2063" s="180" t="s">
        <v>4852</v>
      </c>
      <c r="D2063" s="25">
        <v>390275.20000000013</v>
      </c>
      <c r="E2063" s="25">
        <v>336488.40000000008</v>
      </c>
      <c r="F2063" s="21">
        <v>0</v>
      </c>
      <c r="G2063" s="22">
        <f t="shared" si="32"/>
        <v>53786.800000000047</v>
      </c>
      <c r="H2063" s="21">
        <v>0</v>
      </c>
      <c r="I2063" s="21">
        <v>0</v>
      </c>
    </row>
    <row r="2064" spans="1:9" ht="15" x14ac:dyDescent="0.25">
      <c r="A2064" s="24" t="s">
        <v>2356</v>
      </c>
      <c r="B2064" s="20">
        <v>0</v>
      </c>
      <c r="C2064" s="180" t="s">
        <v>4852</v>
      </c>
      <c r="D2064" s="25">
        <v>734832.00000000012</v>
      </c>
      <c r="E2064" s="25">
        <v>559725.54000000015</v>
      </c>
      <c r="F2064" s="21">
        <v>0</v>
      </c>
      <c r="G2064" s="22">
        <f t="shared" si="32"/>
        <v>175106.45999999996</v>
      </c>
      <c r="H2064" s="21">
        <v>0</v>
      </c>
      <c r="I2064" s="21">
        <v>0</v>
      </c>
    </row>
    <row r="2065" spans="1:9" ht="15" x14ac:dyDescent="0.25">
      <c r="A2065" s="24" t="s">
        <v>2357</v>
      </c>
      <c r="B2065" s="20">
        <v>0</v>
      </c>
      <c r="C2065" s="180" t="s">
        <v>4852</v>
      </c>
      <c r="D2065" s="25">
        <v>1320890.3999999999</v>
      </c>
      <c r="E2065" s="25">
        <v>9249.2000000000007</v>
      </c>
      <c r="F2065" s="21">
        <v>0</v>
      </c>
      <c r="G2065" s="22">
        <f t="shared" si="32"/>
        <v>1311641.2</v>
      </c>
      <c r="H2065" s="21">
        <v>0</v>
      </c>
      <c r="I2065" s="21">
        <v>0</v>
      </c>
    </row>
    <row r="2066" spans="1:9" ht="15" x14ac:dyDescent="0.25">
      <c r="A2066" s="24" t="s">
        <v>2358</v>
      </c>
      <c r="B2066" s="20">
        <v>0</v>
      </c>
      <c r="C2066" s="180" t="s">
        <v>4852</v>
      </c>
      <c r="D2066" s="25">
        <v>23609.599999999999</v>
      </c>
      <c r="E2066" s="25">
        <v>1795.1</v>
      </c>
      <c r="F2066" s="21">
        <v>0</v>
      </c>
      <c r="G2066" s="22">
        <f t="shared" si="32"/>
        <v>21814.5</v>
      </c>
      <c r="H2066" s="21">
        <v>0</v>
      </c>
      <c r="I2066" s="21">
        <v>0</v>
      </c>
    </row>
    <row r="2067" spans="1:9" ht="15" x14ac:dyDescent="0.25">
      <c r="A2067" s="24" t="s">
        <v>2359</v>
      </c>
      <c r="B2067" s="20">
        <v>0</v>
      </c>
      <c r="C2067" s="180" t="s">
        <v>4852</v>
      </c>
      <c r="D2067" s="25">
        <v>395957.20000000007</v>
      </c>
      <c r="E2067" s="25">
        <v>246071.50000000006</v>
      </c>
      <c r="F2067" s="21">
        <v>0</v>
      </c>
      <c r="G2067" s="22">
        <f t="shared" si="32"/>
        <v>149885.70000000001</v>
      </c>
      <c r="H2067" s="21">
        <v>0</v>
      </c>
      <c r="I2067" s="21">
        <v>0</v>
      </c>
    </row>
    <row r="2068" spans="1:9" ht="15" x14ac:dyDescent="0.25">
      <c r="A2068" s="24" t="s">
        <v>2360</v>
      </c>
      <c r="B2068" s="20">
        <v>0</v>
      </c>
      <c r="C2068" s="180" t="s">
        <v>4852</v>
      </c>
      <c r="D2068" s="25">
        <v>2317973.5999999968</v>
      </c>
      <c r="E2068" s="25">
        <v>1101794.4099999999</v>
      </c>
      <c r="F2068" s="21">
        <v>0</v>
      </c>
      <c r="G2068" s="22">
        <f t="shared" si="32"/>
        <v>1216179.1899999969</v>
      </c>
      <c r="H2068" s="21">
        <v>0</v>
      </c>
      <c r="I2068" s="21">
        <v>0</v>
      </c>
    </row>
    <row r="2069" spans="1:9" ht="15" x14ac:dyDescent="0.25">
      <c r="A2069" s="24" t="s">
        <v>2361</v>
      </c>
      <c r="B2069" s="20">
        <v>0</v>
      </c>
      <c r="C2069" s="180" t="s">
        <v>4852</v>
      </c>
      <c r="D2069" s="25">
        <v>448022.40000000014</v>
      </c>
      <c r="E2069" s="25">
        <v>304967</v>
      </c>
      <c r="F2069" s="21">
        <v>0</v>
      </c>
      <c r="G2069" s="22">
        <f t="shared" si="32"/>
        <v>143055.40000000014</v>
      </c>
      <c r="H2069" s="21">
        <v>0</v>
      </c>
      <c r="I2069" s="21">
        <v>0</v>
      </c>
    </row>
    <row r="2070" spans="1:9" ht="15" x14ac:dyDescent="0.25">
      <c r="A2070" s="24" t="s">
        <v>2362</v>
      </c>
      <c r="B2070" s="20">
        <v>0</v>
      </c>
      <c r="C2070" s="180" t="s">
        <v>4852</v>
      </c>
      <c r="D2070" s="25">
        <v>1057874.08</v>
      </c>
      <c r="E2070" s="25">
        <v>746058.99</v>
      </c>
      <c r="F2070" s="21">
        <v>0</v>
      </c>
      <c r="G2070" s="22">
        <f t="shared" si="32"/>
        <v>311815.09000000008</v>
      </c>
      <c r="H2070" s="21">
        <v>0</v>
      </c>
      <c r="I2070" s="21">
        <v>0</v>
      </c>
    </row>
    <row r="2071" spans="1:9" ht="15" x14ac:dyDescent="0.25">
      <c r="A2071" s="24" t="s">
        <v>2363</v>
      </c>
      <c r="B2071" s="20">
        <v>0</v>
      </c>
      <c r="C2071" s="180" t="s">
        <v>4852</v>
      </c>
      <c r="D2071" s="25">
        <v>1717939.8099999996</v>
      </c>
      <c r="E2071" s="25">
        <v>1308351.6099999996</v>
      </c>
      <c r="F2071" s="21">
        <v>0</v>
      </c>
      <c r="G2071" s="22">
        <f t="shared" si="32"/>
        <v>409588.19999999995</v>
      </c>
      <c r="H2071" s="21">
        <v>0</v>
      </c>
      <c r="I2071" s="21">
        <v>0</v>
      </c>
    </row>
    <row r="2072" spans="1:9" ht="15" x14ac:dyDescent="0.25">
      <c r="A2072" s="24" t="s">
        <v>2364</v>
      </c>
      <c r="B2072" s="20">
        <v>0</v>
      </c>
      <c r="C2072" s="180" t="s">
        <v>4852</v>
      </c>
      <c r="D2072" s="25">
        <v>769879.79999999946</v>
      </c>
      <c r="E2072" s="25">
        <v>512710.09999999992</v>
      </c>
      <c r="F2072" s="21">
        <v>0</v>
      </c>
      <c r="G2072" s="22">
        <f t="shared" si="32"/>
        <v>257169.69999999955</v>
      </c>
      <c r="H2072" s="21">
        <v>0</v>
      </c>
      <c r="I2072" s="21">
        <v>0</v>
      </c>
    </row>
    <row r="2073" spans="1:9" ht="15" x14ac:dyDescent="0.25">
      <c r="A2073" s="24" t="s">
        <v>2365</v>
      </c>
      <c r="B2073" s="20">
        <v>0</v>
      </c>
      <c r="C2073" s="180" t="s">
        <v>4852</v>
      </c>
      <c r="D2073" s="25">
        <v>1685107.0000000002</v>
      </c>
      <c r="E2073" s="25">
        <v>1225682.2900000003</v>
      </c>
      <c r="F2073" s="21">
        <v>0</v>
      </c>
      <c r="G2073" s="22">
        <f t="shared" si="32"/>
        <v>459424.70999999996</v>
      </c>
      <c r="H2073" s="21">
        <v>0</v>
      </c>
      <c r="I2073" s="21">
        <v>0</v>
      </c>
    </row>
    <row r="2074" spans="1:9" ht="15" x14ac:dyDescent="0.25">
      <c r="A2074" s="24" t="s">
        <v>2366</v>
      </c>
      <c r="B2074" s="20">
        <v>0</v>
      </c>
      <c r="C2074" s="180" t="s">
        <v>4852</v>
      </c>
      <c r="D2074" s="25">
        <v>876795.06999999983</v>
      </c>
      <c r="E2074" s="25">
        <v>671062.86999999988</v>
      </c>
      <c r="F2074" s="21">
        <v>0</v>
      </c>
      <c r="G2074" s="22">
        <f t="shared" si="32"/>
        <v>205732.19999999995</v>
      </c>
      <c r="H2074" s="21">
        <v>0</v>
      </c>
      <c r="I2074" s="21">
        <v>0</v>
      </c>
    </row>
    <row r="2075" spans="1:9" ht="15" x14ac:dyDescent="0.25">
      <c r="A2075" s="24" t="s">
        <v>2367</v>
      </c>
      <c r="B2075" s="20">
        <v>0</v>
      </c>
      <c r="C2075" s="180" t="s">
        <v>4852</v>
      </c>
      <c r="D2075" s="25">
        <v>880095.99999999988</v>
      </c>
      <c r="E2075" s="25">
        <v>651140.4</v>
      </c>
      <c r="F2075" s="21">
        <v>0</v>
      </c>
      <c r="G2075" s="22">
        <f t="shared" si="32"/>
        <v>228955.59999999986</v>
      </c>
      <c r="H2075" s="21">
        <v>0</v>
      </c>
      <c r="I2075" s="21">
        <v>0</v>
      </c>
    </row>
    <row r="2076" spans="1:9" ht="15" x14ac:dyDescent="0.25">
      <c r="A2076" s="24" t="s">
        <v>2368</v>
      </c>
      <c r="B2076" s="20">
        <v>0</v>
      </c>
      <c r="C2076" s="180" t="s">
        <v>4852</v>
      </c>
      <c r="D2076" s="25">
        <v>1189520.4499999997</v>
      </c>
      <c r="E2076" s="25">
        <v>863122.82999999949</v>
      </c>
      <c r="F2076" s="21">
        <v>0</v>
      </c>
      <c r="G2076" s="22">
        <f t="shared" si="32"/>
        <v>326397.62000000023</v>
      </c>
      <c r="H2076" s="21">
        <v>0</v>
      </c>
      <c r="I2076" s="21">
        <v>0</v>
      </c>
    </row>
    <row r="2077" spans="1:9" ht="15" x14ac:dyDescent="0.25">
      <c r="A2077" s="24" t="s">
        <v>2369</v>
      </c>
      <c r="B2077" s="20">
        <v>0</v>
      </c>
      <c r="C2077" s="180" t="s">
        <v>4852</v>
      </c>
      <c r="D2077" s="25">
        <v>37833.600000000006</v>
      </c>
      <c r="E2077" s="25">
        <v>10875.25</v>
      </c>
      <c r="F2077" s="21">
        <v>0</v>
      </c>
      <c r="G2077" s="22">
        <f t="shared" si="32"/>
        <v>26958.350000000006</v>
      </c>
      <c r="H2077" s="21">
        <v>0</v>
      </c>
      <c r="I2077" s="21">
        <v>0</v>
      </c>
    </row>
    <row r="2078" spans="1:9" ht="15" x14ac:dyDescent="0.25">
      <c r="A2078" s="24" t="s">
        <v>2370</v>
      </c>
      <c r="B2078" s="20">
        <v>0</v>
      </c>
      <c r="C2078" s="180" t="s">
        <v>4852</v>
      </c>
      <c r="D2078" s="25">
        <v>501804.80000000005</v>
      </c>
      <c r="E2078" s="25">
        <v>429107.50000000006</v>
      </c>
      <c r="F2078" s="21">
        <v>0</v>
      </c>
      <c r="G2078" s="22">
        <f t="shared" si="32"/>
        <v>72697.299999999988</v>
      </c>
      <c r="H2078" s="21">
        <v>0</v>
      </c>
      <c r="I2078" s="21">
        <v>0</v>
      </c>
    </row>
    <row r="2079" spans="1:9" ht="15" x14ac:dyDescent="0.25">
      <c r="A2079" s="24" t="s">
        <v>2371</v>
      </c>
      <c r="B2079" s="20">
        <v>0</v>
      </c>
      <c r="C2079" s="180" t="s">
        <v>4852</v>
      </c>
      <c r="D2079" s="25">
        <v>837365.49999999953</v>
      </c>
      <c r="E2079" s="25">
        <v>683972.85</v>
      </c>
      <c r="F2079" s="21">
        <v>0</v>
      </c>
      <c r="G2079" s="22">
        <f t="shared" si="32"/>
        <v>153392.64999999956</v>
      </c>
      <c r="H2079" s="21">
        <v>0</v>
      </c>
      <c r="I2079" s="21">
        <v>0</v>
      </c>
    </row>
    <row r="2080" spans="1:9" ht="15" x14ac:dyDescent="0.25">
      <c r="A2080" s="24" t="s">
        <v>2372</v>
      </c>
      <c r="B2080" s="20">
        <v>0</v>
      </c>
      <c r="C2080" s="180" t="s">
        <v>4852</v>
      </c>
      <c r="D2080" s="25">
        <v>18233.599999999999</v>
      </c>
      <c r="E2080" s="25">
        <v>0</v>
      </c>
      <c r="F2080" s="21">
        <v>0</v>
      </c>
      <c r="G2080" s="22">
        <f t="shared" si="32"/>
        <v>18233.599999999999</v>
      </c>
      <c r="H2080" s="21">
        <v>0</v>
      </c>
      <c r="I2080" s="21">
        <v>0</v>
      </c>
    </row>
    <row r="2081" spans="1:9" ht="15" x14ac:dyDescent="0.25">
      <c r="A2081" s="24" t="s">
        <v>2373</v>
      </c>
      <c r="B2081" s="20">
        <v>0</v>
      </c>
      <c r="C2081" s="180" t="s">
        <v>4852</v>
      </c>
      <c r="D2081" s="25">
        <v>521337.60000000003</v>
      </c>
      <c r="E2081" s="25">
        <v>421704.85000000009</v>
      </c>
      <c r="F2081" s="21">
        <v>0</v>
      </c>
      <c r="G2081" s="22">
        <f t="shared" si="32"/>
        <v>99632.749999999942</v>
      </c>
      <c r="H2081" s="21">
        <v>0</v>
      </c>
      <c r="I2081" s="21">
        <v>0</v>
      </c>
    </row>
    <row r="2082" spans="1:9" ht="15" x14ac:dyDescent="0.25">
      <c r="A2082" s="24" t="s">
        <v>2374</v>
      </c>
      <c r="B2082" s="20">
        <v>0</v>
      </c>
      <c r="C2082" s="180" t="s">
        <v>4852</v>
      </c>
      <c r="D2082" s="25">
        <v>566943.99999999988</v>
      </c>
      <c r="E2082" s="25">
        <v>487827.13</v>
      </c>
      <c r="F2082" s="21">
        <v>0</v>
      </c>
      <c r="G2082" s="22">
        <f t="shared" si="32"/>
        <v>79116.869999999879</v>
      </c>
      <c r="H2082" s="21">
        <v>0</v>
      </c>
      <c r="I2082" s="21">
        <v>0</v>
      </c>
    </row>
    <row r="2083" spans="1:9" ht="15" x14ac:dyDescent="0.25">
      <c r="A2083" s="24" t="s">
        <v>2375</v>
      </c>
      <c r="B2083" s="20">
        <v>0</v>
      </c>
      <c r="C2083" s="180" t="s">
        <v>4852</v>
      </c>
      <c r="D2083" s="25">
        <v>1356292.5999999999</v>
      </c>
      <c r="E2083" s="25">
        <v>1101658.3000000003</v>
      </c>
      <c r="F2083" s="21">
        <v>0</v>
      </c>
      <c r="G2083" s="22">
        <f t="shared" si="32"/>
        <v>254634.29999999958</v>
      </c>
      <c r="H2083" s="21">
        <v>0</v>
      </c>
      <c r="I2083" s="21">
        <v>0</v>
      </c>
    </row>
    <row r="2084" spans="1:9" ht="15" x14ac:dyDescent="0.25">
      <c r="A2084" s="24" t="s">
        <v>2376</v>
      </c>
      <c r="B2084" s="20">
        <v>0</v>
      </c>
      <c r="C2084" s="180" t="s">
        <v>4852</v>
      </c>
      <c r="D2084" s="25">
        <v>636787.20000000007</v>
      </c>
      <c r="E2084" s="25">
        <v>527033.30000000005</v>
      </c>
      <c r="F2084" s="21">
        <v>0</v>
      </c>
      <c r="G2084" s="22">
        <f t="shared" si="32"/>
        <v>109753.90000000002</v>
      </c>
      <c r="H2084" s="21">
        <v>0</v>
      </c>
      <c r="I2084" s="21">
        <v>0</v>
      </c>
    </row>
    <row r="2085" spans="1:9" ht="15" x14ac:dyDescent="0.25">
      <c r="A2085" s="24" t="s">
        <v>2377</v>
      </c>
      <c r="B2085" s="20">
        <v>0</v>
      </c>
      <c r="C2085" s="180" t="s">
        <v>4852</v>
      </c>
      <c r="D2085" s="25">
        <v>983129.8000000004</v>
      </c>
      <c r="E2085" s="25">
        <v>664142.48</v>
      </c>
      <c r="F2085" s="21">
        <v>0</v>
      </c>
      <c r="G2085" s="22">
        <f t="shared" si="32"/>
        <v>318987.32000000041</v>
      </c>
      <c r="H2085" s="21">
        <v>0</v>
      </c>
      <c r="I2085" s="21">
        <v>0</v>
      </c>
    </row>
    <row r="2086" spans="1:9" ht="15" x14ac:dyDescent="0.25">
      <c r="A2086" s="24" t="s">
        <v>2378</v>
      </c>
      <c r="B2086" s="20">
        <v>0</v>
      </c>
      <c r="C2086" s="180" t="s">
        <v>4852</v>
      </c>
      <c r="D2086" s="25">
        <v>314249.60000000003</v>
      </c>
      <c r="E2086" s="25">
        <v>275427.80000000005</v>
      </c>
      <c r="F2086" s="21">
        <v>0</v>
      </c>
      <c r="G2086" s="22">
        <f t="shared" si="32"/>
        <v>38821.799999999988</v>
      </c>
      <c r="H2086" s="21">
        <v>0</v>
      </c>
      <c r="I2086" s="21">
        <v>0</v>
      </c>
    </row>
    <row r="2087" spans="1:9" ht="15" x14ac:dyDescent="0.25">
      <c r="A2087" s="24" t="s">
        <v>2379</v>
      </c>
      <c r="B2087" s="20">
        <v>0</v>
      </c>
      <c r="C2087" s="180" t="s">
        <v>4852</v>
      </c>
      <c r="D2087" s="25">
        <v>731951.11</v>
      </c>
      <c r="E2087" s="25">
        <v>591316.91000000015</v>
      </c>
      <c r="F2087" s="21">
        <v>0</v>
      </c>
      <c r="G2087" s="22">
        <f t="shared" si="32"/>
        <v>140634.19999999984</v>
      </c>
      <c r="H2087" s="21">
        <v>0</v>
      </c>
      <c r="I2087" s="21">
        <v>0</v>
      </c>
    </row>
    <row r="2088" spans="1:9" ht="15" x14ac:dyDescent="0.25">
      <c r="A2088" s="24" t="s">
        <v>2380</v>
      </c>
      <c r="B2088" s="20">
        <v>0</v>
      </c>
      <c r="C2088" s="180" t="s">
        <v>4852</v>
      </c>
      <c r="D2088" s="25">
        <v>593779.19999999995</v>
      </c>
      <c r="E2088" s="25">
        <v>552842.72</v>
      </c>
      <c r="F2088" s="21">
        <v>0</v>
      </c>
      <c r="G2088" s="22">
        <f t="shared" si="32"/>
        <v>40936.479999999981</v>
      </c>
      <c r="H2088" s="21">
        <v>0</v>
      </c>
      <c r="I2088" s="21">
        <v>0</v>
      </c>
    </row>
    <row r="2089" spans="1:9" ht="15" x14ac:dyDescent="0.25">
      <c r="A2089" s="24" t="s">
        <v>2381</v>
      </c>
      <c r="B2089" s="20">
        <v>0</v>
      </c>
      <c r="C2089" s="180" t="s">
        <v>4852</v>
      </c>
      <c r="D2089" s="25">
        <v>641939.7300000001</v>
      </c>
      <c r="E2089" s="25">
        <v>590467.53000000026</v>
      </c>
      <c r="F2089" s="21">
        <v>0</v>
      </c>
      <c r="G2089" s="22">
        <f t="shared" si="32"/>
        <v>51472.199999999837</v>
      </c>
      <c r="H2089" s="21">
        <v>0</v>
      </c>
      <c r="I2089" s="21">
        <v>0</v>
      </c>
    </row>
    <row r="2090" spans="1:9" ht="15" x14ac:dyDescent="0.25">
      <c r="A2090" s="24" t="s">
        <v>2382</v>
      </c>
      <c r="B2090" s="20">
        <v>0</v>
      </c>
      <c r="C2090" s="180" t="s">
        <v>4852</v>
      </c>
      <c r="D2090" s="25">
        <v>1021313.2000000007</v>
      </c>
      <c r="E2090" s="25">
        <v>864569.40000000026</v>
      </c>
      <c r="F2090" s="21">
        <v>0</v>
      </c>
      <c r="G2090" s="22">
        <f t="shared" si="32"/>
        <v>156743.8000000004</v>
      </c>
      <c r="H2090" s="21">
        <v>0</v>
      </c>
      <c r="I2090" s="21">
        <v>0</v>
      </c>
    </row>
    <row r="2091" spans="1:9" ht="15" x14ac:dyDescent="0.25">
      <c r="A2091" s="24" t="s">
        <v>2383</v>
      </c>
      <c r="B2091" s="20">
        <v>0</v>
      </c>
      <c r="C2091" s="180" t="s">
        <v>4852</v>
      </c>
      <c r="D2091" s="25">
        <v>683866.89999999979</v>
      </c>
      <c r="E2091" s="25">
        <v>600754.89999999991</v>
      </c>
      <c r="F2091" s="21">
        <v>0</v>
      </c>
      <c r="G2091" s="22">
        <f t="shared" si="32"/>
        <v>83111.999999999884</v>
      </c>
      <c r="H2091" s="21">
        <v>0</v>
      </c>
      <c r="I2091" s="21">
        <v>0</v>
      </c>
    </row>
    <row r="2092" spans="1:9" ht="15" x14ac:dyDescent="0.25">
      <c r="A2092" s="24" t="s">
        <v>2384</v>
      </c>
      <c r="B2092" s="20">
        <v>0</v>
      </c>
      <c r="C2092" s="180" t="s">
        <v>4852</v>
      </c>
      <c r="D2092" s="25">
        <v>785820.93999999959</v>
      </c>
      <c r="E2092" s="25">
        <v>569066.14999999991</v>
      </c>
      <c r="F2092" s="21">
        <v>0</v>
      </c>
      <c r="G2092" s="22">
        <f t="shared" si="32"/>
        <v>216754.78999999969</v>
      </c>
      <c r="H2092" s="21">
        <v>0</v>
      </c>
      <c r="I2092" s="21">
        <v>0</v>
      </c>
    </row>
    <row r="2093" spans="1:9" ht="15" x14ac:dyDescent="0.25">
      <c r="A2093" s="24" t="s">
        <v>2385</v>
      </c>
      <c r="B2093" s="20">
        <v>0</v>
      </c>
      <c r="C2093" s="180" t="s">
        <v>4852</v>
      </c>
      <c r="D2093" s="25">
        <v>592771.20000000007</v>
      </c>
      <c r="E2093" s="25">
        <v>436689.4499999999</v>
      </c>
      <c r="F2093" s="21">
        <v>0</v>
      </c>
      <c r="G2093" s="22">
        <f t="shared" si="32"/>
        <v>156081.75000000017</v>
      </c>
      <c r="H2093" s="21">
        <v>0</v>
      </c>
      <c r="I2093" s="21">
        <v>0</v>
      </c>
    </row>
    <row r="2094" spans="1:9" ht="15" x14ac:dyDescent="0.25">
      <c r="A2094" s="24" t="s">
        <v>2386</v>
      </c>
      <c r="B2094" s="20">
        <v>0</v>
      </c>
      <c r="C2094" s="180" t="s">
        <v>4852</v>
      </c>
      <c r="D2094" s="25">
        <v>551308.79999999993</v>
      </c>
      <c r="E2094" s="25">
        <v>453786.22000000003</v>
      </c>
      <c r="F2094" s="21">
        <v>0</v>
      </c>
      <c r="G2094" s="22">
        <f t="shared" si="32"/>
        <v>97522.5799999999</v>
      </c>
      <c r="H2094" s="21">
        <v>0</v>
      </c>
      <c r="I2094" s="21">
        <v>0</v>
      </c>
    </row>
    <row r="2095" spans="1:9" ht="15" x14ac:dyDescent="0.25">
      <c r="A2095" s="24" t="s">
        <v>2387</v>
      </c>
      <c r="B2095" s="20">
        <v>0</v>
      </c>
      <c r="C2095" s="180" t="s">
        <v>4852</v>
      </c>
      <c r="D2095" s="25">
        <v>576262.39999999991</v>
      </c>
      <c r="E2095" s="25">
        <v>460991.63000000006</v>
      </c>
      <c r="F2095" s="21">
        <v>0</v>
      </c>
      <c r="G2095" s="22">
        <f t="shared" si="32"/>
        <v>115270.76999999984</v>
      </c>
      <c r="H2095" s="21">
        <v>0</v>
      </c>
      <c r="I2095" s="21">
        <v>0</v>
      </c>
    </row>
    <row r="2096" spans="1:9" ht="15" x14ac:dyDescent="0.25">
      <c r="A2096" s="24" t="s">
        <v>2388</v>
      </c>
      <c r="B2096" s="20">
        <v>0</v>
      </c>
      <c r="C2096" s="180" t="s">
        <v>4852</v>
      </c>
      <c r="D2096" s="25">
        <v>786486.39999999991</v>
      </c>
      <c r="E2096" s="25">
        <v>604401.7799999998</v>
      </c>
      <c r="F2096" s="21">
        <v>0</v>
      </c>
      <c r="G2096" s="22">
        <f t="shared" si="32"/>
        <v>182084.62000000011</v>
      </c>
      <c r="H2096" s="21">
        <v>0</v>
      </c>
      <c r="I2096" s="21">
        <v>0</v>
      </c>
    </row>
    <row r="2097" spans="1:9" ht="15" x14ac:dyDescent="0.25">
      <c r="A2097" s="24" t="s">
        <v>2389</v>
      </c>
      <c r="B2097" s="20">
        <v>0</v>
      </c>
      <c r="C2097" s="180" t="s">
        <v>4852</v>
      </c>
      <c r="D2097" s="25">
        <v>797955.2</v>
      </c>
      <c r="E2097" s="25">
        <v>710204.05</v>
      </c>
      <c r="F2097" s="21">
        <v>0</v>
      </c>
      <c r="G2097" s="22">
        <f t="shared" si="32"/>
        <v>87751.149999999907</v>
      </c>
      <c r="H2097" s="21">
        <v>0</v>
      </c>
      <c r="I2097" s="21">
        <v>0</v>
      </c>
    </row>
    <row r="2098" spans="1:9" ht="15" x14ac:dyDescent="0.25">
      <c r="A2098" s="24" t="s">
        <v>2390</v>
      </c>
      <c r="B2098" s="20">
        <v>0</v>
      </c>
      <c r="C2098" s="180" t="s">
        <v>4852</v>
      </c>
      <c r="D2098" s="25">
        <v>1072489.6000000001</v>
      </c>
      <c r="E2098" s="25">
        <v>918774.0500000004</v>
      </c>
      <c r="F2098" s="21">
        <v>0</v>
      </c>
      <c r="G2098" s="22">
        <f t="shared" si="32"/>
        <v>153715.5499999997</v>
      </c>
      <c r="H2098" s="21">
        <v>0</v>
      </c>
      <c r="I2098" s="21">
        <v>0</v>
      </c>
    </row>
    <row r="2099" spans="1:9" ht="15" x14ac:dyDescent="0.25">
      <c r="A2099" s="24" t="s">
        <v>2391</v>
      </c>
      <c r="B2099" s="20">
        <v>0</v>
      </c>
      <c r="C2099" s="180" t="s">
        <v>4852</v>
      </c>
      <c r="D2099" s="25">
        <v>9520</v>
      </c>
      <c r="E2099" s="25">
        <v>0</v>
      </c>
      <c r="F2099" s="21">
        <v>0</v>
      </c>
      <c r="G2099" s="22">
        <f t="shared" si="32"/>
        <v>9520</v>
      </c>
      <c r="H2099" s="21">
        <v>0</v>
      </c>
      <c r="I2099" s="21">
        <v>0</v>
      </c>
    </row>
    <row r="2100" spans="1:9" ht="15" x14ac:dyDescent="0.25">
      <c r="A2100" s="24" t="s">
        <v>2392</v>
      </c>
      <c r="B2100" s="20">
        <v>0</v>
      </c>
      <c r="C2100" s="180" t="s">
        <v>4852</v>
      </c>
      <c r="D2100" s="25">
        <v>98134.399999999994</v>
      </c>
      <c r="E2100" s="25">
        <v>58690.399999999994</v>
      </c>
      <c r="F2100" s="21">
        <v>0</v>
      </c>
      <c r="G2100" s="22">
        <f t="shared" si="32"/>
        <v>39444</v>
      </c>
      <c r="H2100" s="21">
        <v>0</v>
      </c>
      <c r="I2100" s="21">
        <v>0</v>
      </c>
    </row>
    <row r="2101" spans="1:9" ht="15" x14ac:dyDescent="0.25">
      <c r="A2101" s="24" t="s">
        <v>2393</v>
      </c>
      <c r="B2101" s="20">
        <v>0</v>
      </c>
      <c r="C2101" s="180" t="s">
        <v>4852</v>
      </c>
      <c r="D2101" s="25">
        <v>127544.83000000002</v>
      </c>
      <c r="E2101" s="25">
        <v>50612.929999999993</v>
      </c>
      <c r="F2101" s="21">
        <v>0</v>
      </c>
      <c r="G2101" s="22">
        <f t="shared" si="32"/>
        <v>76931.900000000023</v>
      </c>
      <c r="H2101" s="21">
        <v>0</v>
      </c>
      <c r="I2101" s="21">
        <v>0</v>
      </c>
    </row>
    <row r="2102" spans="1:9" ht="15" x14ac:dyDescent="0.25">
      <c r="A2102" s="24" t="s">
        <v>2394</v>
      </c>
      <c r="B2102" s="20">
        <v>0</v>
      </c>
      <c r="C2102" s="180" t="s">
        <v>4852</v>
      </c>
      <c r="D2102" s="25">
        <v>82985.8</v>
      </c>
      <c r="E2102" s="25">
        <v>42384.900000000009</v>
      </c>
      <c r="F2102" s="21">
        <v>0</v>
      </c>
      <c r="G2102" s="22">
        <f t="shared" si="32"/>
        <v>40600.899999999994</v>
      </c>
      <c r="H2102" s="21">
        <v>0</v>
      </c>
      <c r="I2102" s="21">
        <v>0</v>
      </c>
    </row>
    <row r="2103" spans="1:9" ht="15" x14ac:dyDescent="0.25">
      <c r="A2103" s="24" t="s">
        <v>2395</v>
      </c>
      <c r="B2103" s="20">
        <v>0</v>
      </c>
      <c r="C2103" s="180" t="s">
        <v>4852</v>
      </c>
      <c r="D2103" s="25">
        <v>76742.399999999994</v>
      </c>
      <c r="E2103" s="25">
        <v>51486.9</v>
      </c>
      <c r="F2103" s="21">
        <v>0</v>
      </c>
      <c r="G2103" s="22">
        <f t="shared" si="32"/>
        <v>25255.499999999993</v>
      </c>
      <c r="H2103" s="21">
        <v>0</v>
      </c>
      <c r="I2103" s="21">
        <v>0</v>
      </c>
    </row>
    <row r="2104" spans="1:9" ht="15" x14ac:dyDescent="0.25">
      <c r="A2104" s="24" t="s">
        <v>2396</v>
      </c>
      <c r="B2104" s="20">
        <v>0</v>
      </c>
      <c r="C2104" s="180" t="s">
        <v>4852</v>
      </c>
      <c r="D2104" s="25">
        <v>54230.400000000001</v>
      </c>
      <c r="E2104" s="25">
        <v>25243.600000000002</v>
      </c>
      <c r="F2104" s="21">
        <v>0</v>
      </c>
      <c r="G2104" s="22">
        <f t="shared" si="32"/>
        <v>28986.799999999999</v>
      </c>
      <c r="H2104" s="21">
        <v>0</v>
      </c>
      <c r="I2104" s="21">
        <v>0</v>
      </c>
    </row>
    <row r="2105" spans="1:9" ht="15" x14ac:dyDescent="0.25">
      <c r="A2105" s="24" t="s">
        <v>2397</v>
      </c>
      <c r="B2105" s="20">
        <v>0</v>
      </c>
      <c r="C2105" s="180" t="s">
        <v>4852</v>
      </c>
      <c r="D2105" s="25">
        <v>56918.400000000001</v>
      </c>
      <c r="E2105" s="25">
        <v>18852.900000000001</v>
      </c>
      <c r="F2105" s="21">
        <v>0</v>
      </c>
      <c r="G2105" s="22">
        <f t="shared" si="32"/>
        <v>38065.5</v>
      </c>
      <c r="H2105" s="21">
        <v>0</v>
      </c>
      <c r="I2105" s="21">
        <v>0</v>
      </c>
    </row>
    <row r="2106" spans="1:9" ht="15" x14ac:dyDescent="0.25">
      <c r="A2106" s="24" t="s">
        <v>2398</v>
      </c>
      <c r="B2106" s="20">
        <v>0</v>
      </c>
      <c r="C2106" s="180" t="s">
        <v>4852</v>
      </c>
      <c r="D2106" s="25">
        <v>43209.599999999999</v>
      </c>
      <c r="E2106" s="25">
        <v>6199.6</v>
      </c>
      <c r="F2106" s="21">
        <v>0</v>
      </c>
      <c r="G2106" s="22">
        <f t="shared" si="32"/>
        <v>37010</v>
      </c>
      <c r="H2106" s="21">
        <v>0</v>
      </c>
      <c r="I2106" s="21">
        <v>0</v>
      </c>
    </row>
    <row r="2107" spans="1:9" ht="15" x14ac:dyDescent="0.25">
      <c r="A2107" s="24" t="s">
        <v>2399</v>
      </c>
      <c r="B2107" s="20">
        <v>0</v>
      </c>
      <c r="C2107" s="180" t="s">
        <v>4852</v>
      </c>
      <c r="D2107" s="25">
        <v>85903.999999999985</v>
      </c>
      <c r="E2107" s="25">
        <v>83398.099999999991</v>
      </c>
      <c r="F2107" s="21">
        <v>0</v>
      </c>
      <c r="G2107" s="22">
        <f t="shared" si="32"/>
        <v>2505.8999999999942</v>
      </c>
      <c r="H2107" s="21">
        <v>0</v>
      </c>
      <c r="I2107" s="21">
        <v>0</v>
      </c>
    </row>
    <row r="2108" spans="1:9" ht="15" x14ac:dyDescent="0.25">
      <c r="A2108" s="24" t="s">
        <v>2400</v>
      </c>
      <c r="B2108" s="20">
        <v>0</v>
      </c>
      <c r="C2108" s="180" t="s">
        <v>4852</v>
      </c>
      <c r="D2108" s="25">
        <v>67088</v>
      </c>
      <c r="E2108" s="25">
        <v>36229.600000000006</v>
      </c>
      <c r="F2108" s="21">
        <v>0</v>
      </c>
      <c r="G2108" s="22">
        <f t="shared" si="32"/>
        <v>30858.399999999994</v>
      </c>
      <c r="H2108" s="21">
        <v>0</v>
      </c>
      <c r="I2108" s="21">
        <v>0</v>
      </c>
    </row>
    <row r="2109" spans="1:9" ht="15" x14ac:dyDescent="0.25">
      <c r="A2109" s="24" t="s">
        <v>2401</v>
      </c>
      <c r="B2109" s="20">
        <v>0</v>
      </c>
      <c r="C2109" s="180" t="s">
        <v>4852</v>
      </c>
      <c r="D2109" s="25">
        <v>77056</v>
      </c>
      <c r="E2109" s="25">
        <v>63619.5</v>
      </c>
      <c r="F2109" s="21">
        <v>0</v>
      </c>
      <c r="G2109" s="22">
        <f t="shared" si="32"/>
        <v>13436.5</v>
      </c>
      <c r="H2109" s="21">
        <v>0</v>
      </c>
      <c r="I2109" s="21">
        <v>0</v>
      </c>
    </row>
    <row r="2110" spans="1:9" ht="15" x14ac:dyDescent="0.25">
      <c r="A2110" s="24" t="s">
        <v>2402</v>
      </c>
      <c r="B2110" s="20">
        <v>0</v>
      </c>
      <c r="C2110" s="180" t="s">
        <v>4852</v>
      </c>
      <c r="D2110" s="25">
        <v>79027.199999999997</v>
      </c>
      <c r="E2110" s="25">
        <v>36605.5</v>
      </c>
      <c r="F2110" s="21">
        <v>0</v>
      </c>
      <c r="G2110" s="22">
        <f t="shared" si="32"/>
        <v>42421.7</v>
      </c>
      <c r="H2110" s="21">
        <v>0</v>
      </c>
      <c r="I2110" s="21">
        <v>0</v>
      </c>
    </row>
    <row r="2111" spans="1:9" ht="15" x14ac:dyDescent="0.25">
      <c r="A2111" s="24" t="s">
        <v>2403</v>
      </c>
      <c r="B2111" s="20">
        <v>0</v>
      </c>
      <c r="C2111" s="180" t="s">
        <v>4852</v>
      </c>
      <c r="D2111" s="25">
        <v>112268.8</v>
      </c>
      <c r="E2111" s="25">
        <v>19812.599999999999</v>
      </c>
      <c r="F2111" s="21">
        <v>0</v>
      </c>
      <c r="G2111" s="22">
        <f t="shared" ref="G2111:G2174" si="33">D2111-E2111</f>
        <v>92456.200000000012</v>
      </c>
      <c r="H2111" s="21">
        <v>0</v>
      </c>
      <c r="I2111" s="21">
        <v>0</v>
      </c>
    </row>
    <row r="2112" spans="1:9" ht="15" x14ac:dyDescent="0.25">
      <c r="A2112" s="24" t="s">
        <v>2404</v>
      </c>
      <c r="B2112" s="20">
        <v>0</v>
      </c>
      <c r="C2112" s="180" t="s">
        <v>4852</v>
      </c>
      <c r="D2112" s="25">
        <v>121228.79999999999</v>
      </c>
      <c r="E2112" s="25">
        <v>58157.65</v>
      </c>
      <c r="F2112" s="21">
        <v>0</v>
      </c>
      <c r="G2112" s="22">
        <f t="shared" si="33"/>
        <v>63071.149999999987</v>
      </c>
      <c r="H2112" s="21">
        <v>0</v>
      </c>
      <c r="I2112" s="21">
        <v>0</v>
      </c>
    </row>
    <row r="2113" spans="1:9" ht="15" x14ac:dyDescent="0.25">
      <c r="A2113" s="24" t="s">
        <v>2405</v>
      </c>
      <c r="B2113" s="20">
        <v>0</v>
      </c>
      <c r="C2113" s="180" t="s">
        <v>4852</v>
      </c>
      <c r="D2113" s="25">
        <v>63616</v>
      </c>
      <c r="E2113" s="25">
        <v>51302.2</v>
      </c>
      <c r="F2113" s="21">
        <v>0</v>
      </c>
      <c r="G2113" s="22">
        <f t="shared" si="33"/>
        <v>12313.800000000003</v>
      </c>
      <c r="H2113" s="21">
        <v>0</v>
      </c>
      <c r="I2113" s="21">
        <v>0</v>
      </c>
    </row>
    <row r="2114" spans="1:9" ht="15" x14ac:dyDescent="0.25">
      <c r="A2114" s="24" t="s">
        <v>2406</v>
      </c>
      <c r="B2114" s="20">
        <v>0</v>
      </c>
      <c r="C2114" s="180" t="s">
        <v>4852</v>
      </c>
      <c r="D2114" s="25">
        <v>81199.999999999985</v>
      </c>
      <c r="E2114" s="25">
        <v>58269.299999999996</v>
      </c>
      <c r="F2114" s="21">
        <v>0</v>
      </c>
      <c r="G2114" s="22">
        <f t="shared" si="33"/>
        <v>22930.69999999999</v>
      </c>
      <c r="H2114" s="21">
        <v>0</v>
      </c>
      <c r="I2114" s="21">
        <v>0</v>
      </c>
    </row>
    <row r="2115" spans="1:9" ht="15" x14ac:dyDescent="0.25">
      <c r="A2115" s="24" t="s">
        <v>2407</v>
      </c>
      <c r="B2115" s="20">
        <v>0</v>
      </c>
      <c r="C2115" s="180" t="s">
        <v>4852</v>
      </c>
      <c r="D2115" s="25">
        <v>78467.199999999997</v>
      </c>
      <c r="E2115" s="25">
        <v>46254.400000000001</v>
      </c>
      <c r="F2115" s="21">
        <v>0</v>
      </c>
      <c r="G2115" s="22">
        <f t="shared" si="33"/>
        <v>32212.799999999996</v>
      </c>
      <c r="H2115" s="21">
        <v>0</v>
      </c>
      <c r="I2115" s="21">
        <v>0</v>
      </c>
    </row>
    <row r="2116" spans="1:9" ht="15" x14ac:dyDescent="0.25">
      <c r="A2116" s="24" t="s">
        <v>2408</v>
      </c>
      <c r="B2116" s="20">
        <v>0</v>
      </c>
      <c r="C2116" s="180" t="s">
        <v>4852</v>
      </c>
      <c r="D2116" s="25">
        <v>86644.400000000009</v>
      </c>
      <c r="E2116" s="25">
        <v>64163.5</v>
      </c>
      <c r="F2116" s="21">
        <v>0</v>
      </c>
      <c r="G2116" s="22">
        <f t="shared" si="33"/>
        <v>22480.900000000009</v>
      </c>
      <c r="H2116" s="21">
        <v>0</v>
      </c>
      <c r="I2116" s="21">
        <v>0</v>
      </c>
    </row>
    <row r="2117" spans="1:9" ht="15" x14ac:dyDescent="0.25">
      <c r="A2117" s="24" t="s">
        <v>2409</v>
      </c>
      <c r="B2117" s="20">
        <v>0</v>
      </c>
      <c r="C2117" s="180" t="s">
        <v>4852</v>
      </c>
      <c r="D2117" s="25">
        <v>118518.39999999999</v>
      </c>
      <c r="E2117" s="25">
        <v>83030.699999999983</v>
      </c>
      <c r="F2117" s="21">
        <v>0</v>
      </c>
      <c r="G2117" s="22">
        <f t="shared" si="33"/>
        <v>35487.700000000012</v>
      </c>
      <c r="H2117" s="21">
        <v>0</v>
      </c>
      <c r="I2117" s="21">
        <v>0</v>
      </c>
    </row>
    <row r="2118" spans="1:9" ht="15" x14ac:dyDescent="0.25">
      <c r="A2118" s="24" t="s">
        <v>2410</v>
      </c>
      <c r="B2118" s="20">
        <v>0</v>
      </c>
      <c r="C2118" s="180" t="s">
        <v>4852</v>
      </c>
      <c r="D2118" s="25">
        <v>49317.600000000006</v>
      </c>
      <c r="E2118" s="25">
        <v>44836.3</v>
      </c>
      <c r="F2118" s="21">
        <v>0</v>
      </c>
      <c r="G2118" s="22">
        <f t="shared" si="33"/>
        <v>4481.3000000000029</v>
      </c>
      <c r="H2118" s="21">
        <v>0</v>
      </c>
      <c r="I2118" s="21">
        <v>0</v>
      </c>
    </row>
    <row r="2119" spans="1:9" ht="15" x14ac:dyDescent="0.25">
      <c r="A2119" s="24" t="s">
        <v>2411</v>
      </c>
      <c r="B2119" s="20">
        <v>0</v>
      </c>
      <c r="C2119" s="180" t="s">
        <v>4852</v>
      </c>
      <c r="D2119" s="25">
        <v>91929.600000000006</v>
      </c>
      <c r="E2119" s="25">
        <v>64613.1</v>
      </c>
      <c r="F2119" s="21">
        <v>0</v>
      </c>
      <c r="G2119" s="22">
        <f t="shared" si="33"/>
        <v>27316.500000000007</v>
      </c>
      <c r="H2119" s="21">
        <v>0</v>
      </c>
      <c r="I2119" s="21">
        <v>0</v>
      </c>
    </row>
    <row r="2120" spans="1:9" ht="15" x14ac:dyDescent="0.25">
      <c r="A2120" s="24" t="s">
        <v>2412</v>
      </c>
      <c r="B2120" s="20">
        <v>0</v>
      </c>
      <c r="C2120" s="180" t="s">
        <v>4852</v>
      </c>
      <c r="D2120" s="25">
        <v>52393.599999999999</v>
      </c>
      <c r="E2120" s="25">
        <v>31513.599999999999</v>
      </c>
      <c r="F2120" s="21">
        <v>0</v>
      </c>
      <c r="G2120" s="22">
        <f t="shared" si="33"/>
        <v>20880</v>
      </c>
      <c r="H2120" s="21">
        <v>0</v>
      </c>
      <c r="I2120" s="21">
        <v>0</v>
      </c>
    </row>
    <row r="2121" spans="1:9" ht="15" x14ac:dyDescent="0.25">
      <c r="A2121" s="24" t="s">
        <v>2413</v>
      </c>
      <c r="B2121" s="20">
        <v>0</v>
      </c>
      <c r="C2121" s="180" t="s">
        <v>4852</v>
      </c>
      <c r="D2121" s="25">
        <v>83216</v>
      </c>
      <c r="E2121" s="25">
        <v>50579.8</v>
      </c>
      <c r="F2121" s="21">
        <v>0</v>
      </c>
      <c r="G2121" s="22">
        <f t="shared" si="33"/>
        <v>32636.199999999997</v>
      </c>
      <c r="H2121" s="21">
        <v>0</v>
      </c>
      <c r="I2121" s="21">
        <v>0</v>
      </c>
    </row>
    <row r="2122" spans="1:9" ht="15" x14ac:dyDescent="0.25">
      <c r="A2122" s="24" t="s">
        <v>2414</v>
      </c>
      <c r="B2122" s="20">
        <v>0</v>
      </c>
      <c r="C2122" s="180" t="s">
        <v>4852</v>
      </c>
      <c r="D2122" s="25">
        <v>14940.8</v>
      </c>
      <c r="E2122" s="25">
        <v>0</v>
      </c>
      <c r="F2122" s="21">
        <v>0</v>
      </c>
      <c r="G2122" s="22">
        <f t="shared" si="33"/>
        <v>14940.8</v>
      </c>
      <c r="H2122" s="21">
        <v>0</v>
      </c>
      <c r="I2122" s="21">
        <v>0</v>
      </c>
    </row>
    <row r="2123" spans="1:9" ht="15" x14ac:dyDescent="0.25">
      <c r="A2123" s="24" t="s">
        <v>2415</v>
      </c>
      <c r="B2123" s="20">
        <v>0</v>
      </c>
      <c r="C2123" s="180" t="s">
        <v>4852</v>
      </c>
      <c r="D2123" s="25">
        <v>50428.13</v>
      </c>
      <c r="E2123" s="25">
        <v>19722.13</v>
      </c>
      <c r="F2123" s="21">
        <v>0</v>
      </c>
      <c r="G2123" s="22">
        <f t="shared" si="33"/>
        <v>30705.999999999996</v>
      </c>
      <c r="H2123" s="21">
        <v>0</v>
      </c>
      <c r="I2123" s="21">
        <v>0</v>
      </c>
    </row>
    <row r="2124" spans="1:9" ht="15" x14ac:dyDescent="0.25">
      <c r="A2124" s="24" t="s">
        <v>2416</v>
      </c>
      <c r="B2124" s="20">
        <v>0</v>
      </c>
      <c r="C2124" s="180" t="s">
        <v>4852</v>
      </c>
      <c r="D2124" s="25">
        <v>588087.36</v>
      </c>
      <c r="E2124" s="25">
        <v>309775.01</v>
      </c>
      <c r="F2124" s="21">
        <v>0</v>
      </c>
      <c r="G2124" s="22">
        <f t="shared" si="33"/>
        <v>278312.34999999998</v>
      </c>
      <c r="H2124" s="21">
        <v>0</v>
      </c>
      <c r="I2124" s="21">
        <v>0</v>
      </c>
    </row>
    <row r="2125" spans="1:9" ht="15" x14ac:dyDescent="0.25">
      <c r="A2125" s="24" t="s">
        <v>2417</v>
      </c>
      <c r="B2125" s="20">
        <v>0</v>
      </c>
      <c r="C2125" s="180" t="s">
        <v>4852</v>
      </c>
      <c r="D2125" s="25">
        <v>597408.00000000012</v>
      </c>
      <c r="E2125" s="25">
        <v>326579.27999999997</v>
      </c>
      <c r="F2125" s="21">
        <v>0</v>
      </c>
      <c r="G2125" s="22">
        <f t="shared" si="33"/>
        <v>270828.72000000015</v>
      </c>
      <c r="H2125" s="21">
        <v>0</v>
      </c>
      <c r="I2125" s="21">
        <v>0</v>
      </c>
    </row>
    <row r="2126" spans="1:9" ht="15" x14ac:dyDescent="0.25">
      <c r="A2126" s="24" t="s">
        <v>2418</v>
      </c>
      <c r="B2126" s="20">
        <v>0</v>
      </c>
      <c r="C2126" s="180" t="s">
        <v>4852</v>
      </c>
      <c r="D2126" s="25">
        <v>1075146.8000000003</v>
      </c>
      <c r="E2126" s="25">
        <v>788377.10000000009</v>
      </c>
      <c r="F2126" s="21">
        <v>0</v>
      </c>
      <c r="G2126" s="22">
        <f t="shared" si="33"/>
        <v>286769.70000000019</v>
      </c>
      <c r="H2126" s="21">
        <v>0</v>
      </c>
      <c r="I2126" s="21">
        <v>0</v>
      </c>
    </row>
    <row r="2127" spans="1:9" ht="15" x14ac:dyDescent="0.25">
      <c r="A2127" s="24" t="s">
        <v>2419</v>
      </c>
      <c r="B2127" s="20">
        <v>0</v>
      </c>
      <c r="C2127" s="180" t="s">
        <v>4852</v>
      </c>
      <c r="D2127" s="25">
        <v>58732.799999999996</v>
      </c>
      <c r="E2127" s="25">
        <v>2708.7999999999997</v>
      </c>
      <c r="F2127" s="21">
        <v>0</v>
      </c>
      <c r="G2127" s="22">
        <f t="shared" si="33"/>
        <v>56023.999999999993</v>
      </c>
      <c r="H2127" s="21">
        <v>0</v>
      </c>
      <c r="I2127" s="21">
        <v>0</v>
      </c>
    </row>
    <row r="2128" spans="1:9" ht="15" x14ac:dyDescent="0.25">
      <c r="A2128" s="24" t="s">
        <v>2420</v>
      </c>
      <c r="B2128" s="20">
        <v>0</v>
      </c>
      <c r="C2128" s="180" t="s">
        <v>4852</v>
      </c>
      <c r="D2128" s="25">
        <v>561085.99</v>
      </c>
      <c r="E2128" s="25">
        <v>427614.84999999992</v>
      </c>
      <c r="F2128" s="21">
        <v>0</v>
      </c>
      <c r="G2128" s="22">
        <f t="shared" si="33"/>
        <v>133471.14000000007</v>
      </c>
      <c r="H2128" s="21">
        <v>0</v>
      </c>
      <c r="I2128" s="21">
        <v>0</v>
      </c>
    </row>
    <row r="2129" spans="1:9" ht="15" x14ac:dyDescent="0.25">
      <c r="A2129" s="24" t="s">
        <v>2421</v>
      </c>
      <c r="B2129" s="20">
        <v>0</v>
      </c>
      <c r="C2129" s="180" t="s">
        <v>4852</v>
      </c>
      <c r="D2129" s="25">
        <v>645689.95999999973</v>
      </c>
      <c r="E2129" s="25">
        <v>436440.3600000001</v>
      </c>
      <c r="F2129" s="21">
        <v>0</v>
      </c>
      <c r="G2129" s="22">
        <f t="shared" si="33"/>
        <v>209249.59999999963</v>
      </c>
      <c r="H2129" s="21">
        <v>0</v>
      </c>
      <c r="I2129" s="21">
        <v>0</v>
      </c>
    </row>
    <row r="2130" spans="1:9" ht="15" x14ac:dyDescent="0.25">
      <c r="A2130" s="24" t="s">
        <v>2422</v>
      </c>
      <c r="B2130" s="20">
        <v>0</v>
      </c>
      <c r="C2130" s="180" t="s">
        <v>4852</v>
      </c>
      <c r="D2130" s="25">
        <v>558275.20000000007</v>
      </c>
      <c r="E2130" s="25">
        <v>401403.08999999997</v>
      </c>
      <c r="F2130" s="21">
        <v>0</v>
      </c>
      <c r="G2130" s="22">
        <f t="shared" si="33"/>
        <v>156872.1100000001</v>
      </c>
      <c r="H2130" s="21">
        <v>0</v>
      </c>
      <c r="I2130" s="21">
        <v>0</v>
      </c>
    </row>
    <row r="2131" spans="1:9" ht="15" x14ac:dyDescent="0.25">
      <c r="A2131" s="24" t="s">
        <v>2423</v>
      </c>
      <c r="B2131" s="20">
        <v>0</v>
      </c>
      <c r="C2131" s="180" t="s">
        <v>4852</v>
      </c>
      <c r="D2131" s="25">
        <v>534198.61</v>
      </c>
      <c r="E2131" s="25">
        <v>413573.85000000033</v>
      </c>
      <c r="F2131" s="21">
        <v>0</v>
      </c>
      <c r="G2131" s="22">
        <f t="shared" si="33"/>
        <v>120624.75999999966</v>
      </c>
      <c r="H2131" s="21">
        <v>0</v>
      </c>
      <c r="I2131" s="21">
        <v>0</v>
      </c>
    </row>
    <row r="2132" spans="1:9" ht="15" x14ac:dyDescent="0.25">
      <c r="A2132" s="24" t="s">
        <v>2424</v>
      </c>
      <c r="B2132" s="20">
        <v>0</v>
      </c>
      <c r="C2132" s="180" t="s">
        <v>4852</v>
      </c>
      <c r="D2132" s="25">
        <v>640811.81000000006</v>
      </c>
      <c r="E2132" s="25">
        <v>511349.64000000013</v>
      </c>
      <c r="F2132" s="21">
        <v>0</v>
      </c>
      <c r="G2132" s="22">
        <f t="shared" si="33"/>
        <v>129462.16999999993</v>
      </c>
      <c r="H2132" s="21">
        <v>0</v>
      </c>
      <c r="I2132" s="21">
        <v>0</v>
      </c>
    </row>
    <row r="2133" spans="1:9" ht="15" x14ac:dyDescent="0.25">
      <c r="A2133" s="24" t="s">
        <v>2425</v>
      </c>
      <c r="B2133" s="20">
        <v>0</v>
      </c>
      <c r="C2133" s="180" t="s">
        <v>4852</v>
      </c>
      <c r="D2133" s="25">
        <v>877575.02000000025</v>
      </c>
      <c r="E2133" s="25">
        <v>741397.73000000021</v>
      </c>
      <c r="F2133" s="21">
        <v>0</v>
      </c>
      <c r="G2133" s="22">
        <f t="shared" si="33"/>
        <v>136177.29000000004</v>
      </c>
      <c r="H2133" s="21">
        <v>0</v>
      </c>
      <c r="I2133" s="21">
        <v>0</v>
      </c>
    </row>
    <row r="2134" spans="1:9" ht="15" x14ac:dyDescent="0.25">
      <c r="A2134" s="24" t="s">
        <v>2426</v>
      </c>
      <c r="B2134" s="20">
        <v>0</v>
      </c>
      <c r="C2134" s="180" t="s">
        <v>4852</v>
      </c>
      <c r="D2134" s="25">
        <v>667866.40000000026</v>
      </c>
      <c r="E2134" s="25">
        <v>491406.42000000004</v>
      </c>
      <c r="F2134" s="21">
        <v>0</v>
      </c>
      <c r="G2134" s="22">
        <f t="shared" si="33"/>
        <v>176459.98000000021</v>
      </c>
      <c r="H2134" s="21">
        <v>0</v>
      </c>
      <c r="I2134" s="21">
        <v>0</v>
      </c>
    </row>
    <row r="2135" spans="1:9" ht="15" x14ac:dyDescent="0.25">
      <c r="A2135" s="24" t="s">
        <v>2427</v>
      </c>
      <c r="B2135" s="20">
        <v>0</v>
      </c>
      <c r="C2135" s="180" t="s">
        <v>4852</v>
      </c>
      <c r="D2135" s="25">
        <v>540243.52</v>
      </c>
      <c r="E2135" s="25">
        <v>461410.81999999995</v>
      </c>
      <c r="F2135" s="21">
        <v>0</v>
      </c>
      <c r="G2135" s="22">
        <f t="shared" si="33"/>
        <v>78832.70000000007</v>
      </c>
      <c r="H2135" s="21">
        <v>0</v>
      </c>
      <c r="I2135" s="21">
        <v>0</v>
      </c>
    </row>
    <row r="2136" spans="1:9" ht="15" x14ac:dyDescent="0.25">
      <c r="A2136" s="24" t="s">
        <v>2428</v>
      </c>
      <c r="B2136" s="20">
        <v>0</v>
      </c>
      <c r="C2136" s="180" t="s">
        <v>4852</v>
      </c>
      <c r="D2136" s="25">
        <v>2154986.9899999988</v>
      </c>
      <c r="E2136" s="25">
        <v>1879499.3999999997</v>
      </c>
      <c r="F2136" s="21">
        <v>0</v>
      </c>
      <c r="G2136" s="22">
        <f t="shared" si="33"/>
        <v>275487.58999999915</v>
      </c>
      <c r="H2136" s="21">
        <v>0</v>
      </c>
      <c r="I2136" s="21">
        <v>0</v>
      </c>
    </row>
    <row r="2137" spans="1:9" ht="15" x14ac:dyDescent="0.25">
      <c r="A2137" s="24" t="s">
        <v>2429</v>
      </c>
      <c r="B2137" s="20">
        <v>0</v>
      </c>
      <c r="C2137" s="180" t="s">
        <v>4852</v>
      </c>
      <c r="D2137" s="25">
        <v>841069.99999999988</v>
      </c>
      <c r="E2137" s="25">
        <v>705548.00000000023</v>
      </c>
      <c r="F2137" s="21">
        <v>0</v>
      </c>
      <c r="G2137" s="22">
        <f t="shared" si="33"/>
        <v>135521.99999999965</v>
      </c>
      <c r="H2137" s="21">
        <v>0</v>
      </c>
      <c r="I2137" s="21">
        <v>0</v>
      </c>
    </row>
    <row r="2138" spans="1:9" ht="15" x14ac:dyDescent="0.25">
      <c r="A2138" s="24" t="s">
        <v>2430</v>
      </c>
      <c r="B2138" s="20">
        <v>0</v>
      </c>
      <c r="C2138" s="180" t="s">
        <v>4852</v>
      </c>
      <c r="D2138" s="25">
        <v>882828.80000000016</v>
      </c>
      <c r="E2138" s="25">
        <v>718063.92</v>
      </c>
      <c r="F2138" s="21">
        <v>0</v>
      </c>
      <c r="G2138" s="22">
        <f t="shared" si="33"/>
        <v>164764.88000000012</v>
      </c>
      <c r="H2138" s="21">
        <v>0</v>
      </c>
      <c r="I2138" s="21">
        <v>0</v>
      </c>
    </row>
    <row r="2139" spans="1:9" ht="15" x14ac:dyDescent="0.25">
      <c r="A2139" s="24" t="s">
        <v>2431</v>
      </c>
      <c r="B2139" s="20">
        <v>0</v>
      </c>
      <c r="C2139" s="180" t="s">
        <v>4852</v>
      </c>
      <c r="D2139" s="25">
        <v>458199.41</v>
      </c>
      <c r="E2139" s="25">
        <v>313940.52999999991</v>
      </c>
      <c r="F2139" s="21">
        <v>0</v>
      </c>
      <c r="G2139" s="22">
        <f t="shared" si="33"/>
        <v>144258.88000000006</v>
      </c>
      <c r="H2139" s="21">
        <v>0</v>
      </c>
      <c r="I2139" s="21">
        <v>0</v>
      </c>
    </row>
    <row r="2140" spans="1:9" ht="15" x14ac:dyDescent="0.25">
      <c r="A2140" s="24" t="s">
        <v>2432</v>
      </c>
      <c r="B2140" s="20">
        <v>0</v>
      </c>
      <c r="C2140" s="180" t="s">
        <v>4852</v>
      </c>
      <c r="D2140" s="25">
        <v>569380.69999999995</v>
      </c>
      <c r="E2140" s="25">
        <v>455388.24999999988</v>
      </c>
      <c r="F2140" s="21">
        <v>0</v>
      </c>
      <c r="G2140" s="22">
        <f t="shared" si="33"/>
        <v>113992.45000000007</v>
      </c>
      <c r="H2140" s="21">
        <v>0</v>
      </c>
      <c r="I2140" s="21">
        <v>0</v>
      </c>
    </row>
    <row r="2141" spans="1:9" ht="15" x14ac:dyDescent="0.25">
      <c r="A2141" s="24" t="s">
        <v>2433</v>
      </c>
      <c r="B2141" s="20">
        <v>0</v>
      </c>
      <c r="C2141" s="180" t="s">
        <v>4852</v>
      </c>
      <c r="D2141" s="25">
        <v>874100.79999999981</v>
      </c>
      <c r="E2141" s="25">
        <v>724267.74999999988</v>
      </c>
      <c r="F2141" s="21">
        <v>0</v>
      </c>
      <c r="G2141" s="22">
        <f t="shared" si="33"/>
        <v>149833.04999999993</v>
      </c>
      <c r="H2141" s="21">
        <v>0</v>
      </c>
      <c r="I2141" s="21">
        <v>0</v>
      </c>
    </row>
    <row r="2142" spans="1:9" ht="15" x14ac:dyDescent="0.25">
      <c r="A2142" s="24" t="s">
        <v>2434</v>
      </c>
      <c r="B2142" s="20">
        <v>0</v>
      </c>
      <c r="C2142" s="180" t="s">
        <v>4852</v>
      </c>
      <c r="D2142" s="25">
        <v>891058.99999999988</v>
      </c>
      <c r="E2142" s="25">
        <v>773892.9800000001</v>
      </c>
      <c r="F2142" s="21">
        <v>0</v>
      </c>
      <c r="G2142" s="22">
        <f t="shared" si="33"/>
        <v>117166.01999999979</v>
      </c>
      <c r="H2142" s="21">
        <v>0</v>
      </c>
      <c r="I2142" s="21">
        <v>0</v>
      </c>
    </row>
    <row r="2143" spans="1:9" ht="15" x14ac:dyDescent="0.25">
      <c r="A2143" s="24" t="s">
        <v>2435</v>
      </c>
      <c r="B2143" s="20">
        <v>0</v>
      </c>
      <c r="C2143" s="180" t="s">
        <v>4852</v>
      </c>
      <c r="D2143" s="25">
        <v>764258.74</v>
      </c>
      <c r="E2143" s="25">
        <v>643246.1399999999</v>
      </c>
      <c r="F2143" s="21">
        <v>0</v>
      </c>
      <c r="G2143" s="22">
        <f t="shared" si="33"/>
        <v>121012.60000000009</v>
      </c>
      <c r="H2143" s="21">
        <v>0</v>
      </c>
      <c r="I2143" s="21">
        <v>0</v>
      </c>
    </row>
    <row r="2144" spans="1:9" ht="15" x14ac:dyDescent="0.25">
      <c r="A2144" s="24" t="s">
        <v>2436</v>
      </c>
      <c r="B2144" s="20">
        <v>0</v>
      </c>
      <c r="C2144" s="180" t="s">
        <v>4852</v>
      </c>
      <c r="D2144" s="25">
        <v>544580.20000000007</v>
      </c>
      <c r="E2144" s="25">
        <v>374305.5</v>
      </c>
      <c r="F2144" s="21">
        <v>0</v>
      </c>
      <c r="G2144" s="22">
        <f t="shared" si="33"/>
        <v>170274.70000000007</v>
      </c>
      <c r="H2144" s="21">
        <v>0</v>
      </c>
      <c r="I2144" s="21">
        <v>0</v>
      </c>
    </row>
    <row r="2145" spans="1:9" ht="15" x14ac:dyDescent="0.25">
      <c r="A2145" s="24" t="s">
        <v>2437</v>
      </c>
      <c r="B2145" s="20">
        <v>0</v>
      </c>
      <c r="C2145" s="180" t="s">
        <v>4852</v>
      </c>
      <c r="D2145" s="25">
        <v>533651.9</v>
      </c>
      <c r="E2145" s="25">
        <v>419357.12000000005</v>
      </c>
      <c r="F2145" s="21">
        <v>0</v>
      </c>
      <c r="G2145" s="22">
        <f t="shared" si="33"/>
        <v>114294.77999999997</v>
      </c>
      <c r="H2145" s="21">
        <v>0</v>
      </c>
      <c r="I2145" s="21">
        <v>0</v>
      </c>
    </row>
    <row r="2146" spans="1:9" ht="15" x14ac:dyDescent="0.25">
      <c r="A2146" s="24" t="s">
        <v>2438</v>
      </c>
      <c r="B2146" s="20">
        <v>0</v>
      </c>
      <c r="C2146" s="180" t="s">
        <v>4852</v>
      </c>
      <c r="D2146" s="25">
        <v>697126.40000000002</v>
      </c>
      <c r="E2146" s="25">
        <v>538828.6</v>
      </c>
      <c r="F2146" s="21">
        <v>0</v>
      </c>
      <c r="G2146" s="22">
        <f t="shared" si="33"/>
        <v>158297.80000000005</v>
      </c>
      <c r="H2146" s="21">
        <v>0</v>
      </c>
      <c r="I2146" s="21">
        <v>0</v>
      </c>
    </row>
    <row r="2147" spans="1:9" ht="15" x14ac:dyDescent="0.25">
      <c r="A2147" s="24" t="s">
        <v>2439</v>
      </c>
      <c r="B2147" s="20">
        <v>0</v>
      </c>
      <c r="C2147" s="180" t="s">
        <v>4852</v>
      </c>
      <c r="D2147" s="25">
        <v>688286.35</v>
      </c>
      <c r="E2147" s="25">
        <v>429710.20999999996</v>
      </c>
      <c r="F2147" s="21">
        <v>0</v>
      </c>
      <c r="G2147" s="22">
        <f t="shared" si="33"/>
        <v>258576.14</v>
      </c>
      <c r="H2147" s="21">
        <v>0</v>
      </c>
      <c r="I2147" s="21">
        <v>0</v>
      </c>
    </row>
    <row r="2148" spans="1:9" ht="15" x14ac:dyDescent="0.25">
      <c r="A2148" s="24" t="s">
        <v>2440</v>
      </c>
      <c r="B2148" s="20">
        <v>0</v>
      </c>
      <c r="C2148" s="180" t="s">
        <v>4852</v>
      </c>
      <c r="D2148" s="25">
        <v>672990.29999999993</v>
      </c>
      <c r="E2148" s="25">
        <v>526418.64</v>
      </c>
      <c r="F2148" s="21">
        <v>0</v>
      </c>
      <c r="G2148" s="22">
        <f t="shared" si="33"/>
        <v>146571.65999999992</v>
      </c>
      <c r="H2148" s="21">
        <v>0</v>
      </c>
      <c r="I2148" s="21">
        <v>0</v>
      </c>
    </row>
    <row r="2149" spans="1:9" ht="15" x14ac:dyDescent="0.25">
      <c r="A2149" s="24" t="s">
        <v>2441</v>
      </c>
      <c r="B2149" s="20">
        <v>0</v>
      </c>
      <c r="C2149" s="180" t="s">
        <v>4852</v>
      </c>
      <c r="D2149" s="25">
        <v>654650.26999999979</v>
      </c>
      <c r="E2149" s="25">
        <v>453361.00000000012</v>
      </c>
      <c r="F2149" s="21">
        <v>0</v>
      </c>
      <c r="G2149" s="22">
        <f t="shared" si="33"/>
        <v>201289.26999999967</v>
      </c>
      <c r="H2149" s="21">
        <v>0</v>
      </c>
      <c r="I2149" s="21">
        <v>0</v>
      </c>
    </row>
    <row r="2150" spans="1:9" ht="15" x14ac:dyDescent="0.25">
      <c r="A2150" s="24" t="s">
        <v>2442</v>
      </c>
      <c r="B2150" s="20">
        <v>0</v>
      </c>
      <c r="C2150" s="180" t="s">
        <v>4852</v>
      </c>
      <c r="D2150" s="25">
        <v>658240.28000000038</v>
      </c>
      <c r="E2150" s="25">
        <v>445287.86999999994</v>
      </c>
      <c r="F2150" s="21">
        <v>0</v>
      </c>
      <c r="G2150" s="22">
        <f t="shared" si="33"/>
        <v>212952.41000000044</v>
      </c>
      <c r="H2150" s="21">
        <v>0</v>
      </c>
      <c r="I2150" s="21">
        <v>0</v>
      </c>
    </row>
    <row r="2151" spans="1:9" ht="15" x14ac:dyDescent="0.25">
      <c r="A2151" s="24" t="s">
        <v>2443</v>
      </c>
      <c r="B2151" s="20">
        <v>0</v>
      </c>
      <c r="C2151" s="180" t="s">
        <v>4852</v>
      </c>
      <c r="D2151" s="25">
        <v>683646.67999999993</v>
      </c>
      <c r="E2151" s="25">
        <v>600895.86</v>
      </c>
      <c r="F2151" s="21">
        <v>0</v>
      </c>
      <c r="G2151" s="22">
        <f t="shared" si="33"/>
        <v>82750.819999999949</v>
      </c>
      <c r="H2151" s="21">
        <v>0</v>
      </c>
      <c r="I2151" s="21">
        <v>0</v>
      </c>
    </row>
    <row r="2152" spans="1:9" ht="15" x14ac:dyDescent="0.25">
      <c r="A2152" s="24" t="s">
        <v>2444</v>
      </c>
      <c r="B2152" s="20">
        <v>0</v>
      </c>
      <c r="C2152" s="180" t="s">
        <v>4852</v>
      </c>
      <c r="D2152" s="25">
        <v>2150618.9500000002</v>
      </c>
      <c r="E2152" s="25">
        <v>1428155.6000000006</v>
      </c>
      <c r="F2152" s="21">
        <v>0</v>
      </c>
      <c r="G2152" s="22">
        <f t="shared" si="33"/>
        <v>722463.34999999963</v>
      </c>
      <c r="H2152" s="21">
        <v>0</v>
      </c>
      <c r="I2152" s="21">
        <v>0</v>
      </c>
    </row>
    <row r="2153" spans="1:9" ht="15" x14ac:dyDescent="0.25">
      <c r="A2153" s="24" t="s">
        <v>2445</v>
      </c>
      <c r="B2153" s="20">
        <v>0</v>
      </c>
      <c r="C2153" s="180" t="s">
        <v>4852</v>
      </c>
      <c r="D2153" s="25">
        <v>975001.31999999972</v>
      </c>
      <c r="E2153" s="25">
        <v>777518.42</v>
      </c>
      <c r="F2153" s="21">
        <v>0</v>
      </c>
      <c r="G2153" s="22">
        <f t="shared" si="33"/>
        <v>197482.89999999967</v>
      </c>
      <c r="H2153" s="21">
        <v>0</v>
      </c>
      <c r="I2153" s="21">
        <v>0</v>
      </c>
    </row>
    <row r="2154" spans="1:9" ht="15" x14ac:dyDescent="0.25">
      <c r="A2154" s="24" t="s">
        <v>2446</v>
      </c>
      <c r="B2154" s="20">
        <v>0</v>
      </c>
      <c r="C2154" s="180" t="s">
        <v>4852</v>
      </c>
      <c r="D2154" s="25">
        <v>912431.67</v>
      </c>
      <c r="E2154" s="25">
        <v>734501.16999999981</v>
      </c>
      <c r="F2154" s="21">
        <v>0</v>
      </c>
      <c r="G2154" s="22">
        <f t="shared" si="33"/>
        <v>177930.50000000023</v>
      </c>
      <c r="H2154" s="21">
        <v>0</v>
      </c>
      <c r="I2154" s="21">
        <v>0</v>
      </c>
    </row>
    <row r="2155" spans="1:9" ht="15" x14ac:dyDescent="0.25">
      <c r="A2155" s="24" t="s">
        <v>2447</v>
      </c>
      <c r="B2155" s="20">
        <v>0</v>
      </c>
      <c r="C2155" s="180" t="s">
        <v>4852</v>
      </c>
      <c r="D2155" s="25">
        <v>88323.200000000012</v>
      </c>
      <c r="E2155" s="25">
        <v>27774.199999999997</v>
      </c>
      <c r="F2155" s="21">
        <v>0</v>
      </c>
      <c r="G2155" s="22">
        <f t="shared" si="33"/>
        <v>60549.000000000015</v>
      </c>
      <c r="H2155" s="21">
        <v>0</v>
      </c>
      <c r="I2155" s="21">
        <v>0</v>
      </c>
    </row>
    <row r="2156" spans="1:9" ht="15" x14ac:dyDescent="0.25">
      <c r="A2156" s="24" t="s">
        <v>2448</v>
      </c>
      <c r="B2156" s="20">
        <v>0</v>
      </c>
      <c r="C2156" s="180" t="s">
        <v>4852</v>
      </c>
      <c r="D2156" s="25">
        <v>130032</v>
      </c>
      <c r="E2156" s="25">
        <v>96614.599999999991</v>
      </c>
      <c r="F2156" s="21">
        <v>0</v>
      </c>
      <c r="G2156" s="22">
        <f t="shared" si="33"/>
        <v>33417.400000000009</v>
      </c>
      <c r="H2156" s="21">
        <v>0</v>
      </c>
      <c r="I2156" s="21">
        <v>0</v>
      </c>
    </row>
    <row r="2157" spans="1:9" ht="15" x14ac:dyDescent="0.25">
      <c r="A2157" s="24" t="s">
        <v>2449</v>
      </c>
      <c r="B2157" s="20">
        <v>0</v>
      </c>
      <c r="C2157" s="180" t="s">
        <v>4852</v>
      </c>
      <c r="D2157" s="25">
        <v>125078.39999999999</v>
      </c>
      <c r="E2157" s="25">
        <v>72811.87999999999</v>
      </c>
      <c r="F2157" s="21">
        <v>0</v>
      </c>
      <c r="G2157" s="22">
        <f t="shared" si="33"/>
        <v>52266.520000000004</v>
      </c>
      <c r="H2157" s="21">
        <v>0</v>
      </c>
      <c r="I2157" s="21">
        <v>0</v>
      </c>
    </row>
    <row r="2158" spans="1:9" ht="15" x14ac:dyDescent="0.25">
      <c r="A2158" s="24" t="s">
        <v>2450</v>
      </c>
      <c r="B2158" s="20">
        <v>0</v>
      </c>
      <c r="C2158" s="180" t="s">
        <v>4852</v>
      </c>
      <c r="D2158" s="25">
        <v>296101.84999999998</v>
      </c>
      <c r="E2158" s="25">
        <v>197123.1</v>
      </c>
      <c r="F2158" s="21">
        <v>0</v>
      </c>
      <c r="G2158" s="22">
        <f t="shared" si="33"/>
        <v>98978.749999999971</v>
      </c>
      <c r="H2158" s="21">
        <v>0</v>
      </c>
      <c r="I2158" s="21">
        <v>0</v>
      </c>
    </row>
    <row r="2159" spans="1:9" ht="15" x14ac:dyDescent="0.25">
      <c r="A2159" s="24" t="s">
        <v>2451</v>
      </c>
      <c r="B2159" s="20">
        <v>0</v>
      </c>
      <c r="C2159" s="180" t="s">
        <v>4852</v>
      </c>
      <c r="D2159" s="25">
        <v>46838.400000000001</v>
      </c>
      <c r="E2159" s="25">
        <v>9475</v>
      </c>
      <c r="F2159" s="21">
        <v>0</v>
      </c>
      <c r="G2159" s="22">
        <f t="shared" si="33"/>
        <v>37363.4</v>
      </c>
      <c r="H2159" s="21">
        <v>0</v>
      </c>
      <c r="I2159" s="21">
        <v>0</v>
      </c>
    </row>
    <row r="2160" spans="1:9" ht="15" x14ac:dyDescent="0.25">
      <c r="A2160" s="24" t="s">
        <v>2452</v>
      </c>
      <c r="B2160" s="20">
        <v>0</v>
      </c>
      <c r="C2160" s="180" t="s">
        <v>4852</v>
      </c>
      <c r="D2160" s="25">
        <v>46502.399999999994</v>
      </c>
      <c r="E2160" s="25">
        <v>22603.8</v>
      </c>
      <c r="F2160" s="21">
        <v>0</v>
      </c>
      <c r="G2160" s="22">
        <f t="shared" si="33"/>
        <v>23898.599999999995</v>
      </c>
      <c r="H2160" s="21">
        <v>0</v>
      </c>
      <c r="I2160" s="21">
        <v>0</v>
      </c>
    </row>
    <row r="2161" spans="1:9" ht="15" x14ac:dyDescent="0.25">
      <c r="A2161" s="24" t="s">
        <v>2453</v>
      </c>
      <c r="B2161" s="20">
        <v>0</v>
      </c>
      <c r="C2161" s="180" t="s">
        <v>4852</v>
      </c>
      <c r="D2161" s="25">
        <v>35082.230000000003</v>
      </c>
      <c r="E2161" s="25">
        <v>6392.2</v>
      </c>
      <c r="F2161" s="21">
        <v>0</v>
      </c>
      <c r="G2161" s="22">
        <f t="shared" si="33"/>
        <v>28690.030000000002</v>
      </c>
      <c r="H2161" s="21">
        <v>0</v>
      </c>
      <c r="I2161" s="21">
        <v>0</v>
      </c>
    </row>
    <row r="2162" spans="1:9" ht="15" x14ac:dyDescent="0.25">
      <c r="A2162" s="24" t="s">
        <v>2454</v>
      </c>
      <c r="B2162" s="20">
        <v>0</v>
      </c>
      <c r="C2162" s="180" t="s">
        <v>4852</v>
      </c>
      <c r="D2162" s="25">
        <v>44374.400000000001</v>
      </c>
      <c r="E2162" s="25">
        <v>12618.1</v>
      </c>
      <c r="F2162" s="21">
        <v>0</v>
      </c>
      <c r="G2162" s="22">
        <f t="shared" si="33"/>
        <v>31756.300000000003</v>
      </c>
      <c r="H2162" s="21">
        <v>0</v>
      </c>
      <c r="I2162" s="21">
        <v>0</v>
      </c>
    </row>
    <row r="2163" spans="1:9" ht="15" x14ac:dyDescent="0.25">
      <c r="A2163" s="24" t="s">
        <v>2455</v>
      </c>
      <c r="B2163" s="20">
        <v>0</v>
      </c>
      <c r="C2163" s="180" t="s">
        <v>4852</v>
      </c>
      <c r="D2163" s="25">
        <v>81043.199999999997</v>
      </c>
      <c r="E2163" s="25">
        <v>23043.600000000002</v>
      </c>
      <c r="F2163" s="21">
        <v>0</v>
      </c>
      <c r="G2163" s="22">
        <f t="shared" si="33"/>
        <v>57999.599999999991</v>
      </c>
      <c r="H2163" s="21">
        <v>0</v>
      </c>
      <c r="I2163" s="21">
        <v>0</v>
      </c>
    </row>
    <row r="2164" spans="1:9" ht="15" x14ac:dyDescent="0.25">
      <c r="A2164" s="24" t="s">
        <v>2456</v>
      </c>
      <c r="B2164" s="20">
        <v>0</v>
      </c>
      <c r="C2164" s="180" t="s">
        <v>4852</v>
      </c>
      <c r="D2164" s="25">
        <v>27312.199999999997</v>
      </c>
      <c r="E2164" s="25">
        <v>16949.400000000001</v>
      </c>
      <c r="F2164" s="21">
        <v>0</v>
      </c>
      <c r="G2164" s="22">
        <f t="shared" si="33"/>
        <v>10362.799999999996</v>
      </c>
      <c r="H2164" s="21">
        <v>0</v>
      </c>
      <c r="I2164" s="21">
        <v>0</v>
      </c>
    </row>
    <row r="2165" spans="1:9" ht="15" x14ac:dyDescent="0.25">
      <c r="A2165" s="24" t="s">
        <v>2457</v>
      </c>
      <c r="B2165" s="20">
        <v>0</v>
      </c>
      <c r="C2165" s="180" t="s">
        <v>4852</v>
      </c>
      <c r="D2165" s="25">
        <v>255790</v>
      </c>
      <c r="E2165" s="25">
        <v>178075.52999999997</v>
      </c>
      <c r="F2165" s="21">
        <v>0</v>
      </c>
      <c r="G2165" s="22">
        <f t="shared" si="33"/>
        <v>77714.47000000003</v>
      </c>
      <c r="H2165" s="21">
        <v>0</v>
      </c>
      <c r="I2165" s="21">
        <v>0</v>
      </c>
    </row>
    <row r="2166" spans="1:9" ht="15" x14ac:dyDescent="0.25">
      <c r="A2166" s="24" t="s">
        <v>2458</v>
      </c>
      <c r="B2166" s="20">
        <v>0</v>
      </c>
      <c r="C2166" s="180" t="s">
        <v>4852</v>
      </c>
      <c r="D2166" s="25">
        <v>196135.36000000004</v>
      </c>
      <c r="E2166" s="25">
        <v>164367.56</v>
      </c>
      <c r="F2166" s="21">
        <v>0</v>
      </c>
      <c r="G2166" s="22">
        <f t="shared" si="33"/>
        <v>31767.800000000047</v>
      </c>
      <c r="H2166" s="21">
        <v>0</v>
      </c>
      <c r="I2166" s="21">
        <v>0</v>
      </c>
    </row>
    <row r="2167" spans="1:9" ht="15" x14ac:dyDescent="0.25">
      <c r="A2167" s="24" t="s">
        <v>2459</v>
      </c>
      <c r="B2167" s="20">
        <v>0</v>
      </c>
      <c r="C2167" s="180" t="s">
        <v>4852</v>
      </c>
      <c r="D2167" s="25">
        <v>169170.80000000002</v>
      </c>
      <c r="E2167" s="25">
        <v>144333.1</v>
      </c>
      <c r="F2167" s="21">
        <v>0</v>
      </c>
      <c r="G2167" s="22">
        <f t="shared" si="33"/>
        <v>24837.700000000012</v>
      </c>
      <c r="H2167" s="21">
        <v>0</v>
      </c>
      <c r="I2167" s="21">
        <v>0</v>
      </c>
    </row>
    <row r="2168" spans="1:9" ht="15" x14ac:dyDescent="0.25">
      <c r="A2168" s="24" t="s">
        <v>2460</v>
      </c>
      <c r="B2168" s="20">
        <v>0</v>
      </c>
      <c r="C2168" s="180" t="s">
        <v>4852</v>
      </c>
      <c r="D2168" s="25">
        <v>172239.41999999995</v>
      </c>
      <c r="E2168" s="25">
        <v>82238.12</v>
      </c>
      <c r="F2168" s="21">
        <v>0</v>
      </c>
      <c r="G2168" s="22">
        <f t="shared" si="33"/>
        <v>90001.299999999959</v>
      </c>
      <c r="H2168" s="21">
        <v>0</v>
      </c>
      <c r="I2168" s="21">
        <v>0</v>
      </c>
    </row>
    <row r="2169" spans="1:9" ht="15" x14ac:dyDescent="0.25">
      <c r="A2169" s="24" t="s">
        <v>2461</v>
      </c>
      <c r="B2169" s="20">
        <v>0</v>
      </c>
      <c r="C2169" s="180" t="s">
        <v>4852</v>
      </c>
      <c r="D2169" s="25">
        <v>189843.19999999998</v>
      </c>
      <c r="E2169" s="25">
        <v>120277.80000000002</v>
      </c>
      <c r="F2169" s="21">
        <v>0</v>
      </c>
      <c r="G2169" s="22">
        <f t="shared" si="33"/>
        <v>69565.399999999965</v>
      </c>
      <c r="H2169" s="21">
        <v>0</v>
      </c>
      <c r="I2169" s="21">
        <v>0</v>
      </c>
    </row>
    <row r="2170" spans="1:9" ht="15" x14ac:dyDescent="0.25">
      <c r="A2170" s="24" t="s">
        <v>2462</v>
      </c>
      <c r="B2170" s="20">
        <v>0</v>
      </c>
      <c r="C2170" s="180" t="s">
        <v>4852</v>
      </c>
      <c r="D2170" s="25">
        <v>97594.000000000015</v>
      </c>
      <c r="E2170" s="25">
        <v>62455.99</v>
      </c>
      <c r="F2170" s="21">
        <v>0</v>
      </c>
      <c r="G2170" s="22">
        <f t="shared" si="33"/>
        <v>35138.010000000017</v>
      </c>
      <c r="H2170" s="21">
        <v>0</v>
      </c>
      <c r="I2170" s="21">
        <v>0</v>
      </c>
    </row>
    <row r="2171" spans="1:9" ht="15" x14ac:dyDescent="0.25">
      <c r="A2171" s="24" t="s">
        <v>2463</v>
      </c>
      <c r="B2171" s="20">
        <v>0</v>
      </c>
      <c r="C2171" s="180" t="s">
        <v>4852</v>
      </c>
      <c r="D2171" s="25">
        <v>153855.99999999997</v>
      </c>
      <c r="E2171" s="25">
        <v>139776.49999999997</v>
      </c>
      <c r="F2171" s="21">
        <v>0</v>
      </c>
      <c r="G2171" s="22">
        <f t="shared" si="33"/>
        <v>14079.5</v>
      </c>
      <c r="H2171" s="21">
        <v>0</v>
      </c>
      <c r="I2171" s="21">
        <v>0</v>
      </c>
    </row>
    <row r="2172" spans="1:9" ht="15" x14ac:dyDescent="0.25">
      <c r="A2172" s="24" t="s">
        <v>2464</v>
      </c>
      <c r="B2172" s="20">
        <v>0</v>
      </c>
      <c r="C2172" s="180" t="s">
        <v>4852</v>
      </c>
      <c r="D2172" s="25">
        <v>240203.59999999998</v>
      </c>
      <c r="E2172" s="25">
        <v>185161.09999999998</v>
      </c>
      <c r="F2172" s="21">
        <v>0</v>
      </c>
      <c r="G2172" s="22">
        <f t="shared" si="33"/>
        <v>55042.5</v>
      </c>
      <c r="H2172" s="21">
        <v>0</v>
      </c>
      <c r="I2172" s="21">
        <v>0</v>
      </c>
    </row>
    <row r="2173" spans="1:9" ht="15" x14ac:dyDescent="0.25">
      <c r="A2173" s="24" t="s">
        <v>2465</v>
      </c>
      <c r="B2173" s="20">
        <v>0</v>
      </c>
      <c r="C2173" s="180" t="s">
        <v>4852</v>
      </c>
      <c r="D2173" s="25">
        <v>541259.62999999989</v>
      </c>
      <c r="E2173" s="25">
        <v>442736.29999999993</v>
      </c>
      <c r="F2173" s="21">
        <v>0</v>
      </c>
      <c r="G2173" s="22">
        <f t="shared" si="33"/>
        <v>98523.329999999958</v>
      </c>
      <c r="H2173" s="21">
        <v>0</v>
      </c>
      <c r="I2173" s="21">
        <v>0</v>
      </c>
    </row>
    <row r="2174" spans="1:9" ht="15" x14ac:dyDescent="0.25">
      <c r="A2174" s="24" t="s">
        <v>2466</v>
      </c>
      <c r="B2174" s="20">
        <v>0</v>
      </c>
      <c r="C2174" s="180" t="s">
        <v>4852</v>
      </c>
      <c r="D2174" s="25">
        <v>598167.09999999974</v>
      </c>
      <c r="E2174" s="25">
        <v>426737.67000000004</v>
      </c>
      <c r="F2174" s="21">
        <v>0</v>
      </c>
      <c r="G2174" s="22">
        <f t="shared" si="33"/>
        <v>171429.4299999997</v>
      </c>
      <c r="H2174" s="21">
        <v>0</v>
      </c>
      <c r="I2174" s="21">
        <v>0</v>
      </c>
    </row>
    <row r="2175" spans="1:9" ht="15" x14ac:dyDescent="0.25">
      <c r="A2175" s="24" t="s">
        <v>2467</v>
      </c>
      <c r="B2175" s="20">
        <v>0</v>
      </c>
      <c r="C2175" s="180" t="s">
        <v>4852</v>
      </c>
      <c r="D2175" s="25">
        <v>720013.79999999958</v>
      </c>
      <c r="E2175" s="25">
        <v>610638.59999999986</v>
      </c>
      <c r="F2175" s="21">
        <v>0</v>
      </c>
      <c r="G2175" s="22">
        <f t="shared" ref="G2175:G2237" si="34">D2175-E2175</f>
        <v>109375.19999999972</v>
      </c>
      <c r="H2175" s="21">
        <v>0</v>
      </c>
      <c r="I2175" s="21">
        <v>0</v>
      </c>
    </row>
    <row r="2176" spans="1:9" ht="15" x14ac:dyDescent="0.25">
      <c r="A2176" s="24" t="s">
        <v>2468</v>
      </c>
      <c r="B2176" s="20">
        <v>0</v>
      </c>
      <c r="C2176" s="180" t="s">
        <v>4852</v>
      </c>
      <c r="D2176" s="25">
        <v>168448</v>
      </c>
      <c r="E2176" s="25">
        <v>138680.20000000001</v>
      </c>
      <c r="F2176" s="21">
        <v>0</v>
      </c>
      <c r="G2176" s="22">
        <f t="shared" si="34"/>
        <v>29767.799999999988</v>
      </c>
      <c r="H2176" s="21">
        <v>0</v>
      </c>
      <c r="I2176" s="21">
        <v>0</v>
      </c>
    </row>
    <row r="2177" spans="1:9" ht="15" x14ac:dyDescent="0.25">
      <c r="A2177" s="24" t="s">
        <v>2469</v>
      </c>
      <c r="B2177" s="20">
        <v>0</v>
      </c>
      <c r="C2177" s="180" t="s">
        <v>4852</v>
      </c>
      <c r="D2177" s="25">
        <v>196492.80000000002</v>
      </c>
      <c r="E2177" s="25">
        <v>127771.09999999999</v>
      </c>
      <c r="F2177" s="21">
        <v>0</v>
      </c>
      <c r="G2177" s="22">
        <f t="shared" si="34"/>
        <v>68721.700000000026</v>
      </c>
      <c r="H2177" s="21">
        <v>0</v>
      </c>
      <c r="I2177" s="21">
        <v>0</v>
      </c>
    </row>
    <row r="2178" spans="1:9" ht="15" x14ac:dyDescent="0.25">
      <c r="A2178" s="24" t="s">
        <v>2470</v>
      </c>
      <c r="B2178" s="20">
        <v>0</v>
      </c>
      <c r="C2178" s="180" t="s">
        <v>4852</v>
      </c>
      <c r="D2178" s="25">
        <v>27321.5</v>
      </c>
      <c r="E2178" s="25">
        <v>2249.5</v>
      </c>
      <c r="F2178" s="21">
        <v>0</v>
      </c>
      <c r="G2178" s="22">
        <f t="shared" si="34"/>
        <v>25072</v>
      </c>
      <c r="H2178" s="21">
        <v>0</v>
      </c>
      <c r="I2178" s="21">
        <v>0</v>
      </c>
    </row>
    <row r="2179" spans="1:9" ht="15" x14ac:dyDescent="0.25">
      <c r="A2179" s="24" t="s">
        <v>2471</v>
      </c>
      <c r="B2179" s="20">
        <v>0</v>
      </c>
      <c r="C2179" s="180" t="s">
        <v>4852</v>
      </c>
      <c r="D2179" s="25">
        <v>184119.26</v>
      </c>
      <c r="E2179" s="25">
        <v>127088.15999999999</v>
      </c>
      <c r="F2179" s="21">
        <v>0</v>
      </c>
      <c r="G2179" s="22">
        <f t="shared" si="34"/>
        <v>57031.10000000002</v>
      </c>
      <c r="H2179" s="21">
        <v>0</v>
      </c>
      <c r="I2179" s="21">
        <v>0</v>
      </c>
    </row>
    <row r="2180" spans="1:9" ht="15" x14ac:dyDescent="0.25">
      <c r="A2180" s="24" t="s">
        <v>2472</v>
      </c>
      <c r="B2180" s="20">
        <v>0</v>
      </c>
      <c r="C2180" s="180" t="s">
        <v>4852</v>
      </c>
      <c r="D2180" s="25">
        <v>155024.80000000002</v>
      </c>
      <c r="E2180" s="25">
        <v>124970.72000000002</v>
      </c>
      <c r="F2180" s="21">
        <v>0</v>
      </c>
      <c r="G2180" s="22">
        <f t="shared" si="34"/>
        <v>30054.080000000002</v>
      </c>
      <c r="H2180" s="21">
        <v>0</v>
      </c>
      <c r="I2180" s="21">
        <v>0</v>
      </c>
    </row>
    <row r="2181" spans="1:9" ht="15" x14ac:dyDescent="0.25">
      <c r="A2181" s="24" t="s">
        <v>2473</v>
      </c>
      <c r="B2181" s="20">
        <v>0</v>
      </c>
      <c r="C2181" s="180" t="s">
        <v>4852</v>
      </c>
      <c r="D2181" s="25">
        <v>14353.92</v>
      </c>
      <c r="E2181" s="25">
        <v>0</v>
      </c>
      <c r="F2181" s="21">
        <v>0</v>
      </c>
      <c r="G2181" s="22">
        <f t="shared" si="34"/>
        <v>14353.92</v>
      </c>
      <c r="H2181" s="21">
        <v>0</v>
      </c>
      <c r="I2181" s="21">
        <v>0</v>
      </c>
    </row>
    <row r="2182" spans="1:9" ht="15" x14ac:dyDescent="0.25">
      <c r="A2182" s="24" t="s">
        <v>2474</v>
      </c>
      <c r="B2182" s="20">
        <v>0</v>
      </c>
      <c r="C2182" s="180" t="s">
        <v>4852</v>
      </c>
      <c r="D2182" s="25">
        <v>345654.40000000008</v>
      </c>
      <c r="E2182" s="25">
        <v>229732.74000000005</v>
      </c>
      <c r="F2182" s="21">
        <v>0</v>
      </c>
      <c r="G2182" s="22">
        <f t="shared" si="34"/>
        <v>115921.66000000003</v>
      </c>
      <c r="H2182" s="21">
        <v>0</v>
      </c>
      <c r="I2182" s="21">
        <v>0</v>
      </c>
    </row>
    <row r="2183" spans="1:9" ht="15" x14ac:dyDescent="0.25">
      <c r="A2183" s="24" t="s">
        <v>2475</v>
      </c>
      <c r="B2183" s="20">
        <v>0</v>
      </c>
      <c r="C2183" s="180" t="s">
        <v>4852</v>
      </c>
      <c r="D2183" s="25">
        <v>355107.20000000007</v>
      </c>
      <c r="E2183" s="25">
        <v>222472.30000000008</v>
      </c>
      <c r="F2183" s="21">
        <v>0</v>
      </c>
      <c r="G2183" s="22">
        <f t="shared" si="34"/>
        <v>132634.9</v>
      </c>
      <c r="H2183" s="21">
        <v>0</v>
      </c>
      <c r="I2183" s="21">
        <v>0</v>
      </c>
    </row>
    <row r="2184" spans="1:9" ht="15" x14ac:dyDescent="0.25">
      <c r="A2184" s="24" t="s">
        <v>2476</v>
      </c>
      <c r="B2184" s="20">
        <v>0</v>
      </c>
      <c r="C2184" s="180" t="s">
        <v>4852</v>
      </c>
      <c r="D2184" s="25">
        <v>338374.39999999991</v>
      </c>
      <c r="E2184" s="25">
        <v>262490.09999999992</v>
      </c>
      <c r="F2184" s="21">
        <v>0</v>
      </c>
      <c r="G2184" s="22">
        <f t="shared" si="34"/>
        <v>75884.299999999988</v>
      </c>
      <c r="H2184" s="21">
        <v>0</v>
      </c>
      <c r="I2184" s="21">
        <v>0</v>
      </c>
    </row>
    <row r="2185" spans="1:9" ht="15" x14ac:dyDescent="0.25">
      <c r="A2185" s="24" t="s">
        <v>2477</v>
      </c>
      <c r="B2185" s="20">
        <v>0</v>
      </c>
      <c r="C2185" s="180" t="s">
        <v>4852</v>
      </c>
      <c r="D2185" s="25">
        <v>334454.40000000002</v>
      </c>
      <c r="E2185" s="25">
        <v>233013.90000000002</v>
      </c>
      <c r="F2185" s="21">
        <v>0</v>
      </c>
      <c r="G2185" s="22">
        <f t="shared" si="34"/>
        <v>101440.5</v>
      </c>
      <c r="H2185" s="21">
        <v>0</v>
      </c>
      <c r="I2185" s="21">
        <v>0</v>
      </c>
    </row>
    <row r="2186" spans="1:9" ht="15" x14ac:dyDescent="0.25">
      <c r="A2186" s="24" t="s">
        <v>2478</v>
      </c>
      <c r="B2186" s="20">
        <v>0</v>
      </c>
      <c r="C2186" s="180" t="s">
        <v>4852</v>
      </c>
      <c r="D2186" s="25">
        <v>769745.60000000009</v>
      </c>
      <c r="E2186" s="25">
        <v>656053.12000000011</v>
      </c>
      <c r="F2186" s="21">
        <v>0</v>
      </c>
      <c r="G2186" s="22">
        <f t="shared" si="34"/>
        <v>113692.47999999998</v>
      </c>
      <c r="H2186" s="21">
        <v>0</v>
      </c>
      <c r="I2186" s="21">
        <v>0</v>
      </c>
    </row>
    <row r="2187" spans="1:9" ht="15" x14ac:dyDescent="0.25">
      <c r="A2187" s="24" t="s">
        <v>2479</v>
      </c>
      <c r="B2187" s="20">
        <v>0</v>
      </c>
      <c r="C2187" s="180" t="s">
        <v>4852</v>
      </c>
      <c r="D2187" s="25">
        <v>480592</v>
      </c>
      <c r="E2187" s="25">
        <v>386409.5</v>
      </c>
      <c r="F2187" s="21">
        <v>0</v>
      </c>
      <c r="G2187" s="22">
        <f t="shared" si="34"/>
        <v>94182.5</v>
      </c>
      <c r="H2187" s="21">
        <v>0</v>
      </c>
      <c r="I2187" s="21">
        <v>0</v>
      </c>
    </row>
    <row r="2188" spans="1:9" ht="15" x14ac:dyDescent="0.25">
      <c r="A2188" s="24" t="s">
        <v>2480</v>
      </c>
      <c r="B2188" s="20">
        <v>0</v>
      </c>
      <c r="C2188" s="180" t="s">
        <v>4852</v>
      </c>
      <c r="D2188" s="25">
        <v>15523.2</v>
      </c>
      <c r="E2188" s="25">
        <v>0</v>
      </c>
      <c r="F2188" s="21">
        <v>0</v>
      </c>
      <c r="G2188" s="22">
        <f t="shared" si="34"/>
        <v>15523.2</v>
      </c>
      <c r="H2188" s="21">
        <v>0</v>
      </c>
      <c r="I2188" s="21">
        <v>0</v>
      </c>
    </row>
    <row r="2189" spans="1:9" ht="15" x14ac:dyDescent="0.25">
      <c r="A2189" s="24" t="s">
        <v>2481</v>
      </c>
      <c r="B2189" s="20">
        <v>0</v>
      </c>
      <c r="C2189" s="180" t="s">
        <v>4852</v>
      </c>
      <c r="D2189" s="25">
        <v>1147153.1399999999</v>
      </c>
      <c r="E2189" s="25">
        <v>887439.83999999962</v>
      </c>
      <c r="F2189" s="21">
        <v>0</v>
      </c>
      <c r="G2189" s="22">
        <f t="shared" si="34"/>
        <v>259713.30000000028</v>
      </c>
      <c r="H2189" s="21">
        <v>0</v>
      </c>
      <c r="I2189" s="21">
        <v>0</v>
      </c>
    </row>
    <row r="2190" spans="1:9" ht="15" x14ac:dyDescent="0.25">
      <c r="A2190" s="24" t="s">
        <v>2482</v>
      </c>
      <c r="B2190" s="20">
        <v>0</v>
      </c>
      <c r="C2190" s="180" t="s">
        <v>4852</v>
      </c>
      <c r="D2190" s="25">
        <v>691252.5</v>
      </c>
      <c r="E2190" s="25">
        <v>568540.78</v>
      </c>
      <c r="F2190" s="21">
        <v>0</v>
      </c>
      <c r="G2190" s="22">
        <f t="shared" si="34"/>
        <v>122711.71999999997</v>
      </c>
      <c r="H2190" s="21">
        <v>0</v>
      </c>
      <c r="I2190" s="21">
        <v>0</v>
      </c>
    </row>
    <row r="2191" spans="1:9" ht="15" x14ac:dyDescent="0.25">
      <c r="A2191" s="24" t="s">
        <v>2483</v>
      </c>
      <c r="B2191" s="20">
        <v>0</v>
      </c>
      <c r="C2191" s="180" t="s">
        <v>4852</v>
      </c>
      <c r="D2191" s="25">
        <v>704539.00000000058</v>
      </c>
      <c r="E2191" s="25">
        <v>510343.61000000022</v>
      </c>
      <c r="F2191" s="21">
        <v>0</v>
      </c>
      <c r="G2191" s="22">
        <f t="shared" si="34"/>
        <v>194195.39000000036</v>
      </c>
      <c r="H2191" s="21">
        <v>0</v>
      </c>
      <c r="I2191" s="21">
        <v>0</v>
      </c>
    </row>
    <row r="2192" spans="1:9" ht="15" x14ac:dyDescent="0.25">
      <c r="A2192" s="24" t="s">
        <v>2484</v>
      </c>
      <c r="B2192" s="20">
        <v>0</v>
      </c>
      <c r="C2192" s="180" t="s">
        <v>4852</v>
      </c>
      <c r="D2192" s="25">
        <v>447328.40000000008</v>
      </c>
      <c r="E2192" s="25">
        <v>301050.98000000004</v>
      </c>
      <c r="F2192" s="21">
        <v>0</v>
      </c>
      <c r="G2192" s="22">
        <f t="shared" si="34"/>
        <v>146277.42000000004</v>
      </c>
      <c r="H2192" s="21">
        <v>0</v>
      </c>
      <c r="I2192" s="21">
        <v>0</v>
      </c>
    </row>
    <row r="2193" spans="1:9" ht="15" x14ac:dyDescent="0.25">
      <c r="A2193" s="24" t="s">
        <v>2485</v>
      </c>
      <c r="B2193" s="20">
        <v>0</v>
      </c>
      <c r="C2193" s="180" t="s">
        <v>4852</v>
      </c>
      <c r="D2193" s="25">
        <v>834305.59999999963</v>
      </c>
      <c r="E2193" s="25">
        <v>621111.99999999988</v>
      </c>
      <c r="F2193" s="21">
        <v>0</v>
      </c>
      <c r="G2193" s="22">
        <f t="shared" si="34"/>
        <v>213193.59999999974</v>
      </c>
      <c r="H2193" s="21">
        <v>0</v>
      </c>
      <c r="I2193" s="21">
        <v>0</v>
      </c>
    </row>
    <row r="2194" spans="1:9" ht="15" x14ac:dyDescent="0.25">
      <c r="A2194" s="24" t="s">
        <v>2486</v>
      </c>
      <c r="B2194" s="20">
        <v>0</v>
      </c>
      <c r="C2194" s="180" t="s">
        <v>4852</v>
      </c>
      <c r="D2194" s="25">
        <v>801524.6</v>
      </c>
      <c r="E2194" s="25">
        <v>617319.1100000001</v>
      </c>
      <c r="F2194" s="21">
        <v>0</v>
      </c>
      <c r="G2194" s="22">
        <f t="shared" si="34"/>
        <v>184205.48999999987</v>
      </c>
      <c r="H2194" s="21">
        <v>0</v>
      </c>
      <c r="I2194" s="21">
        <v>0</v>
      </c>
    </row>
    <row r="2195" spans="1:9" ht="15" x14ac:dyDescent="0.25">
      <c r="A2195" s="24" t="s">
        <v>2487</v>
      </c>
      <c r="B2195" s="20">
        <v>0</v>
      </c>
      <c r="C2195" s="180" t="s">
        <v>4852</v>
      </c>
      <c r="D2195" s="25">
        <v>717786.10000000021</v>
      </c>
      <c r="E2195" s="25">
        <v>522657.02000000019</v>
      </c>
      <c r="F2195" s="21">
        <v>0</v>
      </c>
      <c r="G2195" s="22">
        <f t="shared" si="34"/>
        <v>195129.08000000002</v>
      </c>
      <c r="H2195" s="21">
        <v>0</v>
      </c>
      <c r="I2195" s="21">
        <v>0</v>
      </c>
    </row>
    <row r="2196" spans="1:9" ht="15" x14ac:dyDescent="0.25">
      <c r="A2196" s="24" t="s">
        <v>2488</v>
      </c>
      <c r="B2196" s="20">
        <v>0</v>
      </c>
      <c r="C2196" s="180" t="s">
        <v>4852</v>
      </c>
      <c r="D2196" s="25">
        <v>17952</v>
      </c>
      <c r="E2196" s="25">
        <v>0</v>
      </c>
      <c r="F2196" s="21">
        <v>0</v>
      </c>
      <c r="G2196" s="22">
        <f t="shared" si="34"/>
        <v>17952</v>
      </c>
      <c r="H2196" s="21">
        <v>0</v>
      </c>
      <c r="I2196" s="21">
        <v>0</v>
      </c>
    </row>
    <row r="2197" spans="1:9" ht="15" x14ac:dyDescent="0.25">
      <c r="A2197" s="24" t="s">
        <v>2489</v>
      </c>
      <c r="B2197" s="20">
        <v>0</v>
      </c>
      <c r="C2197" s="180" t="s">
        <v>4852</v>
      </c>
      <c r="D2197" s="25">
        <v>753181.95</v>
      </c>
      <c r="E2197" s="25">
        <v>509480.24999999994</v>
      </c>
      <c r="F2197" s="21">
        <v>0</v>
      </c>
      <c r="G2197" s="22">
        <f t="shared" si="34"/>
        <v>243701.7</v>
      </c>
      <c r="H2197" s="21">
        <v>0</v>
      </c>
      <c r="I2197" s="21">
        <v>0</v>
      </c>
    </row>
    <row r="2198" spans="1:9" ht="15" x14ac:dyDescent="0.25">
      <c r="A2198" s="24" t="s">
        <v>2490</v>
      </c>
      <c r="B2198" s="20">
        <v>0</v>
      </c>
      <c r="C2198" s="180" t="s">
        <v>4852</v>
      </c>
      <c r="D2198" s="25">
        <v>702667.19999999984</v>
      </c>
      <c r="E2198" s="25">
        <v>509864.69999999995</v>
      </c>
      <c r="F2198" s="21">
        <v>0</v>
      </c>
      <c r="G2198" s="22">
        <f t="shared" si="34"/>
        <v>192802.49999999988</v>
      </c>
      <c r="H2198" s="21">
        <v>0</v>
      </c>
      <c r="I2198" s="21">
        <v>0</v>
      </c>
    </row>
    <row r="2199" spans="1:9" ht="15" x14ac:dyDescent="0.25">
      <c r="A2199" s="24" t="s">
        <v>2491</v>
      </c>
      <c r="B2199" s="20">
        <v>0</v>
      </c>
      <c r="C2199" s="180" t="s">
        <v>4852</v>
      </c>
      <c r="D2199" s="25">
        <v>647504.80000000028</v>
      </c>
      <c r="E2199" s="25">
        <v>491472.50000000012</v>
      </c>
      <c r="F2199" s="21">
        <v>0</v>
      </c>
      <c r="G2199" s="22">
        <f t="shared" si="34"/>
        <v>156032.30000000016</v>
      </c>
      <c r="H2199" s="21">
        <v>0</v>
      </c>
      <c r="I2199" s="21">
        <v>0</v>
      </c>
    </row>
    <row r="2200" spans="1:9" ht="15" x14ac:dyDescent="0.25">
      <c r="A2200" s="24" t="s">
        <v>2492</v>
      </c>
      <c r="B2200" s="20">
        <v>0</v>
      </c>
      <c r="C2200" s="180" t="s">
        <v>4852</v>
      </c>
      <c r="D2200" s="25">
        <v>696505.35000000021</v>
      </c>
      <c r="E2200" s="25">
        <v>566445.09000000008</v>
      </c>
      <c r="F2200" s="21">
        <v>0</v>
      </c>
      <c r="G2200" s="22">
        <f t="shared" si="34"/>
        <v>130060.26000000013</v>
      </c>
      <c r="H2200" s="21">
        <v>0</v>
      </c>
      <c r="I2200" s="21">
        <v>0</v>
      </c>
    </row>
    <row r="2201" spans="1:9" ht="15" x14ac:dyDescent="0.25">
      <c r="A2201" s="24" t="s">
        <v>2493</v>
      </c>
      <c r="B2201" s="20">
        <v>0</v>
      </c>
      <c r="C2201" s="180" t="s">
        <v>4852</v>
      </c>
      <c r="D2201" s="25">
        <v>695535.53999999957</v>
      </c>
      <c r="E2201" s="25">
        <v>506284.89999999985</v>
      </c>
      <c r="F2201" s="21">
        <v>0</v>
      </c>
      <c r="G2201" s="22">
        <f t="shared" si="34"/>
        <v>189250.63999999972</v>
      </c>
      <c r="H2201" s="21">
        <v>0</v>
      </c>
      <c r="I2201" s="21">
        <v>0</v>
      </c>
    </row>
    <row r="2202" spans="1:9" ht="15" x14ac:dyDescent="0.25">
      <c r="A2202" s="24" t="s">
        <v>2494</v>
      </c>
      <c r="B2202" s="20">
        <v>0</v>
      </c>
      <c r="C2202" s="180" t="s">
        <v>4852</v>
      </c>
      <c r="D2202" s="25">
        <v>569878.4</v>
      </c>
      <c r="E2202" s="25">
        <v>357160.73</v>
      </c>
      <c r="F2202" s="21">
        <v>0</v>
      </c>
      <c r="G2202" s="22">
        <f t="shared" si="34"/>
        <v>212717.67000000004</v>
      </c>
      <c r="H2202" s="21">
        <v>0</v>
      </c>
      <c r="I2202" s="21">
        <v>0</v>
      </c>
    </row>
    <row r="2203" spans="1:9" ht="15" x14ac:dyDescent="0.25">
      <c r="A2203" s="24" t="s">
        <v>2495</v>
      </c>
      <c r="B2203" s="20">
        <v>0</v>
      </c>
      <c r="C2203" s="180" t="s">
        <v>4852</v>
      </c>
      <c r="D2203" s="25">
        <v>41001.199999999997</v>
      </c>
      <c r="E2203" s="25">
        <v>24441.200000000001</v>
      </c>
      <c r="F2203" s="21">
        <v>0</v>
      </c>
      <c r="G2203" s="22">
        <f t="shared" si="34"/>
        <v>16559.999999999996</v>
      </c>
      <c r="H2203" s="21">
        <v>0</v>
      </c>
      <c r="I2203" s="21">
        <v>0</v>
      </c>
    </row>
    <row r="2204" spans="1:9" ht="15" x14ac:dyDescent="0.25">
      <c r="A2204" s="24" t="s">
        <v>2496</v>
      </c>
      <c r="B2204" s="20">
        <v>0</v>
      </c>
      <c r="C2204" s="180" t="s">
        <v>4852</v>
      </c>
      <c r="D2204" s="25">
        <v>120937.59999999999</v>
      </c>
      <c r="E2204" s="25">
        <v>64578.9</v>
      </c>
      <c r="F2204" s="21">
        <v>0</v>
      </c>
      <c r="G2204" s="22">
        <f t="shared" si="34"/>
        <v>56358.69999999999</v>
      </c>
      <c r="H2204" s="21">
        <v>0</v>
      </c>
      <c r="I2204" s="21">
        <v>0</v>
      </c>
    </row>
    <row r="2205" spans="1:9" ht="15" x14ac:dyDescent="0.25">
      <c r="A2205" s="24" t="s">
        <v>2497</v>
      </c>
      <c r="B2205" s="20">
        <v>0</v>
      </c>
      <c r="C2205" s="180" t="s">
        <v>4852</v>
      </c>
      <c r="D2205" s="25">
        <v>114544.83</v>
      </c>
      <c r="E2205" s="25">
        <v>59931.569999999992</v>
      </c>
      <c r="F2205" s="21">
        <v>0</v>
      </c>
      <c r="G2205" s="22">
        <f t="shared" si="34"/>
        <v>54613.260000000009</v>
      </c>
      <c r="H2205" s="21">
        <v>0</v>
      </c>
      <c r="I2205" s="21">
        <v>0</v>
      </c>
    </row>
    <row r="2206" spans="1:9" ht="15" x14ac:dyDescent="0.25">
      <c r="A2206" s="24" t="s">
        <v>2498</v>
      </c>
      <c r="B2206" s="20">
        <v>0</v>
      </c>
      <c r="C2206" s="180" t="s">
        <v>4852</v>
      </c>
      <c r="D2206" s="25">
        <v>34832</v>
      </c>
      <c r="E2206" s="25">
        <v>18653.920000000002</v>
      </c>
      <c r="F2206" s="21">
        <v>0</v>
      </c>
      <c r="G2206" s="22">
        <f t="shared" si="34"/>
        <v>16178.079999999998</v>
      </c>
      <c r="H2206" s="21">
        <v>0</v>
      </c>
      <c r="I2206" s="21">
        <v>0</v>
      </c>
    </row>
    <row r="2207" spans="1:9" ht="15" x14ac:dyDescent="0.25">
      <c r="A2207" s="24" t="s">
        <v>2499</v>
      </c>
      <c r="B2207" s="20">
        <v>0</v>
      </c>
      <c r="C2207" s="180" t="s">
        <v>4852</v>
      </c>
      <c r="D2207" s="25">
        <v>68729.63</v>
      </c>
      <c r="E2207" s="25">
        <v>31016.129999999997</v>
      </c>
      <c r="F2207" s="21">
        <v>0</v>
      </c>
      <c r="G2207" s="22">
        <f t="shared" si="34"/>
        <v>37713.500000000007</v>
      </c>
      <c r="H2207" s="21">
        <v>0</v>
      </c>
      <c r="I2207" s="21">
        <v>0</v>
      </c>
    </row>
    <row r="2208" spans="1:9" ht="15" x14ac:dyDescent="0.25">
      <c r="A2208" s="24" t="s">
        <v>2500</v>
      </c>
      <c r="B2208" s="20">
        <v>0</v>
      </c>
      <c r="C2208" s="180" t="s">
        <v>4852</v>
      </c>
      <c r="D2208" s="25">
        <v>245738.50000000003</v>
      </c>
      <c r="E2208" s="25">
        <v>196986.00000000003</v>
      </c>
      <c r="F2208" s="21">
        <v>0</v>
      </c>
      <c r="G2208" s="22">
        <f t="shared" si="34"/>
        <v>48752.5</v>
      </c>
      <c r="H2208" s="21">
        <v>0</v>
      </c>
      <c r="I2208" s="21">
        <v>0</v>
      </c>
    </row>
    <row r="2209" spans="1:9" ht="15" x14ac:dyDescent="0.25">
      <c r="A2209" s="24" t="s">
        <v>2501</v>
      </c>
      <c r="B2209" s="20">
        <v>0</v>
      </c>
      <c r="C2209" s="180" t="s">
        <v>4852</v>
      </c>
      <c r="D2209" s="25">
        <v>20089.2</v>
      </c>
      <c r="E2209" s="25">
        <v>19737.099999999999</v>
      </c>
      <c r="F2209" s="21">
        <v>0</v>
      </c>
      <c r="G2209" s="22">
        <f t="shared" si="34"/>
        <v>352.10000000000218</v>
      </c>
      <c r="H2209" s="21">
        <v>0</v>
      </c>
      <c r="I2209" s="21">
        <v>0</v>
      </c>
    </row>
    <row r="2210" spans="1:9" ht="15" x14ac:dyDescent="0.25">
      <c r="A2210" s="24" t="s">
        <v>2502</v>
      </c>
      <c r="B2210" s="20">
        <v>0</v>
      </c>
      <c r="C2210" s="180" t="s">
        <v>4852</v>
      </c>
      <c r="D2210" s="25">
        <v>53299.08</v>
      </c>
      <c r="E2210" s="25">
        <v>40260.379999999997</v>
      </c>
      <c r="F2210" s="21">
        <v>0</v>
      </c>
      <c r="G2210" s="22">
        <f t="shared" si="34"/>
        <v>13038.700000000004</v>
      </c>
      <c r="H2210" s="21">
        <v>0</v>
      </c>
      <c r="I2210" s="21">
        <v>0</v>
      </c>
    </row>
    <row r="2211" spans="1:9" ht="15" x14ac:dyDescent="0.25">
      <c r="A2211" s="24" t="s">
        <v>2503</v>
      </c>
      <c r="B2211" s="20">
        <v>0</v>
      </c>
      <c r="C2211" s="180" t="s">
        <v>4852</v>
      </c>
      <c r="D2211" s="25">
        <v>51340.800000000003</v>
      </c>
      <c r="E2211" s="25">
        <v>25780.899999999998</v>
      </c>
      <c r="F2211" s="21">
        <v>0</v>
      </c>
      <c r="G2211" s="22">
        <f t="shared" si="34"/>
        <v>25559.900000000005</v>
      </c>
      <c r="H2211" s="21">
        <v>0</v>
      </c>
      <c r="I2211" s="21">
        <v>0</v>
      </c>
    </row>
    <row r="2212" spans="1:9" ht="15" x14ac:dyDescent="0.25">
      <c r="A2212" s="24" t="s">
        <v>2504</v>
      </c>
      <c r="B2212" s="20">
        <v>0</v>
      </c>
      <c r="C2212" s="180" t="s">
        <v>4852</v>
      </c>
      <c r="D2212" s="25">
        <v>69865.600000000006</v>
      </c>
      <c r="E2212" s="25">
        <v>48161.9</v>
      </c>
      <c r="F2212" s="21">
        <v>0</v>
      </c>
      <c r="G2212" s="22">
        <f t="shared" si="34"/>
        <v>21703.700000000004</v>
      </c>
      <c r="H2212" s="21">
        <v>0</v>
      </c>
      <c r="I2212" s="21">
        <v>0</v>
      </c>
    </row>
    <row r="2213" spans="1:9" ht="15" x14ac:dyDescent="0.25">
      <c r="A2213" s="24" t="s">
        <v>2505</v>
      </c>
      <c r="B2213" s="20">
        <v>0</v>
      </c>
      <c r="C2213" s="180" t="s">
        <v>4852</v>
      </c>
      <c r="D2213" s="25">
        <v>60673.86</v>
      </c>
      <c r="E2213" s="25">
        <v>9868.6</v>
      </c>
      <c r="F2213" s="21">
        <v>0</v>
      </c>
      <c r="G2213" s="22">
        <f t="shared" si="34"/>
        <v>50805.26</v>
      </c>
      <c r="H2213" s="21">
        <v>0</v>
      </c>
      <c r="I2213" s="21">
        <v>0</v>
      </c>
    </row>
    <row r="2214" spans="1:9" ht="15" x14ac:dyDescent="0.25">
      <c r="A2214" s="24" t="s">
        <v>2506</v>
      </c>
      <c r="B2214" s="20">
        <v>0</v>
      </c>
      <c r="C2214" s="180" t="s">
        <v>4852</v>
      </c>
      <c r="D2214" s="25">
        <v>254277.41</v>
      </c>
      <c r="E2214" s="25">
        <v>211106.65</v>
      </c>
      <c r="F2214" s="21">
        <v>0</v>
      </c>
      <c r="G2214" s="22">
        <f t="shared" si="34"/>
        <v>43170.760000000009</v>
      </c>
      <c r="H2214" s="21">
        <v>0</v>
      </c>
      <c r="I2214" s="21">
        <v>0</v>
      </c>
    </row>
    <row r="2215" spans="1:9" ht="15" x14ac:dyDescent="0.25">
      <c r="A2215" s="24" t="s">
        <v>2507</v>
      </c>
      <c r="B2215" s="20">
        <v>0</v>
      </c>
      <c r="C2215" s="180" t="s">
        <v>4852</v>
      </c>
      <c r="D2215" s="25">
        <v>24304</v>
      </c>
      <c r="E2215" s="25">
        <v>15806.11</v>
      </c>
      <c r="F2215" s="21">
        <v>0</v>
      </c>
      <c r="G2215" s="22">
        <f t="shared" si="34"/>
        <v>8497.89</v>
      </c>
      <c r="H2215" s="21">
        <v>0</v>
      </c>
      <c r="I2215" s="21">
        <v>0</v>
      </c>
    </row>
    <row r="2216" spans="1:9" ht="15" x14ac:dyDescent="0.25">
      <c r="A2216" s="24" t="s">
        <v>2508</v>
      </c>
      <c r="B2216" s="20">
        <v>0</v>
      </c>
      <c r="C2216" s="180" t="s">
        <v>4852</v>
      </c>
      <c r="D2216" s="25">
        <v>70448</v>
      </c>
      <c r="E2216" s="25">
        <v>13160.5</v>
      </c>
      <c r="F2216" s="21">
        <v>0</v>
      </c>
      <c r="G2216" s="22">
        <f t="shared" si="34"/>
        <v>57287.5</v>
      </c>
      <c r="H2216" s="21">
        <v>0</v>
      </c>
      <c r="I2216" s="21">
        <v>0</v>
      </c>
    </row>
    <row r="2217" spans="1:9" ht="15" x14ac:dyDescent="0.25">
      <c r="A2217" s="24" t="s">
        <v>2509</v>
      </c>
      <c r="B2217" s="20">
        <v>0</v>
      </c>
      <c r="C2217" s="180" t="s">
        <v>4852</v>
      </c>
      <c r="D2217" s="25">
        <v>53580.800000000003</v>
      </c>
      <c r="E2217" s="25">
        <v>42421.9</v>
      </c>
      <c r="F2217" s="21">
        <v>0</v>
      </c>
      <c r="G2217" s="22">
        <f t="shared" si="34"/>
        <v>11158.900000000001</v>
      </c>
      <c r="H2217" s="21">
        <v>0</v>
      </c>
      <c r="I2217" s="21">
        <v>0</v>
      </c>
    </row>
    <row r="2218" spans="1:9" ht="15" x14ac:dyDescent="0.25">
      <c r="A2218" s="24" t="s">
        <v>2510</v>
      </c>
      <c r="B2218" s="20">
        <v>0</v>
      </c>
      <c r="C2218" s="180" t="s">
        <v>4852</v>
      </c>
      <c r="D2218" s="25">
        <v>53647.999999999993</v>
      </c>
      <c r="E2218" s="25">
        <v>26044.18</v>
      </c>
      <c r="F2218" s="21">
        <v>0</v>
      </c>
      <c r="G2218" s="22">
        <f t="shared" si="34"/>
        <v>27603.819999999992</v>
      </c>
      <c r="H2218" s="21">
        <v>0</v>
      </c>
      <c r="I2218" s="21">
        <v>0</v>
      </c>
    </row>
    <row r="2219" spans="1:9" ht="15" x14ac:dyDescent="0.25">
      <c r="A2219" s="24" t="s">
        <v>2511</v>
      </c>
      <c r="B2219" s="20">
        <v>0</v>
      </c>
      <c r="C2219" s="180" t="s">
        <v>4852</v>
      </c>
      <c r="D2219" s="25">
        <v>45964.799999999996</v>
      </c>
      <c r="E2219" s="25">
        <v>14138.8</v>
      </c>
      <c r="F2219" s="21">
        <v>0</v>
      </c>
      <c r="G2219" s="22">
        <f t="shared" si="34"/>
        <v>31825.999999999996</v>
      </c>
      <c r="H2219" s="21">
        <v>0</v>
      </c>
      <c r="I2219" s="21">
        <v>0</v>
      </c>
    </row>
    <row r="2220" spans="1:9" ht="15" x14ac:dyDescent="0.25">
      <c r="A2220" s="24" t="s">
        <v>2512</v>
      </c>
      <c r="B2220" s="20">
        <v>0</v>
      </c>
      <c r="C2220" s="180" t="s">
        <v>4852</v>
      </c>
      <c r="D2220" s="25">
        <v>55384.959999999992</v>
      </c>
      <c r="E2220" s="25">
        <v>16302.16</v>
      </c>
      <c r="F2220" s="21">
        <v>0</v>
      </c>
      <c r="G2220" s="22">
        <f t="shared" si="34"/>
        <v>39082.799999999988</v>
      </c>
      <c r="H2220" s="21">
        <v>0</v>
      </c>
      <c r="I2220" s="21">
        <v>0</v>
      </c>
    </row>
    <row r="2221" spans="1:9" ht="15" x14ac:dyDescent="0.25">
      <c r="A2221" s="24" t="s">
        <v>2513</v>
      </c>
      <c r="B2221" s="20">
        <v>0</v>
      </c>
      <c r="C2221" s="180" t="s">
        <v>4852</v>
      </c>
      <c r="D2221" s="25">
        <v>11580.8</v>
      </c>
      <c r="E2221" s="25">
        <v>438.4</v>
      </c>
      <c r="F2221" s="21">
        <v>0</v>
      </c>
      <c r="G2221" s="22">
        <f t="shared" si="34"/>
        <v>11142.4</v>
      </c>
      <c r="H2221" s="21">
        <v>0</v>
      </c>
      <c r="I2221" s="21">
        <v>0</v>
      </c>
    </row>
    <row r="2222" spans="1:9" ht="15" x14ac:dyDescent="0.25">
      <c r="A2222" s="24" t="s">
        <v>2514</v>
      </c>
      <c r="B2222" s="20">
        <v>0</v>
      </c>
      <c r="C2222" s="180" t="s">
        <v>4852</v>
      </c>
      <c r="D2222" s="25">
        <v>286016.90000000002</v>
      </c>
      <c r="E2222" s="25">
        <v>195033</v>
      </c>
      <c r="F2222" s="21">
        <v>0</v>
      </c>
      <c r="G2222" s="22">
        <f t="shared" si="34"/>
        <v>90983.900000000023</v>
      </c>
      <c r="H2222" s="21">
        <v>0</v>
      </c>
      <c r="I2222" s="21">
        <v>0</v>
      </c>
    </row>
    <row r="2223" spans="1:9" ht="15" x14ac:dyDescent="0.25">
      <c r="A2223" s="24" t="s">
        <v>2515</v>
      </c>
      <c r="B2223" s="20">
        <v>0</v>
      </c>
      <c r="C2223" s="180" t="s">
        <v>4852</v>
      </c>
      <c r="D2223" s="25">
        <v>60211.200000000004</v>
      </c>
      <c r="E2223" s="25">
        <v>24580.1</v>
      </c>
      <c r="F2223" s="21">
        <v>0</v>
      </c>
      <c r="G2223" s="22">
        <f t="shared" si="34"/>
        <v>35631.100000000006</v>
      </c>
      <c r="H2223" s="21">
        <v>0</v>
      </c>
      <c r="I2223" s="21">
        <v>0</v>
      </c>
    </row>
    <row r="2224" spans="1:9" ht="15" x14ac:dyDescent="0.25">
      <c r="A2224" s="24" t="s">
        <v>2516</v>
      </c>
      <c r="B2224" s="20">
        <v>0</v>
      </c>
      <c r="C2224" s="180" t="s">
        <v>4852</v>
      </c>
      <c r="D2224" s="25">
        <v>256488.86</v>
      </c>
      <c r="E2224" s="25">
        <v>220657.43</v>
      </c>
      <c r="F2224" s="21">
        <v>0</v>
      </c>
      <c r="G2224" s="22">
        <f t="shared" si="34"/>
        <v>35831.429999999993</v>
      </c>
      <c r="H2224" s="21">
        <v>0</v>
      </c>
      <c r="I2224" s="21">
        <v>0</v>
      </c>
    </row>
    <row r="2225" spans="1:9" ht="15" x14ac:dyDescent="0.25">
      <c r="A2225" s="24" t="s">
        <v>2517</v>
      </c>
      <c r="B2225" s="20">
        <v>0</v>
      </c>
      <c r="C2225" s="180" t="s">
        <v>4852</v>
      </c>
      <c r="D2225" s="25">
        <v>58508.800000000003</v>
      </c>
      <c r="E2225" s="25">
        <v>47513.700000000004</v>
      </c>
      <c r="F2225" s="21">
        <v>0</v>
      </c>
      <c r="G2225" s="22">
        <f t="shared" si="34"/>
        <v>10995.099999999999</v>
      </c>
      <c r="H2225" s="21">
        <v>0</v>
      </c>
      <c r="I2225" s="21">
        <v>0</v>
      </c>
    </row>
    <row r="2226" spans="1:9" ht="15" x14ac:dyDescent="0.25">
      <c r="A2226" s="24" t="s">
        <v>2518</v>
      </c>
      <c r="B2226" s="20">
        <v>0</v>
      </c>
      <c r="C2226" s="180" t="s">
        <v>4852</v>
      </c>
      <c r="D2226" s="25">
        <v>278107.2</v>
      </c>
      <c r="E2226" s="25">
        <v>238325.89999999997</v>
      </c>
      <c r="F2226" s="21">
        <v>0</v>
      </c>
      <c r="G2226" s="22">
        <f t="shared" si="34"/>
        <v>39781.300000000047</v>
      </c>
      <c r="H2226" s="21">
        <v>0</v>
      </c>
      <c r="I2226" s="21">
        <v>0</v>
      </c>
    </row>
    <row r="2227" spans="1:9" ht="15" x14ac:dyDescent="0.25">
      <c r="A2227" s="24" t="s">
        <v>2519</v>
      </c>
      <c r="B2227" s="20">
        <v>0</v>
      </c>
      <c r="C2227" s="180" t="s">
        <v>4852</v>
      </c>
      <c r="D2227" s="25">
        <v>286944</v>
      </c>
      <c r="E2227" s="25">
        <v>174834.69999999998</v>
      </c>
      <c r="F2227" s="21">
        <v>0</v>
      </c>
      <c r="G2227" s="22">
        <f t="shared" si="34"/>
        <v>112109.30000000002</v>
      </c>
      <c r="H2227" s="21">
        <v>0</v>
      </c>
      <c r="I2227" s="21">
        <v>0</v>
      </c>
    </row>
    <row r="2228" spans="1:9" ht="15" x14ac:dyDescent="0.25">
      <c r="A2228" s="24" t="s">
        <v>2520</v>
      </c>
      <c r="B2228" s="20">
        <v>0</v>
      </c>
      <c r="C2228" s="180" t="s">
        <v>4852</v>
      </c>
      <c r="D2228" s="25">
        <v>69951.67</v>
      </c>
      <c r="E2228" s="25">
        <v>59510.350000000006</v>
      </c>
      <c r="F2228" s="21">
        <v>0</v>
      </c>
      <c r="G2228" s="22">
        <f t="shared" si="34"/>
        <v>10441.319999999992</v>
      </c>
      <c r="H2228" s="21">
        <v>0</v>
      </c>
      <c r="I2228" s="21">
        <v>0</v>
      </c>
    </row>
    <row r="2229" spans="1:9" ht="15" x14ac:dyDescent="0.25">
      <c r="A2229" s="24" t="s">
        <v>2521</v>
      </c>
      <c r="B2229" s="20">
        <v>0</v>
      </c>
      <c r="C2229" s="180" t="s">
        <v>4852</v>
      </c>
      <c r="D2229" s="25">
        <v>15993.6</v>
      </c>
      <c r="E2229" s="25">
        <v>15636.6</v>
      </c>
      <c r="F2229" s="21">
        <v>0</v>
      </c>
      <c r="G2229" s="22">
        <f t="shared" si="34"/>
        <v>357</v>
      </c>
      <c r="H2229" s="21">
        <v>0</v>
      </c>
      <c r="I2229" s="21">
        <v>0</v>
      </c>
    </row>
    <row r="2230" spans="1:9" ht="15" x14ac:dyDescent="0.25">
      <c r="A2230" s="24" t="s">
        <v>2522</v>
      </c>
      <c r="B2230" s="20">
        <v>0</v>
      </c>
      <c r="C2230" s="180" t="s">
        <v>4852</v>
      </c>
      <c r="D2230" s="25">
        <v>2795</v>
      </c>
      <c r="E2230" s="25">
        <v>1956.5</v>
      </c>
      <c r="F2230" s="21">
        <v>0</v>
      </c>
      <c r="G2230" s="22">
        <f t="shared" si="34"/>
        <v>838.5</v>
      </c>
      <c r="H2230" s="21">
        <v>0</v>
      </c>
      <c r="I2230" s="21">
        <v>0</v>
      </c>
    </row>
    <row r="2231" spans="1:9" ht="15" x14ac:dyDescent="0.25">
      <c r="A2231" s="24" t="s">
        <v>2523</v>
      </c>
      <c r="B2231" s="20">
        <v>0</v>
      </c>
      <c r="C2231" s="180" t="s">
        <v>4852</v>
      </c>
      <c r="D2231" s="25">
        <v>7722.8</v>
      </c>
      <c r="E2231" s="25">
        <v>2155.6</v>
      </c>
      <c r="F2231" s="21">
        <v>0</v>
      </c>
      <c r="G2231" s="22">
        <f t="shared" si="34"/>
        <v>5567.2000000000007</v>
      </c>
      <c r="H2231" s="21">
        <v>0</v>
      </c>
      <c r="I2231" s="21">
        <v>0</v>
      </c>
    </row>
    <row r="2232" spans="1:9" ht="15" x14ac:dyDescent="0.25">
      <c r="A2232" s="24" t="s">
        <v>2524</v>
      </c>
      <c r="B2232" s="20">
        <v>0</v>
      </c>
      <c r="C2232" s="180" t="s">
        <v>4852</v>
      </c>
      <c r="D2232" s="25">
        <v>11065.6</v>
      </c>
      <c r="E2232" s="25">
        <v>10570.7</v>
      </c>
      <c r="F2232" s="21">
        <v>0</v>
      </c>
      <c r="G2232" s="22">
        <f t="shared" si="34"/>
        <v>494.89999999999964</v>
      </c>
      <c r="H2232" s="21">
        <v>0</v>
      </c>
      <c r="I2232" s="21">
        <v>0</v>
      </c>
    </row>
    <row r="2233" spans="1:9" ht="15" x14ac:dyDescent="0.25">
      <c r="A2233" s="24" t="s">
        <v>2525</v>
      </c>
      <c r="B2233" s="20">
        <v>0</v>
      </c>
      <c r="C2233" s="180" t="s">
        <v>4852</v>
      </c>
      <c r="D2233" s="25">
        <v>5108.3999999999996</v>
      </c>
      <c r="E2233" s="25">
        <v>4662.8999999999996</v>
      </c>
      <c r="F2233" s="21">
        <v>0</v>
      </c>
      <c r="G2233" s="22">
        <f t="shared" si="34"/>
        <v>445.5</v>
      </c>
      <c r="H2233" s="21">
        <v>0</v>
      </c>
      <c r="I2233" s="21">
        <v>0</v>
      </c>
    </row>
    <row r="2234" spans="1:9" ht="15" x14ac:dyDescent="0.25">
      <c r="A2234" s="24" t="s">
        <v>2526</v>
      </c>
      <c r="B2234" s="20">
        <v>0</v>
      </c>
      <c r="C2234" s="180" t="s">
        <v>4852</v>
      </c>
      <c r="D2234" s="25">
        <v>83574.400000000009</v>
      </c>
      <c r="E2234" s="25">
        <v>14421.16</v>
      </c>
      <c r="F2234" s="21">
        <v>0</v>
      </c>
      <c r="G2234" s="22">
        <f t="shared" si="34"/>
        <v>69153.240000000005</v>
      </c>
      <c r="H2234" s="21">
        <v>0</v>
      </c>
      <c r="I2234" s="21">
        <v>0</v>
      </c>
    </row>
    <row r="2235" spans="1:9" ht="15" x14ac:dyDescent="0.25">
      <c r="A2235" s="24" t="s">
        <v>2527</v>
      </c>
      <c r="B2235" s="20">
        <v>0</v>
      </c>
      <c r="C2235" s="180" t="s">
        <v>4852</v>
      </c>
      <c r="D2235" s="25">
        <v>23408</v>
      </c>
      <c r="E2235" s="25">
        <v>5535.2</v>
      </c>
      <c r="F2235" s="21">
        <v>0</v>
      </c>
      <c r="G2235" s="22">
        <f t="shared" si="34"/>
        <v>17872.8</v>
      </c>
      <c r="H2235" s="21">
        <v>0</v>
      </c>
      <c r="I2235" s="21">
        <v>0</v>
      </c>
    </row>
    <row r="2236" spans="1:9" ht="15" x14ac:dyDescent="0.25">
      <c r="A2236" s="24" t="s">
        <v>2528</v>
      </c>
      <c r="B2236" s="20">
        <v>0</v>
      </c>
      <c r="C2236" s="180" t="s">
        <v>4852</v>
      </c>
      <c r="D2236" s="25">
        <v>29366.400000000001</v>
      </c>
      <c r="E2236" s="25">
        <v>316</v>
      </c>
      <c r="F2236" s="21">
        <v>0</v>
      </c>
      <c r="G2236" s="22">
        <f t="shared" si="34"/>
        <v>29050.400000000001</v>
      </c>
      <c r="H2236" s="21">
        <v>0</v>
      </c>
      <c r="I2236" s="21">
        <v>0</v>
      </c>
    </row>
    <row r="2237" spans="1:9" ht="15" x14ac:dyDescent="0.25">
      <c r="A2237" s="24" t="s">
        <v>2529</v>
      </c>
      <c r="B2237" s="20">
        <v>0</v>
      </c>
      <c r="C2237" s="180" t="s">
        <v>4852</v>
      </c>
      <c r="D2237" s="25">
        <v>70044.800000000003</v>
      </c>
      <c r="E2237" s="25">
        <v>44497.5</v>
      </c>
      <c r="F2237" s="21">
        <v>0</v>
      </c>
      <c r="G2237" s="22">
        <f t="shared" si="34"/>
        <v>25547.300000000003</v>
      </c>
      <c r="H2237" s="21">
        <v>0</v>
      </c>
      <c r="I2237" s="21">
        <v>0</v>
      </c>
    </row>
    <row r="2238" spans="1:9" ht="15" x14ac:dyDescent="0.25">
      <c r="A2238" s="24" t="s">
        <v>2530</v>
      </c>
      <c r="B2238" s="20">
        <v>0</v>
      </c>
      <c r="C2238" s="180" t="s">
        <v>4852</v>
      </c>
      <c r="D2238" s="25">
        <v>49705.599999999999</v>
      </c>
      <c r="E2238" s="25">
        <v>23711.199999999997</v>
      </c>
      <c r="F2238" s="21">
        <v>0</v>
      </c>
      <c r="G2238" s="22">
        <f t="shared" ref="G2238:G2301" si="35">D2238-E2238</f>
        <v>25994.400000000001</v>
      </c>
      <c r="H2238" s="21">
        <v>0</v>
      </c>
      <c r="I2238" s="21">
        <v>0</v>
      </c>
    </row>
    <row r="2239" spans="1:9" ht="15" x14ac:dyDescent="0.25">
      <c r="A2239" s="24" t="s">
        <v>2531</v>
      </c>
      <c r="B2239" s="20">
        <v>0</v>
      </c>
      <c r="C2239" s="180" t="s">
        <v>4852</v>
      </c>
      <c r="D2239" s="25">
        <v>54700.800000000003</v>
      </c>
      <c r="E2239" s="25">
        <v>5725.22</v>
      </c>
      <c r="F2239" s="21">
        <v>0</v>
      </c>
      <c r="G2239" s="22">
        <f t="shared" si="35"/>
        <v>48975.58</v>
      </c>
      <c r="H2239" s="21">
        <v>0</v>
      </c>
      <c r="I2239" s="21">
        <v>0</v>
      </c>
    </row>
    <row r="2240" spans="1:9" ht="15" x14ac:dyDescent="0.25">
      <c r="A2240" s="24" t="s">
        <v>2532</v>
      </c>
      <c r="B2240" s="20">
        <v>0</v>
      </c>
      <c r="C2240" s="180" t="s">
        <v>4852</v>
      </c>
      <c r="D2240" s="25">
        <v>50108.800000000003</v>
      </c>
      <c r="E2240" s="25">
        <v>18519</v>
      </c>
      <c r="F2240" s="21">
        <v>0</v>
      </c>
      <c r="G2240" s="22">
        <f t="shared" si="35"/>
        <v>31589.800000000003</v>
      </c>
      <c r="H2240" s="21">
        <v>0</v>
      </c>
      <c r="I2240" s="21">
        <v>0</v>
      </c>
    </row>
    <row r="2241" spans="1:9" ht="15" x14ac:dyDescent="0.25">
      <c r="A2241" s="24" t="s">
        <v>2533</v>
      </c>
      <c r="B2241" s="20">
        <v>0</v>
      </c>
      <c r="C2241" s="180" t="s">
        <v>4852</v>
      </c>
      <c r="D2241" s="25">
        <v>46771.200000000004</v>
      </c>
      <c r="E2241" s="25">
        <v>9156.5</v>
      </c>
      <c r="F2241" s="21">
        <v>0</v>
      </c>
      <c r="G2241" s="22">
        <f t="shared" si="35"/>
        <v>37614.700000000004</v>
      </c>
      <c r="H2241" s="21">
        <v>0</v>
      </c>
      <c r="I2241" s="21">
        <v>0</v>
      </c>
    </row>
    <row r="2242" spans="1:9" ht="15" x14ac:dyDescent="0.25">
      <c r="A2242" s="24" t="s">
        <v>2534</v>
      </c>
      <c r="B2242" s="20">
        <v>0</v>
      </c>
      <c r="C2242" s="180" t="s">
        <v>4852</v>
      </c>
      <c r="D2242" s="25">
        <v>58307.200000000004</v>
      </c>
      <c r="E2242" s="25">
        <v>391.6</v>
      </c>
      <c r="F2242" s="21">
        <v>0</v>
      </c>
      <c r="G2242" s="22">
        <f t="shared" si="35"/>
        <v>57915.600000000006</v>
      </c>
      <c r="H2242" s="21">
        <v>0</v>
      </c>
      <c r="I2242" s="21">
        <v>0</v>
      </c>
    </row>
    <row r="2243" spans="1:9" ht="15" x14ac:dyDescent="0.25">
      <c r="A2243" s="24" t="s">
        <v>2535</v>
      </c>
      <c r="B2243" s="20">
        <v>0</v>
      </c>
      <c r="C2243" s="180" t="s">
        <v>4852</v>
      </c>
      <c r="D2243" s="25">
        <v>6339.2</v>
      </c>
      <c r="E2243" s="25">
        <v>0</v>
      </c>
      <c r="F2243" s="21">
        <v>0</v>
      </c>
      <c r="G2243" s="22">
        <f t="shared" si="35"/>
        <v>6339.2</v>
      </c>
      <c r="H2243" s="21">
        <v>0</v>
      </c>
      <c r="I2243" s="21">
        <v>0</v>
      </c>
    </row>
    <row r="2244" spans="1:9" ht="15" x14ac:dyDescent="0.25">
      <c r="A2244" s="24" t="s">
        <v>2536</v>
      </c>
      <c r="B2244" s="20">
        <v>0</v>
      </c>
      <c r="C2244" s="180" t="s">
        <v>4852</v>
      </c>
      <c r="D2244" s="25">
        <v>61152</v>
      </c>
      <c r="E2244" s="25">
        <v>523</v>
      </c>
      <c r="F2244" s="21">
        <v>0</v>
      </c>
      <c r="G2244" s="22">
        <f t="shared" si="35"/>
        <v>60629</v>
      </c>
      <c r="H2244" s="21">
        <v>0</v>
      </c>
      <c r="I2244" s="21">
        <v>0</v>
      </c>
    </row>
    <row r="2245" spans="1:9" ht="15" x14ac:dyDescent="0.25">
      <c r="A2245" s="24" t="s">
        <v>2537</v>
      </c>
      <c r="B2245" s="20">
        <v>0</v>
      </c>
      <c r="C2245" s="180" t="s">
        <v>4852</v>
      </c>
      <c r="D2245" s="25">
        <v>1897327.9999999993</v>
      </c>
      <c r="E2245" s="25">
        <v>1380577.4600000004</v>
      </c>
      <c r="F2245" s="21">
        <v>0</v>
      </c>
      <c r="G2245" s="22">
        <f t="shared" si="35"/>
        <v>516750.53999999887</v>
      </c>
      <c r="H2245" s="21">
        <v>0</v>
      </c>
      <c r="I2245" s="21">
        <v>0</v>
      </c>
    </row>
    <row r="2246" spans="1:9" ht="15" x14ac:dyDescent="0.25">
      <c r="A2246" s="24" t="s">
        <v>2538</v>
      </c>
      <c r="B2246" s="20">
        <v>0</v>
      </c>
      <c r="C2246" s="180" t="s">
        <v>4852</v>
      </c>
      <c r="D2246" s="25">
        <v>2947470.4099999992</v>
      </c>
      <c r="E2246" s="25">
        <v>2344091.370000001</v>
      </c>
      <c r="F2246" s="21">
        <v>0</v>
      </c>
      <c r="G2246" s="22">
        <f t="shared" si="35"/>
        <v>603379.03999999817</v>
      </c>
      <c r="H2246" s="21">
        <v>0</v>
      </c>
      <c r="I2246" s="21">
        <v>0</v>
      </c>
    </row>
    <row r="2247" spans="1:9" ht="15" x14ac:dyDescent="0.25">
      <c r="A2247" s="24" t="s">
        <v>2538</v>
      </c>
      <c r="B2247" s="20">
        <v>0</v>
      </c>
      <c r="C2247" s="180" t="s">
        <v>4852</v>
      </c>
      <c r="D2247" s="25">
        <v>13328</v>
      </c>
      <c r="E2247" s="25">
        <v>13030.5</v>
      </c>
      <c r="F2247" s="21">
        <v>0</v>
      </c>
      <c r="G2247" s="22">
        <f t="shared" si="35"/>
        <v>297.5</v>
      </c>
      <c r="H2247" s="21">
        <v>0</v>
      </c>
      <c r="I2247" s="21">
        <v>0</v>
      </c>
    </row>
    <row r="2248" spans="1:9" ht="15" x14ac:dyDescent="0.25">
      <c r="A2248" s="24" t="s">
        <v>2539</v>
      </c>
      <c r="B2248" s="20">
        <v>0</v>
      </c>
      <c r="C2248" s="180" t="s">
        <v>4852</v>
      </c>
      <c r="D2248" s="25">
        <v>1001095.7</v>
      </c>
      <c r="E2248" s="25">
        <v>393060.19999999995</v>
      </c>
      <c r="F2248" s="21">
        <v>0</v>
      </c>
      <c r="G2248" s="22">
        <f t="shared" si="35"/>
        <v>608035.5</v>
      </c>
      <c r="H2248" s="21">
        <v>0</v>
      </c>
      <c r="I2248" s="21">
        <v>0</v>
      </c>
    </row>
    <row r="2249" spans="1:9" ht="15" x14ac:dyDescent="0.25">
      <c r="A2249" s="24" t="s">
        <v>2540</v>
      </c>
      <c r="B2249" s="20">
        <v>0</v>
      </c>
      <c r="C2249" s="180" t="s">
        <v>4852</v>
      </c>
      <c r="D2249" s="25">
        <v>352770.75</v>
      </c>
      <c r="E2249" s="25">
        <v>130007.76</v>
      </c>
      <c r="F2249" s="21">
        <v>0</v>
      </c>
      <c r="G2249" s="22">
        <f t="shared" si="35"/>
        <v>222762.99</v>
      </c>
      <c r="H2249" s="21">
        <v>0</v>
      </c>
      <c r="I2249" s="21">
        <v>0</v>
      </c>
    </row>
    <row r="2250" spans="1:9" ht="15" x14ac:dyDescent="0.25">
      <c r="A2250" s="24" t="s">
        <v>2541</v>
      </c>
      <c r="B2250" s="20">
        <v>0</v>
      </c>
      <c r="C2250" s="180" t="s">
        <v>4852</v>
      </c>
      <c r="D2250" s="25">
        <v>1638646.2200000002</v>
      </c>
      <c r="E2250" s="25">
        <v>367854.92000000004</v>
      </c>
      <c r="F2250" s="21">
        <v>0</v>
      </c>
      <c r="G2250" s="22">
        <f t="shared" si="35"/>
        <v>1270791.3000000003</v>
      </c>
      <c r="H2250" s="21">
        <v>0</v>
      </c>
      <c r="I2250" s="21">
        <v>0</v>
      </c>
    </row>
    <row r="2251" spans="1:9" ht="15" x14ac:dyDescent="0.25">
      <c r="A2251" s="24" t="s">
        <v>2542</v>
      </c>
      <c r="B2251" s="20">
        <v>0</v>
      </c>
      <c r="C2251" s="180" t="s">
        <v>4852</v>
      </c>
      <c r="D2251" s="25">
        <v>614548.04000000015</v>
      </c>
      <c r="E2251" s="25">
        <v>161948.10999999999</v>
      </c>
      <c r="F2251" s="21">
        <v>0</v>
      </c>
      <c r="G2251" s="22">
        <f t="shared" si="35"/>
        <v>452599.93000000017</v>
      </c>
      <c r="H2251" s="21">
        <v>0</v>
      </c>
      <c r="I2251" s="21">
        <v>0</v>
      </c>
    </row>
    <row r="2252" spans="1:9" ht="15" x14ac:dyDescent="0.25">
      <c r="A2252" s="24" t="s">
        <v>2543</v>
      </c>
      <c r="B2252" s="20">
        <v>0</v>
      </c>
      <c r="C2252" s="180" t="s">
        <v>4852</v>
      </c>
      <c r="D2252" s="25">
        <v>816875.9</v>
      </c>
      <c r="E2252" s="25">
        <v>304305.96999999991</v>
      </c>
      <c r="F2252" s="21">
        <v>0</v>
      </c>
      <c r="G2252" s="22">
        <f t="shared" si="35"/>
        <v>512569.93000000011</v>
      </c>
      <c r="H2252" s="21">
        <v>0</v>
      </c>
      <c r="I2252" s="21">
        <v>0</v>
      </c>
    </row>
    <row r="2253" spans="1:9" ht="15" x14ac:dyDescent="0.25">
      <c r="A2253" s="24" t="s">
        <v>2544</v>
      </c>
      <c r="B2253" s="20">
        <v>0</v>
      </c>
      <c r="C2253" s="180" t="s">
        <v>4852</v>
      </c>
      <c r="D2253" s="25">
        <v>8624</v>
      </c>
      <c r="E2253" s="25">
        <v>7196</v>
      </c>
      <c r="F2253" s="21">
        <v>0</v>
      </c>
      <c r="G2253" s="22">
        <f t="shared" si="35"/>
        <v>1428</v>
      </c>
      <c r="H2253" s="21">
        <v>0</v>
      </c>
      <c r="I2253" s="21">
        <v>0</v>
      </c>
    </row>
    <row r="2254" spans="1:9" ht="15" x14ac:dyDescent="0.25">
      <c r="A2254" s="24" t="s">
        <v>2545</v>
      </c>
      <c r="B2254" s="20">
        <v>0</v>
      </c>
      <c r="C2254" s="180" t="s">
        <v>4852</v>
      </c>
      <c r="D2254" s="25">
        <v>543842.59999999986</v>
      </c>
      <c r="E2254" s="25">
        <v>194524.50999999995</v>
      </c>
      <c r="F2254" s="21">
        <v>0</v>
      </c>
      <c r="G2254" s="22">
        <f t="shared" si="35"/>
        <v>349318.08999999991</v>
      </c>
      <c r="H2254" s="21">
        <v>0</v>
      </c>
      <c r="I2254" s="21">
        <v>0</v>
      </c>
    </row>
    <row r="2255" spans="1:9" ht="15" x14ac:dyDescent="0.25">
      <c r="A2255" s="24" t="s">
        <v>2546</v>
      </c>
      <c r="B2255" s="20">
        <v>0</v>
      </c>
      <c r="C2255" s="180" t="s">
        <v>4852</v>
      </c>
      <c r="D2255" s="25">
        <v>295373.17000000004</v>
      </c>
      <c r="E2255" s="25">
        <v>100009.07000000002</v>
      </c>
      <c r="F2255" s="21">
        <v>0</v>
      </c>
      <c r="G2255" s="22">
        <f t="shared" si="35"/>
        <v>195364.10000000003</v>
      </c>
      <c r="H2255" s="21">
        <v>0</v>
      </c>
      <c r="I2255" s="21">
        <v>0</v>
      </c>
    </row>
    <row r="2256" spans="1:9" ht="15" x14ac:dyDescent="0.25">
      <c r="A2256" s="24" t="s">
        <v>2547</v>
      </c>
      <c r="B2256" s="20">
        <v>0</v>
      </c>
      <c r="C2256" s="180" t="s">
        <v>4852</v>
      </c>
      <c r="D2256" s="25">
        <v>898818.56000000006</v>
      </c>
      <c r="E2256" s="25">
        <v>530013.29999999993</v>
      </c>
      <c r="F2256" s="21">
        <v>0</v>
      </c>
      <c r="G2256" s="22">
        <f t="shared" si="35"/>
        <v>368805.26000000013</v>
      </c>
      <c r="H2256" s="21">
        <v>0</v>
      </c>
      <c r="I2256" s="21">
        <v>0</v>
      </c>
    </row>
    <row r="2257" spans="1:9" ht="15" x14ac:dyDescent="0.25">
      <c r="A2257" s="24" t="s">
        <v>2548</v>
      </c>
      <c r="B2257" s="20">
        <v>0</v>
      </c>
      <c r="C2257" s="180" t="s">
        <v>4852</v>
      </c>
      <c r="D2257" s="25">
        <v>801471.99999999988</v>
      </c>
      <c r="E2257" s="25">
        <v>252150.50000000003</v>
      </c>
      <c r="F2257" s="21">
        <v>0</v>
      </c>
      <c r="G2257" s="22">
        <f t="shared" si="35"/>
        <v>549321.49999999988</v>
      </c>
      <c r="H2257" s="21">
        <v>0</v>
      </c>
      <c r="I2257" s="21">
        <v>0</v>
      </c>
    </row>
    <row r="2258" spans="1:9" ht="15" x14ac:dyDescent="0.25">
      <c r="A2258" s="24" t="s">
        <v>2549</v>
      </c>
      <c r="B2258" s="20">
        <v>0</v>
      </c>
      <c r="C2258" s="180" t="s">
        <v>4852</v>
      </c>
      <c r="D2258" s="25">
        <v>203140.91999999998</v>
      </c>
      <c r="E2258" s="25">
        <v>105632</v>
      </c>
      <c r="F2258" s="21">
        <v>0</v>
      </c>
      <c r="G2258" s="22">
        <f t="shared" si="35"/>
        <v>97508.919999999984</v>
      </c>
      <c r="H2258" s="21">
        <v>0</v>
      </c>
      <c r="I2258" s="21">
        <v>0</v>
      </c>
    </row>
    <row r="2259" spans="1:9" ht="15" x14ac:dyDescent="0.25">
      <c r="A2259" s="24" t="s">
        <v>2550</v>
      </c>
      <c r="B2259" s="20">
        <v>0</v>
      </c>
      <c r="C2259" s="180" t="s">
        <v>4852</v>
      </c>
      <c r="D2259" s="25">
        <v>977804.80000000005</v>
      </c>
      <c r="E2259" s="25">
        <v>748017.07999999984</v>
      </c>
      <c r="F2259" s="21">
        <v>0</v>
      </c>
      <c r="G2259" s="22">
        <f t="shared" si="35"/>
        <v>229787.7200000002</v>
      </c>
      <c r="H2259" s="21">
        <v>0</v>
      </c>
      <c r="I2259" s="21">
        <v>0</v>
      </c>
    </row>
    <row r="2260" spans="1:9" ht="15" x14ac:dyDescent="0.25">
      <c r="A2260" s="24" t="s">
        <v>2551</v>
      </c>
      <c r="B2260" s="20">
        <v>0</v>
      </c>
      <c r="C2260" s="180" t="s">
        <v>4852</v>
      </c>
      <c r="D2260" s="25">
        <v>870217.60000000021</v>
      </c>
      <c r="E2260" s="25">
        <v>633737.71000000031</v>
      </c>
      <c r="F2260" s="21">
        <v>0</v>
      </c>
      <c r="G2260" s="22">
        <f t="shared" si="35"/>
        <v>236479.8899999999</v>
      </c>
      <c r="H2260" s="21">
        <v>0</v>
      </c>
      <c r="I2260" s="21">
        <v>0</v>
      </c>
    </row>
    <row r="2261" spans="1:9" ht="15" x14ac:dyDescent="0.25">
      <c r="A2261" s="24" t="s">
        <v>2552</v>
      </c>
      <c r="B2261" s="20">
        <v>0</v>
      </c>
      <c r="C2261" s="180" t="s">
        <v>4852</v>
      </c>
      <c r="D2261" s="25">
        <v>2555525.1600000006</v>
      </c>
      <c r="E2261" s="25">
        <v>1636459.9800000011</v>
      </c>
      <c r="F2261" s="21">
        <v>0</v>
      </c>
      <c r="G2261" s="22">
        <f t="shared" si="35"/>
        <v>919065.17999999947</v>
      </c>
      <c r="H2261" s="21">
        <v>0</v>
      </c>
      <c r="I2261" s="21">
        <v>0</v>
      </c>
    </row>
    <row r="2262" spans="1:9" ht="15" x14ac:dyDescent="0.25">
      <c r="A2262" s="24" t="s">
        <v>2553</v>
      </c>
      <c r="B2262" s="20">
        <v>0</v>
      </c>
      <c r="C2262" s="180" t="s">
        <v>4852</v>
      </c>
      <c r="D2262" s="25">
        <v>2018422.3999999992</v>
      </c>
      <c r="E2262" s="25">
        <v>1470323.189999999</v>
      </c>
      <c r="F2262" s="21">
        <v>0</v>
      </c>
      <c r="G2262" s="22">
        <f t="shared" si="35"/>
        <v>548099.2100000002</v>
      </c>
      <c r="H2262" s="21">
        <v>0</v>
      </c>
      <c r="I2262" s="21">
        <v>0</v>
      </c>
    </row>
    <row r="2263" spans="1:9" ht="15" x14ac:dyDescent="0.25">
      <c r="A2263" s="24" t="s">
        <v>2554</v>
      </c>
      <c r="B2263" s="20">
        <v>0</v>
      </c>
      <c r="C2263" s="180" t="s">
        <v>4852</v>
      </c>
      <c r="D2263" s="25">
        <v>841925.20000000019</v>
      </c>
      <c r="E2263" s="25">
        <v>521255.69000000006</v>
      </c>
      <c r="F2263" s="21">
        <v>0</v>
      </c>
      <c r="G2263" s="22">
        <f t="shared" si="35"/>
        <v>320669.51000000013</v>
      </c>
      <c r="H2263" s="21">
        <v>0</v>
      </c>
      <c r="I2263" s="21">
        <v>0</v>
      </c>
    </row>
    <row r="2264" spans="1:9" ht="15" x14ac:dyDescent="0.25">
      <c r="A2264" s="24" t="s">
        <v>2555</v>
      </c>
      <c r="B2264" s="20">
        <v>0</v>
      </c>
      <c r="C2264" s="180" t="s">
        <v>4852</v>
      </c>
      <c r="D2264" s="25">
        <v>15387.39</v>
      </c>
      <c r="E2264" s="25">
        <v>2690.38</v>
      </c>
      <c r="F2264" s="21">
        <v>0</v>
      </c>
      <c r="G2264" s="22">
        <f t="shared" si="35"/>
        <v>12697.009999999998</v>
      </c>
      <c r="H2264" s="21">
        <v>0</v>
      </c>
      <c r="I2264" s="21">
        <v>0</v>
      </c>
    </row>
    <row r="2265" spans="1:9" ht="15" x14ac:dyDescent="0.25">
      <c r="A2265" s="24" t="s">
        <v>2556</v>
      </c>
      <c r="B2265" s="20">
        <v>0</v>
      </c>
      <c r="C2265" s="180" t="s">
        <v>4852</v>
      </c>
      <c r="D2265" s="25">
        <v>771684.0199999999</v>
      </c>
      <c r="E2265" s="25">
        <v>263131.20000000007</v>
      </c>
      <c r="F2265" s="21">
        <v>0</v>
      </c>
      <c r="G2265" s="22">
        <f t="shared" si="35"/>
        <v>508552.81999999983</v>
      </c>
      <c r="H2265" s="21">
        <v>0</v>
      </c>
      <c r="I2265" s="21">
        <v>0</v>
      </c>
    </row>
    <row r="2266" spans="1:9" ht="15" x14ac:dyDescent="0.25">
      <c r="A2266" s="24" t="s">
        <v>2557</v>
      </c>
      <c r="B2266" s="20">
        <v>0</v>
      </c>
      <c r="C2266" s="180" t="s">
        <v>4852</v>
      </c>
      <c r="D2266" s="25">
        <v>311892.07000000007</v>
      </c>
      <c r="E2266" s="25">
        <v>177145.71</v>
      </c>
      <c r="F2266" s="21">
        <v>0</v>
      </c>
      <c r="G2266" s="22">
        <f t="shared" si="35"/>
        <v>134746.36000000007</v>
      </c>
      <c r="H2266" s="21">
        <v>0</v>
      </c>
      <c r="I2266" s="21">
        <v>0</v>
      </c>
    </row>
    <row r="2267" spans="1:9" ht="15" x14ac:dyDescent="0.25">
      <c r="A2267" s="24" t="s">
        <v>2558</v>
      </c>
      <c r="B2267" s="20">
        <v>0</v>
      </c>
      <c r="C2267" s="180" t="s">
        <v>4852</v>
      </c>
      <c r="D2267" s="25">
        <v>78553.7</v>
      </c>
      <c r="E2267" s="25">
        <v>28639.119999999995</v>
      </c>
      <c r="F2267" s="21">
        <v>0</v>
      </c>
      <c r="G2267" s="22">
        <f t="shared" si="35"/>
        <v>49914.58</v>
      </c>
      <c r="H2267" s="21">
        <v>0</v>
      </c>
      <c r="I2267" s="21">
        <v>0</v>
      </c>
    </row>
    <row r="2268" spans="1:9" ht="15" x14ac:dyDescent="0.25">
      <c r="A2268" s="24" t="s">
        <v>2559</v>
      </c>
      <c r="B2268" s="20">
        <v>0</v>
      </c>
      <c r="C2268" s="180" t="s">
        <v>4852</v>
      </c>
      <c r="D2268" s="25">
        <v>106848</v>
      </c>
      <c r="E2268" s="25">
        <v>80781.899999999994</v>
      </c>
      <c r="F2268" s="21">
        <v>0</v>
      </c>
      <c r="G2268" s="22">
        <f t="shared" si="35"/>
        <v>26066.100000000006</v>
      </c>
      <c r="H2268" s="21">
        <v>0</v>
      </c>
      <c r="I2268" s="21">
        <v>0</v>
      </c>
    </row>
    <row r="2269" spans="1:9" ht="15" x14ac:dyDescent="0.25">
      <c r="A2269" s="24" t="s">
        <v>2560</v>
      </c>
      <c r="B2269" s="20">
        <v>0</v>
      </c>
      <c r="C2269" s="180" t="s">
        <v>4852</v>
      </c>
      <c r="D2269" s="25">
        <v>92065.4</v>
      </c>
      <c r="E2269" s="25">
        <v>34714.800000000003</v>
      </c>
      <c r="F2269" s="21">
        <v>0</v>
      </c>
      <c r="G2269" s="22">
        <f t="shared" si="35"/>
        <v>57350.599999999991</v>
      </c>
      <c r="H2269" s="21">
        <v>0</v>
      </c>
      <c r="I2269" s="21">
        <v>0</v>
      </c>
    </row>
    <row r="2270" spans="1:9" ht="15" x14ac:dyDescent="0.25">
      <c r="A2270" s="24" t="s">
        <v>2561</v>
      </c>
      <c r="B2270" s="20">
        <v>0</v>
      </c>
      <c r="C2270" s="180" t="s">
        <v>4852</v>
      </c>
      <c r="D2270" s="25">
        <v>107004.80000000002</v>
      </c>
      <c r="E2270" s="25">
        <v>56950.7</v>
      </c>
      <c r="F2270" s="21">
        <v>0</v>
      </c>
      <c r="G2270" s="22">
        <f t="shared" si="35"/>
        <v>50054.10000000002</v>
      </c>
      <c r="H2270" s="21">
        <v>0</v>
      </c>
      <c r="I2270" s="21">
        <v>0</v>
      </c>
    </row>
    <row r="2271" spans="1:9" ht="15" x14ac:dyDescent="0.25">
      <c r="A2271" s="24" t="s">
        <v>2562</v>
      </c>
      <c r="B2271" s="20">
        <v>0</v>
      </c>
      <c r="C2271" s="180" t="s">
        <v>4852</v>
      </c>
      <c r="D2271" s="25">
        <v>1299929.4400000004</v>
      </c>
      <c r="E2271" s="25">
        <v>1096992.2099999997</v>
      </c>
      <c r="F2271" s="21">
        <v>0</v>
      </c>
      <c r="G2271" s="22">
        <f t="shared" si="35"/>
        <v>202937.23000000068</v>
      </c>
      <c r="H2271" s="21">
        <v>0</v>
      </c>
      <c r="I2271" s="21">
        <v>0</v>
      </c>
    </row>
    <row r="2272" spans="1:9" ht="15" x14ac:dyDescent="0.25">
      <c r="A2272" s="24" t="s">
        <v>2563</v>
      </c>
      <c r="B2272" s="20">
        <v>0</v>
      </c>
      <c r="C2272" s="180" t="s">
        <v>4852</v>
      </c>
      <c r="D2272" s="25">
        <v>362440.53</v>
      </c>
      <c r="E2272" s="25">
        <v>226215.63</v>
      </c>
      <c r="F2272" s="21">
        <v>0</v>
      </c>
      <c r="G2272" s="22">
        <f t="shared" si="35"/>
        <v>136224.90000000002</v>
      </c>
      <c r="H2272" s="21">
        <v>0</v>
      </c>
      <c r="I2272" s="21">
        <v>0</v>
      </c>
    </row>
    <row r="2273" spans="1:9" ht="15" x14ac:dyDescent="0.25">
      <c r="A2273" s="24" t="s">
        <v>2564</v>
      </c>
      <c r="B2273" s="20">
        <v>0</v>
      </c>
      <c r="C2273" s="180" t="s">
        <v>4852</v>
      </c>
      <c r="D2273" s="25">
        <v>982278.00000000012</v>
      </c>
      <c r="E2273" s="25">
        <v>524524</v>
      </c>
      <c r="F2273" s="21">
        <v>0</v>
      </c>
      <c r="G2273" s="22">
        <f t="shared" si="35"/>
        <v>457754.00000000012</v>
      </c>
      <c r="H2273" s="21">
        <v>0</v>
      </c>
      <c r="I2273" s="21">
        <v>0</v>
      </c>
    </row>
    <row r="2274" spans="1:9" ht="15" x14ac:dyDescent="0.25">
      <c r="A2274" s="24" t="s">
        <v>2565</v>
      </c>
      <c r="B2274" s="20">
        <v>0</v>
      </c>
      <c r="C2274" s="180" t="s">
        <v>4852</v>
      </c>
      <c r="D2274" s="25">
        <v>933165.60000000009</v>
      </c>
      <c r="E2274" s="25">
        <v>606378.4</v>
      </c>
      <c r="F2274" s="21">
        <v>0</v>
      </c>
      <c r="G2274" s="22">
        <f t="shared" si="35"/>
        <v>326787.20000000007</v>
      </c>
      <c r="H2274" s="21">
        <v>0</v>
      </c>
      <c r="I2274" s="21">
        <v>0</v>
      </c>
    </row>
    <row r="2275" spans="1:9" ht="15" x14ac:dyDescent="0.25">
      <c r="A2275" s="24" t="s">
        <v>2566</v>
      </c>
      <c r="B2275" s="20">
        <v>0</v>
      </c>
      <c r="C2275" s="180" t="s">
        <v>4852</v>
      </c>
      <c r="D2275" s="25">
        <v>780992.12000000023</v>
      </c>
      <c r="E2275" s="25">
        <v>395577.13000000006</v>
      </c>
      <c r="F2275" s="21">
        <v>0</v>
      </c>
      <c r="G2275" s="22">
        <f t="shared" si="35"/>
        <v>385414.99000000017</v>
      </c>
      <c r="H2275" s="21">
        <v>0</v>
      </c>
      <c r="I2275" s="21">
        <v>0</v>
      </c>
    </row>
    <row r="2276" spans="1:9" ht="15" x14ac:dyDescent="0.25">
      <c r="A2276" s="24" t="s">
        <v>2567</v>
      </c>
      <c r="B2276" s="20">
        <v>0</v>
      </c>
      <c r="C2276" s="180" t="s">
        <v>4852</v>
      </c>
      <c r="D2276" s="25">
        <v>559678.71999999997</v>
      </c>
      <c r="E2276" s="25">
        <v>331193.12999999995</v>
      </c>
      <c r="F2276" s="21">
        <v>0</v>
      </c>
      <c r="G2276" s="22">
        <f t="shared" si="35"/>
        <v>228485.59000000003</v>
      </c>
      <c r="H2276" s="21">
        <v>0</v>
      </c>
      <c r="I2276" s="21">
        <v>0</v>
      </c>
    </row>
    <row r="2277" spans="1:9" ht="15" x14ac:dyDescent="0.25">
      <c r="A2277" s="24" t="s">
        <v>2568</v>
      </c>
      <c r="B2277" s="20">
        <v>0</v>
      </c>
      <c r="C2277" s="180" t="s">
        <v>4852</v>
      </c>
      <c r="D2277" s="25">
        <v>44486.400000000001</v>
      </c>
      <c r="E2277" s="25">
        <v>25967.300000000003</v>
      </c>
      <c r="F2277" s="21">
        <v>0</v>
      </c>
      <c r="G2277" s="22">
        <f t="shared" si="35"/>
        <v>18519.099999999999</v>
      </c>
      <c r="H2277" s="21">
        <v>0</v>
      </c>
      <c r="I2277" s="21">
        <v>0</v>
      </c>
    </row>
    <row r="2278" spans="1:9" ht="15" x14ac:dyDescent="0.25">
      <c r="A2278" s="24" t="s">
        <v>2569</v>
      </c>
      <c r="B2278" s="20">
        <v>0</v>
      </c>
      <c r="C2278" s="180" t="s">
        <v>4852</v>
      </c>
      <c r="D2278" s="25">
        <v>8131.2</v>
      </c>
      <c r="E2278" s="25">
        <v>8131.2</v>
      </c>
      <c r="F2278" s="21">
        <v>0</v>
      </c>
      <c r="G2278" s="22">
        <f t="shared" si="35"/>
        <v>0</v>
      </c>
      <c r="H2278" s="21">
        <v>0</v>
      </c>
      <c r="I2278" s="21">
        <v>0</v>
      </c>
    </row>
    <row r="2279" spans="1:9" ht="15" x14ac:dyDescent="0.25">
      <c r="A2279" s="24" t="s">
        <v>2570</v>
      </c>
      <c r="B2279" s="20">
        <v>0</v>
      </c>
      <c r="C2279" s="180" t="s">
        <v>4852</v>
      </c>
      <c r="D2279" s="25">
        <v>52416</v>
      </c>
      <c r="E2279" s="25">
        <v>34453.599999999999</v>
      </c>
      <c r="F2279" s="21">
        <v>0</v>
      </c>
      <c r="G2279" s="22">
        <f t="shared" si="35"/>
        <v>17962.400000000001</v>
      </c>
      <c r="H2279" s="21">
        <v>0</v>
      </c>
      <c r="I2279" s="21">
        <v>0</v>
      </c>
    </row>
    <row r="2280" spans="1:9" ht="15" x14ac:dyDescent="0.25">
      <c r="A2280" s="24" t="s">
        <v>2571</v>
      </c>
      <c r="B2280" s="20">
        <v>0</v>
      </c>
      <c r="C2280" s="180" t="s">
        <v>4852</v>
      </c>
      <c r="D2280" s="25">
        <v>66312.400000000009</v>
      </c>
      <c r="E2280" s="25">
        <v>52646</v>
      </c>
      <c r="F2280" s="21">
        <v>0</v>
      </c>
      <c r="G2280" s="22">
        <f t="shared" si="35"/>
        <v>13666.400000000009</v>
      </c>
      <c r="H2280" s="21">
        <v>0</v>
      </c>
      <c r="I2280" s="21">
        <v>0</v>
      </c>
    </row>
    <row r="2281" spans="1:9" ht="15" x14ac:dyDescent="0.25">
      <c r="A2281" s="24" t="s">
        <v>2572</v>
      </c>
      <c r="B2281" s="20">
        <v>0</v>
      </c>
      <c r="C2281" s="180" t="s">
        <v>4852</v>
      </c>
      <c r="D2281" s="25">
        <v>37251.200000000004</v>
      </c>
      <c r="E2281" s="25">
        <v>27117.200000000001</v>
      </c>
      <c r="F2281" s="21">
        <v>0</v>
      </c>
      <c r="G2281" s="22">
        <f t="shared" si="35"/>
        <v>10134.000000000004</v>
      </c>
      <c r="H2281" s="21">
        <v>0</v>
      </c>
      <c r="I2281" s="21">
        <v>0</v>
      </c>
    </row>
    <row r="2282" spans="1:9" ht="15" x14ac:dyDescent="0.25">
      <c r="A2282" s="24" t="s">
        <v>2573</v>
      </c>
      <c r="B2282" s="20">
        <v>0</v>
      </c>
      <c r="C2282" s="180" t="s">
        <v>4852</v>
      </c>
      <c r="D2282" s="25">
        <v>44307.200000000004</v>
      </c>
      <c r="E2282" s="25">
        <v>28012.600000000002</v>
      </c>
      <c r="F2282" s="21">
        <v>0</v>
      </c>
      <c r="G2282" s="22">
        <f t="shared" si="35"/>
        <v>16294.600000000002</v>
      </c>
      <c r="H2282" s="21">
        <v>0</v>
      </c>
      <c r="I2282" s="21">
        <v>0</v>
      </c>
    </row>
    <row r="2283" spans="1:9" ht="15" x14ac:dyDescent="0.25">
      <c r="A2283" s="24" t="s">
        <v>2574</v>
      </c>
      <c r="B2283" s="20">
        <v>0</v>
      </c>
      <c r="C2283" s="180" t="s">
        <v>4852</v>
      </c>
      <c r="D2283" s="25">
        <v>60524.799999999988</v>
      </c>
      <c r="E2283" s="25">
        <v>32154.800000000003</v>
      </c>
      <c r="F2283" s="21">
        <v>0</v>
      </c>
      <c r="G2283" s="22">
        <f t="shared" si="35"/>
        <v>28369.999999999985</v>
      </c>
      <c r="H2283" s="21">
        <v>0</v>
      </c>
      <c r="I2283" s="21">
        <v>0</v>
      </c>
    </row>
    <row r="2284" spans="1:9" ht="15" x14ac:dyDescent="0.25">
      <c r="A2284" s="24" t="s">
        <v>2575</v>
      </c>
      <c r="B2284" s="20">
        <v>0</v>
      </c>
      <c r="C2284" s="180" t="s">
        <v>4852</v>
      </c>
      <c r="D2284" s="25">
        <v>44553.599999999999</v>
      </c>
      <c r="E2284" s="25">
        <v>14746.699999999999</v>
      </c>
      <c r="F2284" s="21">
        <v>0</v>
      </c>
      <c r="G2284" s="22">
        <f t="shared" si="35"/>
        <v>29806.9</v>
      </c>
      <c r="H2284" s="21">
        <v>0</v>
      </c>
      <c r="I2284" s="21">
        <v>0</v>
      </c>
    </row>
    <row r="2285" spans="1:9" ht="15" x14ac:dyDescent="0.25">
      <c r="A2285" s="24" t="s">
        <v>2576</v>
      </c>
      <c r="B2285" s="20">
        <v>0</v>
      </c>
      <c r="C2285" s="180" t="s">
        <v>4852</v>
      </c>
      <c r="D2285" s="25">
        <v>87158.399999999994</v>
      </c>
      <c r="E2285" s="25">
        <v>67187</v>
      </c>
      <c r="F2285" s="21">
        <v>0</v>
      </c>
      <c r="G2285" s="22">
        <f t="shared" si="35"/>
        <v>19971.399999999994</v>
      </c>
      <c r="H2285" s="21">
        <v>0</v>
      </c>
      <c r="I2285" s="21">
        <v>0</v>
      </c>
    </row>
    <row r="2286" spans="1:9" ht="15" x14ac:dyDescent="0.25">
      <c r="A2286" s="24" t="s">
        <v>2577</v>
      </c>
      <c r="B2286" s="20">
        <v>0</v>
      </c>
      <c r="C2286" s="180" t="s">
        <v>4852</v>
      </c>
      <c r="D2286" s="25">
        <v>74256</v>
      </c>
      <c r="E2286" s="25">
        <v>46278.8</v>
      </c>
      <c r="F2286" s="21">
        <v>0</v>
      </c>
      <c r="G2286" s="22">
        <f t="shared" si="35"/>
        <v>27977.199999999997</v>
      </c>
      <c r="H2286" s="21">
        <v>0</v>
      </c>
      <c r="I2286" s="21">
        <v>0</v>
      </c>
    </row>
    <row r="2287" spans="1:9" ht="15" x14ac:dyDescent="0.25">
      <c r="A2287" s="24" t="s">
        <v>2578</v>
      </c>
      <c r="B2287" s="20">
        <v>0</v>
      </c>
      <c r="C2287" s="180" t="s">
        <v>4852</v>
      </c>
      <c r="D2287" s="25">
        <v>57926.400000000009</v>
      </c>
      <c r="E2287" s="25">
        <v>12337.4</v>
      </c>
      <c r="F2287" s="21">
        <v>0</v>
      </c>
      <c r="G2287" s="22">
        <f t="shared" si="35"/>
        <v>45589.000000000007</v>
      </c>
      <c r="H2287" s="21">
        <v>0</v>
      </c>
      <c r="I2287" s="21">
        <v>0</v>
      </c>
    </row>
    <row r="2288" spans="1:9" ht="15" x14ac:dyDescent="0.25">
      <c r="A2288" s="24" t="s">
        <v>2579</v>
      </c>
      <c r="B2288" s="20">
        <v>0</v>
      </c>
      <c r="C2288" s="180" t="s">
        <v>4852</v>
      </c>
      <c r="D2288" s="25">
        <v>919824.75</v>
      </c>
      <c r="E2288" s="25">
        <v>804396.59999999986</v>
      </c>
      <c r="F2288" s="21">
        <v>0</v>
      </c>
      <c r="G2288" s="22">
        <f t="shared" si="35"/>
        <v>115428.15000000014</v>
      </c>
      <c r="H2288" s="21">
        <v>0</v>
      </c>
      <c r="I2288" s="21">
        <v>0</v>
      </c>
    </row>
    <row r="2289" spans="1:9" ht="15" x14ac:dyDescent="0.25">
      <c r="A2289" s="24" t="s">
        <v>2580</v>
      </c>
      <c r="B2289" s="20">
        <v>0</v>
      </c>
      <c r="C2289" s="180" t="s">
        <v>4852</v>
      </c>
      <c r="D2289" s="25">
        <v>246679.11</v>
      </c>
      <c r="E2289" s="25">
        <v>193669.67</v>
      </c>
      <c r="F2289" s="21">
        <v>0</v>
      </c>
      <c r="G2289" s="22">
        <f t="shared" si="35"/>
        <v>53009.439999999973</v>
      </c>
      <c r="H2289" s="21">
        <v>0</v>
      </c>
      <c r="I2289" s="21">
        <v>0</v>
      </c>
    </row>
    <row r="2290" spans="1:9" ht="15" x14ac:dyDescent="0.25">
      <c r="A2290" s="24" t="s">
        <v>2581</v>
      </c>
      <c r="B2290" s="20">
        <v>0</v>
      </c>
      <c r="C2290" s="180" t="s">
        <v>4852</v>
      </c>
      <c r="D2290" s="25">
        <v>893196.68</v>
      </c>
      <c r="E2290" s="25">
        <v>704859.13</v>
      </c>
      <c r="F2290" s="21">
        <v>0</v>
      </c>
      <c r="G2290" s="22">
        <f t="shared" si="35"/>
        <v>188337.55000000005</v>
      </c>
      <c r="H2290" s="21">
        <v>0</v>
      </c>
      <c r="I2290" s="21">
        <v>0</v>
      </c>
    </row>
    <row r="2291" spans="1:9" ht="15" x14ac:dyDescent="0.25">
      <c r="A2291" s="24" t="s">
        <v>2582</v>
      </c>
      <c r="B2291" s="20">
        <v>0</v>
      </c>
      <c r="C2291" s="180" t="s">
        <v>4852</v>
      </c>
      <c r="D2291" s="25">
        <v>396523.91999999993</v>
      </c>
      <c r="E2291" s="25">
        <v>253590.05999999997</v>
      </c>
      <c r="F2291" s="21">
        <v>0</v>
      </c>
      <c r="G2291" s="22">
        <f t="shared" si="35"/>
        <v>142933.85999999996</v>
      </c>
      <c r="H2291" s="21">
        <v>0</v>
      </c>
      <c r="I2291" s="21">
        <v>0</v>
      </c>
    </row>
    <row r="2292" spans="1:9" ht="15" x14ac:dyDescent="0.25">
      <c r="A2292" s="24" t="s">
        <v>2583</v>
      </c>
      <c r="B2292" s="20">
        <v>0</v>
      </c>
      <c r="C2292" s="180" t="s">
        <v>4852</v>
      </c>
      <c r="D2292" s="25">
        <v>735341.31</v>
      </c>
      <c r="E2292" s="25">
        <v>568025.00999999989</v>
      </c>
      <c r="F2292" s="21">
        <v>0</v>
      </c>
      <c r="G2292" s="22">
        <f t="shared" si="35"/>
        <v>167316.30000000016</v>
      </c>
      <c r="H2292" s="21">
        <v>0</v>
      </c>
      <c r="I2292" s="21">
        <v>0</v>
      </c>
    </row>
    <row r="2293" spans="1:9" ht="15" x14ac:dyDescent="0.25">
      <c r="A2293" s="24" t="s">
        <v>2584</v>
      </c>
      <c r="B2293" s="20">
        <v>0</v>
      </c>
      <c r="C2293" s="180" t="s">
        <v>4852</v>
      </c>
      <c r="D2293" s="25">
        <v>565805.05000000005</v>
      </c>
      <c r="E2293" s="25">
        <v>407531.52000000002</v>
      </c>
      <c r="F2293" s="21">
        <v>0</v>
      </c>
      <c r="G2293" s="22">
        <f t="shared" si="35"/>
        <v>158273.53000000003</v>
      </c>
      <c r="H2293" s="21">
        <v>0</v>
      </c>
      <c r="I2293" s="21">
        <v>0</v>
      </c>
    </row>
    <row r="2294" spans="1:9" ht="15" x14ac:dyDescent="0.25">
      <c r="A2294" s="24" t="s">
        <v>2585</v>
      </c>
      <c r="B2294" s="20">
        <v>0</v>
      </c>
      <c r="C2294" s="180" t="s">
        <v>4852</v>
      </c>
      <c r="D2294" s="25">
        <v>696576.86999999988</v>
      </c>
      <c r="E2294" s="25">
        <v>575834.8899999999</v>
      </c>
      <c r="F2294" s="21">
        <v>0</v>
      </c>
      <c r="G2294" s="22">
        <f t="shared" si="35"/>
        <v>120741.97999999998</v>
      </c>
      <c r="H2294" s="21">
        <v>0</v>
      </c>
      <c r="I2294" s="21">
        <v>0</v>
      </c>
    </row>
    <row r="2295" spans="1:9" ht="15" x14ac:dyDescent="0.25">
      <c r="A2295" s="24" t="s">
        <v>2586</v>
      </c>
      <c r="B2295" s="20">
        <v>0</v>
      </c>
      <c r="C2295" s="180" t="s">
        <v>4852</v>
      </c>
      <c r="D2295" s="25">
        <v>681098.3400000002</v>
      </c>
      <c r="E2295" s="25">
        <v>531849.81000000006</v>
      </c>
      <c r="F2295" s="21">
        <v>0</v>
      </c>
      <c r="G2295" s="22">
        <f t="shared" si="35"/>
        <v>149248.53000000014</v>
      </c>
      <c r="H2295" s="21">
        <v>0</v>
      </c>
      <c r="I2295" s="21">
        <v>0</v>
      </c>
    </row>
    <row r="2296" spans="1:9" ht="15" x14ac:dyDescent="0.25">
      <c r="A2296" s="24" t="s">
        <v>2587</v>
      </c>
      <c r="B2296" s="20">
        <v>0</v>
      </c>
      <c r="C2296" s="180" t="s">
        <v>4852</v>
      </c>
      <c r="D2296" s="25">
        <v>666652.65</v>
      </c>
      <c r="E2296" s="25">
        <v>476774.6500000002</v>
      </c>
      <c r="F2296" s="21">
        <v>0</v>
      </c>
      <c r="G2296" s="22">
        <f t="shared" si="35"/>
        <v>189877.99999999983</v>
      </c>
      <c r="H2296" s="21">
        <v>0</v>
      </c>
      <c r="I2296" s="21">
        <v>0</v>
      </c>
    </row>
    <row r="2297" spans="1:9" ht="15" x14ac:dyDescent="0.25">
      <c r="A2297" s="24" t="s">
        <v>2588</v>
      </c>
      <c r="B2297" s="20">
        <v>0</v>
      </c>
      <c r="C2297" s="180" t="s">
        <v>4852</v>
      </c>
      <c r="D2297" s="25">
        <v>947070.7200000002</v>
      </c>
      <c r="E2297" s="25">
        <v>773112.75999999989</v>
      </c>
      <c r="F2297" s="21">
        <v>0</v>
      </c>
      <c r="G2297" s="22">
        <f t="shared" si="35"/>
        <v>173957.96000000031</v>
      </c>
      <c r="H2297" s="21">
        <v>0</v>
      </c>
      <c r="I2297" s="21">
        <v>0</v>
      </c>
    </row>
    <row r="2298" spans="1:9" ht="15" x14ac:dyDescent="0.25">
      <c r="A2298" s="24" t="s">
        <v>2589</v>
      </c>
      <c r="B2298" s="20">
        <v>0</v>
      </c>
      <c r="C2298" s="180" t="s">
        <v>4852</v>
      </c>
      <c r="D2298" s="25">
        <v>12790.4</v>
      </c>
      <c r="E2298" s="25">
        <v>479</v>
      </c>
      <c r="F2298" s="21">
        <v>0</v>
      </c>
      <c r="G2298" s="22">
        <f t="shared" si="35"/>
        <v>12311.4</v>
      </c>
      <c r="H2298" s="21">
        <v>0</v>
      </c>
      <c r="I2298" s="21">
        <v>0</v>
      </c>
    </row>
    <row r="2299" spans="1:9" ht="15" x14ac:dyDescent="0.25">
      <c r="A2299" s="24" t="s">
        <v>2590</v>
      </c>
      <c r="B2299" s="20">
        <v>0</v>
      </c>
      <c r="C2299" s="180" t="s">
        <v>4852</v>
      </c>
      <c r="D2299" s="25">
        <v>905650.70999999961</v>
      </c>
      <c r="E2299" s="25">
        <v>670312.54999999993</v>
      </c>
      <c r="F2299" s="21">
        <v>0</v>
      </c>
      <c r="G2299" s="22">
        <f t="shared" si="35"/>
        <v>235338.15999999968</v>
      </c>
      <c r="H2299" s="21">
        <v>0</v>
      </c>
      <c r="I2299" s="21">
        <v>0</v>
      </c>
    </row>
    <row r="2300" spans="1:9" ht="15" x14ac:dyDescent="0.25">
      <c r="A2300" s="24" t="s">
        <v>2591</v>
      </c>
      <c r="B2300" s="20">
        <v>0</v>
      </c>
      <c r="C2300" s="180" t="s">
        <v>4852</v>
      </c>
      <c r="D2300" s="25">
        <v>546612.85000000009</v>
      </c>
      <c r="E2300" s="25">
        <v>438045.27000000008</v>
      </c>
      <c r="F2300" s="21">
        <v>0</v>
      </c>
      <c r="G2300" s="22">
        <f t="shared" si="35"/>
        <v>108567.58000000002</v>
      </c>
      <c r="H2300" s="21">
        <v>0</v>
      </c>
      <c r="I2300" s="21">
        <v>0</v>
      </c>
    </row>
    <row r="2301" spans="1:9" ht="15" x14ac:dyDescent="0.25">
      <c r="A2301" s="24" t="s">
        <v>2592</v>
      </c>
      <c r="B2301" s="20">
        <v>0</v>
      </c>
      <c r="C2301" s="180" t="s">
        <v>4852</v>
      </c>
      <c r="D2301" s="25">
        <v>127881.59999999999</v>
      </c>
      <c r="E2301" s="25">
        <v>99950.999999999985</v>
      </c>
      <c r="F2301" s="21">
        <v>0</v>
      </c>
      <c r="G2301" s="22">
        <f t="shared" si="35"/>
        <v>27930.600000000006</v>
      </c>
      <c r="H2301" s="21">
        <v>0</v>
      </c>
      <c r="I2301" s="21">
        <v>0</v>
      </c>
    </row>
    <row r="2302" spans="1:9" ht="15" x14ac:dyDescent="0.25">
      <c r="A2302" s="24" t="s">
        <v>2593</v>
      </c>
      <c r="B2302" s="20">
        <v>0</v>
      </c>
      <c r="C2302" s="180" t="s">
        <v>4852</v>
      </c>
      <c r="D2302" s="25">
        <v>139977.59999999998</v>
      </c>
      <c r="E2302" s="25">
        <v>89685.550000000017</v>
      </c>
      <c r="F2302" s="21">
        <v>0</v>
      </c>
      <c r="G2302" s="22">
        <f t="shared" ref="G2302:G2365" si="36">D2302-E2302</f>
        <v>50292.049999999959</v>
      </c>
      <c r="H2302" s="21">
        <v>0</v>
      </c>
      <c r="I2302" s="21">
        <v>0</v>
      </c>
    </row>
    <row r="2303" spans="1:9" ht="15" x14ac:dyDescent="0.25">
      <c r="A2303" s="24" t="s">
        <v>2594</v>
      </c>
      <c r="B2303" s="20">
        <v>0</v>
      </c>
      <c r="C2303" s="180" t="s">
        <v>4852</v>
      </c>
      <c r="D2303" s="25">
        <v>251462.00000000006</v>
      </c>
      <c r="E2303" s="25">
        <v>190523.52000000005</v>
      </c>
      <c r="F2303" s="21">
        <v>0</v>
      </c>
      <c r="G2303" s="22">
        <f t="shared" si="36"/>
        <v>60938.48000000001</v>
      </c>
      <c r="H2303" s="21">
        <v>0</v>
      </c>
      <c r="I2303" s="21">
        <v>0</v>
      </c>
    </row>
    <row r="2304" spans="1:9" ht="15" x14ac:dyDescent="0.25">
      <c r="A2304" s="24" t="s">
        <v>2595</v>
      </c>
      <c r="B2304" s="20">
        <v>0</v>
      </c>
      <c r="C2304" s="180" t="s">
        <v>4852</v>
      </c>
      <c r="D2304" s="25">
        <v>251664</v>
      </c>
      <c r="E2304" s="25">
        <v>178041.59999999998</v>
      </c>
      <c r="F2304" s="21">
        <v>0</v>
      </c>
      <c r="G2304" s="22">
        <f t="shared" si="36"/>
        <v>73622.400000000023</v>
      </c>
      <c r="H2304" s="21">
        <v>0</v>
      </c>
      <c r="I2304" s="21">
        <v>0</v>
      </c>
    </row>
    <row r="2305" spans="1:9" ht="15" x14ac:dyDescent="0.25">
      <c r="A2305" s="24" t="s">
        <v>2596</v>
      </c>
      <c r="B2305" s="20">
        <v>0</v>
      </c>
      <c r="C2305" s="180" t="s">
        <v>4852</v>
      </c>
      <c r="D2305" s="25">
        <v>266783.18</v>
      </c>
      <c r="E2305" s="25">
        <v>172306.08000000002</v>
      </c>
      <c r="F2305" s="21">
        <v>0</v>
      </c>
      <c r="G2305" s="22">
        <f t="shared" si="36"/>
        <v>94477.099999999977</v>
      </c>
      <c r="H2305" s="21">
        <v>0</v>
      </c>
      <c r="I2305" s="21">
        <v>0</v>
      </c>
    </row>
    <row r="2306" spans="1:9" ht="15" x14ac:dyDescent="0.25">
      <c r="A2306" s="24" t="s">
        <v>2597</v>
      </c>
      <c r="B2306" s="20">
        <v>0</v>
      </c>
      <c r="C2306" s="180" t="s">
        <v>4852</v>
      </c>
      <c r="D2306" s="25">
        <v>232521.7</v>
      </c>
      <c r="E2306" s="25">
        <v>194473.50000000003</v>
      </c>
      <c r="F2306" s="21">
        <v>0</v>
      </c>
      <c r="G2306" s="22">
        <f t="shared" si="36"/>
        <v>38048.199999999983</v>
      </c>
      <c r="H2306" s="21">
        <v>0</v>
      </c>
      <c r="I2306" s="21">
        <v>0</v>
      </c>
    </row>
    <row r="2307" spans="1:9" ht="15" x14ac:dyDescent="0.25">
      <c r="A2307" s="24" t="s">
        <v>2598</v>
      </c>
      <c r="B2307" s="20">
        <v>0</v>
      </c>
      <c r="C2307" s="180" t="s">
        <v>4852</v>
      </c>
      <c r="D2307" s="25">
        <v>69126.400000000009</v>
      </c>
      <c r="E2307" s="25">
        <v>1363.8000000000002</v>
      </c>
      <c r="F2307" s="21">
        <v>0</v>
      </c>
      <c r="G2307" s="22">
        <f t="shared" si="36"/>
        <v>67762.600000000006</v>
      </c>
      <c r="H2307" s="21">
        <v>0</v>
      </c>
      <c r="I2307" s="21">
        <v>0</v>
      </c>
    </row>
    <row r="2308" spans="1:9" ht="15" x14ac:dyDescent="0.25">
      <c r="A2308" s="24" t="s">
        <v>2599</v>
      </c>
      <c r="B2308" s="20">
        <v>0</v>
      </c>
      <c r="C2308" s="180" t="s">
        <v>4852</v>
      </c>
      <c r="D2308" s="25">
        <v>135878.39999999999</v>
      </c>
      <c r="E2308" s="25">
        <v>102726.90000000001</v>
      </c>
      <c r="F2308" s="21">
        <v>0</v>
      </c>
      <c r="G2308" s="22">
        <f t="shared" si="36"/>
        <v>33151.499999999985</v>
      </c>
      <c r="H2308" s="21">
        <v>0</v>
      </c>
      <c r="I2308" s="21">
        <v>0</v>
      </c>
    </row>
    <row r="2309" spans="1:9" ht="15" x14ac:dyDescent="0.25">
      <c r="A2309" s="24" t="s">
        <v>2600</v>
      </c>
      <c r="B2309" s="20">
        <v>0</v>
      </c>
      <c r="C2309" s="180" t="s">
        <v>4852</v>
      </c>
      <c r="D2309" s="25">
        <v>129830.40000000001</v>
      </c>
      <c r="E2309" s="25">
        <v>107275.99999999999</v>
      </c>
      <c r="F2309" s="21">
        <v>0</v>
      </c>
      <c r="G2309" s="22">
        <f t="shared" si="36"/>
        <v>22554.400000000023</v>
      </c>
      <c r="H2309" s="21">
        <v>0</v>
      </c>
      <c r="I2309" s="21">
        <v>0</v>
      </c>
    </row>
    <row r="2310" spans="1:9" ht="15" x14ac:dyDescent="0.25">
      <c r="A2310" s="24" t="s">
        <v>2601</v>
      </c>
      <c r="B2310" s="20">
        <v>0</v>
      </c>
      <c r="C2310" s="180" t="s">
        <v>4852</v>
      </c>
      <c r="D2310" s="25">
        <v>32816</v>
      </c>
      <c r="E2310" s="25">
        <v>7067</v>
      </c>
      <c r="F2310" s="21">
        <v>0</v>
      </c>
      <c r="G2310" s="22">
        <f t="shared" si="36"/>
        <v>25749</v>
      </c>
      <c r="H2310" s="21">
        <v>0</v>
      </c>
      <c r="I2310" s="21">
        <v>0</v>
      </c>
    </row>
    <row r="2311" spans="1:9" ht="15" x14ac:dyDescent="0.25">
      <c r="A2311" s="24" t="s">
        <v>2602</v>
      </c>
      <c r="B2311" s="20">
        <v>0</v>
      </c>
      <c r="C2311" s="180" t="s">
        <v>4852</v>
      </c>
      <c r="D2311" s="25">
        <v>117487.99999999999</v>
      </c>
      <c r="E2311" s="25">
        <v>76704.999999999985</v>
      </c>
      <c r="F2311" s="21">
        <v>0</v>
      </c>
      <c r="G2311" s="22">
        <f t="shared" si="36"/>
        <v>40783</v>
      </c>
      <c r="H2311" s="21">
        <v>0</v>
      </c>
      <c r="I2311" s="21">
        <v>0</v>
      </c>
    </row>
    <row r="2312" spans="1:9" ht="15" x14ac:dyDescent="0.25">
      <c r="A2312" s="24" t="s">
        <v>2603</v>
      </c>
      <c r="B2312" s="20">
        <v>0</v>
      </c>
      <c r="C2312" s="180" t="s">
        <v>4852</v>
      </c>
      <c r="D2312" s="25">
        <v>243954.90000000002</v>
      </c>
      <c r="E2312" s="25">
        <v>163649.14999999997</v>
      </c>
      <c r="F2312" s="21">
        <v>0</v>
      </c>
      <c r="G2312" s="22">
        <f t="shared" si="36"/>
        <v>80305.750000000058</v>
      </c>
      <c r="H2312" s="21">
        <v>0</v>
      </c>
      <c r="I2312" s="21">
        <v>0</v>
      </c>
    </row>
    <row r="2313" spans="1:9" ht="15" x14ac:dyDescent="0.25">
      <c r="A2313" s="24" t="s">
        <v>2604</v>
      </c>
      <c r="B2313" s="20">
        <v>0</v>
      </c>
      <c r="C2313" s="180" t="s">
        <v>4852</v>
      </c>
      <c r="D2313" s="25">
        <v>111619.20000000001</v>
      </c>
      <c r="E2313" s="25">
        <v>81908.3</v>
      </c>
      <c r="F2313" s="21">
        <v>0</v>
      </c>
      <c r="G2313" s="22">
        <f t="shared" si="36"/>
        <v>29710.900000000009</v>
      </c>
      <c r="H2313" s="21">
        <v>0</v>
      </c>
      <c r="I2313" s="21">
        <v>0</v>
      </c>
    </row>
    <row r="2314" spans="1:9" ht="15" x14ac:dyDescent="0.25">
      <c r="A2314" s="24" t="s">
        <v>2605</v>
      </c>
      <c r="B2314" s="20">
        <v>0</v>
      </c>
      <c r="C2314" s="180" t="s">
        <v>4852</v>
      </c>
      <c r="D2314" s="25">
        <v>141993.60000000001</v>
      </c>
      <c r="E2314" s="25">
        <v>108648.17000000001</v>
      </c>
      <c r="F2314" s="21">
        <v>0</v>
      </c>
      <c r="G2314" s="22">
        <f t="shared" si="36"/>
        <v>33345.429999999993</v>
      </c>
      <c r="H2314" s="21">
        <v>0</v>
      </c>
      <c r="I2314" s="21">
        <v>0</v>
      </c>
    </row>
    <row r="2315" spans="1:9" ht="15" x14ac:dyDescent="0.25">
      <c r="A2315" s="24" t="s">
        <v>2606</v>
      </c>
      <c r="B2315" s="20">
        <v>0</v>
      </c>
      <c r="C2315" s="180" t="s">
        <v>4852</v>
      </c>
      <c r="D2315" s="25">
        <v>140985.60000000001</v>
      </c>
      <c r="E2315" s="25">
        <v>124375.6</v>
      </c>
      <c r="F2315" s="21">
        <v>0</v>
      </c>
      <c r="G2315" s="22">
        <f t="shared" si="36"/>
        <v>16610</v>
      </c>
      <c r="H2315" s="21">
        <v>0</v>
      </c>
      <c r="I2315" s="21">
        <v>0</v>
      </c>
    </row>
    <row r="2316" spans="1:9" ht="15" x14ac:dyDescent="0.25">
      <c r="A2316" s="24" t="s">
        <v>2607</v>
      </c>
      <c r="B2316" s="20">
        <v>0</v>
      </c>
      <c r="C2316" s="180" t="s">
        <v>4852</v>
      </c>
      <c r="D2316" s="25">
        <v>143382.39999999999</v>
      </c>
      <c r="E2316" s="25">
        <v>127352.20000000001</v>
      </c>
      <c r="F2316" s="21">
        <v>0</v>
      </c>
      <c r="G2316" s="22">
        <f t="shared" si="36"/>
        <v>16030.199999999983</v>
      </c>
      <c r="H2316" s="21">
        <v>0</v>
      </c>
      <c r="I2316" s="21">
        <v>0</v>
      </c>
    </row>
    <row r="2317" spans="1:9" ht="15" x14ac:dyDescent="0.25">
      <c r="A2317" s="24" t="s">
        <v>2608</v>
      </c>
      <c r="B2317" s="20">
        <v>0</v>
      </c>
      <c r="C2317" s="180" t="s">
        <v>4852</v>
      </c>
      <c r="D2317" s="25">
        <v>796051.19999999984</v>
      </c>
      <c r="E2317" s="25">
        <v>599993.39999999991</v>
      </c>
      <c r="F2317" s="21">
        <v>0</v>
      </c>
      <c r="G2317" s="22">
        <f t="shared" si="36"/>
        <v>196057.79999999993</v>
      </c>
      <c r="H2317" s="21">
        <v>0</v>
      </c>
      <c r="I2317" s="21">
        <v>0</v>
      </c>
    </row>
    <row r="2318" spans="1:9" ht="15" x14ac:dyDescent="0.25">
      <c r="A2318" s="24" t="s">
        <v>2609</v>
      </c>
      <c r="B2318" s="20">
        <v>0</v>
      </c>
      <c r="C2318" s="180" t="s">
        <v>4852</v>
      </c>
      <c r="D2318" s="25">
        <v>670073.59999999986</v>
      </c>
      <c r="E2318" s="25">
        <v>556733.47999999975</v>
      </c>
      <c r="F2318" s="21">
        <v>0</v>
      </c>
      <c r="G2318" s="22">
        <f t="shared" si="36"/>
        <v>113340.12000000011</v>
      </c>
      <c r="H2318" s="21">
        <v>0</v>
      </c>
      <c r="I2318" s="21">
        <v>0</v>
      </c>
    </row>
    <row r="2319" spans="1:9" ht="15" x14ac:dyDescent="0.25">
      <c r="A2319" s="24" t="s">
        <v>2610</v>
      </c>
      <c r="B2319" s="20">
        <v>0</v>
      </c>
      <c r="C2319" s="180" t="s">
        <v>4852</v>
      </c>
      <c r="D2319" s="25">
        <v>48742.400000000001</v>
      </c>
      <c r="E2319" s="25">
        <v>3467.2</v>
      </c>
      <c r="F2319" s="21">
        <v>0</v>
      </c>
      <c r="G2319" s="22">
        <f t="shared" si="36"/>
        <v>45275.200000000004</v>
      </c>
      <c r="H2319" s="21">
        <v>0</v>
      </c>
      <c r="I2319" s="21">
        <v>0</v>
      </c>
    </row>
    <row r="2320" spans="1:9" ht="15" x14ac:dyDescent="0.25">
      <c r="A2320" s="24" t="s">
        <v>2611</v>
      </c>
      <c r="B2320" s="20">
        <v>0</v>
      </c>
      <c r="C2320" s="180" t="s">
        <v>4852</v>
      </c>
      <c r="D2320" s="25">
        <v>561243.19999999995</v>
      </c>
      <c r="E2320" s="25">
        <v>478629.69999999978</v>
      </c>
      <c r="F2320" s="21">
        <v>0</v>
      </c>
      <c r="G2320" s="22">
        <f t="shared" si="36"/>
        <v>82613.500000000175</v>
      </c>
      <c r="H2320" s="21">
        <v>0</v>
      </c>
      <c r="I2320" s="21">
        <v>0</v>
      </c>
    </row>
    <row r="2321" spans="1:9" ht="15" x14ac:dyDescent="0.25">
      <c r="A2321" s="24" t="s">
        <v>2612</v>
      </c>
      <c r="B2321" s="20">
        <v>0</v>
      </c>
      <c r="C2321" s="180" t="s">
        <v>4852</v>
      </c>
      <c r="D2321" s="25">
        <v>530835.19999999995</v>
      </c>
      <c r="E2321" s="25">
        <v>392232.82000000012</v>
      </c>
      <c r="F2321" s="21">
        <v>0</v>
      </c>
      <c r="G2321" s="22">
        <f t="shared" si="36"/>
        <v>138602.37999999983</v>
      </c>
      <c r="H2321" s="21">
        <v>0</v>
      </c>
      <c r="I2321" s="21">
        <v>0</v>
      </c>
    </row>
    <row r="2322" spans="1:9" ht="15" x14ac:dyDescent="0.25">
      <c r="A2322" s="24" t="s">
        <v>2613</v>
      </c>
      <c r="B2322" s="20">
        <v>0</v>
      </c>
      <c r="C2322" s="180" t="s">
        <v>4852</v>
      </c>
      <c r="D2322" s="25">
        <v>702665.60000000009</v>
      </c>
      <c r="E2322" s="25">
        <v>546106.00000000012</v>
      </c>
      <c r="F2322" s="21">
        <v>0</v>
      </c>
      <c r="G2322" s="22">
        <f t="shared" si="36"/>
        <v>156559.59999999998</v>
      </c>
      <c r="H2322" s="21">
        <v>0</v>
      </c>
      <c r="I2322" s="21">
        <v>0</v>
      </c>
    </row>
    <row r="2323" spans="1:9" ht="15" x14ac:dyDescent="0.25">
      <c r="A2323" s="24" t="s">
        <v>2614</v>
      </c>
      <c r="B2323" s="20">
        <v>0</v>
      </c>
      <c r="C2323" s="180" t="s">
        <v>4852</v>
      </c>
      <c r="D2323" s="25">
        <v>345330.83999999997</v>
      </c>
      <c r="E2323" s="25">
        <v>231643.80000000002</v>
      </c>
      <c r="F2323" s="21">
        <v>0</v>
      </c>
      <c r="G2323" s="22">
        <f t="shared" si="36"/>
        <v>113687.03999999995</v>
      </c>
      <c r="H2323" s="21">
        <v>0</v>
      </c>
      <c r="I2323" s="21">
        <v>0</v>
      </c>
    </row>
    <row r="2324" spans="1:9" ht="15" x14ac:dyDescent="0.25">
      <c r="A2324" s="24" t="s">
        <v>2615</v>
      </c>
      <c r="B2324" s="20">
        <v>0</v>
      </c>
      <c r="C2324" s="180" t="s">
        <v>4852</v>
      </c>
      <c r="D2324" s="25">
        <v>321350.39999999997</v>
      </c>
      <c r="E2324" s="25">
        <v>281038.70000000007</v>
      </c>
      <c r="F2324" s="21">
        <v>0</v>
      </c>
      <c r="G2324" s="22">
        <f t="shared" si="36"/>
        <v>40311.699999999895</v>
      </c>
      <c r="H2324" s="21">
        <v>0</v>
      </c>
      <c r="I2324" s="21">
        <v>0</v>
      </c>
    </row>
    <row r="2325" spans="1:9" ht="15" x14ac:dyDescent="0.25">
      <c r="A2325" s="24" t="s">
        <v>2616</v>
      </c>
      <c r="B2325" s="20">
        <v>0</v>
      </c>
      <c r="C2325" s="180" t="s">
        <v>4852</v>
      </c>
      <c r="D2325" s="25">
        <v>316038.90000000014</v>
      </c>
      <c r="E2325" s="25">
        <v>244859.80000000005</v>
      </c>
      <c r="F2325" s="21">
        <v>0</v>
      </c>
      <c r="G2325" s="22">
        <f t="shared" si="36"/>
        <v>71179.100000000093</v>
      </c>
      <c r="H2325" s="21">
        <v>0</v>
      </c>
      <c r="I2325" s="21">
        <v>0</v>
      </c>
    </row>
    <row r="2326" spans="1:9" ht="15" x14ac:dyDescent="0.25">
      <c r="A2326" s="24" t="s">
        <v>2617</v>
      </c>
      <c r="B2326" s="20">
        <v>0</v>
      </c>
      <c r="C2326" s="180" t="s">
        <v>4852</v>
      </c>
      <c r="D2326" s="25">
        <v>191692.79999999999</v>
      </c>
      <c r="E2326" s="25">
        <v>145226.14000000001</v>
      </c>
      <c r="F2326" s="21">
        <v>0</v>
      </c>
      <c r="G2326" s="22">
        <f t="shared" si="36"/>
        <v>46466.659999999974</v>
      </c>
      <c r="H2326" s="21">
        <v>0</v>
      </c>
      <c r="I2326" s="21">
        <v>0</v>
      </c>
    </row>
    <row r="2327" spans="1:9" ht="15" x14ac:dyDescent="0.25">
      <c r="A2327" s="24" t="s">
        <v>2618</v>
      </c>
      <c r="B2327" s="20">
        <v>0</v>
      </c>
      <c r="C2327" s="180" t="s">
        <v>4852</v>
      </c>
      <c r="D2327" s="25">
        <v>163622.79999999999</v>
      </c>
      <c r="E2327" s="25">
        <v>44696</v>
      </c>
      <c r="F2327" s="21">
        <v>0</v>
      </c>
      <c r="G2327" s="22">
        <f t="shared" si="36"/>
        <v>118926.79999999999</v>
      </c>
      <c r="H2327" s="21">
        <v>0</v>
      </c>
      <c r="I2327" s="21">
        <v>0</v>
      </c>
    </row>
    <row r="2328" spans="1:9" ht="15" x14ac:dyDescent="0.25">
      <c r="A2328" s="24" t="s">
        <v>2619</v>
      </c>
      <c r="B2328" s="20">
        <v>0</v>
      </c>
      <c r="C2328" s="180" t="s">
        <v>4852</v>
      </c>
      <c r="D2328" s="25">
        <v>279098.40000000002</v>
      </c>
      <c r="E2328" s="25">
        <v>181455.4</v>
      </c>
      <c r="F2328" s="21">
        <v>0</v>
      </c>
      <c r="G2328" s="22">
        <f t="shared" si="36"/>
        <v>97643.000000000029</v>
      </c>
      <c r="H2328" s="21">
        <v>0</v>
      </c>
      <c r="I2328" s="21">
        <v>0</v>
      </c>
    </row>
    <row r="2329" spans="1:9" ht="15" x14ac:dyDescent="0.25">
      <c r="A2329" s="24" t="s">
        <v>2620</v>
      </c>
      <c r="B2329" s="20">
        <v>0</v>
      </c>
      <c r="C2329" s="180" t="s">
        <v>4852</v>
      </c>
      <c r="D2329" s="25">
        <v>1308318.3</v>
      </c>
      <c r="E2329" s="25">
        <v>1063012.48</v>
      </c>
      <c r="F2329" s="21">
        <v>0</v>
      </c>
      <c r="G2329" s="22">
        <f t="shared" si="36"/>
        <v>245305.82000000007</v>
      </c>
      <c r="H2329" s="21">
        <v>0</v>
      </c>
      <c r="I2329" s="21">
        <v>0</v>
      </c>
    </row>
    <row r="2330" spans="1:9" ht="15" x14ac:dyDescent="0.25">
      <c r="A2330" s="24" t="s">
        <v>2621</v>
      </c>
      <c r="B2330" s="20">
        <v>0</v>
      </c>
      <c r="C2330" s="180" t="s">
        <v>4852</v>
      </c>
      <c r="D2330" s="25">
        <v>1334027.1599999995</v>
      </c>
      <c r="E2330" s="25">
        <v>1038796.1199999999</v>
      </c>
      <c r="F2330" s="21">
        <v>0</v>
      </c>
      <c r="G2330" s="22">
        <f t="shared" si="36"/>
        <v>295231.03999999957</v>
      </c>
      <c r="H2330" s="21">
        <v>0</v>
      </c>
      <c r="I2330" s="21">
        <v>0</v>
      </c>
    </row>
    <row r="2331" spans="1:9" ht="15" x14ac:dyDescent="0.25">
      <c r="A2331" s="24" t="s">
        <v>2622</v>
      </c>
      <c r="B2331" s="20">
        <v>0</v>
      </c>
      <c r="C2331" s="180" t="s">
        <v>4852</v>
      </c>
      <c r="D2331" s="25">
        <v>927871.93999999971</v>
      </c>
      <c r="E2331" s="25">
        <v>680261.94999999984</v>
      </c>
      <c r="F2331" s="21">
        <v>0</v>
      </c>
      <c r="G2331" s="22">
        <f t="shared" si="36"/>
        <v>247609.98999999987</v>
      </c>
      <c r="H2331" s="21">
        <v>0</v>
      </c>
      <c r="I2331" s="21">
        <v>0</v>
      </c>
    </row>
    <row r="2332" spans="1:9" ht="15" x14ac:dyDescent="0.25">
      <c r="A2332" s="24" t="s">
        <v>2623</v>
      </c>
      <c r="B2332" s="20">
        <v>0</v>
      </c>
      <c r="C2332" s="180" t="s">
        <v>4852</v>
      </c>
      <c r="D2332" s="25">
        <v>446163.19999999995</v>
      </c>
      <c r="E2332" s="25">
        <v>352593.89999999991</v>
      </c>
      <c r="F2332" s="21">
        <v>0</v>
      </c>
      <c r="G2332" s="22">
        <f t="shared" si="36"/>
        <v>93569.300000000047</v>
      </c>
      <c r="H2332" s="21">
        <v>0</v>
      </c>
      <c r="I2332" s="21">
        <v>0</v>
      </c>
    </row>
    <row r="2333" spans="1:9" ht="15" x14ac:dyDescent="0.25">
      <c r="A2333" s="24" t="s">
        <v>2624</v>
      </c>
      <c r="B2333" s="20">
        <v>0</v>
      </c>
      <c r="C2333" s="180" t="s">
        <v>4852</v>
      </c>
      <c r="D2333" s="25">
        <v>951843.2</v>
      </c>
      <c r="E2333" s="25">
        <v>787320.67999999982</v>
      </c>
      <c r="F2333" s="21">
        <v>0</v>
      </c>
      <c r="G2333" s="22">
        <f t="shared" si="36"/>
        <v>164522.52000000014</v>
      </c>
      <c r="H2333" s="21">
        <v>0</v>
      </c>
      <c r="I2333" s="21">
        <v>0</v>
      </c>
    </row>
    <row r="2334" spans="1:9" ht="15" x14ac:dyDescent="0.25">
      <c r="A2334" s="24" t="s">
        <v>2625</v>
      </c>
      <c r="B2334" s="20">
        <v>0</v>
      </c>
      <c r="C2334" s="180" t="s">
        <v>4852</v>
      </c>
      <c r="D2334" s="25">
        <v>1172801.28</v>
      </c>
      <c r="E2334" s="25">
        <v>1003481.7700000001</v>
      </c>
      <c r="F2334" s="21">
        <v>0</v>
      </c>
      <c r="G2334" s="22">
        <f t="shared" si="36"/>
        <v>169319.50999999989</v>
      </c>
      <c r="H2334" s="21">
        <v>0</v>
      </c>
      <c r="I2334" s="21">
        <v>0</v>
      </c>
    </row>
    <row r="2335" spans="1:9" ht="15" x14ac:dyDescent="0.25">
      <c r="A2335" s="24" t="s">
        <v>2626</v>
      </c>
      <c r="B2335" s="20">
        <v>0</v>
      </c>
      <c r="C2335" s="180" t="s">
        <v>4852</v>
      </c>
      <c r="D2335" s="25">
        <v>1266308.21</v>
      </c>
      <c r="E2335" s="25">
        <v>1061423.5299999996</v>
      </c>
      <c r="F2335" s="21">
        <v>0</v>
      </c>
      <c r="G2335" s="22">
        <f t="shared" si="36"/>
        <v>204884.6800000004</v>
      </c>
      <c r="H2335" s="21">
        <v>0</v>
      </c>
      <c r="I2335" s="21">
        <v>0</v>
      </c>
    </row>
    <row r="2336" spans="1:9" ht="15" x14ac:dyDescent="0.25">
      <c r="A2336" s="24" t="s">
        <v>2627</v>
      </c>
      <c r="B2336" s="20">
        <v>0</v>
      </c>
      <c r="C2336" s="180" t="s">
        <v>4852</v>
      </c>
      <c r="D2336" s="25">
        <v>1537379.1999999995</v>
      </c>
      <c r="E2336" s="25">
        <v>1200497.0399999998</v>
      </c>
      <c r="F2336" s="21">
        <v>0</v>
      </c>
      <c r="G2336" s="22">
        <f t="shared" si="36"/>
        <v>336882.15999999968</v>
      </c>
      <c r="H2336" s="21">
        <v>0</v>
      </c>
      <c r="I2336" s="21">
        <v>0</v>
      </c>
    </row>
    <row r="2337" spans="1:9" ht="15" x14ac:dyDescent="0.25">
      <c r="A2337" s="24" t="s">
        <v>2628</v>
      </c>
      <c r="B2337" s="20">
        <v>0</v>
      </c>
      <c r="C2337" s="180" t="s">
        <v>4852</v>
      </c>
      <c r="D2337" s="25">
        <v>93049.600000000006</v>
      </c>
      <c r="E2337" s="25">
        <v>52920.3</v>
      </c>
      <c r="F2337" s="21">
        <v>0</v>
      </c>
      <c r="G2337" s="22">
        <f t="shared" si="36"/>
        <v>40129.300000000003</v>
      </c>
      <c r="H2337" s="21">
        <v>0</v>
      </c>
      <c r="I2337" s="21">
        <v>0</v>
      </c>
    </row>
    <row r="2338" spans="1:9" ht="15" x14ac:dyDescent="0.25">
      <c r="A2338" s="24" t="s">
        <v>2629</v>
      </c>
      <c r="B2338" s="20">
        <v>0</v>
      </c>
      <c r="C2338" s="180" t="s">
        <v>4852</v>
      </c>
      <c r="D2338" s="25">
        <v>91347.199999999997</v>
      </c>
      <c r="E2338" s="25">
        <v>58088.9</v>
      </c>
      <c r="F2338" s="21">
        <v>0</v>
      </c>
      <c r="G2338" s="22">
        <f t="shared" si="36"/>
        <v>33258.299999999996</v>
      </c>
      <c r="H2338" s="21">
        <v>0</v>
      </c>
      <c r="I2338" s="21">
        <v>0</v>
      </c>
    </row>
    <row r="2339" spans="1:9" ht="15" x14ac:dyDescent="0.25">
      <c r="A2339" s="24" t="s">
        <v>2630</v>
      </c>
      <c r="B2339" s="20">
        <v>0</v>
      </c>
      <c r="C2339" s="180" t="s">
        <v>4852</v>
      </c>
      <c r="D2339" s="25">
        <v>91436.800000000003</v>
      </c>
      <c r="E2339" s="25">
        <v>34470.6</v>
      </c>
      <c r="F2339" s="21">
        <v>0</v>
      </c>
      <c r="G2339" s="22">
        <f t="shared" si="36"/>
        <v>56966.200000000004</v>
      </c>
      <c r="H2339" s="21">
        <v>0</v>
      </c>
      <c r="I2339" s="21">
        <v>0</v>
      </c>
    </row>
    <row r="2340" spans="1:9" ht="15" x14ac:dyDescent="0.25">
      <c r="A2340" s="24" t="s">
        <v>2631</v>
      </c>
      <c r="B2340" s="20">
        <v>0</v>
      </c>
      <c r="C2340" s="180" t="s">
        <v>4852</v>
      </c>
      <c r="D2340" s="25">
        <v>90092.799999999988</v>
      </c>
      <c r="E2340" s="25">
        <v>47776.000000000007</v>
      </c>
      <c r="F2340" s="21">
        <v>0</v>
      </c>
      <c r="G2340" s="22">
        <f t="shared" si="36"/>
        <v>42316.799999999981</v>
      </c>
      <c r="H2340" s="21">
        <v>0</v>
      </c>
      <c r="I2340" s="21">
        <v>0</v>
      </c>
    </row>
    <row r="2341" spans="1:9" ht="15" x14ac:dyDescent="0.25">
      <c r="A2341" s="24" t="s">
        <v>2632</v>
      </c>
      <c r="B2341" s="20">
        <v>0</v>
      </c>
      <c r="C2341" s="180" t="s">
        <v>4852</v>
      </c>
      <c r="D2341" s="25">
        <v>49190.400000000001</v>
      </c>
      <c r="E2341" s="25">
        <v>31011</v>
      </c>
      <c r="F2341" s="21">
        <v>0</v>
      </c>
      <c r="G2341" s="22">
        <f t="shared" si="36"/>
        <v>18179.400000000001</v>
      </c>
      <c r="H2341" s="21">
        <v>0</v>
      </c>
      <c r="I2341" s="21">
        <v>0</v>
      </c>
    </row>
    <row r="2342" spans="1:9" ht="15" x14ac:dyDescent="0.25">
      <c r="A2342" s="24" t="s">
        <v>2633</v>
      </c>
      <c r="B2342" s="20">
        <v>0</v>
      </c>
      <c r="C2342" s="180" t="s">
        <v>4852</v>
      </c>
      <c r="D2342" s="25">
        <v>82566.399999999994</v>
      </c>
      <c r="E2342" s="25">
        <v>48865.100000000006</v>
      </c>
      <c r="F2342" s="21">
        <v>0</v>
      </c>
      <c r="G2342" s="22">
        <f t="shared" si="36"/>
        <v>33701.299999999988</v>
      </c>
      <c r="H2342" s="21">
        <v>0</v>
      </c>
      <c r="I2342" s="21">
        <v>0</v>
      </c>
    </row>
    <row r="2343" spans="1:9" ht="15" x14ac:dyDescent="0.25">
      <c r="A2343" s="24" t="s">
        <v>2634</v>
      </c>
      <c r="B2343" s="20">
        <v>0</v>
      </c>
      <c r="C2343" s="180" t="s">
        <v>4852</v>
      </c>
      <c r="D2343" s="25">
        <v>93273.599999999991</v>
      </c>
      <c r="E2343" s="25">
        <v>7850</v>
      </c>
      <c r="F2343" s="21">
        <v>0</v>
      </c>
      <c r="G2343" s="22">
        <f t="shared" si="36"/>
        <v>85423.599999999991</v>
      </c>
      <c r="H2343" s="21">
        <v>0</v>
      </c>
      <c r="I2343" s="21">
        <v>0</v>
      </c>
    </row>
    <row r="2344" spans="1:9" ht="15" x14ac:dyDescent="0.25">
      <c r="A2344" s="24" t="s">
        <v>2635</v>
      </c>
      <c r="B2344" s="20">
        <v>0</v>
      </c>
      <c r="C2344" s="180" t="s">
        <v>4852</v>
      </c>
      <c r="D2344" s="25">
        <v>76585.599999999991</v>
      </c>
      <c r="E2344" s="25">
        <v>54902.700000000004</v>
      </c>
      <c r="F2344" s="21">
        <v>0</v>
      </c>
      <c r="G2344" s="22">
        <f t="shared" si="36"/>
        <v>21682.899999999987</v>
      </c>
      <c r="H2344" s="21">
        <v>0</v>
      </c>
      <c r="I2344" s="21">
        <v>0</v>
      </c>
    </row>
    <row r="2345" spans="1:9" ht="15" x14ac:dyDescent="0.25">
      <c r="A2345" s="24" t="s">
        <v>2636</v>
      </c>
      <c r="B2345" s="20">
        <v>0</v>
      </c>
      <c r="C2345" s="180" t="s">
        <v>4852</v>
      </c>
      <c r="D2345" s="25">
        <v>93497.599999999991</v>
      </c>
      <c r="E2345" s="25">
        <v>14122.800000000001</v>
      </c>
      <c r="F2345" s="21">
        <v>0</v>
      </c>
      <c r="G2345" s="22">
        <f t="shared" si="36"/>
        <v>79374.799999999988</v>
      </c>
      <c r="H2345" s="21">
        <v>0</v>
      </c>
      <c r="I2345" s="21">
        <v>0</v>
      </c>
    </row>
    <row r="2346" spans="1:9" ht="15" x14ac:dyDescent="0.25">
      <c r="A2346" s="24" t="s">
        <v>2637</v>
      </c>
      <c r="B2346" s="20">
        <v>0</v>
      </c>
      <c r="C2346" s="180" t="s">
        <v>4852</v>
      </c>
      <c r="D2346" s="25">
        <v>82648.260000000009</v>
      </c>
      <c r="E2346" s="25">
        <v>27886.559999999998</v>
      </c>
      <c r="F2346" s="21">
        <v>0</v>
      </c>
      <c r="G2346" s="22">
        <f t="shared" si="36"/>
        <v>54761.700000000012</v>
      </c>
      <c r="H2346" s="21">
        <v>0</v>
      </c>
      <c r="I2346" s="21">
        <v>0</v>
      </c>
    </row>
    <row r="2347" spans="1:9" ht="15" x14ac:dyDescent="0.25">
      <c r="A2347" s="24" t="s">
        <v>2638</v>
      </c>
      <c r="B2347" s="20">
        <v>0</v>
      </c>
      <c r="C2347" s="180" t="s">
        <v>4852</v>
      </c>
      <c r="D2347" s="25">
        <v>83865.600000000006</v>
      </c>
      <c r="E2347" s="25">
        <v>40603.100000000006</v>
      </c>
      <c r="F2347" s="21">
        <v>0</v>
      </c>
      <c r="G2347" s="22">
        <f t="shared" si="36"/>
        <v>43262.5</v>
      </c>
      <c r="H2347" s="21">
        <v>0</v>
      </c>
      <c r="I2347" s="21">
        <v>0</v>
      </c>
    </row>
    <row r="2348" spans="1:9" ht="15" x14ac:dyDescent="0.25">
      <c r="A2348" s="24" t="s">
        <v>2639</v>
      </c>
      <c r="B2348" s="20">
        <v>0</v>
      </c>
      <c r="C2348" s="180" t="s">
        <v>4852</v>
      </c>
      <c r="D2348" s="25">
        <v>60816</v>
      </c>
      <c r="E2348" s="25">
        <v>52667.5</v>
      </c>
      <c r="F2348" s="21">
        <v>0</v>
      </c>
      <c r="G2348" s="22">
        <f t="shared" si="36"/>
        <v>8148.5</v>
      </c>
      <c r="H2348" s="21">
        <v>0</v>
      </c>
      <c r="I2348" s="21">
        <v>0</v>
      </c>
    </row>
    <row r="2349" spans="1:9" ht="15" x14ac:dyDescent="0.25">
      <c r="A2349" s="24" t="s">
        <v>2640</v>
      </c>
      <c r="B2349" s="20">
        <v>0</v>
      </c>
      <c r="C2349" s="180" t="s">
        <v>4852</v>
      </c>
      <c r="D2349" s="25">
        <v>37318.400000000001</v>
      </c>
      <c r="E2349" s="25">
        <v>22935</v>
      </c>
      <c r="F2349" s="21">
        <v>0</v>
      </c>
      <c r="G2349" s="22">
        <f t="shared" si="36"/>
        <v>14383.400000000001</v>
      </c>
      <c r="H2349" s="21">
        <v>0</v>
      </c>
      <c r="I2349" s="21">
        <v>0</v>
      </c>
    </row>
    <row r="2350" spans="1:9" ht="15" x14ac:dyDescent="0.25">
      <c r="A2350" s="24" t="s">
        <v>2641</v>
      </c>
      <c r="B2350" s="20">
        <v>0</v>
      </c>
      <c r="C2350" s="180" t="s">
        <v>4852</v>
      </c>
      <c r="D2350" s="25">
        <v>73875.200000000012</v>
      </c>
      <c r="E2350" s="25">
        <v>14714.2</v>
      </c>
      <c r="F2350" s="21">
        <v>0</v>
      </c>
      <c r="G2350" s="22">
        <f t="shared" si="36"/>
        <v>59161.000000000015</v>
      </c>
      <c r="H2350" s="21">
        <v>0</v>
      </c>
      <c r="I2350" s="21">
        <v>0</v>
      </c>
    </row>
    <row r="2351" spans="1:9" ht="15" x14ac:dyDescent="0.25">
      <c r="A2351" s="24" t="s">
        <v>2642</v>
      </c>
      <c r="B2351" s="20">
        <v>0</v>
      </c>
      <c r="C2351" s="180" t="s">
        <v>4852</v>
      </c>
      <c r="D2351" s="25">
        <v>58553.600000000006</v>
      </c>
      <c r="E2351" s="25">
        <v>45105.8</v>
      </c>
      <c r="F2351" s="21">
        <v>0</v>
      </c>
      <c r="G2351" s="22">
        <f t="shared" si="36"/>
        <v>13447.800000000003</v>
      </c>
      <c r="H2351" s="21">
        <v>0</v>
      </c>
      <c r="I2351" s="21">
        <v>0</v>
      </c>
    </row>
    <row r="2352" spans="1:9" ht="15" x14ac:dyDescent="0.25">
      <c r="A2352" s="24" t="s">
        <v>2643</v>
      </c>
      <c r="B2352" s="20">
        <v>0</v>
      </c>
      <c r="C2352" s="180" t="s">
        <v>4852</v>
      </c>
      <c r="D2352" s="25">
        <v>125864.8</v>
      </c>
      <c r="E2352" s="25">
        <v>114789.18999999999</v>
      </c>
      <c r="F2352" s="21">
        <v>0</v>
      </c>
      <c r="G2352" s="22">
        <f t="shared" si="36"/>
        <v>11075.610000000015</v>
      </c>
      <c r="H2352" s="21">
        <v>0</v>
      </c>
      <c r="I2352" s="21">
        <v>0</v>
      </c>
    </row>
    <row r="2353" spans="1:9" ht="15" x14ac:dyDescent="0.25">
      <c r="A2353" s="24" t="s">
        <v>2644</v>
      </c>
      <c r="B2353" s="20">
        <v>0</v>
      </c>
      <c r="C2353" s="180" t="s">
        <v>4852</v>
      </c>
      <c r="D2353" s="25">
        <v>77807.399999999994</v>
      </c>
      <c r="E2353" s="25">
        <v>58426.9</v>
      </c>
      <c r="F2353" s="21">
        <v>0</v>
      </c>
      <c r="G2353" s="22">
        <f t="shared" si="36"/>
        <v>19380.499999999993</v>
      </c>
      <c r="H2353" s="21">
        <v>0</v>
      </c>
      <c r="I2353" s="21">
        <v>0</v>
      </c>
    </row>
    <row r="2354" spans="1:9" ht="15" x14ac:dyDescent="0.25">
      <c r="A2354" s="24" t="s">
        <v>2645</v>
      </c>
      <c r="B2354" s="20">
        <v>0</v>
      </c>
      <c r="C2354" s="180" t="s">
        <v>4852</v>
      </c>
      <c r="D2354" s="25">
        <v>126963.19999999998</v>
      </c>
      <c r="E2354" s="25">
        <v>107137.18</v>
      </c>
      <c r="F2354" s="21">
        <v>0</v>
      </c>
      <c r="G2354" s="22">
        <f t="shared" si="36"/>
        <v>19826.01999999999</v>
      </c>
      <c r="H2354" s="21">
        <v>0</v>
      </c>
      <c r="I2354" s="21">
        <v>0</v>
      </c>
    </row>
    <row r="2355" spans="1:9" ht="15" x14ac:dyDescent="0.25">
      <c r="A2355" s="24" t="s">
        <v>2646</v>
      </c>
      <c r="B2355" s="20">
        <v>0</v>
      </c>
      <c r="C2355" s="180" t="s">
        <v>4852</v>
      </c>
      <c r="D2355" s="25">
        <v>122772.6</v>
      </c>
      <c r="E2355" s="25">
        <v>99200.6</v>
      </c>
      <c r="F2355" s="21">
        <v>0</v>
      </c>
      <c r="G2355" s="22">
        <f t="shared" si="36"/>
        <v>23572</v>
      </c>
      <c r="H2355" s="21">
        <v>0</v>
      </c>
      <c r="I2355" s="21">
        <v>0</v>
      </c>
    </row>
    <row r="2356" spans="1:9" ht="15" x14ac:dyDescent="0.25">
      <c r="A2356" s="24" t="s">
        <v>2647</v>
      </c>
      <c r="B2356" s="20">
        <v>0</v>
      </c>
      <c r="C2356" s="180" t="s">
        <v>4852</v>
      </c>
      <c r="D2356" s="25">
        <v>37329.200000000004</v>
      </c>
      <c r="E2356" s="25">
        <v>29697.599999999999</v>
      </c>
      <c r="F2356" s="21">
        <v>0</v>
      </c>
      <c r="G2356" s="22">
        <f t="shared" si="36"/>
        <v>7631.6000000000058</v>
      </c>
      <c r="H2356" s="21">
        <v>0</v>
      </c>
      <c r="I2356" s="21">
        <v>0</v>
      </c>
    </row>
    <row r="2357" spans="1:9" ht="15" x14ac:dyDescent="0.25">
      <c r="A2357" s="24" t="s">
        <v>2648</v>
      </c>
      <c r="B2357" s="20">
        <v>0</v>
      </c>
      <c r="C2357" s="180" t="s">
        <v>4852</v>
      </c>
      <c r="D2357" s="25">
        <v>163788.80000000002</v>
      </c>
      <c r="E2357" s="25">
        <v>100448.84000000001</v>
      </c>
      <c r="F2357" s="21">
        <v>0</v>
      </c>
      <c r="G2357" s="22">
        <f t="shared" si="36"/>
        <v>63339.960000000006</v>
      </c>
      <c r="H2357" s="21">
        <v>0</v>
      </c>
      <c r="I2357" s="21">
        <v>0</v>
      </c>
    </row>
    <row r="2358" spans="1:9" ht="15" x14ac:dyDescent="0.25">
      <c r="A2358" s="24" t="s">
        <v>2649</v>
      </c>
      <c r="B2358" s="20">
        <v>0</v>
      </c>
      <c r="C2358" s="180" t="s">
        <v>4852</v>
      </c>
      <c r="D2358" s="25">
        <v>105459.2</v>
      </c>
      <c r="E2358" s="25">
        <v>77794.2</v>
      </c>
      <c r="F2358" s="21">
        <v>0</v>
      </c>
      <c r="G2358" s="22">
        <f t="shared" si="36"/>
        <v>27665</v>
      </c>
      <c r="H2358" s="21">
        <v>0</v>
      </c>
      <c r="I2358" s="21">
        <v>0</v>
      </c>
    </row>
    <row r="2359" spans="1:9" ht="15" x14ac:dyDescent="0.25">
      <c r="A2359" s="24" t="s">
        <v>2650</v>
      </c>
      <c r="B2359" s="20">
        <v>0</v>
      </c>
      <c r="C2359" s="180" t="s">
        <v>4852</v>
      </c>
      <c r="D2359" s="25">
        <v>315638.40000000002</v>
      </c>
      <c r="E2359" s="25">
        <v>144523.68000000002</v>
      </c>
      <c r="F2359" s="21">
        <v>0</v>
      </c>
      <c r="G2359" s="22">
        <f t="shared" si="36"/>
        <v>171114.72</v>
      </c>
      <c r="H2359" s="21">
        <v>0</v>
      </c>
      <c r="I2359" s="21">
        <v>0</v>
      </c>
    </row>
    <row r="2360" spans="1:9" ht="15" x14ac:dyDescent="0.25">
      <c r="A2360" s="24" t="s">
        <v>2651</v>
      </c>
      <c r="B2360" s="20">
        <v>0</v>
      </c>
      <c r="C2360" s="180" t="s">
        <v>4852</v>
      </c>
      <c r="D2360" s="25">
        <v>623288.4</v>
      </c>
      <c r="E2360" s="25">
        <v>507535.65999999992</v>
      </c>
      <c r="F2360" s="21">
        <v>0</v>
      </c>
      <c r="G2360" s="22">
        <f t="shared" si="36"/>
        <v>115752.74000000011</v>
      </c>
      <c r="H2360" s="21">
        <v>0</v>
      </c>
      <c r="I2360" s="21">
        <v>0</v>
      </c>
    </row>
    <row r="2361" spans="1:9" ht="15" x14ac:dyDescent="0.25">
      <c r="A2361" s="24" t="s">
        <v>2652</v>
      </c>
      <c r="B2361" s="20">
        <v>0</v>
      </c>
      <c r="C2361" s="180" t="s">
        <v>4852</v>
      </c>
      <c r="D2361" s="25">
        <v>542327.19999999995</v>
      </c>
      <c r="E2361" s="25">
        <v>470216.73999999993</v>
      </c>
      <c r="F2361" s="21">
        <v>0</v>
      </c>
      <c r="G2361" s="22">
        <f t="shared" si="36"/>
        <v>72110.460000000021</v>
      </c>
      <c r="H2361" s="21">
        <v>0</v>
      </c>
      <c r="I2361" s="21">
        <v>0</v>
      </c>
    </row>
    <row r="2362" spans="1:9" ht="15" x14ac:dyDescent="0.25">
      <c r="A2362" s="24" t="s">
        <v>2653</v>
      </c>
      <c r="B2362" s="20">
        <v>0</v>
      </c>
      <c r="C2362" s="180" t="s">
        <v>4852</v>
      </c>
      <c r="D2362" s="25">
        <v>866328.61999999941</v>
      </c>
      <c r="E2362" s="25">
        <v>681538.09000000008</v>
      </c>
      <c r="F2362" s="21">
        <v>0</v>
      </c>
      <c r="G2362" s="22">
        <f t="shared" si="36"/>
        <v>184790.52999999933</v>
      </c>
      <c r="H2362" s="21">
        <v>0</v>
      </c>
      <c r="I2362" s="21">
        <v>0</v>
      </c>
    </row>
    <row r="2363" spans="1:9" ht="15" x14ac:dyDescent="0.25">
      <c r="A2363" s="24" t="s">
        <v>2654</v>
      </c>
      <c r="B2363" s="20">
        <v>0</v>
      </c>
      <c r="C2363" s="180" t="s">
        <v>4852</v>
      </c>
      <c r="D2363" s="25">
        <v>158569.60000000003</v>
      </c>
      <c r="E2363" s="25">
        <v>39002.1</v>
      </c>
      <c r="F2363" s="21">
        <v>0</v>
      </c>
      <c r="G2363" s="22">
        <f t="shared" si="36"/>
        <v>119567.50000000003</v>
      </c>
      <c r="H2363" s="21">
        <v>0</v>
      </c>
      <c r="I2363" s="21">
        <v>0</v>
      </c>
    </row>
    <row r="2364" spans="1:9" ht="15" x14ac:dyDescent="0.25">
      <c r="A2364" s="24" t="s">
        <v>2655</v>
      </c>
      <c r="B2364" s="20">
        <v>0</v>
      </c>
      <c r="C2364" s="180" t="s">
        <v>4852</v>
      </c>
      <c r="D2364" s="25">
        <v>690563.99999999988</v>
      </c>
      <c r="E2364" s="25">
        <v>599588.39999999991</v>
      </c>
      <c r="F2364" s="21">
        <v>0</v>
      </c>
      <c r="G2364" s="22">
        <f t="shared" si="36"/>
        <v>90975.599999999977</v>
      </c>
      <c r="H2364" s="21">
        <v>0</v>
      </c>
      <c r="I2364" s="21">
        <v>0</v>
      </c>
    </row>
    <row r="2365" spans="1:9" ht="15" x14ac:dyDescent="0.25">
      <c r="A2365" s="24" t="s">
        <v>2656</v>
      </c>
      <c r="B2365" s="20">
        <v>0</v>
      </c>
      <c r="C2365" s="180" t="s">
        <v>4852</v>
      </c>
      <c r="D2365" s="25">
        <v>109025.99999999999</v>
      </c>
      <c r="E2365" s="25">
        <v>59033.649999999994</v>
      </c>
      <c r="F2365" s="21">
        <v>0</v>
      </c>
      <c r="G2365" s="22">
        <f t="shared" si="36"/>
        <v>49992.349999999991</v>
      </c>
      <c r="H2365" s="21">
        <v>0</v>
      </c>
      <c r="I2365" s="21">
        <v>0</v>
      </c>
    </row>
    <row r="2366" spans="1:9" ht="15" x14ac:dyDescent="0.25">
      <c r="A2366" s="24" t="s">
        <v>2657</v>
      </c>
      <c r="B2366" s="20">
        <v>0</v>
      </c>
      <c r="C2366" s="180" t="s">
        <v>4852</v>
      </c>
      <c r="D2366" s="25">
        <v>793731.79999999993</v>
      </c>
      <c r="E2366" s="25">
        <v>646006.11999999988</v>
      </c>
      <c r="F2366" s="21">
        <v>0</v>
      </c>
      <c r="G2366" s="22">
        <f t="shared" ref="G2366:G2429" si="37">D2366-E2366</f>
        <v>147725.68000000005</v>
      </c>
      <c r="H2366" s="21">
        <v>0</v>
      </c>
      <c r="I2366" s="21">
        <v>0</v>
      </c>
    </row>
    <row r="2367" spans="1:9" ht="15" x14ac:dyDescent="0.25">
      <c r="A2367" s="24" t="s">
        <v>2658</v>
      </c>
      <c r="B2367" s="20">
        <v>0</v>
      </c>
      <c r="C2367" s="180" t="s">
        <v>4852</v>
      </c>
      <c r="D2367" s="25">
        <v>922068.83000000007</v>
      </c>
      <c r="E2367" s="25">
        <v>674357.16</v>
      </c>
      <c r="F2367" s="21">
        <v>0</v>
      </c>
      <c r="G2367" s="22">
        <f t="shared" si="37"/>
        <v>247711.67000000004</v>
      </c>
      <c r="H2367" s="21">
        <v>0</v>
      </c>
      <c r="I2367" s="21">
        <v>0</v>
      </c>
    </row>
    <row r="2368" spans="1:9" ht="15" x14ac:dyDescent="0.25">
      <c r="A2368" s="24" t="s">
        <v>2659</v>
      </c>
      <c r="B2368" s="20">
        <v>0</v>
      </c>
      <c r="C2368" s="180" t="s">
        <v>4852</v>
      </c>
      <c r="D2368" s="25">
        <v>809289.59999999963</v>
      </c>
      <c r="E2368" s="25">
        <v>615705.79999999993</v>
      </c>
      <c r="F2368" s="21">
        <v>0</v>
      </c>
      <c r="G2368" s="22">
        <f t="shared" si="37"/>
        <v>193583.7999999997</v>
      </c>
      <c r="H2368" s="21">
        <v>0</v>
      </c>
      <c r="I2368" s="21">
        <v>0</v>
      </c>
    </row>
    <row r="2369" spans="1:9" ht="15" x14ac:dyDescent="0.25">
      <c r="A2369" s="24" t="s">
        <v>2660</v>
      </c>
      <c r="B2369" s="20">
        <v>0</v>
      </c>
      <c r="C2369" s="180" t="s">
        <v>4852</v>
      </c>
      <c r="D2369" s="25">
        <v>1273785.5999999996</v>
      </c>
      <c r="E2369" s="25">
        <v>887781.09999999951</v>
      </c>
      <c r="F2369" s="21">
        <v>0</v>
      </c>
      <c r="G2369" s="22">
        <f t="shared" si="37"/>
        <v>386004.50000000012</v>
      </c>
      <c r="H2369" s="21">
        <v>0</v>
      </c>
      <c r="I2369" s="21">
        <v>0</v>
      </c>
    </row>
    <row r="2370" spans="1:9" ht="15" x14ac:dyDescent="0.25">
      <c r="A2370" s="24" t="s">
        <v>2661</v>
      </c>
      <c r="B2370" s="20">
        <v>0</v>
      </c>
      <c r="C2370" s="180" t="s">
        <v>4852</v>
      </c>
      <c r="D2370" s="25">
        <v>1493206.4</v>
      </c>
      <c r="E2370" s="25">
        <v>1226192.3900000004</v>
      </c>
      <c r="F2370" s="21">
        <v>0</v>
      </c>
      <c r="G2370" s="22">
        <f t="shared" si="37"/>
        <v>267014.00999999954</v>
      </c>
      <c r="H2370" s="21">
        <v>0</v>
      </c>
      <c r="I2370" s="21">
        <v>0</v>
      </c>
    </row>
    <row r="2371" spans="1:9" ht="15" x14ac:dyDescent="0.25">
      <c r="A2371" s="24" t="s">
        <v>2662</v>
      </c>
      <c r="B2371" s="20">
        <v>0</v>
      </c>
      <c r="C2371" s="180" t="s">
        <v>4852</v>
      </c>
      <c r="D2371" s="25">
        <v>852091.19999999972</v>
      </c>
      <c r="E2371" s="25">
        <v>606209.96999999986</v>
      </c>
      <c r="F2371" s="21">
        <v>0</v>
      </c>
      <c r="G2371" s="22">
        <f t="shared" si="37"/>
        <v>245881.22999999986</v>
      </c>
      <c r="H2371" s="21">
        <v>0</v>
      </c>
      <c r="I2371" s="21">
        <v>0</v>
      </c>
    </row>
    <row r="2372" spans="1:9" ht="15" x14ac:dyDescent="0.25">
      <c r="A2372" s="24" t="s">
        <v>2663</v>
      </c>
      <c r="B2372" s="20">
        <v>0</v>
      </c>
      <c r="C2372" s="180" t="s">
        <v>4852</v>
      </c>
      <c r="D2372" s="25">
        <v>693648.75000000012</v>
      </c>
      <c r="E2372" s="25">
        <v>467502.6</v>
      </c>
      <c r="F2372" s="21">
        <v>0</v>
      </c>
      <c r="G2372" s="22">
        <f t="shared" si="37"/>
        <v>226146.15000000014</v>
      </c>
      <c r="H2372" s="21">
        <v>0</v>
      </c>
      <c r="I2372" s="21">
        <v>0</v>
      </c>
    </row>
    <row r="2373" spans="1:9" ht="15" x14ac:dyDescent="0.25">
      <c r="A2373" s="24" t="s">
        <v>2664</v>
      </c>
      <c r="B2373" s="20">
        <v>0</v>
      </c>
      <c r="C2373" s="180" t="s">
        <v>4852</v>
      </c>
      <c r="D2373" s="25">
        <v>494179.43000000005</v>
      </c>
      <c r="E2373" s="25">
        <v>389052.65000000008</v>
      </c>
      <c r="F2373" s="21">
        <v>0</v>
      </c>
      <c r="G2373" s="22">
        <f t="shared" si="37"/>
        <v>105126.77999999997</v>
      </c>
      <c r="H2373" s="21">
        <v>0</v>
      </c>
      <c r="I2373" s="21">
        <v>0</v>
      </c>
    </row>
    <row r="2374" spans="1:9" ht="15" x14ac:dyDescent="0.25">
      <c r="A2374" s="24" t="s">
        <v>2665</v>
      </c>
      <c r="B2374" s="20">
        <v>0</v>
      </c>
      <c r="C2374" s="180" t="s">
        <v>4852</v>
      </c>
      <c r="D2374" s="25">
        <v>176153.60000000001</v>
      </c>
      <c r="E2374" s="25">
        <v>95577.499999999985</v>
      </c>
      <c r="F2374" s="21">
        <v>0</v>
      </c>
      <c r="G2374" s="22">
        <f t="shared" si="37"/>
        <v>80576.10000000002</v>
      </c>
      <c r="H2374" s="21">
        <v>0</v>
      </c>
      <c r="I2374" s="21">
        <v>0</v>
      </c>
    </row>
    <row r="2375" spans="1:9" ht="15" x14ac:dyDescent="0.25">
      <c r="A2375" s="24" t="s">
        <v>2666</v>
      </c>
      <c r="B2375" s="20">
        <v>0</v>
      </c>
      <c r="C2375" s="180" t="s">
        <v>4852</v>
      </c>
      <c r="D2375" s="25">
        <v>234542.69999999998</v>
      </c>
      <c r="E2375" s="25">
        <v>99785.9</v>
      </c>
      <c r="F2375" s="21">
        <v>0</v>
      </c>
      <c r="G2375" s="22">
        <f t="shared" si="37"/>
        <v>134756.79999999999</v>
      </c>
      <c r="H2375" s="21">
        <v>0</v>
      </c>
      <c r="I2375" s="21">
        <v>0</v>
      </c>
    </row>
    <row r="2376" spans="1:9" ht="15" x14ac:dyDescent="0.25">
      <c r="A2376" s="24" t="s">
        <v>2667</v>
      </c>
      <c r="B2376" s="20">
        <v>0</v>
      </c>
      <c r="C2376" s="180" t="s">
        <v>4852</v>
      </c>
      <c r="D2376" s="25">
        <v>199868.80000000002</v>
      </c>
      <c r="E2376" s="25">
        <v>139290.6</v>
      </c>
      <c r="F2376" s="21">
        <v>0</v>
      </c>
      <c r="G2376" s="22">
        <f t="shared" si="37"/>
        <v>60578.200000000012</v>
      </c>
      <c r="H2376" s="21">
        <v>0</v>
      </c>
      <c r="I2376" s="21">
        <v>0</v>
      </c>
    </row>
    <row r="2377" spans="1:9" ht="15" x14ac:dyDescent="0.25">
      <c r="A2377" s="24" t="s">
        <v>2668</v>
      </c>
      <c r="B2377" s="20">
        <v>0</v>
      </c>
      <c r="C2377" s="180" t="s">
        <v>4852</v>
      </c>
      <c r="D2377" s="25">
        <v>152857.60000000003</v>
      </c>
      <c r="E2377" s="25">
        <v>138481.20000000001</v>
      </c>
      <c r="F2377" s="21">
        <v>0</v>
      </c>
      <c r="G2377" s="22">
        <f t="shared" si="37"/>
        <v>14376.400000000023</v>
      </c>
      <c r="H2377" s="21">
        <v>0</v>
      </c>
      <c r="I2377" s="21">
        <v>0</v>
      </c>
    </row>
    <row r="2378" spans="1:9" ht="15" x14ac:dyDescent="0.25">
      <c r="A2378" s="24" t="s">
        <v>2669</v>
      </c>
      <c r="B2378" s="20">
        <v>0</v>
      </c>
      <c r="C2378" s="180" t="s">
        <v>4852</v>
      </c>
      <c r="D2378" s="25">
        <v>121161.59999999999</v>
      </c>
      <c r="E2378" s="25">
        <v>89410.099999999991</v>
      </c>
      <c r="F2378" s="21">
        <v>0</v>
      </c>
      <c r="G2378" s="22">
        <f t="shared" si="37"/>
        <v>31751.5</v>
      </c>
      <c r="H2378" s="21">
        <v>0</v>
      </c>
      <c r="I2378" s="21">
        <v>0</v>
      </c>
    </row>
    <row r="2379" spans="1:9" ht="15" x14ac:dyDescent="0.25">
      <c r="A2379" s="24" t="s">
        <v>2670</v>
      </c>
      <c r="B2379" s="20">
        <v>0</v>
      </c>
      <c r="C2379" s="180" t="s">
        <v>4852</v>
      </c>
      <c r="D2379" s="25">
        <v>163083.5</v>
      </c>
      <c r="E2379" s="25">
        <v>132788.6</v>
      </c>
      <c r="F2379" s="21">
        <v>0</v>
      </c>
      <c r="G2379" s="22">
        <f t="shared" si="37"/>
        <v>30294.899999999994</v>
      </c>
      <c r="H2379" s="21">
        <v>0</v>
      </c>
      <c r="I2379" s="21">
        <v>0</v>
      </c>
    </row>
    <row r="2380" spans="1:9" ht="15" x14ac:dyDescent="0.25">
      <c r="A2380" s="24" t="s">
        <v>2671</v>
      </c>
      <c r="B2380" s="20">
        <v>0</v>
      </c>
      <c r="C2380" s="180" t="s">
        <v>4852</v>
      </c>
      <c r="D2380" s="25">
        <v>151798.63999999998</v>
      </c>
      <c r="E2380" s="25">
        <v>118388.14</v>
      </c>
      <c r="F2380" s="21">
        <v>0</v>
      </c>
      <c r="G2380" s="22">
        <f t="shared" si="37"/>
        <v>33410.499999999985</v>
      </c>
      <c r="H2380" s="21">
        <v>0</v>
      </c>
      <c r="I2380" s="21">
        <v>0</v>
      </c>
    </row>
    <row r="2381" spans="1:9" ht="15" x14ac:dyDescent="0.25">
      <c r="A2381" s="24" t="s">
        <v>2672</v>
      </c>
      <c r="B2381" s="20">
        <v>0</v>
      </c>
      <c r="C2381" s="180" t="s">
        <v>4852</v>
      </c>
      <c r="D2381" s="25">
        <v>156150.39999999999</v>
      </c>
      <c r="E2381" s="25">
        <v>77901.3</v>
      </c>
      <c r="F2381" s="21">
        <v>0</v>
      </c>
      <c r="G2381" s="22">
        <f t="shared" si="37"/>
        <v>78249.099999999991</v>
      </c>
      <c r="H2381" s="21">
        <v>0</v>
      </c>
      <c r="I2381" s="21">
        <v>0</v>
      </c>
    </row>
    <row r="2382" spans="1:9" ht="15" x14ac:dyDescent="0.25">
      <c r="A2382" s="24" t="s">
        <v>2673</v>
      </c>
      <c r="B2382" s="20">
        <v>0</v>
      </c>
      <c r="C2382" s="180" t="s">
        <v>4852</v>
      </c>
      <c r="D2382" s="25">
        <v>924961.4</v>
      </c>
      <c r="E2382" s="25">
        <v>638078.42000000016</v>
      </c>
      <c r="F2382" s="21">
        <v>0</v>
      </c>
      <c r="G2382" s="22">
        <f t="shared" si="37"/>
        <v>286882.97999999986</v>
      </c>
      <c r="H2382" s="21">
        <v>0</v>
      </c>
      <c r="I2382" s="21">
        <v>0</v>
      </c>
    </row>
    <row r="2383" spans="1:9" ht="15" x14ac:dyDescent="0.25">
      <c r="A2383" s="24" t="s">
        <v>2674</v>
      </c>
      <c r="B2383" s="20">
        <v>0</v>
      </c>
      <c r="C2383" s="180" t="s">
        <v>4852</v>
      </c>
      <c r="D2383" s="25">
        <v>141556.79999999999</v>
      </c>
      <c r="E2383" s="25">
        <v>116712.59999999999</v>
      </c>
      <c r="F2383" s="21">
        <v>0</v>
      </c>
      <c r="G2383" s="22">
        <f t="shared" si="37"/>
        <v>24844.199999999997</v>
      </c>
      <c r="H2383" s="21">
        <v>0</v>
      </c>
      <c r="I2383" s="21">
        <v>0</v>
      </c>
    </row>
    <row r="2384" spans="1:9" ht="15" x14ac:dyDescent="0.25">
      <c r="A2384" s="24" t="s">
        <v>2675</v>
      </c>
      <c r="B2384" s="20">
        <v>0</v>
      </c>
      <c r="C2384" s="180" t="s">
        <v>4852</v>
      </c>
      <c r="D2384" s="25">
        <v>152791.77000000002</v>
      </c>
      <c r="E2384" s="25">
        <v>148290.26999999999</v>
      </c>
      <c r="F2384" s="21">
        <v>0</v>
      </c>
      <c r="G2384" s="22">
        <f t="shared" si="37"/>
        <v>4501.5000000000291</v>
      </c>
      <c r="H2384" s="21">
        <v>0</v>
      </c>
      <c r="I2384" s="21">
        <v>0</v>
      </c>
    </row>
    <row r="2385" spans="1:9" ht="15" x14ac:dyDescent="0.25">
      <c r="A2385" s="24" t="s">
        <v>2676</v>
      </c>
      <c r="B2385" s="20">
        <v>0</v>
      </c>
      <c r="C2385" s="180" t="s">
        <v>4852</v>
      </c>
      <c r="D2385" s="25">
        <v>155142.39999999999</v>
      </c>
      <c r="E2385" s="25">
        <v>121242.70000000001</v>
      </c>
      <c r="F2385" s="21">
        <v>0</v>
      </c>
      <c r="G2385" s="22">
        <f t="shared" si="37"/>
        <v>33899.699999999983</v>
      </c>
      <c r="H2385" s="21">
        <v>0</v>
      </c>
      <c r="I2385" s="21">
        <v>0</v>
      </c>
    </row>
    <row r="2386" spans="1:9" ht="15" x14ac:dyDescent="0.25">
      <c r="A2386" s="24" t="s">
        <v>2677</v>
      </c>
      <c r="B2386" s="20">
        <v>0</v>
      </c>
      <c r="C2386" s="180" t="s">
        <v>4852</v>
      </c>
      <c r="D2386" s="25">
        <v>158681.40000000002</v>
      </c>
      <c r="E2386" s="25">
        <v>99912</v>
      </c>
      <c r="F2386" s="21">
        <v>0</v>
      </c>
      <c r="G2386" s="22">
        <f t="shared" si="37"/>
        <v>58769.400000000023</v>
      </c>
      <c r="H2386" s="21">
        <v>0</v>
      </c>
      <c r="I2386" s="21">
        <v>0</v>
      </c>
    </row>
    <row r="2387" spans="1:9" ht="15" x14ac:dyDescent="0.25">
      <c r="A2387" s="24" t="s">
        <v>2678</v>
      </c>
      <c r="B2387" s="20">
        <v>0</v>
      </c>
      <c r="C2387" s="180" t="s">
        <v>4852</v>
      </c>
      <c r="D2387" s="25">
        <v>999198.7</v>
      </c>
      <c r="E2387" s="25">
        <v>690742.37</v>
      </c>
      <c r="F2387" s="21">
        <v>0</v>
      </c>
      <c r="G2387" s="22">
        <f t="shared" si="37"/>
        <v>308456.32999999996</v>
      </c>
      <c r="H2387" s="21">
        <v>0</v>
      </c>
      <c r="I2387" s="21">
        <v>0</v>
      </c>
    </row>
    <row r="2388" spans="1:9" ht="15" x14ac:dyDescent="0.25">
      <c r="A2388" s="24" t="s">
        <v>2679</v>
      </c>
      <c r="B2388" s="20">
        <v>0</v>
      </c>
      <c r="C2388" s="180" t="s">
        <v>4852</v>
      </c>
      <c r="D2388" s="25">
        <v>168694.39999999999</v>
      </c>
      <c r="E2388" s="25">
        <v>133862.90000000002</v>
      </c>
      <c r="F2388" s="21">
        <v>0</v>
      </c>
      <c r="G2388" s="22">
        <f t="shared" si="37"/>
        <v>34831.499999999971</v>
      </c>
      <c r="H2388" s="21">
        <v>0</v>
      </c>
      <c r="I2388" s="21">
        <v>0</v>
      </c>
    </row>
    <row r="2389" spans="1:9" ht="15" x14ac:dyDescent="0.25">
      <c r="A2389" s="24" t="s">
        <v>2680</v>
      </c>
      <c r="B2389" s="20">
        <v>0</v>
      </c>
      <c r="C2389" s="180" t="s">
        <v>4852</v>
      </c>
      <c r="D2389" s="25">
        <v>152454.39999999999</v>
      </c>
      <c r="E2389" s="25">
        <v>111985.2</v>
      </c>
      <c r="F2389" s="21">
        <v>0</v>
      </c>
      <c r="G2389" s="22">
        <f t="shared" si="37"/>
        <v>40469.199999999997</v>
      </c>
      <c r="H2389" s="21">
        <v>0</v>
      </c>
      <c r="I2389" s="21">
        <v>0</v>
      </c>
    </row>
    <row r="2390" spans="1:9" ht="15" x14ac:dyDescent="0.25">
      <c r="A2390" s="24" t="s">
        <v>2681</v>
      </c>
      <c r="B2390" s="20">
        <v>0</v>
      </c>
      <c r="C2390" s="180" t="s">
        <v>4852</v>
      </c>
      <c r="D2390" s="25">
        <v>872536.10000000009</v>
      </c>
      <c r="E2390" s="25">
        <v>627411.64999999991</v>
      </c>
      <c r="F2390" s="21">
        <v>0</v>
      </c>
      <c r="G2390" s="22">
        <f t="shared" si="37"/>
        <v>245124.45000000019</v>
      </c>
      <c r="H2390" s="21">
        <v>0</v>
      </c>
      <c r="I2390" s="21">
        <v>0</v>
      </c>
    </row>
    <row r="2391" spans="1:9" ht="15" x14ac:dyDescent="0.25">
      <c r="A2391" s="24" t="s">
        <v>2682</v>
      </c>
      <c r="B2391" s="20">
        <v>0</v>
      </c>
      <c r="C2391" s="180" t="s">
        <v>4852</v>
      </c>
      <c r="D2391" s="25">
        <v>185971.62000000002</v>
      </c>
      <c r="E2391" s="25">
        <v>53374.619999999995</v>
      </c>
      <c r="F2391" s="21">
        <v>0</v>
      </c>
      <c r="G2391" s="22">
        <f t="shared" si="37"/>
        <v>132597.00000000003</v>
      </c>
      <c r="H2391" s="21">
        <v>0</v>
      </c>
      <c r="I2391" s="21">
        <v>0</v>
      </c>
    </row>
    <row r="2392" spans="1:9" ht="15" x14ac:dyDescent="0.25">
      <c r="A2392" s="24" t="s">
        <v>2683</v>
      </c>
      <c r="B2392" s="20">
        <v>0</v>
      </c>
      <c r="C2392" s="180" t="s">
        <v>4852</v>
      </c>
      <c r="D2392" s="25">
        <v>396885.50000000006</v>
      </c>
      <c r="E2392" s="25">
        <v>228342.87000000005</v>
      </c>
      <c r="F2392" s="21">
        <v>0</v>
      </c>
      <c r="G2392" s="22">
        <f t="shared" si="37"/>
        <v>168542.63</v>
      </c>
      <c r="H2392" s="21">
        <v>0</v>
      </c>
      <c r="I2392" s="21">
        <v>0</v>
      </c>
    </row>
    <row r="2393" spans="1:9" ht="15" x14ac:dyDescent="0.25">
      <c r="A2393" s="24" t="s">
        <v>2684</v>
      </c>
      <c r="B2393" s="20">
        <v>0</v>
      </c>
      <c r="C2393" s="180" t="s">
        <v>4852</v>
      </c>
      <c r="D2393" s="25">
        <v>877462.39999999991</v>
      </c>
      <c r="E2393" s="25">
        <v>728709.08999999973</v>
      </c>
      <c r="F2393" s="21">
        <v>0</v>
      </c>
      <c r="G2393" s="22">
        <f t="shared" si="37"/>
        <v>148753.31000000017</v>
      </c>
      <c r="H2393" s="21">
        <v>0</v>
      </c>
      <c r="I2393" s="21">
        <v>0</v>
      </c>
    </row>
    <row r="2394" spans="1:9" ht="15" x14ac:dyDescent="0.25">
      <c r="A2394" s="24" t="s">
        <v>2685</v>
      </c>
      <c r="B2394" s="20">
        <v>0</v>
      </c>
      <c r="C2394" s="180" t="s">
        <v>4852</v>
      </c>
      <c r="D2394" s="25">
        <v>72416.850000000006</v>
      </c>
      <c r="E2394" s="25">
        <v>24722.15</v>
      </c>
      <c r="F2394" s="21">
        <v>0</v>
      </c>
      <c r="G2394" s="22">
        <f t="shared" si="37"/>
        <v>47694.700000000004</v>
      </c>
      <c r="H2394" s="21">
        <v>0</v>
      </c>
      <c r="I2394" s="21">
        <v>0</v>
      </c>
    </row>
    <row r="2395" spans="1:9" ht="15" x14ac:dyDescent="0.25">
      <c r="A2395" s="24" t="s">
        <v>2686</v>
      </c>
      <c r="B2395" s="20">
        <v>0</v>
      </c>
      <c r="C2395" s="180" t="s">
        <v>4852</v>
      </c>
      <c r="D2395" s="25">
        <v>139910.40000000002</v>
      </c>
      <c r="E2395" s="25">
        <v>104136.44</v>
      </c>
      <c r="F2395" s="21">
        <v>0</v>
      </c>
      <c r="G2395" s="22">
        <f t="shared" si="37"/>
        <v>35773.960000000021</v>
      </c>
      <c r="H2395" s="21">
        <v>0</v>
      </c>
      <c r="I2395" s="21">
        <v>0</v>
      </c>
    </row>
    <row r="2396" spans="1:9" ht="15" x14ac:dyDescent="0.25">
      <c r="A2396" s="24" t="s">
        <v>2687</v>
      </c>
      <c r="B2396" s="20">
        <v>0</v>
      </c>
      <c r="C2396" s="180" t="s">
        <v>4852</v>
      </c>
      <c r="D2396" s="25">
        <v>20608</v>
      </c>
      <c r="E2396" s="25">
        <v>0</v>
      </c>
      <c r="F2396" s="21">
        <v>0</v>
      </c>
      <c r="G2396" s="22">
        <f t="shared" si="37"/>
        <v>20608</v>
      </c>
      <c r="H2396" s="21">
        <v>0</v>
      </c>
      <c r="I2396" s="21">
        <v>0</v>
      </c>
    </row>
    <row r="2397" spans="1:9" ht="15" x14ac:dyDescent="0.25">
      <c r="A2397" s="24" t="s">
        <v>2688</v>
      </c>
      <c r="B2397" s="20">
        <v>0</v>
      </c>
      <c r="C2397" s="180" t="s">
        <v>4852</v>
      </c>
      <c r="D2397" s="25">
        <v>666521.42000000004</v>
      </c>
      <c r="E2397" s="25">
        <v>625814.82000000018</v>
      </c>
      <c r="F2397" s="21">
        <v>0</v>
      </c>
      <c r="G2397" s="22">
        <f t="shared" si="37"/>
        <v>40706.59999999986</v>
      </c>
      <c r="H2397" s="21">
        <v>0</v>
      </c>
      <c r="I2397" s="21">
        <v>0</v>
      </c>
    </row>
    <row r="2398" spans="1:9" ht="15" x14ac:dyDescent="0.25">
      <c r="A2398" s="24" t="s">
        <v>2689</v>
      </c>
      <c r="B2398" s="20">
        <v>0</v>
      </c>
      <c r="C2398" s="180" t="s">
        <v>4852</v>
      </c>
      <c r="D2398" s="25">
        <v>646407.00000000012</v>
      </c>
      <c r="E2398" s="25">
        <v>556203.7200000002</v>
      </c>
      <c r="F2398" s="21">
        <v>0</v>
      </c>
      <c r="G2398" s="22">
        <f t="shared" si="37"/>
        <v>90203.279999999912</v>
      </c>
      <c r="H2398" s="21">
        <v>0</v>
      </c>
      <c r="I2398" s="21">
        <v>0</v>
      </c>
    </row>
    <row r="2399" spans="1:9" ht="15" x14ac:dyDescent="0.25">
      <c r="A2399" s="24" t="s">
        <v>2690</v>
      </c>
      <c r="B2399" s="20">
        <v>0</v>
      </c>
      <c r="C2399" s="180" t="s">
        <v>4852</v>
      </c>
      <c r="D2399" s="25">
        <v>713380.79999999981</v>
      </c>
      <c r="E2399" s="25">
        <v>535594.69999999995</v>
      </c>
      <c r="F2399" s="21">
        <v>0</v>
      </c>
      <c r="G2399" s="22">
        <f t="shared" si="37"/>
        <v>177786.09999999986</v>
      </c>
      <c r="H2399" s="21">
        <v>0</v>
      </c>
      <c r="I2399" s="21">
        <v>0</v>
      </c>
    </row>
    <row r="2400" spans="1:9" ht="15" x14ac:dyDescent="0.25">
      <c r="A2400" s="24" t="s">
        <v>2691</v>
      </c>
      <c r="B2400" s="20">
        <v>0</v>
      </c>
      <c r="C2400" s="180" t="s">
        <v>4852</v>
      </c>
      <c r="D2400" s="25">
        <v>507897.59999999986</v>
      </c>
      <c r="E2400" s="25">
        <v>380172.56</v>
      </c>
      <c r="F2400" s="21">
        <v>0</v>
      </c>
      <c r="G2400" s="22">
        <f t="shared" si="37"/>
        <v>127725.03999999986</v>
      </c>
      <c r="H2400" s="21">
        <v>0</v>
      </c>
      <c r="I2400" s="21">
        <v>0</v>
      </c>
    </row>
    <row r="2401" spans="1:9" ht="15" x14ac:dyDescent="0.25">
      <c r="A2401" s="24" t="s">
        <v>2692</v>
      </c>
      <c r="B2401" s="20">
        <v>0</v>
      </c>
      <c r="C2401" s="180" t="s">
        <v>4852</v>
      </c>
      <c r="D2401" s="25">
        <v>902636.89999999944</v>
      </c>
      <c r="E2401" s="25">
        <v>672240.09999999974</v>
      </c>
      <c r="F2401" s="21">
        <v>0</v>
      </c>
      <c r="G2401" s="22">
        <f t="shared" si="37"/>
        <v>230396.7999999997</v>
      </c>
      <c r="H2401" s="21">
        <v>0</v>
      </c>
      <c r="I2401" s="21">
        <v>0</v>
      </c>
    </row>
    <row r="2402" spans="1:9" ht="15" x14ac:dyDescent="0.25">
      <c r="A2402" s="24" t="s">
        <v>2693</v>
      </c>
      <c r="B2402" s="20">
        <v>0</v>
      </c>
      <c r="C2402" s="180" t="s">
        <v>4852</v>
      </c>
      <c r="D2402" s="25">
        <v>455240.20999999985</v>
      </c>
      <c r="E2402" s="25">
        <v>333180.50999999995</v>
      </c>
      <c r="F2402" s="21">
        <v>0</v>
      </c>
      <c r="G2402" s="22">
        <f t="shared" si="37"/>
        <v>122059.6999999999</v>
      </c>
      <c r="H2402" s="21">
        <v>0</v>
      </c>
      <c r="I2402" s="21">
        <v>0</v>
      </c>
    </row>
    <row r="2403" spans="1:9" ht="15" x14ac:dyDescent="0.25">
      <c r="A2403" s="24" t="s">
        <v>2694</v>
      </c>
      <c r="B2403" s="20">
        <v>0</v>
      </c>
      <c r="C2403" s="180" t="s">
        <v>4852</v>
      </c>
      <c r="D2403" s="25">
        <v>826425.6</v>
      </c>
      <c r="E2403" s="25">
        <v>717582.2</v>
      </c>
      <c r="F2403" s="21">
        <v>0</v>
      </c>
      <c r="G2403" s="22">
        <f t="shared" si="37"/>
        <v>108843.40000000002</v>
      </c>
      <c r="H2403" s="21">
        <v>0</v>
      </c>
      <c r="I2403" s="21">
        <v>0</v>
      </c>
    </row>
    <row r="2404" spans="1:9" ht="15" x14ac:dyDescent="0.25">
      <c r="A2404" s="24" t="s">
        <v>2695</v>
      </c>
      <c r="B2404" s="20">
        <v>0</v>
      </c>
      <c r="C2404" s="180" t="s">
        <v>4852</v>
      </c>
      <c r="D2404" s="25">
        <v>451574.39999999985</v>
      </c>
      <c r="E2404" s="25">
        <v>408275.49999999988</v>
      </c>
      <c r="F2404" s="21">
        <v>0</v>
      </c>
      <c r="G2404" s="22">
        <f t="shared" si="37"/>
        <v>43298.899999999965</v>
      </c>
      <c r="H2404" s="21">
        <v>0</v>
      </c>
      <c r="I2404" s="21">
        <v>0</v>
      </c>
    </row>
    <row r="2405" spans="1:9" ht="15" x14ac:dyDescent="0.25">
      <c r="A2405" s="24" t="s">
        <v>2696</v>
      </c>
      <c r="B2405" s="20">
        <v>0</v>
      </c>
      <c r="C2405" s="180" t="s">
        <v>4852</v>
      </c>
      <c r="D2405" s="25">
        <v>431371.19999999995</v>
      </c>
      <c r="E2405" s="25">
        <v>343885.4599999999</v>
      </c>
      <c r="F2405" s="21">
        <v>0</v>
      </c>
      <c r="G2405" s="22">
        <f t="shared" si="37"/>
        <v>87485.740000000049</v>
      </c>
      <c r="H2405" s="21">
        <v>0</v>
      </c>
      <c r="I2405" s="21">
        <v>0</v>
      </c>
    </row>
    <row r="2406" spans="1:9" ht="15" x14ac:dyDescent="0.25">
      <c r="A2406" s="24" t="s">
        <v>2697</v>
      </c>
      <c r="B2406" s="20">
        <v>0</v>
      </c>
      <c r="C2406" s="180" t="s">
        <v>4852</v>
      </c>
      <c r="D2406" s="25">
        <v>818243.8</v>
      </c>
      <c r="E2406" s="25">
        <v>668286.23999999987</v>
      </c>
      <c r="F2406" s="21">
        <v>0</v>
      </c>
      <c r="G2406" s="22">
        <f t="shared" si="37"/>
        <v>149957.56000000017</v>
      </c>
      <c r="H2406" s="21">
        <v>0</v>
      </c>
      <c r="I2406" s="21">
        <v>0</v>
      </c>
    </row>
    <row r="2407" spans="1:9" ht="15" x14ac:dyDescent="0.25">
      <c r="A2407" s="24" t="s">
        <v>2698</v>
      </c>
      <c r="B2407" s="20">
        <v>0</v>
      </c>
      <c r="C2407" s="180" t="s">
        <v>4852</v>
      </c>
      <c r="D2407" s="25">
        <v>908947.20000000019</v>
      </c>
      <c r="E2407" s="25">
        <v>613583.95999999985</v>
      </c>
      <c r="F2407" s="21">
        <v>0</v>
      </c>
      <c r="G2407" s="22">
        <f t="shared" si="37"/>
        <v>295363.24000000034</v>
      </c>
      <c r="H2407" s="21">
        <v>0</v>
      </c>
      <c r="I2407" s="21">
        <v>0</v>
      </c>
    </row>
    <row r="2408" spans="1:9" ht="15" x14ac:dyDescent="0.25">
      <c r="A2408" s="24" t="s">
        <v>2699</v>
      </c>
      <c r="B2408" s="20">
        <v>0</v>
      </c>
      <c r="C2408" s="180" t="s">
        <v>4852</v>
      </c>
      <c r="D2408" s="25">
        <v>519612.8</v>
      </c>
      <c r="E2408" s="25">
        <v>415288.23999999993</v>
      </c>
      <c r="F2408" s="21">
        <v>0</v>
      </c>
      <c r="G2408" s="22">
        <f t="shared" si="37"/>
        <v>104324.56000000006</v>
      </c>
      <c r="H2408" s="21">
        <v>0</v>
      </c>
      <c r="I2408" s="21">
        <v>0</v>
      </c>
    </row>
    <row r="2409" spans="1:9" ht="15" x14ac:dyDescent="0.25">
      <c r="A2409" s="24" t="s">
        <v>2700</v>
      </c>
      <c r="B2409" s="20">
        <v>0</v>
      </c>
      <c r="C2409" s="180" t="s">
        <v>4852</v>
      </c>
      <c r="D2409" s="25">
        <v>119257.59999999999</v>
      </c>
      <c r="E2409" s="25">
        <v>15391.1</v>
      </c>
      <c r="F2409" s="21">
        <v>0</v>
      </c>
      <c r="G2409" s="22">
        <f t="shared" si="37"/>
        <v>103866.49999999999</v>
      </c>
      <c r="H2409" s="21">
        <v>0</v>
      </c>
      <c r="I2409" s="21">
        <v>0</v>
      </c>
    </row>
    <row r="2410" spans="1:9" ht="15" x14ac:dyDescent="0.25">
      <c r="A2410" s="24" t="s">
        <v>2701</v>
      </c>
      <c r="B2410" s="20">
        <v>0</v>
      </c>
      <c r="C2410" s="180" t="s">
        <v>4852</v>
      </c>
      <c r="D2410" s="25">
        <v>95827.200000000012</v>
      </c>
      <c r="E2410" s="25">
        <v>60379.5</v>
      </c>
      <c r="F2410" s="21">
        <v>0</v>
      </c>
      <c r="G2410" s="22">
        <f t="shared" si="37"/>
        <v>35447.700000000012</v>
      </c>
      <c r="H2410" s="21">
        <v>0</v>
      </c>
      <c r="I2410" s="21">
        <v>0</v>
      </c>
    </row>
    <row r="2411" spans="1:9" ht="15" x14ac:dyDescent="0.25">
      <c r="A2411" s="24" t="s">
        <v>2702</v>
      </c>
      <c r="B2411" s="20">
        <v>0</v>
      </c>
      <c r="C2411" s="180" t="s">
        <v>4852</v>
      </c>
      <c r="D2411" s="25">
        <v>79296</v>
      </c>
      <c r="E2411" s="25">
        <v>4686</v>
      </c>
      <c r="F2411" s="21">
        <v>0</v>
      </c>
      <c r="G2411" s="22">
        <f t="shared" si="37"/>
        <v>74610</v>
      </c>
      <c r="H2411" s="21">
        <v>0</v>
      </c>
      <c r="I2411" s="21">
        <v>0</v>
      </c>
    </row>
    <row r="2412" spans="1:9" ht="15" x14ac:dyDescent="0.25">
      <c r="A2412" s="24" t="s">
        <v>2703</v>
      </c>
      <c r="B2412" s="20">
        <v>0</v>
      </c>
      <c r="C2412" s="180" t="s">
        <v>4852</v>
      </c>
      <c r="D2412" s="25">
        <v>24080</v>
      </c>
      <c r="E2412" s="25">
        <v>0</v>
      </c>
      <c r="F2412" s="21">
        <v>0</v>
      </c>
      <c r="G2412" s="22">
        <f t="shared" si="37"/>
        <v>24080</v>
      </c>
      <c r="H2412" s="21">
        <v>0</v>
      </c>
      <c r="I2412" s="21">
        <v>0</v>
      </c>
    </row>
    <row r="2413" spans="1:9" ht="15" x14ac:dyDescent="0.25">
      <c r="A2413" s="24" t="s">
        <v>2704</v>
      </c>
      <c r="B2413" s="20">
        <v>0</v>
      </c>
      <c r="C2413" s="180" t="s">
        <v>4852</v>
      </c>
      <c r="D2413" s="25">
        <v>126918.40000000001</v>
      </c>
      <c r="E2413" s="25">
        <v>11088</v>
      </c>
      <c r="F2413" s="21">
        <v>0</v>
      </c>
      <c r="G2413" s="22">
        <f t="shared" si="37"/>
        <v>115830.40000000001</v>
      </c>
      <c r="H2413" s="21">
        <v>0</v>
      </c>
      <c r="I2413" s="21">
        <v>0</v>
      </c>
    </row>
    <row r="2414" spans="1:9" ht="15" x14ac:dyDescent="0.25">
      <c r="A2414" s="24" t="s">
        <v>2705</v>
      </c>
      <c r="B2414" s="20">
        <v>0</v>
      </c>
      <c r="C2414" s="180" t="s">
        <v>4852</v>
      </c>
      <c r="D2414" s="25">
        <v>97507.199999999997</v>
      </c>
      <c r="E2414" s="25">
        <v>21735.899999999998</v>
      </c>
      <c r="F2414" s="21">
        <v>0</v>
      </c>
      <c r="G2414" s="22">
        <f t="shared" si="37"/>
        <v>75771.3</v>
      </c>
      <c r="H2414" s="21">
        <v>0</v>
      </c>
      <c r="I2414" s="21">
        <v>0</v>
      </c>
    </row>
    <row r="2415" spans="1:9" ht="15" x14ac:dyDescent="0.25">
      <c r="A2415" s="24" t="s">
        <v>2706</v>
      </c>
      <c r="B2415" s="20">
        <v>0</v>
      </c>
      <c r="C2415" s="180" t="s">
        <v>4852</v>
      </c>
      <c r="D2415" s="25">
        <v>90630.400000000009</v>
      </c>
      <c r="E2415" s="25">
        <v>4419.5</v>
      </c>
      <c r="F2415" s="21">
        <v>0</v>
      </c>
      <c r="G2415" s="22">
        <f t="shared" si="37"/>
        <v>86210.900000000009</v>
      </c>
      <c r="H2415" s="21">
        <v>0</v>
      </c>
      <c r="I2415" s="21">
        <v>0</v>
      </c>
    </row>
    <row r="2416" spans="1:9" ht="15" x14ac:dyDescent="0.25">
      <c r="A2416" s="24" t="s">
        <v>2707</v>
      </c>
      <c r="B2416" s="20">
        <v>0</v>
      </c>
      <c r="C2416" s="180" t="s">
        <v>4852</v>
      </c>
      <c r="D2416" s="25">
        <v>77660.799999999988</v>
      </c>
      <c r="E2416" s="25">
        <v>36660.6</v>
      </c>
      <c r="F2416" s="21">
        <v>0</v>
      </c>
      <c r="G2416" s="22">
        <f t="shared" si="37"/>
        <v>41000.19999999999</v>
      </c>
      <c r="H2416" s="21">
        <v>0</v>
      </c>
      <c r="I2416" s="21">
        <v>0</v>
      </c>
    </row>
    <row r="2417" spans="1:9" ht="15" x14ac:dyDescent="0.25">
      <c r="A2417" s="24" t="s">
        <v>2708</v>
      </c>
      <c r="B2417" s="20">
        <v>0</v>
      </c>
      <c r="C2417" s="180" t="s">
        <v>4852</v>
      </c>
      <c r="D2417" s="25">
        <v>341817.10000000009</v>
      </c>
      <c r="E2417" s="25">
        <v>165929.00000000003</v>
      </c>
      <c r="F2417" s="21">
        <v>0</v>
      </c>
      <c r="G2417" s="22">
        <f t="shared" si="37"/>
        <v>175888.10000000006</v>
      </c>
      <c r="H2417" s="21">
        <v>0</v>
      </c>
      <c r="I2417" s="21">
        <v>0</v>
      </c>
    </row>
    <row r="2418" spans="1:9" ht="15" x14ac:dyDescent="0.25">
      <c r="A2418" s="24" t="s">
        <v>2709</v>
      </c>
      <c r="B2418" s="20">
        <v>0</v>
      </c>
      <c r="C2418" s="180" t="s">
        <v>4852</v>
      </c>
      <c r="D2418" s="25">
        <v>18614.400000000001</v>
      </c>
      <c r="E2418" s="25">
        <v>0</v>
      </c>
      <c r="F2418" s="21">
        <v>0</v>
      </c>
      <c r="G2418" s="22">
        <f t="shared" si="37"/>
        <v>18614.400000000001</v>
      </c>
      <c r="H2418" s="21">
        <v>0</v>
      </c>
      <c r="I2418" s="21">
        <v>0</v>
      </c>
    </row>
    <row r="2419" spans="1:9" ht="15" x14ac:dyDescent="0.25">
      <c r="A2419" s="24" t="s">
        <v>2710</v>
      </c>
      <c r="B2419" s="20">
        <v>0</v>
      </c>
      <c r="C2419" s="180" t="s">
        <v>4852</v>
      </c>
      <c r="D2419" s="25">
        <v>62697.600000000006</v>
      </c>
      <c r="E2419" s="25">
        <v>27941.78</v>
      </c>
      <c r="F2419" s="21">
        <v>0</v>
      </c>
      <c r="G2419" s="22">
        <f t="shared" si="37"/>
        <v>34755.820000000007</v>
      </c>
      <c r="H2419" s="21">
        <v>0</v>
      </c>
      <c r="I2419" s="21">
        <v>0</v>
      </c>
    </row>
    <row r="2420" spans="1:9" ht="15" x14ac:dyDescent="0.25">
      <c r="A2420" s="24" t="s">
        <v>2711</v>
      </c>
      <c r="B2420" s="20">
        <v>0</v>
      </c>
      <c r="C2420" s="180" t="s">
        <v>4852</v>
      </c>
      <c r="D2420" s="25">
        <v>52274.100000000006</v>
      </c>
      <c r="E2420" s="25">
        <v>23960.1</v>
      </c>
      <c r="F2420" s="21">
        <v>0</v>
      </c>
      <c r="G2420" s="22">
        <f t="shared" si="37"/>
        <v>28314.000000000007</v>
      </c>
      <c r="H2420" s="21">
        <v>0</v>
      </c>
      <c r="I2420" s="21">
        <v>0</v>
      </c>
    </row>
    <row r="2421" spans="1:9" ht="15" x14ac:dyDescent="0.25">
      <c r="A2421" s="24" t="s">
        <v>2712</v>
      </c>
      <c r="B2421" s="20">
        <v>0</v>
      </c>
      <c r="C2421" s="180" t="s">
        <v>4852</v>
      </c>
      <c r="D2421" s="25">
        <v>34048</v>
      </c>
      <c r="E2421" s="25">
        <v>26281.300000000003</v>
      </c>
      <c r="F2421" s="21">
        <v>0</v>
      </c>
      <c r="G2421" s="22">
        <f t="shared" si="37"/>
        <v>7766.6999999999971</v>
      </c>
      <c r="H2421" s="21">
        <v>0</v>
      </c>
      <c r="I2421" s="21">
        <v>0</v>
      </c>
    </row>
    <row r="2422" spans="1:9" ht="15" x14ac:dyDescent="0.25">
      <c r="A2422" s="24" t="s">
        <v>2713</v>
      </c>
      <c r="B2422" s="20">
        <v>0</v>
      </c>
      <c r="C2422" s="180" t="s">
        <v>4852</v>
      </c>
      <c r="D2422" s="25">
        <v>45449.599999999999</v>
      </c>
      <c r="E2422" s="25">
        <v>15721.7</v>
      </c>
      <c r="F2422" s="21">
        <v>0</v>
      </c>
      <c r="G2422" s="22">
        <f t="shared" si="37"/>
        <v>29727.899999999998</v>
      </c>
      <c r="H2422" s="21">
        <v>0</v>
      </c>
      <c r="I2422" s="21">
        <v>0</v>
      </c>
    </row>
    <row r="2423" spans="1:9" ht="15" x14ac:dyDescent="0.25">
      <c r="A2423" s="24" t="s">
        <v>2714</v>
      </c>
      <c r="B2423" s="20">
        <v>0</v>
      </c>
      <c r="C2423" s="180" t="s">
        <v>4852</v>
      </c>
      <c r="D2423" s="25">
        <v>71232.000000000015</v>
      </c>
      <c r="E2423" s="25">
        <v>47528.7</v>
      </c>
      <c r="F2423" s="21">
        <v>0</v>
      </c>
      <c r="G2423" s="22">
        <f t="shared" si="37"/>
        <v>23703.300000000017</v>
      </c>
      <c r="H2423" s="21">
        <v>0</v>
      </c>
      <c r="I2423" s="21">
        <v>0</v>
      </c>
    </row>
    <row r="2424" spans="1:9" ht="15" x14ac:dyDescent="0.25">
      <c r="A2424" s="24" t="s">
        <v>2715</v>
      </c>
      <c r="B2424" s="20">
        <v>0</v>
      </c>
      <c r="C2424" s="180" t="s">
        <v>4852</v>
      </c>
      <c r="D2424" s="25">
        <v>9676.7999999999993</v>
      </c>
      <c r="E2424" s="25">
        <v>0</v>
      </c>
      <c r="F2424" s="21">
        <v>0</v>
      </c>
      <c r="G2424" s="22">
        <f t="shared" si="37"/>
        <v>9676.7999999999993</v>
      </c>
      <c r="H2424" s="21">
        <v>0</v>
      </c>
      <c r="I2424" s="21">
        <v>0</v>
      </c>
    </row>
    <row r="2425" spans="1:9" ht="15" x14ac:dyDescent="0.25">
      <c r="A2425" s="24" t="s">
        <v>2716</v>
      </c>
      <c r="B2425" s="20">
        <v>0</v>
      </c>
      <c r="C2425" s="180" t="s">
        <v>4852</v>
      </c>
      <c r="D2425" s="25">
        <v>1362655.72</v>
      </c>
      <c r="E2425" s="25">
        <v>1063191.6900000004</v>
      </c>
      <c r="F2425" s="21">
        <v>0</v>
      </c>
      <c r="G2425" s="22">
        <f t="shared" si="37"/>
        <v>299464.02999999956</v>
      </c>
      <c r="H2425" s="21">
        <v>0</v>
      </c>
      <c r="I2425" s="21">
        <v>0</v>
      </c>
    </row>
    <row r="2426" spans="1:9" ht="15" x14ac:dyDescent="0.25">
      <c r="A2426" s="24" t="s">
        <v>2717</v>
      </c>
      <c r="B2426" s="20">
        <v>0</v>
      </c>
      <c r="C2426" s="180" t="s">
        <v>4852</v>
      </c>
      <c r="D2426" s="25">
        <v>806132.82999999984</v>
      </c>
      <c r="E2426" s="25">
        <v>605360.6100000001</v>
      </c>
      <c r="F2426" s="21">
        <v>0</v>
      </c>
      <c r="G2426" s="22">
        <f t="shared" si="37"/>
        <v>200772.21999999974</v>
      </c>
      <c r="H2426" s="21">
        <v>0</v>
      </c>
      <c r="I2426" s="21">
        <v>0</v>
      </c>
    </row>
    <row r="2427" spans="1:9" ht="15" x14ac:dyDescent="0.25">
      <c r="A2427" s="24" t="s">
        <v>2718</v>
      </c>
      <c r="B2427" s="20">
        <v>0</v>
      </c>
      <c r="C2427" s="180" t="s">
        <v>4852</v>
      </c>
      <c r="D2427" s="25">
        <v>860545.4299999997</v>
      </c>
      <c r="E2427" s="25">
        <v>711493.92999999993</v>
      </c>
      <c r="F2427" s="21">
        <v>0</v>
      </c>
      <c r="G2427" s="22">
        <f t="shared" si="37"/>
        <v>149051.49999999977</v>
      </c>
      <c r="H2427" s="21">
        <v>0</v>
      </c>
      <c r="I2427" s="21">
        <v>0</v>
      </c>
    </row>
    <row r="2428" spans="1:9" ht="15" x14ac:dyDescent="0.25">
      <c r="A2428" s="24" t="s">
        <v>2719</v>
      </c>
      <c r="B2428" s="20">
        <v>0</v>
      </c>
      <c r="C2428" s="180" t="s">
        <v>4852</v>
      </c>
      <c r="D2428" s="25">
        <v>1108333.6499999999</v>
      </c>
      <c r="E2428" s="25">
        <v>841750.14999999991</v>
      </c>
      <c r="F2428" s="21">
        <v>0</v>
      </c>
      <c r="G2428" s="22">
        <f t="shared" si="37"/>
        <v>266583.5</v>
      </c>
      <c r="H2428" s="21">
        <v>0</v>
      </c>
      <c r="I2428" s="21">
        <v>0</v>
      </c>
    </row>
    <row r="2429" spans="1:9" ht="15" x14ac:dyDescent="0.25">
      <c r="A2429" s="24" t="s">
        <v>2720</v>
      </c>
      <c r="B2429" s="20">
        <v>0</v>
      </c>
      <c r="C2429" s="180" t="s">
        <v>4852</v>
      </c>
      <c r="D2429" s="25">
        <v>603056.20999999985</v>
      </c>
      <c r="E2429" s="25">
        <v>470058.21</v>
      </c>
      <c r="F2429" s="21">
        <v>0</v>
      </c>
      <c r="G2429" s="22">
        <f t="shared" si="37"/>
        <v>132997.99999999983</v>
      </c>
      <c r="H2429" s="21">
        <v>0</v>
      </c>
      <c r="I2429" s="21">
        <v>0</v>
      </c>
    </row>
    <row r="2430" spans="1:9" ht="15" x14ac:dyDescent="0.25">
      <c r="A2430" s="24" t="s">
        <v>2721</v>
      </c>
      <c r="B2430" s="20">
        <v>0</v>
      </c>
      <c r="C2430" s="180" t="s">
        <v>4852</v>
      </c>
      <c r="D2430" s="25">
        <v>6608</v>
      </c>
      <c r="E2430" s="25">
        <v>6460.5</v>
      </c>
      <c r="F2430" s="21">
        <v>0</v>
      </c>
      <c r="G2430" s="22">
        <f t="shared" ref="G2430:G2493" si="38">D2430-E2430</f>
        <v>147.5</v>
      </c>
      <c r="H2430" s="21">
        <v>0</v>
      </c>
      <c r="I2430" s="21">
        <v>0</v>
      </c>
    </row>
    <row r="2431" spans="1:9" ht="15" x14ac:dyDescent="0.25">
      <c r="A2431" s="24" t="s">
        <v>2722</v>
      </c>
      <c r="B2431" s="20">
        <v>0</v>
      </c>
      <c r="C2431" s="180" t="s">
        <v>4852</v>
      </c>
      <c r="D2431" s="25">
        <v>1192033.4399999995</v>
      </c>
      <c r="E2431" s="25">
        <v>875160.39999999991</v>
      </c>
      <c r="F2431" s="21">
        <v>0</v>
      </c>
      <c r="G2431" s="22">
        <f t="shared" si="38"/>
        <v>316873.03999999957</v>
      </c>
      <c r="H2431" s="21">
        <v>0</v>
      </c>
      <c r="I2431" s="21">
        <v>0</v>
      </c>
    </row>
    <row r="2432" spans="1:9" ht="15" x14ac:dyDescent="0.25">
      <c r="A2432" s="24" t="s">
        <v>2723</v>
      </c>
      <c r="B2432" s="20">
        <v>0</v>
      </c>
      <c r="C2432" s="180" t="s">
        <v>4852</v>
      </c>
      <c r="D2432" s="25">
        <v>733756.05999999994</v>
      </c>
      <c r="E2432" s="25">
        <v>459293.71000000008</v>
      </c>
      <c r="F2432" s="21">
        <v>0</v>
      </c>
      <c r="G2432" s="22">
        <f t="shared" si="38"/>
        <v>274462.34999999986</v>
      </c>
      <c r="H2432" s="21">
        <v>0</v>
      </c>
      <c r="I2432" s="21">
        <v>0</v>
      </c>
    </row>
    <row r="2433" spans="1:9" ht="15" x14ac:dyDescent="0.25">
      <c r="A2433" s="24" t="s">
        <v>2724</v>
      </c>
      <c r="B2433" s="20">
        <v>0</v>
      </c>
      <c r="C2433" s="180" t="s">
        <v>4852</v>
      </c>
      <c r="D2433" s="25">
        <v>707541.69999999984</v>
      </c>
      <c r="E2433" s="25">
        <v>558201.77999999991</v>
      </c>
      <c r="F2433" s="21">
        <v>0</v>
      </c>
      <c r="G2433" s="22">
        <f t="shared" si="38"/>
        <v>149339.91999999993</v>
      </c>
      <c r="H2433" s="21">
        <v>0</v>
      </c>
      <c r="I2433" s="21">
        <v>0</v>
      </c>
    </row>
    <row r="2434" spans="1:9" ht="15" x14ac:dyDescent="0.25">
      <c r="A2434" s="24" t="s">
        <v>2725</v>
      </c>
      <c r="B2434" s="20">
        <v>0</v>
      </c>
      <c r="C2434" s="180" t="s">
        <v>4852</v>
      </c>
      <c r="D2434" s="25">
        <v>1158147.8999999999</v>
      </c>
      <c r="E2434" s="25">
        <v>818618.93000000028</v>
      </c>
      <c r="F2434" s="21">
        <v>0</v>
      </c>
      <c r="G2434" s="22">
        <f t="shared" si="38"/>
        <v>339528.96999999962</v>
      </c>
      <c r="H2434" s="21">
        <v>0</v>
      </c>
      <c r="I2434" s="21">
        <v>0</v>
      </c>
    </row>
    <row r="2435" spans="1:9" ht="15" x14ac:dyDescent="0.25">
      <c r="A2435" s="24" t="s">
        <v>2726</v>
      </c>
      <c r="B2435" s="20">
        <v>0</v>
      </c>
      <c r="C2435" s="180" t="s">
        <v>4852</v>
      </c>
      <c r="D2435" s="25">
        <v>420896.23999999993</v>
      </c>
      <c r="E2435" s="25">
        <v>296654.52</v>
      </c>
      <c r="F2435" s="21">
        <v>0</v>
      </c>
      <c r="G2435" s="22">
        <f t="shared" si="38"/>
        <v>124241.71999999991</v>
      </c>
      <c r="H2435" s="21">
        <v>0</v>
      </c>
      <c r="I2435" s="21">
        <v>0</v>
      </c>
    </row>
    <row r="2436" spans="1:9" ht="15" x14ac:dyDescent="0.25">
      <c r="A2436" s="24" t="s">
        <v>2727</v>
      </c>
      <c r="B2436" s="20">
        <v>0</v>
      </c>
      <c r="C2436" s="180" t="s">
        <v>4852</v>
      </c>
      <c r="D2436" s="25">
        <v>82768</v>
      </c>
      <c r="E2436" s="25">
        <v>18130.7</v>
      </c>
      <c r="F2436" s="21">
        <v>0</v>
      </c>
      <c r="G2436" s="22">
        <f t="shared" si="38"/>
        <v>64637.3</v>
      </c>
      <c r="H2436" s="21">
        <v>0</v>
      </c>
      <c r="I2436" s="21">
        <v>0</v>
      </c>
    </row>
    <row r="2437" spans="1:9" ht="15" x14ac:dyDescent="0.25">
      <c r="A2437" s="24" t="s">
        <v>2728</v>
      </c>
      <c r="B2437" s="20">
        <v>0</v>
      </c>
      <c r="C2437" s="180" t="s">
        <v>4852</v>
      </c>
      <c r="D2437" s="25">
        <v>95804.800000000017</v>
      </c>
      <c r="E2437" s="25">
        <v>46762.049999999996</v>
      </c>
      <c r="F2437" s="21">
        <v>0</v>
      </c>
      <c r="G2437" s="22">
        <f t="shared" si="38"/>
        <v>49042.750000000022</v>
      </c>
      <c r="H2437" s="21">
        <v>0</v>
      </c>
      <c r="I2437" s="21">
        <v>0</v>
      </c>
    </row>
    <row r="2438" spans="1:9" ht="15" x14ac:dyDescent="0.25">
      <c r="A2438" s="24" t="s">
        <v>2729</v>
      </c>
      <c r="B2438" s="20">
        <v>0</v>
      </c>
      <c r="C2438" s="180" t="s">
        <v>4852</v>
      </c>
      <c r="D2438" s="25">
        <v>70628.499999999985</v>
      </c>
      <c r="E2438" s="25">
        <v>43944.4</v>
      </c>
      <c r="F2438" s="21">
        <v>0</v>
      </c>
      <c r="G2438" s="22">
        <f t="shared" si="38"/>
        <v>26684.099999999984</v>
      </c>
      <c r="H2438" s="21">
        <v>0</v>
      </c>
      <c r="I2438" s="21">
        <v>0</v>
      </c>
    </row>
    <row r="2439" spans="1:9" ht="15" x14ac:dyDescent="0.25">
      <c r="A2439" s="24" t="s">
        <v>2730</v>
      </c>
      <c r="B2439" s="20">
        <v>0</v>
      </c>
      <c r="C2439" s="180" t="s">
        <v>4852</v>
      </c>
      <c r="D2439" s="25">
        <v>6876.8</v>
      </c>
      <c r="E2439" s="25">
        <v>0</v>
      </c>
      <c r="F2439" s="21">
        <v>0</v>
      </c>
      <c r="G2439" s="22">
        <f t="shared" si="38"/>
        <v>6876.8</v>
      </c>
      <c r="H2439" s="21">
        <v>0</v>
      </c>
      <c r="I2439" s="21">
        <v>0</v>
      </c>
    </row>
    <row r="2440" spans="1:9" ht="15" x14ac:dyDescent="0.25">
      <c r="A2440" s="24" t="s">
        <v>2731</v>
      </c>
      <c r="B2440" s="20">
        <v>0</v>
      </c>
      <c r="C2440" s="180" t="s">
        <v>4852</v>
      </c>
      <c r="D2440" s="25">
        <v>6876.8</v>
      </c>
      <c r="E2440" s="25">
        <v>0</v>
      </c>
      <c r="F2440" s="21">
        <v>0</v>
      </c>
      <c r="G2440" s="22">
        <f t="shared" si="38"/>
        <v>6876.8</v>
      </c>
      <c r="H2440" s="21">
        <v>0</v>
      </c>
      <c r="I2440" s="21">
        <v>0</v>
      </c>
    </row>
    <row r="2441" spans="1:9" ht="15" x14ac:dyDescent="0.25">
      <c r="A2441" s="24" t="s">
        <v>2732</v>
      </c>
      <c r="B2441" s="20">
        <v>0</v>
      </c>
      <c r="C2441" s="180" t="s">
        <v>4852</v>
      </c>
      <c r="D2441" s="25">
        <v>45382.400000000001</v>
      </c>
      <c r="E2441" s="25">
        <v>29573.8</v>
      </c>
      <c r="F2441" s="21">
        <v>0</v>
      </c>
      <c r="G2441" s="22">
        <f t="shared" si="38"/>
        <v>15808.600000000002</v>
      </c>
      <c r="H2441" s="21">
        <v>0</v>
      </c>
      <c r="I2441" s="21">
        <v>0</v>
      </c>
    </row>
    <row r="2442" spans="1:9" ht="15" x14ac:dyDescent="0.25">
      <c r="A2442" s="24" t="s">
        <v>2733</v>
      </c>
      <c r="B2442" s="20">
        <v>0</v>
      </c>
      <c r="C2442" s="180" t="s">
        <v>4852</v>
      </c>
      <c r="D2442" s="25">
        <v>52393.599999999991</v>
      </c>
      <c r="E2442" s="25">
        <v>9968.8000000000011</v>
      </c>
      <c r="F2442" s="21">
        <v>0</v>
      </c>
      <c r="G2442" s="22">
        <f t="shared" si="38"/>
        <v>42424.799999999988</v>
      </c>
      <c r="H2442" s="21">
        <v>0</v>
      </c>
      <c r="I2442" s="21">
        <v>0</v>
      </c>
    </row>
    <row r="2443" spans="1:9" ht="15" x14ac:dyDescent="0.25">
      <c r="A2443" s="24" t="s">
        <v>2734</v>
      </c>
      <c r="B2443" s="20">
        <v>0</v>
      </c>
      <c r="C2443" s="180" t="s">
        <v>4852</v>
      </c>
      <c r="D2443" s="25">
        <v>490024.02999999997</v>
      </c>
      <c r="E2443" s="25">
        <v>368178.7699999999</v>
      </c>
      <c r="F2443" s="21">
        <v>0</v>
      </c>
      <c r="G2443" s="22">
        <f t="shared" si="38"/>
        <v>121845.26000000007</v>
      </c>
      <c r="H2443" s="21">
        <v>0</v>
      </c>
      <c r="I2443" s="21">
        <v>0</v>
      </c>
    </row>
    <row r="2444" spans="1:9" ht="15" x14ac:dyDescent="0.25">
      <c r="A2444" s="24" t="s">
        <v>2735</v>
      </c>
      <c r="B2444" s="20">
        <v>0</v>
      </c>
      <c r="C2444" s="180" t="s">
        <v>4852</v>
      </c>
      <c r="D2444" s="25">
        <v>941334.10000000009</v>
      </c>
      <c r="E2444" s="25">
        <v>708887.42</v>
      </c>
      <c r="F2444" s="21">
        <v>0</v>
      </c>
      <c r="G2444" s="22">
        <f t="shared" si="38"/>
        <v>232446.68000000005</v>
      </c>
      <c r="H2444" s="21">
        <v>0</v>
      </c>
      <c r="I2444" s="21">
        <v>0</v>
      </c>
    </row>
    <row r="2445" spans="1:9" ht="15" x14ac:dyDescent="0.25">
      <c r="A2445" s="24" t="s">
        <v>2736</v>
      </c>
      <c r="B2445" s="20">
        <v>0</v>
      </c>
      <c r="C2445" s="180" t="s">
        <v>4852</v>
      </c>
      <c r="D2445" s="25">
        <v>1347406.46</v>
      </c>
      <c r="E2445" s="25">
        <v>953412.36000000022</v>
      </c>
      <c r="F2445" s="21">
        <v>0</v>
      </c>
      <c r="G2445" s="22">
        <f t="shared" si="38"/>
        <v>393994.09999999974</v>
      </c>
      <c r="H2445" s="21">
        <v>0</v>
      </c>
      <c r="I2445" s="21">
        <v>0</v>
      </c>
    </row>
    <row r="2446" spans="1:9" ht="15" x14ac:dyDescent="0.25">
      <c r="A2446" s="24" t="s">
        <v>2737</v>
      </c>
      <c r="B2446" s="20">
        <v>0</v>
      </c>
      <c r="C2446" s="180" t="s">
        <v>4852</v>
      </c>
      <c r="D2446" s="25">
        <v>769370.15000000014</v>
      </c>
      <c r="E2446" s="25">
        <v>686260.15000000026</v>
      </c>
      <c r="F2446" s="21">
        <v>0</v>
      </c>
      <c r="G2446" s="22">
        <f t="shared" si="38"/>
        <v>83109.999999999884</v>
      </c>
      <c r="H2446" s="21">
        <v>0</v>
      </c>
      <c r="I2446" s="21">
        <v>0</v>
      </c>
    </row>
    <row r="2447" spans="1:9" ht="15" x14ac:dyDescent="0.25">
      <c r="A2447" s="24" t="s">
        <v>2738</v>
      </c>
      <c r="B2447" s="20">
        <v>0</v>
      </c>
      <c r="C2447" s="180" t="s">
        <v>4852</v>
      </c>
      <c r="D2447" s="25">
        <v>825019.96999999986</v>
      </c>
      <c r="E2447" s="25">
        <v>667210.42999999993</v>
      </c>
      <c r="F2447" s="21">
        <v>0</v>
      </c>
      <c r="G2447" s="22">
        <f t="shared" si="38"/>
        <v>157809.53999999992</v>
      </c>
      <c r="H2447" s="21">
        <v>0</v>
      </c>
      <c r="I2447" s="21">
        <v>0</v>
      </c>
    </row>
    <row r="2448" spans="1:9" ht="15" x14ac:dyDescent="0.25">
      <c r="A2448" s="24" t="s">
        <v>2739</v>
      </c>
      <c r="B2448" s="20">
        <v>0</v>
      </c>
      <c r="C2448" s="180" t="s">
        <v>4852</v>
      </c>
      <c r="D2448" s="25">
        <v>1790983.0400000005</v>
      </c>
      <c r="E2448" s="25">
        <v>1549153.04</v>
      </c>
      <c r="F2448" s="21">
        <v>0</v>
      </c>
      <c r="G2448" s="22">
        <f t="shared" si="38"/>
        <v>241830.00000000047</v>
      </c>
      <c r="H2448" s="21">
        <v>0</v>
      </c>
      <c r="I2448" s="21">
        <v>0</v>
      </c>
    </row>
    <row r="2449" spans="1:9" ht="15" x14ac:dyDescent="0.25">
      <c r="A2449" s="24" t="s">
        <v>2740</v>
      </c>
      <c r="B2449" s="20">
        <v>0</v>
      </c>
      <c r="C2449" s="180" t="s">
        <v>4852</v>
      </c>
      <c r="D2449" s="25">
        <v>1317513.5999999996</v>
      </c>
      <c r="E2449" s="25">
        <v>1046627.85</v>
      </c>
      <c r="F2449" s="21">
        <v>0</v>
      </c>
      <c r="G2449" s="22">
        <f t="shared" si="38"/>
        <v>270885.74999999965</v>
      </c>
      <c r="H2449" s="21">
        <v>0</v>
      </c>
      <c r="I2449" s="21">
        <v>0</v>
      </c>
    </row>
    <row r="2450" spans="1:9" ht="15" x14ac:dyDescent="0.25">
      <c r="A2450" s="24" t="s">
        <v>2741</v>
      </c>
      <c r="B2450" s="20">
        <v>0</v>
      </c>
      <c r="C2450" s="180" t="s">
        <v>4852</v>
      </c>
      <c r="D2450" s="25">
        <v>328135.64</v>
      </c>
      <c r="E2450" s="25">
        <v>251825.58000000002</v>
      </c>
      <c r="F2450" s="21">
        <v>0</v>
      </c>
      <c r="G2450" s="22">
        <f t="shared" si="38"/>
        <v>76310.06</v>
      </c>
      <c r="H2450" s="21">
        <v>0</v>
      </c>
      <c r="I2450" s="21">
        <v>0</v>
      </c>
    </row>
    <row r="2451" spans="1:9" ht="15" x14ac:dyDescent="0.25">
      <c r="A2451" s="24" t="s">
        <v>2742</v>
      </c>
      <c r="B2451" s="20">
        <v>0</v>
      </c>
      <c r="C2451" s="180" t="s">
        <v>4852</v>
      </c>
      <c r="D2451" s="25">
        <v>120243.2</v>
      </c>
      <c r="E2451" s="25">
        <v>98591.599999999991</v>
      </c>
      <c r="F2451" s="21">
        <v>0</v>
      </c>
      <c r="G2451" s="22">
        <f t="shared" si="38"/>
        <v>21651.600000000006</v>
      </c>
      <c r="H2451" s="21">
        <v>0</v>
      </c>
      <c r="I2451" s="21">
        <v>0</v>
      </c>
    </row>
    <row r="2452" spans="1:9" ht="15" x14ac:dyDescent="0.25">
      <c r="A2452" s="24" t="s">
        <v>2743</v>
      </c>
      <c r="B2452" s="20">
        <v>0</v>
      </c>
      <c r="C2452" s="180" t="s">
        <v>4852</v>
      </c>
      <c r="D2452" s="25">
        <v>141119.99999999997</v>
      </c>
      <c r="E2452" s="25">
        <v>92515.599999999991</v>
      </c>
      <c r="F2452" s="21">
        <v>0</v>
      </c>
      <c r="G2452" s="22">
        <f t="shared" si="38"/>
        <v>48604.39999999998</v>
      </c>
      <c r="H2452" s="21">
        <v>0</v>
      </c>
      <c r="I2452" s="21">
        <v>0</v>
      </c>
    </row>
    <row r="2453" spans="1:9" ht="15" x14ac:dyDescent="0.25">
      <c r="A2453" s="24" t="s">
        <v>2744</v>
      </c>
      <c r="B2453" s="20">
        <v>0</v>
      </c>
      <c r="C2453" s="180" t="s">
        <v>4852</v>
      </c>
      <c r="D2453" s="25">
        <v>61219.200000000004</v>
      </c>
      <c r="E2453" s="25">
        <v>25394.9</v>
      </c>
      <c r="F2453" s="21">
        <v>0</v>
      </c>
      <c r="G2453" s="22">
        <f t="shared" si="38"/>
        <v>35824.300000000003</v>
      </c>
      <c r="H2453" s="21">
        <v>0</v>
      </c>
      <c r="I2453" s="21">
        <v>0</v>
      </c>
    </row>
    <row r="2454" spans="1:9" ht="15" x14ac:dyDescent="0.25">
      <c r="A2454" s="24" t="s">
        <v>2745</v>
      </c>
      <c r="B2454" s="20">
        <v>0</v>
      </c>
      <c r="C2454" s="180" t="s">
        <v>4852</v>
      </c>
      <c r="D2454" s="25">
        <v>22780.799999999999</v>
      </c>
      <c r="E2454" s="25">
        <v>12891.8</v>
      </c>
      <c r="F2454" s="21">
        <v>0</v>
      </c>
      <c r="G2454" s="22">
        <f t="shared" si="38"/>
        <v>9889</v>
      </c>
      <c r="H2454" s="21">
        <v>0</v>
      </c>
      <c r="I2454" s="21">
        <v>0</v>
      </c>
    </row>
    <row r="2455" spans="1:9" ht="15" x14ac:dyDescent="0.25">
      <c r="A2455" s="24" t="s">
        <v>2746</v>
      </c>
      <c r="B2455" s="20">
        <v>0</v>
      </c>
      <c r="C2455" s="180" t="s">
        <v>4852</v>
      </c>
      <c r="D2455" s="25">
        <v>655.5</v>
      </c>
      <c r="E2455" s="25">
        <v>437</v>
      </c>
      <c r="F2455" s="21">
        <v>0</v>
      </c>
      <c r="G2455" s="22">
        <f t="shared" si="38"/>
        <v>218.5</v>
      </c>
      <c r="H2455" s="21">
        <v>0</v>
      </c>
      <c r="I2455" s="21">
        <v>0</v>
      </c>
    </row>
    <row r="2456" spans="1:9" ht="15" x14ac:dyDescent="0.25">
      <c r="A2456" s="24" t="s">
        <v>2747</v>
      </c>
      <c r="B2456" s="20">
        <v>0</v>
      </c>
      <c r="C2456" s="180" t="s">
        <v>4852</v>
      </c>
      <c r="D2456" s="25">
        <v>758167.95</v>
      </c>
      <c r="E2456" s="25">
        <v>612949.28</v>
      </c>
      <c r="F2456" s="21">
        <v>0</v>
      </c>
      <c r="G2456" s="22">
        <f t="shared" si="38"/>
        <v>145218.66999999993</v>
      </c>
      <c r="H2456" s="21">
        <v>0</v>
      </c>
      <c r="I2456" s="21">
        <v>0</v>
      </c>
    </row>
    <row r="2457" spans="1:9" ht="15" x14ac:dyDescent="0.25">
      <c r="A2457" s="24" t="s">
        <v>2748</v>
      </c>
      <c r="B2457" s="20">
        <v>0</v>
      </c>
      <c r="C2457" s="180" t="s">
        <v>4852</v>
      </c>
      <c r="D2457" s="25">
        <v>288708.00000000006</v>
      </c>
      <c r="E2457" s="25">
        <v>240140.50000000003</v>
      </c>
      <c r="F2457" s="21">
        <v>0</v>
      </c>
      <c r="G2457" s="22">
        <f t="shared" si="38"/>
        <v>48567.500000000029</v>
      </c>
      <c r="H2457" s="21">
        <v>0</v>
      </c>
      <c r="I2457" s="21">
        <v>0</v>
      </c>
    </row>
    <row r="2458" spans="1:9" ht="15" x14ac:dyDescent="0.25">
      <c r="A2458" s="24" t="s">
        <v>2749</v>
      </c>
      <c r="B2458" s="20">
        <v>0</v>
      </c>
      <c r="C2458" s="180" t="s">
        <v>4852</v>
      </c>
      <c r="D2458" s="25">
        <v>298205.31</v>
      </c>
      <c r="E2458" s="25">
        <v>245119.19999999998</v>
      </c>
      <c r="F2458" s="21">
        <v>0</v>
      </c>
      <c r="G2458" s="22">
        <f t="shared" si="38"/>
        <v>53086.110000000015</v>
      </c>
      <c r="H2458" s="21">
        <v>0</v>
      </c>
      <c r="I2458" s="21">
        <v>0</v>
      </c>
    </row>
    <row r="2459" spans="1:9" ht="15" x14ac:dyDescent="0.25">
      <c r="A2459" s="24" t="s">
        <v>2750</v>
      </c>
      <c r="B2459" s="20">
        <v>0</v>
      </c>
      <c r="C2459" s="180" t="s">
        <v>4852</v>
      </c>
      <c r="D2459" s="25">
        <v>246117.90000000002</v>
      </c>
      <c r="E2459" s="25">
        <v>151703.19999999998</v>
      </c>
      <c r="F2459" s="21">
        <v>0</v>
      </c>
      <c r="G2459" s="22">
        <f t="shared" si="38"/>
        <v>94414.700000000041</v>
      </c>
      <c r="H2459" s="21">
        <v>0</v>
      </c>
      <c r="I2459" s="21">
        <v>0</v>
      </c>
    </row>
    <row r="2460" spans="1:9" ht="15" x14ac:dyDescent="0.25">
      <c r="A2460" s="24" t="s">
        <v>2751</v>
      </c>
      <c r="B2460" s="20">
        <v>0</v>
      </c>
      <c r="C2460" s="180" t="s">
        <v>4852</v>
      </c>
      <c r="D2460" s="25">
        <v>232489.59999999995</v>
      </c>
      <c r="E2460" s="25">
        <v>135942.80000000002</v>
      </c>
      <c r="F2460" s="21">
        <v>0</v>
      </c>
      <c r="G2460" s="22">
        <f t="shared" si="38"/>
        <v>96546.79999999993</v>
      </c>
      <c r="H2460" s="21">
        <v>0</v>
      </c>
      <c r="I2460" s="21">
        <v>0</v>
      </c>
    </row>
    <row r="2461" spans="1:9" ht="15" x14ac:dyDescent="0.25">
      <c r="A2461" s="24" t="s">
        <v>2752</v>
      </c>
      <c r="B2461" s="20">
        <v>0</v>
      </c>
      <c r="C2461" s="180" t="s">
        <v>4852</v>
      </c>
      <c r="D2461" s="25">
        <v>143399.83999999997</v>
      </c>
      <c r="E2461" s="25">
        <v>109441.73999999999</v>
      </c>
      <c r="F2461" s="21">
        <v>0</v>
      </c>
      <c r="G2461" s="22">
        <f t="shared" si="38"/>
        <v>33958.099999999977</v>
      </c>
      <c r="H2461" s="21">
        <v>0</v>
      </c>
      <c r="I2461" s="21">
        <v>0</v>
      </c>
    </row>
    <row r="2462" spans="1:9" ht="15" x14ac:dyDescent="0.25">
      <c r="A2462" s="24" t="s">
        <v>2753</v>
      </c>
      <c r="B2462" s="20">
        <v>0</v>
      </c>
      <c r="C2462" s="180" t="s">
        <v>4852</v>
      </c>
      <c r="D2462" s="25">
        <v>602602.40000000014</v>
      </c>
      <c r="E2462" s="25">
        <v>419444.05000000005</v>
      </c>
      <c r="F2462" s="21">
        <v>0</v>
      </c>
      <c r="G2462" s="22">
        <f t="shared" si="38"/>
        <v>183158.35000000009</v>
      </c>
      <c r="H2462" s="21">
        <v>0</v>
      </c>
      <c r="I2462" s="21">
        <v>0</v>
      </c>
    </row>
    <row r="2463" spans="1:9" ht="15" x14ac:dyDescent="0.25">
      <c r="A2463" s="24" t="s">
        <v>2754</v>
      </c>
      <c r="B2463" s="20">
        <v>0</v>
      </c>
      <c r="C2463" s="180" t="s">
        <v>4852</v>
      </c>
      <c r="D2463" s="25">
        <v>387124.80000000005</v>
      </c>
      <c r="E2463" s="25">
        <v>313253.80000000005</v>
      </c>
      <c r="F2463" s="21">
        <v>0</v>
      </c>
      <c r="G2463" s="22">
        <f t="shared" si="38"/>
        <v>73871</v>
      </c>
      <c r="H2463" s="21">
        <v>0</v>
      </c>
      <c r="I2463" s="21">
        <v>0</v>
      </c>
    </row>
    <row r="2464" spans="1:9" ht="15" x14ac:dyDescent="0.25">
      <c r="A2464" s="24" t="s">
        <v>2755</v>
      </c>
      <c r="B2464" s="20">
        <v>0</v>
      </c>
      <c r="C2464" s="180" t="s">
        <v>4852</v>
      </c>
      <c r="D2464" s="25">
        <v>183120</v>
      </c>
      <c r="E2464" s="25">
        <v>105495.9</v>
      </c>
      <c r="F2464" s="21">
        <v>0</v>
      </c>
      <c r="G2464" s="22">
        <f t="shared" si="38"/>
        <v>77624.100000000006</v>
      </c>
      <c r="H2464" s="21">
        <v>0</v>
      </c>
      <c r="I2464" s="21">
        <v>0</v>
      </c>
    </row>
    <row r="2465" spans="1:9" ht="15" x14ac:dyDescent="0.25">
      <c r="A2465" s="24" t="s">
        <v>2756</v>
      </c>
      <c r="B2465" s="20">
        <v>0</v>
      </c>
      <c r="C2465" s="180" t="s">
        <v>4852</v>
      </c>
      <c r="D2465" s="25">
        <v>129203.19999999998</v>
      </c>
      <c r="E2465" s="25">
        <v>103811.24999999999</v>
      </c>
      <c r="F2465" s="21">
        <v>0</v>
      </c>
      <c r="G2465" s="22">
        <f t="shared" si="38"/>
        <v>25391.949999999997</v>
      </c>
      <c r="H2465" s="21">
        <v>0</v>
      </c>
      <c r="I2465" s="21">
        <v>0</v>
      </c>
    </row>
    <row r="2466" spans="1:9" ht="15" x14ac:dyDescent="0.25">
      <c r="A2466" s="24" t="s">
        <v>2757</v>
      </c>
      <c r="B2466" s="20">
        <v>0</v>
      </c>
      <c r="C2466" s="180" t="s">
        <v>4852</v>
      </c>
      <c r="D2466" s="25">
        <v>132272</v>
      </c>
      <c r="E2466" s="25">
        <v>79299</v>
      </c>
      <c r="F2466" s="21">
        <v>0</v>
      </c>
      <c r="G2466" s="22">
        <f t="shared" si="38"/>
        <v>52973</v>
      </c>
      <c r="H2466" s="21">
        <v>0</v>
      </c>
      <c r="I2466" s="21">
        <v>0</v>
      </c>
    </row>
    <row r="2467" spans="1:9" ht="15" x14ac:dyDescent="0.25">
      <c r="A2467" s="24" t="s">
        <v>2758</v>
      </c>
      <c r="B2467" s="20">
        <v>0</v>
      </c>
      <c r="C2467" s="180" t="s">
        <v>4852</v>
      </c>
      <c r="D2467" s="25">
        <v>200614.39999999999</v>
      </c>
      <c r="E2467" s="25">
        <v>98167.700000000012</v>
      </c>
      <c r="F2467" s="21">
        <v>0</v>
      </c>
      <c r="G2467" s="22">
        <f t="shared" si="38"/>
        <v>102446.69999999998</v>
      </c>
      <c r="H2467" s="21">
        <v>0</v>
      </c>
      <c r="I2467" s="21">
        <v>0</v>
      </c>
    </row>
    <row r="2468" spans="1:9" ht="15" x14ac:dyDescent="0.25">
      <c r="A2468" s="24" t="s">
        <v>2759</v>
      </c>
      <c r="B2468" s="20">
        <v>0</v>
      </c>
      <c r="C2468" s="180" t="s">
        <v>4852</v>
      </c>
      <c r="D2468" s="25">
        <v>203154.91999999998</v>
      </c>
      <c r="E2468" s="25">
        <v>164476.79999999999</v>
      </c>
      <c r="F2468" s="21">
        <v>0</v>
      </c>
      <c r="G2468" s="22">
        <f t="shared" si="38"/>
        <v>38678.119999999995</v>
      </c>
      <c r="H2468" s="21">
        <v>0</v>
      </c>
      <c r="I2468" s="21">
        <v>0</v>
      </c>
    </row>
    <row r="2469" spans="1:9" ht="15" x14ac:dyDescent="0.25">
      <c r="A2469" s="24" t="s">
        <v>2760</v>
      </c>
      <c r="B2469" s="20">
        <v>0</v>
      </c>
      <c r="C2469" s="180" t="s">
        <v>4852</v>
      </c>
      <c r="D2469" s="25">
        <v>201353.60000000001</v>
      </c>
      <c r="E2469" s="25">
        <v>101481.90000000002</v>
      </c>
      <c r="F2469" s="21">
        <v>0</v>
      </c>
      <c r="G2469" s="22">
        <f t="shared" si="38"/>
        <v>99871.699999999983</v>
      </c>
      <c r="H2469" s="21">
        <v>0</v>
      </c>
      <c r="I2469" s="21">
        <v>0</v>
      </c>
    </row>
    <row r="2470" spans="1:9" ht="15" x14ac:dyDescent="0.25">
      <c r="A2470" s="24" t="s">
        <v>2761</v>
      </c>
      <c r="B2470" s="20">
        <v>0</v>
      </c>
      <c r="C2470" s="180" t="s">
        <v>4852</v>
      </c>
      <c r="D2470" s="25">
        <v>206447.35999999999</v>
      </c>
      <c r="E2470" s="25">
        <v>162730.1</v>
      </c>
      <c r="F2470" s="21">
        <v>0</v>
      </c>
      <c r="G2470" s="22">
        <f t="shared" si="38"/>
        <v>43717.25999999998</v>
      </c>
      <c r="H2470" s="21">
        <v>0</v>
      </c>
      <c r="I2470" s="21">
        <v>0</v>
      </c>
    </row>
    <row r="2471" spans="1:9" ht="15" x14ac:dyDescent="0.25">
      <c r="A2471" s="24" t="s">
        <v>2762</v>
      </c>
      <c r="B2471" s="20">
        <v>0</v>
      </c>
      <c r="C2471" s="180" t="s">
        <v>4852</v>
      </c>
      <c r="D2471" s="25">
        <v>207804.80000000002</v>
      </c>
      <c r="E2471" s="25">
        <v>152090.80000000002</v>
      </c>
      <c r="F2471" s="21">
        <v>0</v>
      </c>
      <c r="G2471" s="22">
        <f t="shared" si="38"/>
        <v>55714</v>
      </c>
      <c r="H2471" s="21">
        <v>0</v>
      </c>
      <c r="I2471" s="21">
        <v>0</v>
      </c>
    </row>
    <row r="2472" spans="1:9" ht="15" x14ac:dyDescent="0.25">
      <c r="A2472" s="24" t="s">
        <v>2763</v>
      </c>
      <c r="B2472" s="20">
        <v>0</v>
      </c>
      <c r="C2472" s="180" t="s">
        <v>4852</v>
      </c>
      <c r="D2472" s="25">
        <v>225919.45000000004</v>
      </c>
      <c r="E2472" s="25">
        <v>134280.18</v>
      </c>
      <c r="F2472" s="21">
        <v>0</v>
      </c>
      <c r="G2472" s="22">
        <f t="shared" si="38"/>
        <v>91639.270000000048</v>
      </c>
      <c r="H2472" s="21">
        <v>0</v>
      </c>
      <c r="I2472" s="21">
        <v>0</v>
      </c>
    </row>
    <row r="2473" spans="1:9" ht="15" x14ac:dyDescent="0.25">
      <c r="A2473" s="24" t="s">
        <v>2764</v>
      </c>
      <c r="B2473" s="20">
        <v>0</v>
      </c>
      <c r="C2473" s="180" t="s">
        <v>4852</v>
      </c>
      <c r="D2473" s="25">
        <v>21817.599999999999</v>
      </c>
      <c r="E2473" s="25">
        <v>0</v>
      </c>
      <c r="F2473" s="21">
        <v>0</v>
      </c>
      <c r="G2473" s="22">
        <f t="shared" si="38"/>
        <v>21817.599999999999</v>
      </c>
      <c r="H2473" s="21">
        <v>0</v>
      </c>
      <c r="I2473" s="21">
        <v>0</v>
      </c>
    </row>
    <row r="2474" spans="1:9" ht="15" x14ac:dyDescent="0.25">
      <c r="A2474" s="24" t="s">
        <v>2765</v>
      </c>
      <c r="B2474" s="20">
        <v>0</v>
      </c>
      <c r="C2474" s="180" t="s">
        <v>4852</v>
      </c>
      <c r="D2474" s="25">
        <v>28224</v>
      </c>
      <c r="E2474" s="25">
        <v>0</v>
      </c>
      <c r="F2474" s="21">
        <v>0</v>
      </c>
      <c r="G2474" s="22">
        <f t="shared" si="38"/>
        <v>28224</v>
      </c>
      <c r="H2474" s="21">
        <v>0</v>
      </c>
      <c r="I2474" s="21">
        <v>0</v>
      </c>
    </row>
    <row r="2475" spans="1:9" ht="15" x14ac:dyDescent="0.25">
      <c r="A2475" s="24" t="s">
        <v>2766</v>
      </c>
      <c r="B2475" s="20">
        <v>0</v>
      </c>
      <c r="C2475" s="180" t="s">
        <v>4852</v>
      </c>
      <c r="D2475" s="25">
        <v>38192</v>
      </c>
      <c r="E2475" s="25">
        <v>836</v>
      </c>
      <c r="F2475" s="21">
        <v>0</v>
      </c>
      <c r="G2475" s="22">
        <f t="shared" si="38"/>
        <v>37356</v>
      </c>
      <c r="H2475" s="21">
        <v>0</v>
      </c>
      <c r="I2475" s="21">
        <v>0</v>
      </c>
    </row>
    <row r="2476" spans="1:9" ht="15" x14ac:dyDescent="0.25">
      <c r="A2476" s="24" t="s">
        <v>2767</v>
      </c>
      <c r="B2476" s="20">
        <v>0</v>
      </c>
      <c r="C2476" s="180" t="s">
        <v>4852</v>
      </c>
      <c r="D2476" s="25">
        <v>5532.8</v>
      </c>
      <c r="E2476" s="25">
        <v>0</v>
      </c>
      <c r="F2476" s="21">
        <v>0</v>
      </c>
      <c r="G2476" s="22">
        <f t="shared" si="38"/>
        <v>5532.8</v>
      </c>
      <c r="H2476" s="21">
        <v>0</v>
      </c>
      <c r="I2476" s="21">
        <v>0</v>
      </c>
    </row>
    <row r="2477" spans="1:9" ht="15" x14ac:dyDescent="0.25">
      <c r="A2477" s="24" t="s">
        <v>2768</v>
      </c>
      <c r="B2477" s="20">
        <v>0</v>
      </c>
      <c r="C2477" s="180" t="s">
        <v>4852</v>
      </c>
      <c r="D2477" s="25">
        <v>1638279.97</v>
      </c>
      <c r="E2477" s="25">
        <v>1262590.9200000002</v>
      </c>
      <c r="F2477" s="21">
        <v>0</v>
      </c>
      <c r="G2477" s="22">
        <f t="shared" si="38"/>
        <v>375689.04999999981</v>
      </c>
      <c r="H2477" s="21">
        <v>0</v>
      </c>
      <c r="I2477" s="21">
        <v>0</v>
      </c>
    </row>
    <row r="2478" spans="1:9" ht="15" x14ac:dyDescent="0.25">
      <c r="A2478" s="24" t="s">
        <v>2769</v>
      </c>
      <c r="B2478" s="20">
        <v>0</v>
      </c>
      <c r="C2478" s="180" t="s">
        <v>4852</v>
      </c>
      <c r="D2478" s="25">
        <v>161100.79999999999</v>
      </c>
      <c r="E2478" s="25">
        <v>12798</v>
      </c>
      <c r="F2478" s="21">
        <v>0</v>
      </c>
      <c r="G2478" s="22">
        <f t="shared" si="38"/>
        <v>148302.79999999999</v>
      </c>
      <c r="H2478" s="21">
        <v>0</v>
      </c>
      <c r="I2478" s="21">
        <v>0</v>
      </c>
    </row>
    <row r="2479" spans="1:9" ht="15" x14ac:dyDescent="0.25">
      <c r="A2479" s="24" t="s">
        <v>2770</v>
      </c>
      <c r="B2479" s="20">
        <v>0</v>
      </c>
      <c r="C2479" s="180" t="s">
        <v>4852</v>
      </c>
      <c r="D2479" s="25">
        <v>120982.39999999999</v>
      </c>
      <c r="E2479" s="25">
        <v>7628.1</v>
      </c>
      <c r="F2479" s="21">
        <v>0</v>
      </c>
      <c r="G2479" s="22">
        <f t="shared" si="38"/>
        <v>113354.29999999999</v>
      </c>
      <c r="H2479" s="21">
        <v>0</v>
      </c>
      <c r="I2479" s="21">
        <v>0</v>
      </c>
    </row>
    <row r="2480" spans="1:9" ht="15" x14ac:dyDescent="0.25">
      <c r="A2480" s="24" t="s">
        <v>2771</v>
      </c>
      <c r="B2480" s="20">
        <v>0</v>
      </c>
      <c r="C2480" s="180" t="s">
        <v>4852</v>
      </c>
      <c r="D2480" s="25">
        <v>92848.000000000015</v>
      </c>
      <c r="E2480" s="25">
        <v>36201.700000000004</v>
      </c>
      <c r="F2480" s="21">
        <v>0</v>
      </c>
      <c r="G2480" s="22">
        <f t="shared" si="38"/>
        <v>56646.30000000001</v>
      </c>
      <c r="H2480" s="21">
        <v>0</v>
      </c>
      <c r="I2480" s="21">
        <v>0</v>
      </c>
    </row>
    <row r="2481" spans="1:9" ht="15" x14ac:dyDescent="0.25">
      <c r="A2481" s="24" t="s">
        <v>2772</v>
      </c>
      <c r="B2481" s="20">
        <v>0</v>
      </c>
      <c r="C2481" s="180" t="s">
        <v>4852</v>
      </c>
      <c r="D2481" s="25">
        <v>30172.799999999999</v>
      </c>
      <c r="E2481" s="25">
        <v>0</v>
      </c>
      <c r="F2481" s="21">
        <v>0</v>
      </c>
      <c r="G2481" s="22">
        <f t="shared" si="38"/>
        <v>30172.799999999999</v>
      </c>
      <c r="H2481" s="21">
        <v>0</v>
      </c>
      <c r="I2481" s="21">
        <v>0</v>
      </c>
    </row>
    <row r="2482" spans="1:9" ht="15" x14ac:dyDescent="0.25">
      <c r="A2482" s="24" t="s">
        <v>2773</v>
      </c>
      <c r="B2482" s="20">
        <v>0</v>
      </c>
      <c r="C2482" s="180" t="s">
        <v>4852</v>
      </c>
      <c r="D2482" s="25">
        <v>66976</v>
      </c>
      <c r="E2482" s="25">
        <v>11167.199999999999</v>
      </c>
      <c r="F2482" s="21">
        <v>0</v>
      </c>
      <c r="G2482" s="22">
        <f t="shared" si="38"/>
        <v>55808.800000000003</v>
      </c>
      <c r="H2482" s="21">
        <v>0</v>
      </c>
      <c r="I2482" s="21">
        <v>0</v>
      </c>
    </row>
    <row r="2483" spans="1:9" ht="15" x14ac:dyDescent="0.25">
      <c r="A2483" s="24" t="s">
        <v>2774</v>
      </c>
      <c r="B2483" s="20">
        <v>0</v>
      </c>
      <c r="C2483" s="180" t="s">
        <v>4852</v>
      </c>
      <c r="D2483" s="25">
        <v>41843.199999999997</v>
      </c>
      <c r="E2483" s="25">
        <v>24384.400000000001</v>
      </c>
      <c r="F2483" s="21">
        <v>0</v>
      </c>
      <c r="G2483" s="22">
        <f t="shared" si="38"/>
        <v>17458.799999999996</v>
      </c>
      <c r="H2483" s="21">
        <v>0</v>
      </c>
      <c r="I2483" s="21">
        <v>0</v>
      </c>
    </row>
    <row r="2484" spans="1:9" ht="15" x14ac:dyDescent="0.25">
      <c r="A2484" s="24" t="s">
        <v>2775</v>
      </c>
      <c r="B2484" s="20">
        <v>0</v>
      </c>
      <c r="C2484" s="180" t="s">
        <v>4852</v>
      </c>
      <c r="D2484" s="25">
        <v>176265.60000000001</v>
      </c>
      <c r="E2484" s="25">
        <v>67625.56</v>
      </c>
      <c r="F2484" s="21">
        <v>0</v>
      </c>
      <c r="G2484" s="22">
        <f t="shared" si="38"/>
        <v>108640.04000000001</v>
      </c>
      <c r="H2484" s="21">
        <v>0</v>
      </c>
      <c r="I2484" s="21">
        <v>0</v>
      </c>
    </row>
    <row r="2485" spans="1:9" ht="15" x14ac:dyDescent="0.25">
      <c r="A2485" s="24" t="s">
        <v>2776</v>
      </c>
      <c r="B2485" s="20">
        <v>0</v>
      </c>
      <c r="C2485" s="180" t="s">
        <v>4852</v>
      </c>
      <c r="D2485" s="25">
        <v>190287.99999999994</v>
      </c>
      <c r="E2485" s="25">
        <v>129621.20000000001</v>
      </c>
      <c r="F2485" s="21">
        <v>0</v>
      </c>
      <c r="G2485" s="22">
        <f t="shared" si="38"/>
        <v>60666.79999999993</v>
      </c>
      <c r="H2485" s="21">
        <v>0</v>
      </c>
      <c r="I2485" s="21">
        <v>0</v>
      </c>
    </row>
    <row r="2486" spans="1:9" ht="15" x14ac:dyDescent="0.25">
      <c r="A2486" s="24" t="s">
        <v>2777</v>
      </c>
      <c r="B2486" s="20">
        <v>0</v>
      </c>
      <c r="C2486" s="180" t="s">
        <v>4852</v>
      </c>
      <c r="D2486" s="25">
        <v>190803.20000000004</v>
      </c>
      <c r="E2486" s="25">
        <v>159875.93000000005</v>
      </c>
      <c r="F2486" s="21">
        <v>0</v>
      </c>
      <c r="G2486" s="22">
        <f t="shared" si="38"/>
        <v>30927.26999999999</v>
      </c>
      <c r="H2486" s="21">
        <v>0</v>
      </c>
      <c r="I2486" s="21">
        <v>0</v>
      </c>
    </row>
    <row r="2487" spans="1:9" ht="15" x14ac:dyDescent="0.25">
      <c r="A2487" s="24" t="s">
        <v>2778</v>
      </c>
      <c r="B2487" s="20">
        <v>0</v>
      </c>
      <c r="C2487" s="180" t="s">
        <v>4852</v>
      </c>
      <c r="D2487" s="25">
        <v>5051.2</v>
      </c>
      <c r="E2487" s="25">
        <v>5051.2</v>
      </c>
      <c r="F2487" s="21">
        <v>0</v>
      </c>
      <c r="G2487" s="22">
        <f t="shared" si="38"/>
        <v>0</v>
      </c>
      <c r="H2487" s="21">
        <v>0</v>
      </c>
      <c r="I2487" s="21">
        <v>0</v>
      </c>
    </row>
    <row r="2488" spans="1:9" ht="15" x14ac:dyDescent="0.25">
      <c r="A2488" s="24" t="s">
        <v>2779</v>
      </c>
      <c r="B2488" s="20">
        <v>0</v>
      </c>
      <c r="C2488" s="180" t="s">
        <v>4852</v>
      </c>
      <c r="D2488" s="25">
        <v>86284.800000000003</v>
      </c>
      <c r="E2488" s="25">
        <v>15242.400000000001</v>
      </c>
      <c r="F2488" s="21">
        <v>0</v>
      </c>
      <c r="G2488" s="22">
        <f t="shared" si="38"/>
        <v>71042.399999999994</v>
      </c>
      <c r="H2488" s="21">
        <v>0</v>
      </c>
      <c r="I2488" s="21">
        <v>0</v>
      </c>
    </row>
    <row r="2489" spans="1:9" ht="15" x14ac:dyDescent="0.25">
      <c r="A2489" s="24" t="s">
        <v>2780</v>
      </c>
      <c r="B2489" s="20">
        <v>0</v>
      </c>
      <c r="C2489" s="180" t="s">
        <v>4852</v>
      </c>
      <c r="D2489" s="25">
        <v>63795.199999999997</v>
      </c>
      <c r="E2489" s="25">
        <v>3309.05</v>
      </c>
      <c r="F2489" s="21">
        <v>0</v>
      </c>
      <c r="G2489" s="22">
        <f t="shared" si="38"/>
        <v>60486.149999999994</v>
      </c>
      <c r="H2489" s="21">
        <v>0</v>
      </c>
      <c r="I2489" s="21">
        <v>0</v>
      </c>
    </row>
    <row r="2490" spans="1:9" ht="15" x14ac:dyDescent="0.25">
      <c r="A2490" s="24" t="s">
        <v>2781</v>
      </c>
      <c r="B2490" s="20">
        <v>0</v>
      </c>
      <c r="C2490" s="180" t="s">
        <v>4852</v>
      </c>
      <c r="D2490" s="25">
        <v>145222.20000000001</v>
      </c>
      <c r="E2490" s="25">
        <v>66383.899999999994</v>
      </c>
      <c r="F2490" s="21">
        <v>0</v>
      </c>
      <c r="G2490" s="22">
        <f t="shared" si="38"/>
        <v>78838.300000000017</v>
      </c>
      <c r="H2490" s="21">
        <v>0</v>
      </c>
      <c r="I2490" s="21">
        <v>0</v>
      </c>
    </row>
    <row r="2491" spans="1:9" ht="15" x14ac:dyDescent="0.25">
      <c r="A2491" s="24" t="s">
        <v>2782</v>
      </c>
      <c r="B2491" s="20">
        <v>0</v>
      </c>
      <c r="C2491" s="180" t="s">
        <v>4852</v>
      </c>
      <c r="D2491" s="25">
        <v>181628.40000000002</v>
      </c>
      <c r="E2491" s="25">
        <v>97434.8</v>
      </c>
      <c r="F2491" s="21">
        <v>0</v>
      </c>
      <c r="G2491" s="22">
        <f t="shared" si="38"/>
        <v>84193.60000000002</v>
      </c>
      <c r="H2491" s="21">
        <v>0</v>
      </c>
      <c r="I2491" s="21">
        <v>0</v>
      </c>
    </row>
    <row r="2492" spans="1:9" ht="15" x14ac:dyDescent="0.25">
      <c r="A2492" s="24" t="s">
        <v>2783</v>
      </c>
      <c r="B2492" s="20">
        <v>0</v>
      </c>
      <c r="C2492" s="180" t="s">
        <v>4852</v>
      </c>
      <c r="D2492" s="25">
        <v>112224</v>
      </c>
      <c r="E2492" s="25">
        <v>47117.700000000004</v>
      </c>
      <c r="F2492" s="21">
        <v>0</v>
      </c>
      <c r="G2492" s="22">
        <f t="shared" si="38"/>
        <v>65106.299999999996</v>
      </c>
      <c r="H2492" s="21">
        <v>0</v>
      </c>
      <c r="I2492" s="21">
        <v>0</v>
      </c>
    </row>
    <row r="2493" spans="1:9" ht="15" x14ac:dyDescent="0.25">
      <c r="A2493" s="24" t="s">
        <v>2784</v>
      </c>
      <c r="B2493" s="20">
        <v>0</v>
      </c>
      <c r="C2493" s="180" t="s">
        <v>4852</v>
      </c>
      <c r="D2493" s="25">
        <v>19644.8</v>
      </c>
      <c r="E2493" s="25">
        <v>0</v>
      </c>
      <c r="F2493" s="21">
        <v>0</v>
      </c>
      <c r="G2493" s="22">
        <f t="shared" si="38"/>
        <v>19644.8</v>
      </c>
      <c r="H2493" s="21">
        <v>0</v>
      </c>
      <c r="I2493" s="21">
        <v>0</v>
      </c>
    </row>
    <row r="2494" spans="1:9" ht="15" x14ac:dyDescent="0.25">
      <c r="A2494" s="24" t="s">
        <v>2785</v>
      </c>
      <c r="B2494" s="20">
        <v>0</v>
      </c>
      <c r="C2494" s="180" t="s">
        <v>4852</v>
      </c>
      <c r="D2494" s="25">
        <v>90301.12000000001</v>
      </c>
      <c r="E2494" s="25">
        <v>3693.8</v>
      </c>
      <c r="F2494" s="21">
        <v>0</v>
      </c>
      <c r="G2494" s="22">
        <f t="shared" ref="G2494:G2557" si="39">D2494-E2494</f>
        <v>86607.32</v>
      </c>
      <c r="H2494" s="21">
        <v>0</v>
      </c>
      <c r="I2494" s="21">
        <v>0</v>
      </c>
    </row>
    <row r="2495" spans="1:9" ht="15" x14ac:dyDescent="0.25">
      <c r="A2495" s="24" t="s">
        <v>2786</v>
      </c>
      <c r="B2495" s="20">
        <v>0</v>
      </c>
      <c r="C2495" s="180" t="s">
        <v>4852</v>
      </c>
      <c r="D2495" s="25">
        <v>9094.4</v>
      </c>
      <c r="E2495" s="25">
        <v>0</v>
      </c>
      <c r="F2495" s="21">
        <v>0</v>
      </c>
      <c r="G2495" s="22">
        <f t="shared" si="39"/>
        <v>9094.4</v>
      </c>
      <c r="H2495" s="21">
        <v>0</v>
      </c>
      <c r="I2495" s="21">
        <v>0</v>
      </c>
    </row>
    <row r="2496" spans="1:9" ht="15" x14ac:dyDescent="0.25">
      <c r="A2496" s="24" t="s">
        <v>2787</v>
      </c>
      <c r="B2496" s="20">
        <v>0</v>
      </c>
      <c r="C2496" s="180" t="s">
        <v>4852</v>
      </c>
      <c r="D2496" s="25">
        <v>61171.47</v>
      </c>
      <c r="E2496" s="25">
        <v>49593.149999999994</v>
      </c>
      <c r="F2496" s="21">
        <v>0</v>
      </c>
      <c r="G2496" s="22">
        <f t="shared" si="39"/>
        <v>11578.320000000007</v>
      </c>
      <c r="H2496" s="21">
        <v>0</v>
      </c>
      <c r="I2496" s="21">
        <v>0</v>
      </c>
    </row>
    <row r="2497" spans="1:9" ht="15" x14ac:dyDescent="0.25">
      <c r="A2497" s="24" t="s">
        <v>2788</v>
      </c>
      <c r="B2497" s="20">
        <v>0</v>
      </c>
      <c r="C2497" s="180" t="s">
        <v>4852</v>
      </c>
      <c r="D2497" s="25">
        <v>12723.199999999999</v>
      </c>
      <c r="E2497" s="25">
        <v>1158.4000000000001</v>
      </c>
      <c r="F2497" s="21">
        <v>0</v>
      </c>
      <c r="G2497" s="22">
        <f t="shared" si="39"/>
        <v>11564.8</v>
      </c>
      <c r="H2497" s="21">
        <v>0</v>
      </c>
      <c r="I2497" s="21">
        <v>0</v>
      </c>
    </row>
    <row r="2498" spans="1:9" ht="15" x14ac:dyDescent="0.25">
      <c r="A2498" s="24" t="s">
        <v>2789</v>
      </c>
      <c r="B2498" s="20">
        <v>0</v>
      </c>
      <c r="C2498" s="180" t="s">
        <v>4852</v>
      </c>
      <c r="D2498" s="25">
        <v>852370.9</v>
      </c>
      <c r="E2498" s="25">
        <v>11795.3</v>
      </c>
      <c r="F2498" s="21">
        <v>0</v>
      </c>
      <c r="G2498" s="22">
        <f t="shared" si="39"/>
        <v>840575.6</v>
      </c>
      <c r="H2498" s="21">
        <v>0</v>
      </c>
      <c r="I2498" s="21">
        <v>0</v>
      </c>
    </row>
    <row r="2499" spans="1:9" ht="15" x14ac:dyDescent="0.25">
      <c r="A2499" s="24" t="s">
        <v>2790</v>
      </c>
      <c r="B2499" s="20">
        <v>0</v>
      </c>
      <c r="C2499" s="180" t="s">
        <v>4852</v>
      </c>
      <c r="D2499" s="25">
        <v>878593.62999999989</v>
      </c>
      <c r="E2499" s="25">
        <v>700520.80000000016</v>
      </c>
      <c r="F2499" s="21">
        <v>0</v>
      </c>
      <c r="G2499" s="22">
        <f t="shared" si="39"/>
        <v>178072.82999999973</v>
      </c>
      <c r="H2499" s="21">
        <v>0</v>
      </c>
      <c r="I2499" s="21">
        <v>0</v>
      </c>
    </row>
    <row r="2500" spans="1:9" ht="15" x14ac:dyDescent="0.25">
      <c r="A2500" s="24" t="s">
        <v>2791</v>
      </c>
      <c r="B2500" s="20">
        <v>0</v>
      </c>
      <c r="C2500" s="180" t="s">
        <v>4852</v>
      </c>
      <c r="D2500" s="25">
        <v>891771.0199999999</v>
      </c>
      <c r="E2500" s="25">
        <v>773080.24999999977</v>
      </c>
      <c r="F2500" s="21">
        <v>0</v>
      </c>
      <c r="G2500" s="22">
        <f t="shared" si="39"/>
        <v>118690.77000000014</v>
      </c>
      <c r="H2500" s="21">
        <v>0</v>
      </c>
      <c r="I2500" s="21">
        <v>0</v>
      </c>
    </row>
    <row r="2501" spans="1:9" ht="15" x14ac:dyDescent="0.25">
      <c r="A2501" s="24" t="s">
        <v>2792</v>
      </c>
      <c r="B2501" s="20">
        <v>0</v>
      </c>
      <c r="C2501" s="180" t="s">
        <v>4852</v>
      </c>
      <c r="D2501" s="25">
        <v>324317.2</v>
      </c>
      <c r="E2501" s="25">
        <v>229639.69999999998</v>
      </c>
      <c r="F2501" s="21">
        <v>0</v>
      </c>
      <c r="G2501" s="22">
        <f t="shared" si="39"/>
        <v>94677.500000000029</v>
      </c>
      <c r="H2501" s="21">
        <v>0</v>
      </c>
      <c r="I2501" s="21">
        <v>0</v>
      </c>
    </row>
    <row r="2502" spans="1:9" ht="15" x14ac:dyDescent="0.25">
      <c r="A2502" s="24" t="s">
        <v>2793</v>
      </c>
      <c r="B2502" s="20">
        <v>0</v>
      </c>
      <c r="C2502" s="180" t="s">
        <v>4852</v>
      </c>
      <c r="D2502" s="25">
        <v>205667.19999999995</v>
      </c>
      <c r="E2502" s="25">
        <v>158126.69999999998</v>
      </c>
      <c r="F2502" s="21">
        <v>0</v>
      </c>
      <c r="G2502" s="22">
        <f t="shared" si="39"/>
        <v>47540.499999999971</v>
      </c>
      <c r="H2502" s="21">
        <v>0</v>
      </c>
      <c r="I2502" s="21">
        <v>0</v>
      </c>
    </row>
    <row r="2503" spans="1:9" ht="15" x14ac:dyDescent="0.25">
      <c r="A2503" s="24" t="s">
        <v>2794</v>
      </c>
      <c r="B2503" s="20">
        <v>0</v>
      </c>
      <c r="C2503" s="180" t="s">
        <v>4852</v>
      </c>
      <c r="D2503" s="25">
        <v>154022.40000000002</v>
      </c>
      <c r="E2503" s="25">
        <v>138653.5</v>
      </c>
      <c r="F2503" s="21">
        <v>0</v>
      </c>
      <c r="G2503" s="22">
        <f t="shared" si="39"/>
        <v>15368.900000000023</v>
      </c>
      <c r="H2503" s="21">
        <v>0</v>
      </c>
      <c r="I2503" s="21">
        <v>0</v>
      </c>
    </row>
    <row r="2504" spans="1:9" ht="15" x14ac:dyDescent="0.25">
      <c r="A2504" s="24" t="s">
        <v>2795</v>
      </c>
      <c r="B2504" s="20">
        <v>0</v>
      </c>
      <c r="C2504" s="180" t="s">
        <v>4852</v>
      </c>
      <c r="D2504" s="25">
        <v>540614</v>
      </c>
      <c r="E2504" s="25">
        <v>464278.82000000007</v>
      </c>
      <c r="F2504" s="21">
        <v>0</v>
      </c>
      <c r="G2504" s="22">
        <f t="shared" si="39"/>
        <v>76335.179999999935</v>
      </c>
      <c r="H2504" s="21">
        <v>0</v>
      </c>
      <c r="I2504" s="21">
        <v>0</v>
      </c>
    </row>
    <row r="2505" spans="1:9" ht="15" x14ac:dyDescent="0.25">
      <c r="A2505" s="24" t="s">
        <v>2796</v>
      </c>
      <c r="B2505" s="20">
        <v>0</v>
      </c>
      <c r="C2505" s="180" t="s">
        <v>4852</v>
      </c>
      <c r="D2505" s="25">
        <v>457214.93000000005</v>
      </c>
      <c r="E2505" s="25">
        <v>399289.65</v>
      </c>
      <c r="F2505" s="21">
        <v>0</v>
      </c>
      <c r="G2505" s="22">
        <f t="shared" si="39"/>
        <v>57925.280000000028</v>
      </c>
      <c r="H2505" s="21">
        <v>0</v>
      </c>
      <c r="I2505" s="21">
        <v>0</v>
      </c>
    </row>
    <row r="2506" spans="1:9" ht="15" x14ac:dyDescent="0.25">
      <c r="A2506" s="24" t="s">
        <v>2797</v>
      </c>
      <c r="B2506" s="20">
        <v>0</v>
      </c>
      <c r="C2506" s="180" t="s">
        <v>4852</v>
      </c>
      <c r="D2506" s="25">
        <v>61847</v>
      </c>
      <c r="E2506" s="25">
        <v>57266</v>
      </c>
      <c r="F2506" s="21">
        <v>0</v>
      </c>
      <c r="G2506" s="22">
        <f t="shared" si="39"/>
        <v>4581</v>
      </c>
      <c r="H2506" s="21">
        <v>0</v>
      </c>
      <c r="I2506" s="21">
        <v>0</v>
      </c>
    </row>
    <row r="2507" spans="1:9" ht="15" x14ac:dyDescent="0.25">
      <c r="A2507" s="24" t="s">
        <v>2798</v>
      </c>
      <c r="B2507" s="20">
        <v>0</v>
      </c>
      <c r="C2507" s="180" t="s">
        <v>4852</v>
      </c>
      <c r="D2507" s="25">
        <v>375620.70000000007</v>
      </c>
      <c r="E2507" s="25">
        <v>260606.41000000006</v>
      </c>
      <c r="F2507" s="21">
        <v>0</v>
      </c>
      <c r="G2507" s="22">
        <f t="shared" si="39"/>
        <v>115014.29000000001</v>
      </c>
      <c r="H2507" s="21">
        <v>0</v>
      </c>
      <c r="I2507" s="21">
        <v>0</v>
      </c>
    </row>
    <row r="2508" spans="1:9" ht="15" x14ac:dyDescent="0.25">
      <c r="A2508" s="24" t="s">
        <v>2799</v>
      </c>
      <c r="B2508" s="20">
        <v>0</v>
      </c>
      <c r="C2508" s="180" t="s">
        <v>4852</v>
      </c>
      <c r="D2508" s="25">
        <v>579768.25999999966</v>
      </c>
      <c r="E2508" s="25">
        <v>449995.35999999987</v>
      </c>
      <c r="F2508" s="21">
        <v>0</v>
      </c>
      <c r="G2508" s="22">
        <f t="shared" si="39"/>
        <v>129772.89999999979</v>
      </c>
      <c r="H2508" s="21">
        <v>0</v>
      </c>
      <c r="I2508" s="21">
        <v>0</v>
      </c>
    </row>
    <row r="2509" spans="1:9" ht="15" x14ac:dyDescent="0.25">
      <c r="A2509" s="24" t="s">
        <v>2800</v>
      </c>
      <c r="B2509" s="20">
        <v>0</v>
      </c>
      <c r="C2509" s="180" t="s">
        <v>4852</v>
      </c>
      <c r="D2509" s="25">
        <v>708591.69000000018</v>
      </c>
      <c r="E2509" s="25">
        <v>501935.61</v>
      </c>
      <c r="F2509" s="21">
        <v>0</v>
      </c>
      <c r="G2509" s="22">
        <f t="shared" si="39"/>
        <v>206656.08000000019</v>
      </c>
      <c r="H2509" s="21">
        <v>0</v>
      </c>
      <c r="I2509" s="21">
        <v>0</v>
      </c>
    </row>
    <row r="2510" spans="1:9" ht="15" x14ac:dyDescent="0.25">
      <c r="A2510" s="24" t="s">
        <v>2801</v>
      </c>
      <c r="B2510" s="20">
        <v>0</v>
      </c>
      <c r="C2510" s="180" t="s">
        <v>4852</v>
      </c>
      <c r="D2510" s="25">
        <v>73300.399999999994</v>
      </c>
      <c r="E2510" s="25">
        <v>63454.9</v>
      </c>
      <c r="F2510" s="21">
        <v>0</v>
      </c>
      <c r="G2510" s="22">
        <f t="shared" si="39"/>
        <v>9845.4999999999927</v>
      </c>
      <c r="H2510" s="21">
        <v>0</v>
      </c>
      <c r="I2510" s="21">
        <v>0</v>
      </c>
    </row>
    <row r="2511" spans="1:9" ht="15" x14ac:dyDescent="0.25">
      <c r="A2511" s="24" t="s">
        <v>2802</v>
      </c>
      <c r="B2511" s="20">
        <v>0</v>
      </c>
      <c r="C2511" s="180" t="s">
        <v>4852</v>
      </c>
      <c r="D2511" s="25">
        <v>51373.599999999999</v>
      </c>
      <c r="E2511" s="25">
        <v>41838.300000000003</v>
      </c>
      <c r="F2511" s="21">
        <v>0</v>
      </c>
      <c r="G2511" s="22">
        <f t="shared" si="39"/>
        <v>9535.2999999999956</v>
      </c>
      <c r="H2511" s="21">
        <v>0</v>
      </c>
      <c r="I2511" s="21">
        <v>0</v>
      </c>
    </row>
    <row r="2512" spans="1:9" ht="15" x14ac:dyDescent="0.25">
      <c r="A2512" s="24" t="s">
        <v>2803</v>
      </c>
      <c r="B2512" s="20">
        <v>0</v>
      </c>
      <c r="C2512" s="180" t="s">
        <v>4852</v>
      </c>
      <c r="D2512" s="25">
        <v>76118.8</v>
      </c>
      <c r="E2512" s="25">
        <v>68520.3</v>
      </c>
      <c r="F2512" s="21">
        <v>0</v>
      </c>
      <c r="G2512" s="22">
        <f t="shared" si="39"/>
        <v>7598.5</v>
      </c>
      <c r="H2512" s="21">
        <v>0</v>
      </c>
      <c r="I2512" s="21">
        <v>0</v>
      </c>
    </row>
    <row r="2513" spans="1:9" ht="15" x14ac:dyDescent="0.25">
      <c r="A2513" s="24" t="s">
        <v>2804</v>
      </c>
      <c r="B2513" s="20">
        <v>0</v>
      </c>
      <c r="C2513" s="180" t="s">
        <v>4852</v>
      </c>
      <c r="D2513" s="25">
        <v>15478.4</v>
      </c>
      <c r="E2513" s="25">
        <v>0</v>
      </c>
      <c r="F2513" s="21">
        <v>0</v>
      </c>
      <c r="G2513" s="22">
        <f t="shared" si="39"/>
        <v>15478.4</v>
      </c>
      <c r="H2513" s="21">
        <v>0</v>
      </c>
      <c r="I2513" s="21">
        <v>0</v>
      </c>
    </row>
    <row r="2514" spans="1:9" ht="15" x14ac:dyDescent="0.25">
      <c r="A2514" s="24" t="s">
        <v>2805</v>
      </c>
      <c r="B2514" s="20">
        <v>0</v>
      </c>
      <c r="C2514" s="180" t="s">
        <v>4852</v>
      </c>
      <c r="D2514" s="25">
        <v>9296</v>
      </c>
      <c r="E2514" s="25">
        <v>0</v>
      </c>
      <c r="F2514" s="21">
        <v>0</v>
      </c>
      <c r="G2514" s="22">
        <f t="shared" si="39"/>
        <v>9296</v>
      </c>
      <c r="H2514" s="21">
        <v>0</v>
      </c>
      <c r="I2514" s="21">
        <v>0</v>
      </c>
    </row>
    <row r="2515" spans="1:9" ht="15" x14ac:dyDescent="0.25">
      <c r="A2515" s="24" t="s">
        <v>2806</v>
      </c>
      <c r="B2515" s="20">
        <v>0</v>
      </c>
      <c r="C2515" s="180" t="s">
        <v>4852</v>
      </c>
      <c r="D2515" s="25">
        <v>11715.2</v>
      </c>
      <c r="E2515" s="25">
        <v>0</v>
      </c>
      <c r="F2515" s="21">
        <v>0</v>
      </c>
      <c r="G2515" s="22">
        <f t="shared" si="39"/>
        <v>11715.2</v>
      </c>
      <c r="H2515" s="21">
        <v>0</v>
      </c>
      <c r="I2515" s="21">
        <v>0</v>
      </c>
    </row>
    <row r="2516" spans="1:9" ht="15" x14ac:dyDescent="0.25">
      <c r="A2516" s="24" t="s">
        <v>2807</v>
      </c>
      <c r="B2516" s="20">
        <v>0</v>
      </c>
      <c r="C2516" s="180" t="s">
        <v>4852</v>
      </c>
      <c r="D2516" s="25">
        <v>64220.799999999996</v>
      </c>
      <c r="E2516" s="25">
        <v>29468.699999999997</v>
      </c>
      <c r="F2516" s="21">
        <v>0</v>
      </c>
      <c r="G2516" s="22">
        <f t="shared" si="39"/>
        <v>34752.1</v>
      </c>
      <c r="H2516" s="21">
        <v>0</v>
      </c>
      <c r="I2516" s="21">
        <v>0</v>
      </c>
    </row>
    <row r="2517" spans="1:9" ht="15" x14ac:dyDescent="0.25">
      <c r="A2517" s="24" t="s">
        <v>2808</v>
      </c>
      <c r="B2517" s="20">
        <v>0</v>
      </c>
      <c r="C2517" s="180" t="s">
        <v>4852</v>
      </c>
      <c r="D2517" s="25">
        <v>74681.599999999991</v>
      </c>
      <c r="E2517" s="25">
        <v>50811.900000000009</v>
      </c>
      <c r="F2517" s="21">
        <v>0</v>
      </c>
      <c r="G2517" s="22">
        <f t="shared" si="39"/>
        <v>23869.699999999983</v>
      </c>
      <c r="H2517" s="21">
        <v>0</v>
      </c>
      <c r="I2517" s="21">
        <v>0</v>
      </c>
    </row>
    <row r="2518" spans="1:9" ht="15" x14ac:dyDescent="0.25">
      <c r="A2518" s="24" t="s">
        <v>2809</v>
      </c>
      <c r="B2518" s="20">
        <v>0</v>
      </c>
      <c r="C2518" s="180" t="s">
        <v>4852</v>
      </c>
      <c r="D2518" s="25">
        <v>36355.199999999997</v>
      </c>
      <c r="E2518" s="25">
        <v>16396.8</v>
      </c>
      <c r="F2518" s="21">
        <v>0</v>
      </c>
      <c r="G2518" s="22">
        <f t="shared" si="39"/>
        <v>19958.399999999998</v>
      </c>
      <c r="H2518" s="21">
        <v>0</v>
      </c>
      <c r="I2518" s="21">
        <v>0</v>
      </c>
    </row>
    <row r="2519" spans="1:9" ht="15" x14ac:dyDescent="0.25">
      <c r="A2519" s="24" t="s">
        <v>2810</v>
      </c>
      <c r="B2519" s="20">
        <v>0</v>
      </c>
      <c r="C2519" s="180" t="s">
        <v>4852</v>
      </c>
      <c r="D2519" s="25">
        <v>55148.800000000003</v>
      </c>
      <c r="E2519" s="25">
        <v>17737.2</v>
      </c>
      <c r="F2519" s="21">
        <v>0</v>
      </c>
      <c r="G2519" s="22">
        <f t="shared" si="39"/>
        <v>37411.600000000006</v>
      </c>
      <c r="H2519" s="21">
        <v>0</v>
      </c>
      <c r="I2519" s="21">
        <v>0</v>
      </c>
    </row>
    <row r="2520" spans="1:9" ht="15" x14ac:dyDescent="0.25">
      <c r="A2520" s="24" t="s">
        <v>2811</v>
      </c>
      <c r="B2520" s="20">
        <v>0</v>
      </c>
      <c r="C2520" s="180" t="s">
        <v>4852</v>
      </c>
      <c r="D2520" s="25">
        <v>43635.200000000004</v>
      </c>
      <c r="E2520" s="25">
        <v>2030</v>
      </c>
      <c r="F2520" s="21">
        <v>0</v>
      </c>
      <c r="G2520" s="22">
        <f t="shared" si="39"/>
        <v>41605.200000000004</v>
      </c>
      <c r="H2520" s="21">
        <v>0</v>
      </c>
      <c r="I2520" s="21">
        <v>0</v>
      </c>
    </row>
    <row r="2521" spans="1:9" ht="15" x14ac:dyDescent="0.25">
      <c r="A2521" s="24" t="s">
        <v>2812</v>
      </c>
      <c r="B2521" s="20">
        <v>0</v>
      </c>
      <c r="C2521" s="180" t="s">
        <v>4852</v>
      </c>
      <c r="D2521" s="25">
        <v>74748.149999999994</v>
      </c>
      <c r="E2521" s="25">
        <v>34466.399999999994</v>
      </c>
      <c r="F2521" s="21">
        <v>0</v>
      </c>
      <c r="G2521" s="22">
        <f t="shared" si="39"/>
        <v>40281.75</v>
      </c>
      <c r="H2521" s="21">
        <v>0</v>
      </c>
      <c r="I2521" s="21">
        <v>0</v>
      </c>
    </row>
    <row r="2522" spans="1:9" ht="15" x14ac:dyDescent="0.25">
      <c r="A2522" s="24" t="s">
        <v>2813</v>
      </c>
      <c r="B2522" s="20">
        <v>0</v>
      </c>
      <c r="C2522" s="180" t="s">
        <v>4852</v>
      </c>
      <c r="D2522" s="25">
        <v>62809.600000000006</v>
      </c>
      <c r="E2522" s="25">
        <v>21465.800000000003</v>
      </c>
      <c r="F2522" s="21">
        <v>0</v>
      </c>
      <c r="G2522" s="22">
        <f t="shared" si="39"/>
        <v>41343.800000000003</v>
      </c>
      <c r="H2522" s="21">
        <v>0</v>
      </c>
      <c r="I2522" s="21">
        <v>0</v>
      </c>
    </row>
    <row r="2523" spans="1:9" ht="15" x14ac:dyDescent="0.25">
      <c r="A2523" s="24" t="s">
        <v>2814</v>
      </c>
      <c r="B2523" s="20">
        <v>0</v>
      </c>
      <c r="C2523" s="180" t="s">
        <v>4852</v>
      </c>
      <c r="D2523" s="25">
        <v>66236.800000000003</v>
      </c>
      <c r="E2523" s="25">
        <v>8567.2199999999993</v>
      </c>
      <c r="F2523" s="21">
        <v>0</v>
      </c>
      <c r="G2523" s="22">
        <f t="shared" si="39"/>
        <v>57669.58</v>
      </c>
      <c r="H2523" s="21">
        <v>0</v>
      </c>
      <c r="I2523" s="21">
        <v>0</v>
      </c>
    </row>
    <row r="2524" spans="1:9" ht="15" x14ac:dyDescent="0.25">
      <c r="A2524" s="24" t="s">
        <v>2815</v>
      </c>
      <c r="B2524" s="20">
        <v>0</v>
      </c>
      <c r="C2524" s="180" t="s">
        <v>4852</v>
      </c>
      <c r="D2524" s="25">
        <v>70537.599999999991</v>
      </c>
      <c r="E2524" s="25">
        <v>23817.9</v>
      </c>
      <c r="F2524" s="21">
        <v>0</v>
      </c>
      <c r="G2524" s="22">
        <f t="shared" si="39"/>
        <v>46719.69999999999</v>
      </c>
      <c r="H2524" s="21">
        <v>0</v>
      </c>
      <c r="I2524" s="21">
        <v>0</v>
      </c>
    </row>
    <row r="2525" spans="1:9" ht="15" x14ac:dyDescent="0.25">
      <c r="A2525" s="24" t="s">
        <v>2816</v>
      </c>
      <c r="B2525" s="20">
        <v>0</v>
      </c>
      <c r="C2525" s="180" t="s">
        <v>4852</v>
      </c>
      <c r="D2525" s="25">
        <v>4345.6000000000004</v>
      </c>
      <c r="E2525" s="25">
        <v>4054.6</v>
      </c>
      <c r="F2525" s="21">
        <v>0</v>
      </c>
      <c r="G2525" s="22">
        <f t="shared" si="39"/>
        <v>291.00000000000045</v>
      </c>
      <c r="H2525" s="21">
        <v>0</v>
      </c>
      <c r="I2525" s="21">
        <v>0</v>
      </c>
    </row>
    <row r="2526" spans="1:9" ht="15" x14ac:dyDescent="0.25">
      <c r="A2526" s="24" t="s">
        <v>2817</v>
      </c>
      <c r="B2526" s="20">
        <v>0</v>
      </c>
      <c r="C2526" s="180" t="s">
        <v>4852</v>
      </c>
      <c r="D2526" s="25">
        <v>43679.999999999993</v>
      </c>
      <c r="E2526" s="25">
        <v>8498.7999999999993</v>
      </c>
      <c r="F2526" s="21">
        <v>0</v>
      </c>
      <c r="G2526" s="22">
        <f t="shared" si="39"/>
        <v>35181.199999999997</v>
      </c>
      <c r="H2526" s="21">
        <v>0</v>
      </c>
      <c r="I2526" s="21">
        <v>0</v>
      </c>
    </row>
    <row r="2527" spans="1:9" ht="15" x14ac:dyDescent="0.25">
      <c r="A2527" s="24" t="s">
        <v>2818</v>
      </c>
      <c r="B2527" s="20">
        <v>0</v>
      </c>
      <c r="C2527" s="180" t="s">
        <v>4852</v>
      </c>
      <c r="D2527" s="25">
        <v>8960</v>
      </c>
      <c r="E2527" s="25">
        <v>0</v>
      </c>
      <c r="F2527" s="21">
        <v>0</v>
      </c>
      <c r="G2527" s="22">
        <f t="shared" si="39"/>
        <v>8960</v>
      </c>
      <c r="H2527" s="21">
        <v>0</v>
      </c>
      <c r="I2527" s="21">
        <v>0</v>
      </c>
    </row>
    <row r="2528" spans="1:9" ht="15" x14ac:dyDescent="0.25">
      <c r="A2528" s="24" t="s">
        <v>2819</v>
      </c>
      <c r="B2528" s="20">
        <v>0</v>
      </c>
      <c r="C2528" s="180" t="s">
        <v>4852</v>
      </c>
      <c r="D2528" s="25">
        <v>84716.800000000003</v>
      </c>
      <c r="E2528" s="25">
        <v>8892.1999999999989</v>
      </c>
      <c r="F2528" s="21">
        <v>0</v>
      </c>
      <c r="G2528" s="22">
        <f t="shared" si="39"/>
        <v>75824.600000000006</v>
      </c>
      <c r="H2528" s="21">
        <v>0</v>
      </c>
      <c r="I2528" s="21">
        <v>0</v>
      </c>
    </row>
    <row r="2529" spans="1:9" ht="15" x14ac:dyDescent="0.25">
      <c r="A2529" s="24" t="s">
        <v>2820</v>
      </c>
      <c r="B2529" s="20">
        <v>0</v>
      </c>
      <c r="C2529" s="180" t="s">
        <v>4852</v>
      </c>
      <c r="D2529" s="25">
        <v>97417.600000000006</v>
      </c>
      <c r="E2529" s="25">
        <v>29274.9</v>
      </c>
      <c r="F2529" s="21">
        <v>0</v>
      </c>
      <c r="G2529" s="22">
        <f t="shared" si="39"/>
        <v>68142.700000000012</v>
      </c>
      <c r="H2529" s="21">
        <v>0</v>
      </c>
      <c r="I2529" s="21">
        <v>0</v>
      </c>
    </row>
    <row r="2530" spans="1:9" ht="15" x14ac:dyDescent="0.25">
      <c r="A2530" s="24" t="s">
        <v>2821</v>
      </c>
      <c r="B2530" s="20">
        <v>0</v>
      </c>
      <c r="C2530" s="180" t="s">
        <v>4852</v>
      </c>
      <c r="D2530" s="25">
        <v>63078.400000000001</v>
      </c>
      <c r="E2530" s="25">
        <v>32053.9</v>
      </c>
      <c r="F2530" s="21">
        <v>0</v>
      </c>
      <c r="G2530" s="22">
        <f t="shared" si="39"/>
        <v>31024.5</v>
      </c>
      <c r="H2530" s="21">
        <v>0</v>
      </c>
      <c r="I2530" s="21">
        <v>0</v>
      </c>
    </row>
    <row r="2531" spans="1:9" ht="15" x14ac:dyDescent="0.25">
      <c r="A2531" s="24" t="s">
        <v>2822</v>
      </c>
      <c r="B2531" s="20">
        <v>0</v>
      </c>
      <c r="C2531" s="180" t="s">
        <v>4852</v>
      </c>
      <c r="D2531" s="25">
        <v>121215.19999999998</v>
      </c>
      <c r="E2531" s="25">
        <v>30291.600000000002</v>
      </c>
      <c r="F2531" s="21">
        <v>0</v>
      </c>
      <c r="G2531" s="22">
        <f t="shared" si="39"/>
        <v>90923.599999999977</v>
      </c>
      <c r="H2531" s="21">
        <v>0</v>
      </c>
      <c r="I2531" s="21">
        <v>0</v>
      </c>
    </row>
    <row r="2532" spans="1:9" ht="15" x14ac:dyDescent="0.25">
      <c r="A2532" s="24" t="s">
        <v>2823</v>
      </c>
      <c r="B2532" s="20">
        <v>0</v>
      </c>
      <c r="C2532" s="180" t="s">
        <v>4852</v>
      </c>
      <c r="D2532" s="25">
        <v>457027.2</v>
      </c>
      <c r="E2532" s="25">
        <v>246586.3</v>
      </c>
      <c r="F2532" s="21">
        <v>0</v>
      </c>
      <c r="G2532" s="22">
        <f t="shared" si="39"/>
        <v>210440.90000000002</v>
      </c>
      <c r="H2532" s="21">
        <v>0</v>
      </c>
      <c r="I2532" s="21">
        <v>0</v>
      </c>
    </row>
    <row r="2533" spans="1:9" ht="15" x14ac:dyDescent="0.25">
      <c r="A2533" s="24" t="s">
        <v>2824</v>
      </c>
      <c r="B2533" s="20">
        <v>0</v>
      </c>
      <c r="C2533" s="180" t="s">
        <v>4852</v>
      </c>
      <c r="D2533" s="25">
        <v>59203.200000000004</v>
      </c>
      <c r="E2533" s="25">
        <v>25663.11</v>
      </c>
      <c r="F2533" s="21">
        <v>0</v>
      </c>
      <c r="G2533" s="22">
        <f t="shared" si="39"/>
        <v>33540.090000000004</v>
      </c>
      <c r="H2533" s="21">
        <v>0</v>
      </c>
      <c r="I2533" s="21">
        <v>0</v>
      </c>
    </row>
    <row r="2534" spans="1:9" ht="15" x14ac:dyDescent="0.25">
      <c r="A2534" s="24" t="s">
        <v>2825</v>
      </c>
      <c r="B2534" s="20">
        <v>0</v>
      </c>
      <c r="C2534" s="180" t="s">
        <v>4852</v>
      </c>
      <c r="D2534" s="25">
        <v>156643.20000000001</v>
      </c>
      <c r="E2534" s="25">
        <v>73693.899999999994</v>
      </c>
      <c r="F2534" s="21">
        <v>0</v>
      </c>
      <c r="G2534" s="22">
        <f t="shared" si="39"/>
        <v>82949.300000000017</v>
      </c>
      <c r="H2534" s="21">
        <v>0</v>
      </c>
      <c r="I2534" s="21">
        <v>0</v>
      </c>
    </row>
    <row r="2535" spans="1:9" ht="15" x14ac:dyDescent="0.25">
      <c r="A2535" s="24" t="s">
        <v>2826</v>
      </c>
      <c r="B2535" s="20">
        <v>0</v>
      </c>
      <c r="C2535" s="180" t="s">
        <v>4852</v>
      </c>
      <c r="D2535" s="25">
        <v>10393.6</v>
      </c>
      <c r="E2535" s="25">
        <v>1856</v>
      </c>
      <c r="F2535" s="21">
        <v>0</v>
      </c>
      <c r="G2535" s="22">
        <f t="shared" si="39"/>
        <v>8537.6</v>
      </c>
      <c r="H2535" s="21">
        <v>0</v>
      </c>
      <c r="I2535" s="21">
        <v>0</v>
      </c>
    </row>
    <row r="2536" spans="1:9" ht="15" x14ac:dyDescent="0.25">
      <c r="A2536" s="24" t="s">
        <v>2827</v>
      </c>
      <c r="B2536" s="20">
        <v>0</v>
      </c>
      <c r="C2536" s="180" t="s">
        <v>4852</v>
      </c>
      <c r="D2536" s="25">
        <v>14940.8</v>
      </c>
      <c r="E2536" s="25">
        <v>0</v>
      </c>
      <c r="F2536" s="21">
        <v>0</v>
      </c>
      <c r="G2536" s="22">
        <f t="shared" si="39"/>
        <v>14940.8</v>
      </c>
      <c r="H2536" s="21">
        <v>0</v>
      </c>
      <c r="I2536" s="21">
        <v>0</v>
      </c>
    </row>
    <row r="2537" spans="1:9" ht="15" x14ac:dyDescent="0.25">
      <c r="A2537" s="24" t="s">
        <v>2828</v>
      </c>
      <c r="B2537" s="20">
        <v>0</v>
      </c>
      <c r="C2537" s="180" t="s">
        <v>4852</v>
      </c>
      <c r="D2537" s="25">
        <v>829753.43000000028</v>
      </c>
      <c r="E2537" s="25">
        <v>695793.43000000017</v>
      </c>
      <c r="F2537" s="21">
        <v>0</v>
      </c>
      <c r="G2537" s="22">
        <f t="shared" si="39"/>
        <v>133960.00000000012</v>
      </c>
      <c r="H2537" s="21">
        <v>0</v>
      </c>
      <c r="I2537" s="21">
        <v>0</v>
      </c>
    </row>
    <row r="2538" spans="1:9" ht="15" x14ac:dyDescent="0.25">
      <c r="A2538" s="24" t="s">
        <v>2829</v>
      </c>
      <c r="B2538" s="20">
        <v>0</v>
      </c>
      <c r="C2538" s="180" t="s">
        <v>4852</v>
      </c>
      <c r="D2538" s="25">
        <v>150684.79999999999</v>
      </c>
      <c r="E2538" s="25">
        <v>103465.9</v>
      </c>
      <c r="F2538" s="21">
        <v>0</v>
      </c>
      <c r="G2538" s="22">
        <f t="shared" si="39"/>
        <v>47218.899999999994</v>
      </c>
      <c r="H2538" s="21">
        <v>0</v>
      </c>
      <c r="I2538" s="21">
        <v>0</v>
      </c>
    </row>
    <row r="2539" spans="1:9" ht="15" x14ac:dyDescent="0.25">
      <c r="A2539" s="24" t="s">
        <v>2830</v>
      </c>
      <c r="B2539" s="20">
        <v>0</v>
      </c>
      <c r="C2539" s="180" t="s">
        <v>4852</v>
      </c>
      <c r="D2539" s="25">
        <v>74462.39</v>
      </c>
      <c r="E2539" s="25">
        <v>62577.090000000004</v>
      </c>
      <c r="F2539" s="21">
        <v>0</v>
      </c>
      <c r="G2539" s="22">
        <f t="shared" si="39"/>
        <v>11885.299999999996</v>
      </c>
      <c r="H2539" s="21">
        <v>0</v>
      </c>
      <c r="I2539" s="21">
        <v>0</v>
      </c>
    </row>
    <row r="2540" spans="1:9" ht="15" x14ac:dyDescent="0.25">
      <c r="A2540" s="24" t="s">
        <v>2831</v>
      </c>
      <c r="B2540" s="20">
        <v>0</v>
      </c>
      <c r="C2540" s="180" t="s">
        <v>4852</v>
      </c>
      <c r="D2540" s="25">
        <v>71612.800000000003</v>
      </c>
      <c r="E2540" s="25">
        <v>44007.399999999994</v>
      </c>
      <c r="F2540" s="21">
        <v>0</v>
      </c>
      <c r="G2540" s="22">
        <f t="shared" si="39"/>
        <v>27605.400000000009</v>
      </c>
      <c r="H2540" s="21">
        <v>0</v>
      </c>
      <c r="I2540" s="21">
        <v>0</v>
      </c>
    </row>
    <row r="2541" spans="1:9" ht="15" x14ac:dyDescent="0.25">
      <c r="A2541" s="24" t="s">
        <v>2832</v>
      </c>
      <c r="B2541" s="20">
        <v>0</v>
      </c>
      <c r="C2541" s="180" t="s">
        <v>4852</v>
      </c>
      <c r="D2541" s="25">
        <v>88681.599999999991</v>
      </c>
      <c r="E2541" s="25">
        <v>47509.7</v>
      </c>
      <c r="F2541" s="21">
        <v>0</v>
      </c>
      <c r="G2541" s="22">
        <f t="shared" si="39"/>
        <v>41171.899999999994</v>
      </c>
      <c r="H2541" s="21">
        <v>0</v>
      </c>
      <c r="I2541" s="21">
        <v>0</v>
      </c>
    </row>
    <row r="2542" spans="1:9" ht="15" x14ac:dyDescent="0.25">
      <c r="A2542" s="24" t="s">
        <v>2833</v>
      </c>
      <c r="B2542" s="20">
        <v>0</v>
      </c>
      <c r="C2542" s="180" t="s">
        <v>4852</v>
      </c>
      <c r="D2542" s="25">
        <v>98672.000000000015</v>
      </c>
      <c r="E2542" s="25">
        <v>70786.900000000009</v>
      </c>
      <c r="F2542" s="21">
        <v>0</v>
      </c>
      <c r="G2542" s="22">
        <f t="shared" si="39"/>
        <v>27885.100000000006</v>
      </c>
      <c r="H2542" s="21">
        <v>0</v>
      </c>
      <c r="I2542" s="21">
        <v>0</v>
      </c>
    </row>
    <row r="2543" spans="1:9" ht="15" x14ac:dyDescent="0.25">
      <c r="A2543" s="24" t="s">
        <v>2834</v>
      </c>
      <c r="B2543" s="20">
        <v>0</v>
      </c>
      <c r="C2543" s="180" t="s">
        <v>4852</v>
      </c>
      <c r="D2543" s="25">
        <v>140649.60000000001</v>
      </c>
      <c r="E2543" s="25">
        <v>78769.2</v>
      </c>
      <c r="F2543" s="21">
        <v>0</v>
      </c>
      <c r="G2543" s="22">
        <f t="shared" si="39"/>
        <v>61880.400000000009</v>
      </c>
      <c r="H2543" s="21">
        <v>0</v>
      </c>
      <c r="I2543" s="21">
        <v>0</v>
      </c>
    </row>
    <row r="2544" spans="1:9" ht="15" x14ac:dyDescent="0.25">
      <c r="A2544" s="24" t="s">
        <v>2835</v>
      </c>
      <c r="B2544" s="20">
        <v>0</v>
      </c>
      <c r="C2544" s="180" t="s">
        <v>4852</v>
      </c>
      <c r="D2544" s="25">
        <v>319760.00000000012</v>
      </c>
      <c r="E2544" s="25">
        <v>283131.50000000012</v>
      </c>
      <c r="F2544" s="21">
        <v>0</v>
      </c>
      <c r="G2544" s="22">
        <f t="shared" si="39"/>
        <v>36628.5</v>
      </c>
      <c r="H2544" s="21">
        <v>0</v>
      </c>
      <c r="I2544" s="21">
        <v>0</v>
      </c>
    </row>
    <row r="2545" spans="1:9" ht="15" x14ac:dyDescent="0.25">
      <c r="A2545" s="24" t="s">
        <v>2836</v>
      </c>
      <c r="B2545" s="20">
        <v>0</v>
      </c>
      <c r="C2545" s="180" t="s">
        <v>4852</v>
      </c>
      <c r="D2545" s="25">
        <v>425340.8</v>
      </c>
      <c r="E2545" s="25">
        <v>333826.79999999993</v>
      </c>
      <c r="F2545" s="21">
        <v>0</v>
      </c>
      <c r="G2545" s="22">
        <f t="shared" si="39"/>
        <v>91514.000000000058</v>
      </c>
      <c r="H2545" s="21">
        <v>0</v>
      </c>
      <c r="I2545" s="21">
        <v>0</v>
      </c>
    </row>
    <row r="2546" spans="1:9" ht="15" x14ac:dyDescent="0.25">
      <c r="A2546" s="24" t="s">
        <v>2837</v>
      </c>
      <c r="B2546" s="20">
        <v>0</v>
      </c>
      <c r="C2546" s="180" t="s">
        <v>4852</v>
      </c>
      <c r="D2546" s="25">
        <v>315212.79999999999</v>
      </c>
      <c r="E2546" s="25">
        <v>207918.9</v>
      </c>
      <c r="F2546" s="21">
        <v>0</v>
      </c>
      <c r="G2546" s="22">
        <f t="shared" si="39"/>
        <v>107293.9</v>
      </c>
      <c r="H2546" s="21">
        <v>0</v>
      </c>
      <c r="I2546" s="21">
        <v>0</v>
      </c>
    </row>
    <row r="2547" spans="1:9" ht="15" x14ac:dyDescent="0.25">
      <c r="A2547" s="24" t="s">
        <v>2838</v>
      </c>
      <c r="B2547" s="20">
        <v>0</v>
      </c>
      <c r="C2547" s="180" t="s">
        <v>4852</v>
      </c>
      <c r="D2547" s="25">
        <v>413790.5</v>
      </c>
      <c r="E2547" s="25">
        <v>274200.08999999991</v>
      </c>
      <c r="F2547" s="21">
        <v>0</v>
      </c>
      <c r="G2547" s="22">
        <f t="shared" si="39"/>
        <v>139590.41000000009</v>
      </c>
      <c r="H2547" s="21">
        <v>0</v>
      </c>
      <c r="I2547" s="21">
        <v>0</v>
      </c>
    </row>
    <row r="2548" spans="1:9" ht="15" x14ac:dyDescent="0.25">
      <c r="A2548" s="24" t="s">
        <v>2839</v>
      </c>
      <c r="B2548" s="20">
        <v>0</v>
      </c>
      <c r="C2548" s="180" t="s">
        <v>4852</v>
      </c>
      <c r="D2548" s="25">
        <v>674262.40000000014</v>
      </c>
      <c r="E2548" s="25">
        <v>506095.86000000004</v>
      </c>
      <c r="F2548" s="21">
        <v>0</v>
      </c>
      <c r="G2548" s="22">
        <f t="shared" si="39"/>
        <v>168166.5400000001</v>
      </c>
      <c r="H2548" s="21">
        <v>0</v>
      </c>
      <c r="I2548" s="21">
        <v>0</v>
      </c>
    </row>
    <row r="2549" spans="1:9" ht="15" x14ac:dyDescent="0.25">
      <c r="A2549" s="24" t="s">
        <v>2840</v>
      </c>
      <c r="B2549" s="20">
        <v>0</v>
      </c>
      <c r="C2549" s="180" t="s">
        <v>4852</v>
      </c>
      <c r="D2549" s="25">
        <v>552222.30000000005</v>
      </c>
      <c r="E2549" s="25">
        <v>446888.95999999996</v>
      </c>
      <c r="F2549" s="21">
        <v>0</v>
      </c>
      <c r="G2549" s="22">
        <f t="shared" si="39"/>
        <v>105333.34000000008</v>
      </c>
      <c r="H2549" s="21">
        <v>0</v>
      </c>
      <c r="I2549" s="21">
        <v>0</v>
      </c>
    </row>
    <row r="2550" spans="1:9" ht="15" x14ac:dyDescent="0.25">
      <c r="A2550" s="24" t="s">
        <v>2841</v>
      </c>
      <c r="B2550" s="20">
        <v>0</v>
      </c>
      <c r="C2550" s="180" t="s">
        <v>4852</v>
      </c>
      <c r="D2550" s="25">
        <v>78086.399999999994</v>
      </c>
      <c r="E2550" s="25">
        <v>45046.600000000006</v>
      </c>
      <c r="F2550" s="21">
        <v>0</v>
      </c>
      <c r="G2550" s="22">
        <f t="shared" si="39"/>
        <v>33039.799999999988</v>
      </c>
      <c r="H2550" s="21">
        <v>0</v>
      </c>
      <c r="I2550" s="21">
        <v>0</v>
      </c>
    </row>
    <row r="2551" spans="1:9" ht="15" x14ac:dyDescent="0.25">
      <c r="A2551" s="24" t="s">
        <v>2842</v>
      </c>
      <c r="B2551" s="20">
        <v>0</v>
      </c>
      <c r="C2551" s="180" t="s">
        <v>4852</v>
      </c>
      <c r="D2551" s="25">
        <v>58889.599999999991</v>
      </c>
      <c r="E2551" s="25">
        <v>3948.5</v>
      </c>
      <c r="F2551" s="21">
        <v>0</v>
      </c>
      <c r="G2551" s="22">
        <f t="shared" si="39"/>
        <v>54941.099999999991</v>
      </c>
      <c r="H2551" s="21">
        <v>0</v>
      </c>
      <c r="I2551" s="21">
        <v>0</v>
      </c>
    </row>
    <row r="2552" spans="1:9" ht="15" x14ac:dyDescent="0.25">
      <c r="A2552" s="24" t="s">
        <v>2843</v>
      </c>
      <c r="B2552" s="20">
        <v>0</v>
      </c>
      <c r="C2552" s="180" t="s">
        <v>4852</v>
      </c>
      <c r="D2552" s="25">
        <v>219497.60000000001</v>
      </c>
      <c r="E2552" s="25">
        <v>121506.3</v>
      </c>
      <c r="F2552" s="21">
        <v>0</v>
      </c>
      <c r="G2552" s="22">
        <f t="shared" si="39"/>
        <v>97991.3</v>
      </c>
      <c r="H2552" s="21">
        <v>0</v>
      </c>
      <c r="I2552" s="21">
        <v>0</v>
      </c>
    </row>
    <row r="2553" spans="1:9" ht="15" x14ac:dyDescent="0.25">
      <c r="A2553" s="24" t="s">
        <v>2844</v>
      </c>
      <c r="B2553" s="20">
        <v>0</v>
      </c>
      <c r="C2553" s="180" t="s">
        <v>4852</v>
      </c>
      <c r="D2553" s="25">
        <v>89174.399999999994</v>
      </c>
      <c r="E2553" s="25">
        <v>64715.000000000007</v>
      </c>
      <c r="F2553" s="21">
        <v>0</v>
      </c>
      <c r="G2553" s="22">
        <f t="shared" si="39"/>
        <v>24459.399999999987</v>
      </c>
      <c r="H2553" s="21">
        <v>0</v>
      </c>
      <c r="I2553" s="21">
        <v>0</v>
      </c>
    </row>
    <row r="2554" spans="1:9" ht="15" x14ac:dyDescent="0.25">
      <c r="A2554" s="24" t="s">
        <v>2845</v>
      </c>
      <c r="B2554" s="20">
        <v>0</v>
      </c>
      <c r="C2554" s="180" t="s">
        <v>4852</v>
      </c>
      <c r="D2554" s="25">
        <v>45516.799999999996</v>
      </c>
      <c r="E2554" s="25">
        <v>10999.3</v>
      </c>
      <c r="F2554" s="21">
        <v>0</v>
      </c>
      <c r="G2554" s="22">
        <f t="shared" si="39"/>
        <v>34517.5</v>
      </c>
      <c r="H2554" s="21">
        <v>0</v>
      </c>
      <c r="I2554" s="21">
        <v>0</v>
      </c>
    </row>
    <row r="2555" spans="1:9" ht="15" x14ac:dyDescent="0.25">
      <c r="A2555" s="24" t="s">
        <v>2846</v>
      </c>
      <c r="B2555" s="20">
        <v>0</v>
      </c>
      <c r="C2555" s="180" t="s">
        <v>4852</v>
      </c>
      <c r="D2555" s="25">
        <v>647264.17999999993</v>
      </c>
      <c r="E2555" s="25">
        <v>523025.87999999989</v>
      </c>
      <c r="F2555" s="21">
        <v>0</v>
      </c>
      <c r="G2555" s="22">
        <f t="shared" si="39"/>
        <v>124238.30000000005</v>
      </c>
      <c r="H2555" s="21">
        <v>0</v>
      </c>
      <c r="I2555" s="21">
        <v>0</v>
      </c>
    </row>
    <row r="2556" spans="1:9" ht="15" x14ac:dyDescent="0.25">
      <c r="A2556" s="24" t="s">
        <v>2847</v>
      </c>
      <c r="B2556" s="20">
        <v>0</v>
      </c>
      <c r="C2556" s="180" t="s">
        <v>4852</v>
      </c>
      <c r="D2556" s="25">
        <v>36573.599999999999</v>
      </c>
      <c r="E2556" s="25">
        <v>29957.699999999997</v>
      </c>
      <c r="F2556" s="21">
        <v>0</v>
      </c>
      <c r="G2556" s="22">
        <f t="shared" si="39"/>
        <v>6615.9000000000015</v>
      </c>
      <c r="H2556" s="21">
        <v>0</v>
      </c>
      <c r="I2556" s="21">
        <v>0</v>
      </c>
    </row>
    <row r="2557" spans="1:9" ht="15" x14ac:dyDescent="0.25">
      <c r="A2557" s="24" t="s">
        <v>2848</v>
      </c>
      <c r="B2557" s="20">
        <v>0</v>
      </c>
      <c r="C2557" s="180" t="s">
        <v>4852</v>
      </c>
      <c r="D2557" s="25">
        <v>15120</v>
      </c>
      <c r="E2557" s="25">
        <v>0</v>
      </c>
      <c r="F2557" s="21">
        <v>0</v>
      </c>
      <c r="G2557" s="22">
        <f t="shared" si="39"/>
        <v>15120</v>
      </c>
      <c r="H2557" s="21">
        <v>0</v>
      </c>
      <c r="I2557" s="21">
        <v>0</v>
      </c>
    </row>
    <row r="2558" spans="1:9" ht="15" x14ac:dyDescent="0.25">
      <c r="A2558" s="24" t="s">
        <v>2849</v>
      </c>
      <c r="B2558" s="20">
        <v>0</v>
      </c>
      <c r="C2558" s="180" t="s">
        <v>4852</v>
      </c>
      <c r="D2558" s="25">
        <v>24035.199999999997</v>
      </c>
      <c r="E2558" s="25">
        <v>4164.2</v>
      </c>
      <c r="F2558" s="21">
        <v>0</v>
      </c>
      <c r="G2558" s="22">
        <f t="shared" ref="G2558:G2621" si="40">D2558-E2558</f>
        <v>19870.999999999996</v>
      </c>
      <c r="H2558" s="21">
        <v>0</v>
      </c>
      <c r="I2558" s="21">
        <v>0</v>
      </c>
    </row>
    <row r="2559" spans="1:9" ht="15" x14ac:dyDescent="0.25">
      <c r="A2559" s="24" t="s">
        <v>2850</v>
      </c>
      <c r="B2559" s="20">
        <v>0</v>
      </c>
      <c r="C2559" s="180" t="s">
        <v>4852</v>
      </c>
      <c r="D2559" s="25">
        <v>21862.400000000001</v>
      </c>
      <c r="E2559" s="25">
        <v>9199.7999999999993</v>
      </c>
      <c r="F2559" s="21">
        <v>0</v>
      </c>
      <c r="G2559" s="22">
        <f t="shared" si="40"/>
        <v>12662.600000000002</v>
      </c>
      <c r="H2559" s="21">
        <v>0</v>
      </c>
      <c r="I2559" s="21">
        <v>0</v>
      </c>
    </row>
    <row r="2560" spans="1:9" ht="15" x14ac:dyDescent="0.25">
      <c r="A2560" s="24" t="s">
        <v>2851</v>
      </c>
      <c r="B2560" s="20">
        <v>0</v>
      </c>
      <c r="C2560" s="180" t="s">
        <v>4852</v>
      </c>
      <c r="D2560" s="25">
        <v>1088844.4100000001</v>
      </c>
      <c r="E2560" s="25">
        <v>908514.78999999992</v>
      </c>
      <c r="F2560" s="21">
        <v>0</v>
      </c>
      <c r="G2560" s="22">
        <f t="shared" si="40"/>
        <v>180329.62000000023</v>
      </c>
      <c r="H2560" s="21">
        <v>0</v>
      </c>
      <c r="I2560" s="21">
        <v>0</v>
      </c>
    </row>
    <row r="2561" spans="1:9" ht="15" x14ac:dyDescent="0.25">
      <c r="A2561" s="24" t="s">
        <v>2852</v>
      </c>
      <c r="B2561" s="20">
        <v>0</v>
      </c>
      <c r="C2561" s="180" t="s">
        <v>4852</v>
      </c>
      <c r="D2561" s="25">
        <v>29097.599999999999</v>
      </c>
      <c r="E2561" s="25">
        <v>0</v>
      </c>
      <c r="F2561" s="21">
        <v>0</v>
      </c>
      <c r="G2561" s="22">
        <f t="shared" si="40"/>
        <v>29097.599999999999</v>
      </c>
      <c r="H2561" s="21">
        <v>0</v>
      </c>
      <c r="I2561" s="21">
        <v>0</v>
      </c>
    </row>
    <row r="2562" spans="1:9" ht="15" x14ac:dyDescent="0.25">
      <c r="A2562" s="24" t="s">
        <v>2853</v>
      </c>
      <c r="B2562" s="20">
        <v>0</v>
      </c>
      <c r="C2562" s="180" t="s">
        <v>4852</v>
      </c>
      <c r="D2562" s="25">
        <v>533351.99999999988</v>
      </c>
      <c r="E2562" s="25">
        <v>311833.69999999995</v>
      </c>
      <c r="F2562" s="21">
        <v>0</v>
      </c>
      <c r="G2562" s="22">
        <f t="shared" si="40"/>
        <v>221518.29999999993</v>
      </c>
      <c r="H2562" s="21">
        <v>0</v>
      </c>
      <c r="I2562" s="21">
        <v>0</v>
      </c>
    </row>
    <row r="2563" spans="1:9" ht="15" x14ac:dyDescent="0.25">
      <c r="A2563" s="24" t="s">
        <v>2854</v>
      </c>
      <c r="B2563" s="20">
        <v>0</v>
      </c>
      <c r="C2563" s="180" t="s">
        <v>4852</v>
      </c>
      <c r="D2563" s="25">
        <v>731030.37999999989</v>
      </c>
      <c r="E2563" s="25">
        <v>357525.08999999991</v>
      </c>
      <c r="F2563" s="21">
        <v>0</v>
      </c>
      <c r="G2563" s="22">
        <f t="shared" si="40"/>
        <v>373505.29</v>
      </c>
      <c r="H2563" s="21">
        <v>0</v>
      </c>
      <c r="I2563" s="21">
        <v>0</v>
      </c>
    </row>
    <row r="2564" spans="1:9" ht="15" x14ac:dyDescent="0.25">
      <c r="A2564" s="24" t="s">
        <v>2855</v>
      </c>
      <c r="B2564" s="20">
        <v>0</v>
      </c>
      <c r="C2564" s="180" t="s">
        <v>4852</v>
      </c>
      <c r="D2564" s="25">
        <v>9609.6</v>
      </c>
      <c r="E2564" s="25">
        <v>171.6</v>
      </c>
      <c r="F2564" s="21">
        <v>0</v>
      </c>
      <c r="G2564" s="22">
        <f t="shared" si="40"/>
        <v>9438</v>
      </c>
      <c r="H2564" s="21">
        <v>0</v>
      </c>
      <c r="I2564" s="21">
        <v>0</v>
      </c>
    </row>
    <row r="2565" spans="1:9" ht="15" x14ac:dyDescent="0.25">
      <c r="A2565" s="24" t="s">
        <v>2856</v>
      </c>
      <c r="B2565" s="20">
        <v>0</v>
      </c>
      <c r="C2565" s="180" t="s">
        <v>4852</v>
      </c>
      <c r="D2565" s="25">
        <v>24953.599999999999</v>
      </c>
      <c r="E2565" s="25">
        <v>0</v>
      </c>
      <c r="F2565" s="21">
        <v>0</v>
      </c>
      <c r="G2565" s="22">
        <f t="shared" si="40"/>
        <v>24953.599999999999</v>
      </c>
      <c r="H2565" s="21">
        <v>0</v>
      </c>
      <c r="I2565" s="21">
        <v>0</v>
      </c>
    </row>
    <row r="2566" spans="1:9" ht="15" x14ac:dyDescent="0.25">
      <c r="A2566" s="24" t="s">
        <v>2857</v>
      </c>
      <c r="B2566" s="20">
        <v>0</v>
      </c>
      <c r="C2566" s="180" t="s">
        <v>4852</v>
      </c>
      <c r="D2566" s="25">
        <v>75264</v>
      </c>
      <c r="E2566" s="25">
        <v>2793.2</v>
      </c>
      <c r="F2566" s="21">
        <v>0</v>
      </c>
      <c r="G2566" s="22">
        <f t="shared" si="40"/>
        <v>72470.8</v>
      </c>
      <c r="H2566" s="21">
        <v>0</v>
      </c>
      <c r="I2566" s="21">
        <v>0</v>
      </c>
    </row>
    <row r="2567" spans="1:9" ht="15" x14ac:dyDescent="0.25">
      <c r="A2567" s="24" t="s">
        <v>2858</v>
      </c>
      <c r="B2567" s="20">
        <v>0</v>
      </c>
      <c r="C2567" s="180" t="s">
        <v>4852</v>
      </c>
      <c r="D2567" s="25">
        <v>72777.600000000006</v>
      </c>
      <c r="E2567" s="25">
        <v>872.1</v>
      </c>
      <c r="F2567" s="21">
        <v>0</v>
      </c>
      <c r="G2567" s="22">
        <f t="shared" si="40"/>
        <v>71905.5</v>
      </c>
      <c r="H2567" s="21">
        <v>0</v>
      </c>
      <c r="I2567" s="21">
        <v>0</v>
      </c>
    </row>
    <row r="2568" spans="1:9" ht="15" x14ac:dyDescent="0.25">
      <c r="A2568" s="24" t="s">
        <v>2859</v>
      </c>
      <c r="B2568" s="20">
        <v>0</v>
      </c>
      <c r="C2568" s="180" t="s">
        <v>4852</v>
      </c>
      <c r="D2568" s="25">
        <v>65564.800000000003</v>
      </c>
      <c r="E2568" s="25">
        <v>3933.6000000000004</v>
      </c>
      <c r="F2568" s="21">
        <v>0</v>
      </c>
      <c r="G2568" s="22">
        <f t="shared" si="40"/>
        <v>61631.200000000004</v>
      </c>
      <c r="H2568" s="21">
        <v>0</v>
      </c>
      <c r="I2568" s="21">
        <v>0</v>
      </c>
    </row>
    <row r="2569" spans="1:9" ht="15" x14ac:dyDescent="0.25">
      <c r="A2569" s="24" t="s">
        <v>2860</v>
      </c>
      <c r="B2569" s="20">
        <v>0</v>
      </c>
      <c r="C2569" s="180" t="s">
        <v>4852</v>
      </c>
      <c r="D2569" s="25">
        <v>63347.199999999997</v>
      </c>
      <c r="E2569" s="25">
        <v>7030</v>
      </c>
      <c r="F2569" s="21">
        <v>0</v>
      </c>
      <c r="G2569" s="22">
        <f t="shared" si="40"/>
        <v>56317.2</v>
      </c>
      <c r="H2569" s="21">
        <v>0</v>
      </c>
      <c r="I2569" s="21">
        <v>0</v>
      </c>
    </row>
    <row r="2570" spans="1:9" ht="15" x14ac:dyDescent="0.25">
      <c r="A2570" s="24" t="s">
        <v>2861</v>
      </c>
      <c r="B2570" s="20">
        <v>0</v>
      </c>
      <c r="C2570" s="180" t="s">
        <v>4852</v>
      </c>
      <c r="D2570" s="25">
        <v>68297.600000000006</v>
      </c>
      <c r="E2570" s="25">
        <v>27868.9</v>
      </c>
      <c r="F2570" s="21">
        <v>0</v>
      </c>
      <c r="G2570" s="22">
        <f t="shared" si="40"/>
        <v>40428.700000000004</v>
      </c>
      <c r="H2570" s="21">
        <v>0</v>
      </c>
      <c r="I2570" s="21">
        <v>0</v>
      </c>
    </row>
    <row r="2571" spans="1:9" ht="15" x14ac:dyDescent="0.25">
      <c r="A2571" s="24" t="s">
        <v>2862</v>
      </c>
      <c r="B2571" s="20">
        <v>0</v>
      </c>
      <c r="C2571" s="180" t="s">
        <v>4852</v>
      </c>
      <c r="D2571" s="25">
        <v>47017.599999999999</v>
      </c>
      <c r="E2571" s="25">
        <v>26241.4</v>
      </c>
      <c r="F2571" s="21">
        <v>0</v>
      </c>
      <c r="G2571" s="22">
        <f t="shared" si="40"/>
        <v>20776.199999999997</v>
      </c>
      <c r="H2571" s="21">
        <v>0</v>
      </c>
      <c r="I2571" s="21">
        <v>0</v>
      </c>
    </row>
    <row r="2572" spans="1:9" ht="15" x14ac:dyDescent="0.25">
      <c r="A2572" s="24" t="s">
        <v>2863</v>
      </c>
      <c r="B2572" s="20">
        <v>0</v>
      </c>
      <c r="C2572" s="180" t="s">
        <v>4852</v>
      </c>
      <c r="D2572" s="25">
        <v>57231.999999999993</v>
      </c>
      <c r="E2572" s="25">
        <v>39518.299999999996</v>
      </c>
      <c r="F2572" s="21">
        <v>0</v>
      </c>
      <c r="G2572" s="22">
        <f t="shared" si="40"/>
        <v>17713.699999999997</v>
      </c>
      <c r="H2572" s="21">
        <v>0</v>
      </c>
      <c r="I2572" s="21">
        <v>0</v>
      </c>
    </row>
    <row r="2573" spans="1:9" ht="15" x14ac:dyDescent="0.25">
      <c r="A2573" s="24" t="s">
        <v>2864</v>
      </c>
      <c r="B2573" s="20">
        <v>0</v>
      </c>
      <c r="C2573" s="180" t="s">
        <v>4852</v>
      </c>
      <c r="D2573" s="25">
        <v>272770.00000000006</v>
      </c>
      <c r="E2573" s="25">
        <v>217379.83</v>
      </c>
      <c r="F2573" s="21">
        <v>0</v>
      </c>
      <c r="G2573" s="22">
        <f t="shared" si="40"/>
        <v>55390.170000000071</v>
      </c>
      <c r="H2573" s="21">
        <v>0</v>
      </c>
      <c r="I2573" s="21">
        <v>0</v>
      </c>
    </row>
    <row r="2574" spans="1:9" ht="15" x14ac:dyDescent="0.25">
      <c r="A2574" s="24" t="s">
        <v>2865</v>
      </c>
      <c r="B2574" s="20">
        <v>0</v>
      </c>
      <c r="C2574" s="180" t="s">
        <v>4852</v>
      </c>
      <c r="D2574" s="25">
        <v>50444.800000000003</v>
      </c>
      <c r="E2574" s="25">
        <v>30280.699999999997</v>
      </c>
      <c r="F2574" s="21">
        <v>0</v>
      </c>
      <c r="G2574" s="22">
        <f t="shared" si="40"/>
        <v>20164.100000000006</v>
      </c>
      <c r="H2574" s="21">
        <v>0</v>
      </c>
      <c r="I2574" s="21">
        <v>0</v>
      </c>
    </row>
    <row r="2575" spans="1:9" ht="15" x14ac:dyDescent="0.25">
      <c r="A2575" s="24" t="s">
        <v>2866</v>
      </c>
      <c r="B2575" s="20">
        <v>0</v>
      </c>
      <c r="C2575" s="180" t="s">
        <v>4852</v>
      </c>
      <c r="D2575" s="25">
        <v>58844.799999999996</v>
      </c>
      <c r="E2575" s="25">
        <v>28675</v>
      </c>
      <c r="F2575" s="21">
        <v>0</v>
      </c>
      <c r="G2575" s="22">
        <f t="shared" si="40"/>
        <v>30169.799999999996</v>
      </c>
      <c r="H2575" s="21">
        <v>0</v>
      </c>
      <c r="I2575" s="21">
        <v>0</v>
      </c>
    </row>
    <row r="2576" spans="1:9" ht="15" x14ac:dyDescent="0.25">
      <c r="A2576" s="24" t="s">
        <v>2867</v>
      </c>
      <c r="B2576" s="20">
        <v>0</v>
      </c>
      <c r="C2576" s="180" t="s">
        <v>4852</v>
      </c>
      <c r="D2576" s="25">
        <v>237742.2</v>
      </c>
      <c r="E2576" s="25">
        <v>171282.85</v>
      </c>
      <c r="F2576" s="21">
        <v>0</v>
      </c>
      <c r="G2576" s="22">
        <f t="shared" si="40"/>
        <v>66459.350000000006</v>
      </c>
      <c r="H2576" s="21">
        <v>0</v>
      </c>
      <c r="I2576" s="21">
        <v>0</v>
      </c>
    </row>
    <row r="2577" spans="1:9" ht="15" x14ac:dyDescent="0.25">
      <c r="A2577" s="24" t="s">
        <v>2868</v>
      </c>
      <c r="B2577" s="20">
        <v>0</v>
      </c>
      <c r="C2577" s="180" t="s">
        <v>4852</v>
      </c>
      <c r="D2577" s="25">
        <v>102099.20000000001</v>
      </c>
      <c r="E2577" s="25">
        <v>38157</v>
      </c>
      <c r="F2577" s="21">
        <v>0</v>
      </c>
      <c r="G2577" s="22">
        <f t="shared" si="40"/>
        <v>63942.200000000012</v>
      </c>
      <c r="H2577" s="21">
        <v>0</v>
      </c>
      <c r="I2577" s="21">
        <v>0</v>
      </c>
    </row>
    <row r="2578" spans="1:9" ht="15" x14ac:dyDescent="0.25">
      <c r="A2578" s="24" t="s">
        <v>2869</v>
      </c>
      <c r="B2578" s="20">
        <v>0</v>
      </c>
      <c r="C2578" s="180" t="s">
        <v>4852</v>
      </c>
      <c r="D2578" s="25">
        <v>118272.00000000001</v>
      </c>
      <c r="E2578" s="25">
        <v>55367.5</v>
      </c>
      <c r="F2578" s="21">
        <v>0</v>
      </c>
      <c r="G2578" s="22">
        <f t="shared" si="40"/>
        <v>62904.500000000015</v>
      </c>
      <c r="H2578" s="21">
        <v>0</v>
      </c>
      <c r="I2578" s="21">
        <v>0</v>
      </c>
    </row>
    <row r="2579" spans="1:9" ht="15" x14ac:dyDescent="0.25">
      <c r="A2579" s="24" t="s">
        <v>2870</v>
      </c>
      <c r="B2579" s="20">
        <v>0</v>
      </c>
      <c r="C2579" s="180" t="s">
        <v>4852</v>
      </c>
      <c r="D2579" s="25">
        <v>66483.199999999997</v>
      </c>
      <c r="E2579" s="25">
        <v>36963.1</v>
      </c>
      <c r="F2579" s="21">
        <v>0</v>
      </c>
      <c r="G2579" s="22">
        <f t="shared" si="40"/>
        <v>29520.1</v>
      </c>
      <c r="H2579" s="21">
        <v>0</v>
      </c>
      <c r="I2579" s="21">
        <v>0</v>
      </c>
    </row>
    <row r="2580" spans="1:9" ht="15" x14ac:dyDescent="0.25">
      <c r="A2580" s="24" t="s">
        <v>2871</v>
      </c>
      <c r="B2580" s="20">
        <v>0</v>
      </c>
      <c r="C2580" s="180" t="s">
        <v>4852</v>
      </c>
      <c r="D2580" s="25">
        <v>15523.199999999999</v>
      </c>
      <c r="E2580" s="25">
        <v>284.39</v>
      </c>
      <c r="F2580" s="21">
        <v>0</v>
      </c>
      <c r="G2580" s="22">
        <f t="shared" si="40"/>
        <v>15238.81</v>
      </c>
      <c r="H2580" s="21">
        <v>0</v>
      </c>
      <c r="I2580" s="21">
        <v>0</v>
      </c>
    </row>
    <row r="2581" spans="1:9" ht="15" x14ac:dyDescent="0.25">
      <c r="A2581" s="24" t="s">
        <v>2872</v>
      </c>
      <c r="B2581" s="20">
        <v>0</v>
      </c>
      <c r="C2581" s="180" t="s">
        <v>4852</v>
      </c>
      <c r="D2581" s="25">
        <v>209128.00000000003</v>
      </c>
      <c r="E2581" s="25">
        <v>128869.3</v>
      </c>
      <c r="F2581" s="21">
        <v>0</v>
      </c>
      <c r="G2581" s="22">
        <f t="shared" si="40"/>
        <v>80258.700000000026</v>
      </c>
      <c r="H2581" s="21">
        <v>0</v>
      </c>
      <c r="I2581" s="21">
        <v>0</v>
      </c>
    </row>
    <row r="2582" spans="1:9" ht="15" x14ac:dyDescent="0.25">
      <c r="A2582" s="24" t="s">
        <v>2873</v>
      </c>
      <c r="B2582" s="20">
        <v>0</v>
      </c>
      <c r="C2582" s="180" t="s">
        <v>4852</v>
      </c>
      <c r="D2582" s="25">
        <v>672798.00000000023</v>
      </c>
      <c r="E2582" s="25">
        <v>498488.75</v>
      </c>
      <c r="F2582" s="21">
        <v>0</v>
      </c>
      <c r="G2582" s="22">
        <f t="shared" si="40"/>
        <v>174309.25000000023</v>
      </c>
      <c r="H2582" s="21">
        <v>0</v>
      </c>
      <c r="I2582" s="21">
        <v>0</v>
      </c>
    </row>
    <row r="2583" spans="1:9" ht="15" x14ac:dyDescent="0.25">
      <c r="A2583" s="24" t="s">
        <v>2874</v>
      </c>
      <c r="B2583" s="20">
        <v>0</v>
      </c>
      <c r="C2583" s="180" t="s">
        <v>4852</v>
      </c>
      <c r="D2583" s="25">
        <v>1973921.7700000014</v>
      </c>
      <c r="E2583" s="25">
        <v>1631723.95</v>
      </c>
      <c r="F2583" s="21">
        <v>0</v>
      </c>
      <c r="G2583" s="22">
        <f t="shared" si="40"/>
        <v>342197.82000000146</v>
      </c>
      <c r="H2583" s="21">
        <v>0</v>
      </c>
      <c r="I2583" s="21">
        <v>0</v>
      </c>
    </row>
    <row r="2584" spans="1:9" ht="15" x14ac:dyDescent="0.25">
      <c r="A2584" s="24" t="s">
        <v>2875</v>
      </c>
      <c r="B2584" s="20">
        <v>0</v>
      </c>
      <c r="C2584" s="180" t="s">
        <v>4852</v>
      </c>
      <c r="D2584" s="25">
        <v>295041.60000000003</v>
      </c>
      <c r="E2584" s="25">
        <v>256711.00000000003</v>
      </c>
      <c r="F2584" s="21">
        <v>0</v>
      </c>
      <c r="G2584" s="22">
        <f t="shared" si="40"/>
        <v>38330.600000000006</v>
      </c>
      <c r="H2584" s="21">
        <v>0</v>
      </c>
      <c r="I2584" s="21">
        <v>0</v>
      </c>
    </row>
    <row r="2585" spans="1:9" ht="15" x14ac:dyDescent="0.25">
      <c r="A2585" s="24" t="s">
        <v>2876</v>
      </c>
      <c r="B2585" s="20">
        <v>0</v>
      </c>
      <c r="C2585" s="180" t="s">
        <v>4852</v>
      </c>
      <c r="D2585" s="25">
        <v>585412.20000000019</v>
      </c>
      <c r="E2585" s="25">
        <v>483145.50000000012</v>
      </c>
      <c r="F2585" s="21">
        <v>0</v>
      </c>
      <c r="G2585" s="22">
        <f t="shared" si="40"/>
        <v>102266.70000000007</v>
      </c>
      <c r="H2585" s="21">
        <v>0</v>
      </c>
      <c r="I2585" s="21">
        <v>0</v>
      </c>
    </row>
    <row r="2586" spans="1:9" ht="15" x14ac:dyDescent="0.25">
      <c r="A2586" s="24" t="s">
        <v>2877</v>
      </c>
      <c r="B2586" s="20">
        <v>0</v>
      </c>
      <c r="C2586" s="180" t="s">
        <v>4852</v>
      </c>
      <c r="D2586" s="25">
        <v>806711.17</v>
      </c>
      <c r="E2586" s="25">
        <v>665434.37</v>
      </c>
      <c r="F2586" s="21">
        <v>0</v>
      </c>
      <c r="G2586" s="22">
        <f t="shared" si="40"/>
        <v>141276.80000000005</v>
      </c>
      <c r="H2586" s="21">
        <v>0</v>
      </c>
      <c r="I2586" s="21">
        <v>0</v>
      </c>
    </row>
    <row r="2587" spans="1:9" ht="15" x14ac:dyDescent="0.25">
      <c r="A2587" s="24" t="s">
        <v>2878</v>
      </c>
      <c r="B2587" s="20">
        <v>0</v>
      </c>
      <c r="C2587" s="180" t="s">
        <v>4852</v>
      </c>
      <c r="D2587" s="25">
        <v>568098.2300000001</v>
      </c>
      <c r="E2587" s="25">
        <v>474039.88</v>
      </c>
      <c r="F2587" s="21">
        <v>0</v>
      </c>
      <c r="G2587" s="22">
        <f t="shared" si="40"/>
        <v>94058.350000000093</v>
      </c>
      <c r="H2587" s="21">
        <v>0</v>
      </c>
      <c r="I2587" s="21">
        <v>0</v>
      </c>
    </row>
    <row r="2588" spans="1:9" ht="15" x14ac:dyDescent="0.25">
      <c r="A2588" s="24" t="s">
        <v>2879</v>
      </c>
      <c r="B2588" s="20">
        <v>0</v>
      </c>
      <c r="C2588" s="180" t="s">
        <v>4852</v>
      </c>
      <c r="D2588" s="25">
        <v>555437.28000000014</v>
      </c>
      <c r="E2588" s="25">
        <v>462934.62000000005</v>
      </c>
      <c r="F2588" s="21">
        <v>0</v>
      </c>
      <c r="G2588" s="22">
        <f t="shared" si="40"/>
        <v>92502.660000000091</v>
      </c>
      <c r="H2588" s="21">
        <v>0</v>
      </c>
      <c r="I2588" s="21">
        <v>0</v>
      </c>
    </row>
    <row r="2589" spans="1:9" ht="15" x14ac:dyDescent="0.25">
      <c r="A2589" s="24" t="s">
        <v>2880</v>
      </c>
      <c r="B2589" s="20">
        <v>0</v>
      </c>
      <c r="C2589" s="180" t="s">
        <v>4852</v>
      </c>
      <c r="D2589" s="25">
        <v>887143.66999999969</v>
      </c>
      <c r="E2589" s="25">
        <v>710925.47</v>
      </c>
      <c r="F2589" s="21">
        <v>0</v>
      </c>
      <c r="G2589" s="22">
        <f t="shared" si="40"/>
        <v>176218.19999999972</v>
      </c>
      <c r="H2589" s="21">
        <v>0</v>
      </c>
      <c r="I2589" s="21">
        <v>0</v>
      </c>
    </row>
    <row r="2590" spans="1:9" ht="15" x14ac:dyDescent="0.25">
      <c r="A2590" s="24" t="s">
        <v>2881</v>
      </c>
      <c r="B2590" s="20">
        <v>0</v>
      </c>
      <c r="C2590" s="180" t="s">
        <v>4852</v>
      </c>
      <c r="D2590" s="25">
        <v>815914.45000000042</v>
      </c>
      <c r="E2590" s="25">
        <v>571423.58999999985</v>
      </c>
      <c r="F2590" s="21">
        <v>0</v>
      </c>
      <c r="G2590" s="22">
        <f t="shared" si="40"/>
        <v>244490.86000000057</v>
      </c>
      <c r="H2590" s="21">
        <v>0</v>
      </c>
      <c r="I2590" s="21">
        <v>0</v>
      </c>
    </row>
    <row r="2591" spans="1:9" ht="15" x14ac:dyDescent="0.25">
      <c r="A2591" s="24" t="s">
        <v>2882</v>
      </c>
      <c r="B2591" s="20">
        <v>0</v>
      </c>
      <c r="C2591" s="180" t="s">
        <v>4852</v>
      </c>
      <c r="D2591" s="25">
        <v>871710.39999999979</v>
      </c>
      <c r="E2591" s="25">
        <v>740026.94999999984</v>
      </c>
      <c r="F2591" s="21">
        <v>0</v>
      </c>
      <c r="G2591" s="22">
        <f t="shared" si="40"/>
        <v>131683.44999999995</v>
      </c>
      <c r="H2591" s="21">
        <v>0</v>
      </c>
      <c r="I2591" s="21">
        <v>0</v>
      </c>
    </row>
    <row r="2592" spans="1:9" ht="15" x14ac:dyDescent="0.25">
      <c r="A2592" s="24" t="s">
        <v>2883</v>
      </c>
      <c r="B2592" s="20">
        <v>0</v>
      </c>
      <c r="C2592" s="180" t="s">
        <v>4852</v>
      </c>
      <c r="D2592" s="25">
        <v>627494.05999999982</v>
      </c>
      <c r="E2592" s="25">
        <v>532180.36</v>
      </c>
      <c r="F2592" s="21">
        <v>0</v>
      </c>
      <c r="G2592" s="22">
        <f t="shared" si="40"/>
        <v>95313.699999999837</v>
      </c>
      <c r="H2592" s="21">
        <v>0</v>
      </c>
      <c r="I2592" s="21">
        <v>0</v>
      </c>
    </row>
    <row r="2593" spans="1:9" ht="15" x14ac:dyDescent="0.25">
      <c r="A2593" s="24" t="s">
        <v>2884</v>
      </c>
      <c r="B2593" s="20">
        <v>0</v>
      </c>
      <c r="C2593" s="180" t="s">
        <v>4852</v>
      </c>
      <c r="D2593" s="25">
        <v>592091.01</v>
      </c>
      <c r="E2593" s="25">
        <v>387977.26999999996</v>
      </c>
      <c r="F2593" s="21">
        <v>0</v>
      </c>
      <c r="G2593" s="22">
        <f t="shared" si="40"/>
        <v>204113.74000000005</v>
      </c>
      <c r="H2593" s="21">
        <v>0</v>
      </c>
      <c r="I2593" s="21">
        <v>0</v>
      </c>
    </row>
    <row r="2594" spans="1:9" ht="15" x14ac:dyDescent="0.25">
      <c r="A2594" s="24" t="s">
        <v>2885</v>
      </c>
      <c r="B2594" s="20">
        <v>0</v>
      </c>
      <c r="C2594" s="180" t="s">
        <v>4852</v>
      </c>
      <c r="D2594" s="25">
        <v>697744</v>
      </c>
      <c r="E2594" s="25">
        <v>353876.33999999997</v>
      </c>
      <c r="F2594" s="21">
        <v>0</v>
      </c>
      <c r="G2594" s="22">
        <f t="shared" si="40"/>
        <v>343867.66000000003</v>
      </c>
      <c r="H2594" s="21">
        <v>0</v>
      </c>
      <c r="I2594" s="21">
        <v>0</v>
      </c>
    </row>
    <row r="2595" spans="1:9" ht="15" x14ac:dyDescent="0.25">
      <c r="A2595" s="24" t="s">
        <v>2886</v>
      </c>
      <c r="B2595" s="20">
        <v>0</v>
      </c>
      <c r="C2595" s="180" t="s">
        <v>4852</v>
      </c>
      <c r="D2595" s="25">
        <v>668161.04999999993</v>
      </c>
      <c r="E2595" s="25">
        <v>510466.45000000007</v>
      </c>
      <c r="F2595" s="21">
        <v>0</v>
      </c>
      <c r="G2595" s="22">
        <f t="shared" si="40"/>
        <v>157694.59999999986</v>
      </c>
      <c r="H2595" s="21">
        <v>0</v>
      </c>
      <c r="I2595" s="21">
        <v>0</v>
      </c>
    </row>
    <row r="2596" spans="1:9" ht="15" x14ac:dyDescent="0.25">
      <c r="A2596" s="24" t="s">
        <v>2887</v>
      </c>
      <c r="B2596" s="20">
        <v>0</v>
      </c>
      <c r="C2596" s="180" t="s">
        <v>4852</v>
      </c>
      <c r="D2596" s="25">
        <v>1170295.43</v>
      </c>
      <c r="E2596" s="25">
        <v>957024.58</v>
      </c>
      <c r="F2596" s="21">
        <v>0</v>
      </c>
      <c r="G2596" s="22">
        <f t="shared" si="40"/>
        <v>213270.84999999998</v>
      </c>
      <c r="H2596" s="21">
        <v>0</v>
      </c>
      <c r="I2596" s="21">
        <v>0</v>
      </c>
    </row>
    <row r="2597" spans="1:9" ht="15" x14ac:dyDescent="0.25">
      <c r="A2597" s="24" t="s">
        <v>2888</v>
      </c>
      <c r="B2597" s="20">
        <v>0</v>
      </c>
      <c r="C2597" s="180" t="s">
        <v>4852</v>
      </c>
      <c r="D2597" s="25">
        <v>1387504.4000000006</v>
      </c>
      <c r="E2597" s="25">
        <v>1071294.2999999998</v>
      </c>
      <c r="F2597" s="21">
        <v>0</v>
      </c>
      <c r="G2597" s="22">
        <f t="shared" si="40"/>
        <v>316210.10000000079</v>
      </c>
      <c r="H2597" s="21">
        <v>0</v>
      </c>
      <c r="I2597" s="21">
        <v>0</v>
      </c>
    </row>
    <row r="2598" spans="1:9" ht="15" x14ac:dyDescent="0.25">
      <c r="A2598" s="24" t="s">
        <v>2889</v>
      </c>
      <c r="B2598" s="20">
        <v>0</v>
      </c>
      <c r="C2598" s="180" t="s">
        <v>4852</v>
      </c>
      <c r="D2598" s="25">
        <v>717205.49000000011</v>
      </c>
      <c r="E2598" s="25">
        <v>519101.77000000014</v>
      </c>
      <c r="F2598" s="21">
        <v>0</v>
      </c>
      <c r="G2598" s="22">
        <f t="shared" si="40"/>
        <v>198103.71999999997</v>
      </c>
      <c r="H2598" s="21">
        <v>0</v>
      </c>
      <c r="I2598" s="21">
        <v>0</v>
      </c>
    </row>
    <row r="2599" spans="1:9" ht="15" x14ac:dyDescent="0.25">
      <c r="A2599" s="24" t="s">
        <v>2890</v>
      </c>
      <c r="B2599" s="20">
        <v>0</v>
      </c>
      <c r="C2599" s="180" t="s">
        <v>4852</v>
      </c>
      <c r="D2599" s="25">
        <v>699543.04000000004</v>
      </c>
      <c r="E2599" s="25">
        <v>470481.94000000006</v>
      </c>
      <c r="F2599" s="21">
        <v>0</v>
      </c>
      <c r="G2599" s="22">
        <f t="shared" si="40"/>
        <v>229061.09999999998</v>
      </c>
      <c r="H2599" s="21">
        <v>0</v>
      </c>
      <c r="I2599" s="21">
        <v>0</v>
      </c>
    </row>
    <row r="2600" spans="1:9" ht="15" x14ac:dyDescent="0.25">
      <c r="A2600" s="24" t="s">
        <v>2891</v>
      </c>
      <c r="B2600" s="20">
        <v>0</v>
      </c>
      <c r="C2600" s="180" t="s">
        <v>4852</v>
      </c>
      <c r="D2600" s="25">
        <v>666707.60000000021</v>
      </c>
      <c r="E2600" s="25">
        <v>505696.2</v>
      </c>
      <c r="F2600" s="21">
        <v>0</v>
      </c>
      <c r="G2600" s="22">
        <f t="shared" si="40"/>
        <v>161011.4000000002</v>
      </c>
      <c r="H2600" s="21">
        <v>0</v>
      </c>
      <c r="I2600" s="21">
        <v>0</v>
      </c>
    </row>
    <row r="2601" spans="1:9" ht="15" x14ac:dyDescent="0.25">
      <c r="A2601" s="24" t="s">
        <v>2892</v>
      </c>
      <c r="B2601" s="20">
        <v>0</v>
      </c>
      <c r="C2601" s="180" t="s">
        <v>4852</v>
      </c>
      <c r="D2601" s="25">
        <v>815956.89999999991</v>
      </c>
      <c r="E2601" s="25">
        <v>695123.50999999978</v>
      </c>
      <c r="F2601" s="21">
        <v>0</v>
      </c>
      <c r="G2601" s="22">
        <f t="shared" si="40"/>
        <v>120833.39000000013</v>
      </c>
      <c r="H2601" s="21">
        <v>0</v>
      </c>
      <c r="I2601" s="21">
        <v>0</v>
      </c>
    </row>
    <row r="2602" spans="1:9" ht="15" x14ac:dyDescent="0.25">
      <c r="A2602" s="24" t="s">
        <v>2893</v>
      </c>
      <c r="B2602" s="20">
        <v>0</v>
      </c>
      <c r="C2602" s="180" t="s">
        <v>4852</v>
      </c>
      <c r="D2602" s="25">
        <v>1739472</v>
      </c>
      <c r="E2602" s="25">
        <v>1454483.9300000006</v>
      </c>
      <c r="F2602" s="21">
        <v>0</v>
      </c>
      <c r="G2602" s="22">
        <f t="shared" si="40"/>
        <v>284988.06999999937</v>
      </c>
      <c r="H2602" s="21">
        <v>0</v>
      </c>
      <c r="I2602" s="21">
        <v>0</v>
      </c>
    </row>
    <row r="2603" spans="1:9" ht="15" x14ac:dyDescent="0.25">
      <c r="A2603" s="24" t="s">
        <v>2894</v>
      </c>
      <c r="B2603" s="20">
        <v>0</v>
      </c>
      <c r="C2603" s="180" t="s">
        <v>4852</v>
      </c>
      <c r="D2603" s="25">
        <v>739110.39999999991</v>
      </c>
      <c r="E2603" s="25">
        <v>637911.1599999998</v>
      </c>
      <c r="F2603" s="21">
        <v>0</v>
      </c>
      <c r="G2603" s="22">
        <f t="shared" si="40"/>
        <v>101199.24000000011</v>
      </c>
      <c r="H2603" s="21">
        <v>0</v>
      </c>
      <c r="I2603" s="21">
        <v>0</v>
      </c>
    </row>
    <row r="2604" spans="1:9" ht="15" x14ac:dyDescent="0.25">
      <c r="A2604" s="24" t="s">
        <v>2895</v>
      </c>
      <c r="B2604" s="20">
        <v>0</v>
      </c>
      <c r="C2604" s="180" t="s">
        <v>4852</v>
      </c>
      <c r="D2604" s="25">
        <v>719606.34000000008</v>
      </c>
      <c r="E2604" s="25">
        <v>526199.4</v>
      </c>
      <c r="F2604" s="21">
        <v>0</v>
      </c>
      <c r="G2604" s="22">
        <f t="shared" si="40"/>
        <v>193406.94000000006</v>
      </c>
      <c r="H2604" s="21">
        <v>0</v>
      </c>
      <c r="I2604" s="21">
        <v>0</v>
      </c>
    </row>
    <row r="2605" spans="1:9" ht="15" x14ac:dyDescent="0.25">
      <c r="A2605" s="24" t="s">
        <v>2896</v>
      </c>
      <c r="B2605" s="20">
        <v>0</v>
      </c>
      <c r="C2605" s="180" t="s">
        <v>4852</v>
      </c>
      <c r="D2605" s="25">
        <v>888267.50000000012</v>
      </c>
      <c r="E2605" s="25">
        <v>792108.2000000003</v>
      </c>
      <c r="F2605" s="21">
        <v>0</v>
      </c>
      <c r="G2605" s="22">
        <f t="shared" si="40"/>
        <v>96159.299999999814</v>
      </c>
      <c r="H2605" s="21">
        <v>0</v>
      </c>
      <c r="I2605" s="21">
        <v>0</v>
      </c>
    </row>
    <row r="2606" spans="1:9" ht="15" x14ac:dyDescent="0.25">
      <c r="A2606" s="24" t="s">
        <v>2897</v>
      </c>
      <c r="B2606" s="20">
        <v>0</v>
      </c>
      <c r="C2606" s="180" t="s">
        <v>4852</v>
      </c>
      <c r="D2606" s="25">
        <v>692883.99999999977</v>
      </c>
      <c r="E2606" s="25">
        <v>526955</v>
      </c>
      <c r="F2606" s="21">
        <v>0</v>
      </c>
      <c r="G2606" s="22">
        <f t="shared" si="40"/>
        <v>165928.99999999977</v>
      </c>
      <c r="H2606" s="21">
        <v>0</v>
      </c>
      <c r="I2606" s="21">
        <v>0</v>
      </c>
    </row>
    <row r="2607" spans="1:9" ht="15" x14ac:dyDescent="0.25">
      <c r="A2607" s="24" t="s">
        <v>2898</v>
      </c>
      <c r="B2607" s="20">
        <v>0</v>
      </c>
      <c r="C2607" s="180" t="s">
        <v>4852</v>
      </c>
      <c r="D2607" s="25">
        <v>602358.4</v>
      </c>
      <c r="E2607" s="25">
        <v>474704</v>
      </c>
      <c r="F2607" s="21">
        <v>0</v>
      </c>
      <c r="G2607" s="22">
        <f t="shared" si="40"/>
        <v>127654.40000000002</v>
      </c>
      <c r="H2607" s="21">
        <v>0</v>
      </c>
      <c r="I2607" s="21">
        <v>0</v>
      </c>
    </row>
    <row r="2608" spans="1:9" ht="15" x14ac:dyDescent="0.25">
      <c r="A2608" s="24" t="s">
        <v>2899</v>
      </c>
      <c r="B2608" s="20">
        <v>0</v>
      </c>
      <c r="C2608" s="180" t="s">
        <v>4852</v>
      </c>
      <c r="D2608" s="25">
        <v>664452.00000000012</v>
      </c>
      <c r="E2608" s="25">
        <v>571841.27</v>
      </c>
      <c r="F2608" s="21">
        <v>0</v>
      </c>
      <c r="G2608" s="22">
        <f t="shared" si="40"/>
        <v>92610.730000000098</v>
      </c>
      <c r="H2608" s="21">
        <v>0</v>
      </c>
      <c r="I2608" s="21">
        <v>0</v>
      </c>
    </row>
    <row r="2609" spans="1:9" ht="15" x14ac:dyDescent="0.25">
      <c r="A2609" s="24" t="s">
        <v>2900</v>
      </c>
      <c r="B2609" s="20">
        <v>0</v>
      </c>
      <c r="C2609" s="180" t="s">
        <v>4852</v>
      </c>
      <c r="D2609" s="25">
        <v>564703.99999999988</v>
      </c>
      <c r="E2609" s="25">
        <v>481609</v>
      </c>
      <c r="F2609" s="21">
        <v>0</v>
      </c>
      <c r="G2609" s="22">
        <f t="shared" si="40"/>
        <v>83094.999999999884</v>
      </c>
      <c r="H2609" s="21">
        <v>0</v>
      </c>
      <c r="I2609" s="21">
        <v>0</v>
      </c>
    </row>
    <row r="2610" spans="1:9" ht="15" x14ac:dyDescent="0.25">
      <c r="A2610" s="24" t="s">
        <v>2901</v>
      </c>
      <c r="B2610" s="20">
        <v>0</v>
      </c>
      <c r="C2610" s="180" t="s">
        <v>4852</v>
      </c>
      <c r="D2610" s="25">
        <v>876534.40000000037</v>
      </c>
      <c r="E2610" s="25">
        <v>704478.92999999993</v>
      </c>
      <c r="F2610" s="21">
        <v>0</v>
      </c>
      <c r="G2610" s="22">
        <f t="shared" si="40"/>
        <v>172055.47000000044</v>
      </c>
      <c r="H2610" s="21">
        <v>0</v>
      </c>
      <c r="I2610" s="21">
        <v>0</v>
      </c>
    </row>
    <row r="2611" spans="1:9" ht="15" x14ac:dyDescent="0.25">
      <c r="A2611" s="24" t="s">
        <v>2902</v>
      </c>
      <c r="B2611" s="20">
        <v>0</v>
      </c>
      <c r="C2611" s="180" t="s">
        <v>4852</v>
      </c>
      <c r="D2611" s="25">
        <v>7728</v>
      </c>
      <c r="E2611" s="25">
        <v>572.5</v>
      </c>
      <c r="F2611" s="21">
        <v>0</v>
      </c>
      <c r="G2611" s="22">
        <f t="shared" si="40"/>
        <v>7155.5</v>
      </c>
      <c r="H2611" s="21">
        <v>0</v>
      </c>
      <c r="I2611" s="21">
        <v>0</v>
      </c>
    </row>
    <row r="2612" spans="1:9" ht="15" x14ac:dyDescent="0.25">
      <c r="A2612" s="24" t="s">
        <v>2903</v>
      </c>
      <c r="B2612" s="20">
        <v>0</v>
      </c>
      <c r="C2612" s="180" t="s">
        <v>4852</v>
      </c>
      <c r="D2612" s="25">
        <v>1200409.4000000001</v>
      </c>
      <c r="E2612" s="25">
        <v>1051618.2</v>
      </c>
      <c r="F2612" s="21">
        <v>0</v>
      </c>
      <c r="G2612" s="22">
        <f t="shared" si="40"/>
        <v>148791.20000000019</v>
      </c>
      <c r="H2612" s="21">
        <v>0</v>
      </c>
      <c r="I2612" s="21">
        <v>0</v>
      </c>
    </row>
    <row r="2613" spans="1:9" ht="15" x14ac:dyDescent="0.25">
      <c r="A2613" s="24" t="s">
        <v>2904</v>
      </c>
      <c r="B2613" s="20">
        <v>0</v>
      </c>
      <c r="C2613" s="180" t="s">
        <v>4852</v>
      </c>
      <c r="D2613" s="25">
        <v>1650575.6999999995</v>
      </c>
      <c r="E2613" s="25">
        <v>1393715.6199999994</v>
      </c>
      <c r="F2613" s="21">
        <v>0</v>
      </c>
      <c r="G2613" s="22">
        <f t="shared" si="40"/>
        <v>256860.08000000007</v>
      </c>
      <c r="H2613" s="21">
        <v>0</v>
      </c>
      <c r="I2613" s="21">
        <v>0</v>
      </c>
    </row>
    <row r="2614" spans="1:9" ht="15" x14ac:dyDescent="0.25">
      <c r="A2614" s="24" t="s">
        <v>2905</v>
      </c>
      <c r="B2614" s="20">
        <v>0</v>
      </c>
      <c r="C2614" s="180" t="s">
        <v>4852</v>
      </c>
      <c r="D2614" s="25">
        <v>1357171.3400000003</v>
      </c>
      <c r="E2614" s="25">
        <v>1026296.7600000002</v>
      </c>
      <c r="F2614" s="21">
        <v>0</v>
      </c>
      <c r="G2614" s="22">
        <f t="shared" si="40"/>
        <v>330874.58000000007</v>
      </c>
      <c r="H2614" s="21">
        <v>0</v>
      </c>
      <c r="I2614" s="21">
        <v>0</v>
      </c>
    </row>
    <row r="2615" spans="1:9" ht="15" x14ac:dyDescent="0.25">
      <c r="A2615" s="24" t="s">
        <v>2906</v>
      </c>
      <c r="B2615" s="20">
        <v>0</v>
      </c>
      <c r="C2615" s="180" t="s">
        <v>4852</v>
      </c>
      <c r="D2615" s="25">
        <v>639228.80000000016</v>
      </c>
      <c r="E2615" s="25">
        <v>483330.33</v>
      </c>
      <c r="F2615" s="21">
        <v>0</v>
      </c>
      <c r="G2615" s="22">
        <f t="shared" si="40"/>
        <v>155898.47000000015</v>
      </c>
      <c r="H2615" s="21">
        <v>0</v>
      </c>
      <c r="I2615" s="21">
        <v>0</v>
      </c>
    </row>
    <row r="2616" spans="1:9" ht="15" x14ac:dyDescent="0.25">
      <c r="A2616" s="24" t="s">
        <v>2907</v>
      </c>
      <c r="B2616" s="20">
        <v>0</v>
      </c>
      <c r="C2616" s="180" t="s">
        <v>4852</v>
      </c>
      <c r="D2616" s="25">
        <v>907422.14</v>
      </c>
      <c r="E2616" s="25">
        <v>652525.23999999987</v>
      </c>
      <c r="F2616" s="21">
        <v>0</v>
      </c>
      <c r="G2616" s="22">
        <f t="shared" si="40"/>
        <v>254896.90000000014</v>
      </c>
      <c r="H2616" s="21">
        <v>0</v>
      </c>
      <c r="I2616" s="21">
        <v>0</v>
      </c>
    </row>
    <row r="2617" spans="1:9" ht="15" x14ac:dyDescent="0.25">
      <c r="A2617" s="24" t="s">
        <v>2908</v>
      </c>
      <c r="B2617" s="20">
        <v>0</v>
      </c>
      <c r="C2617" s="180" t="s">
        <v>4852</v>
      </c>
      <c r="D2617" s="25">
        <v>611744</v>
      </c>
      <c r="E2617" s="25">
        <v>388117.6</v>
      </c>
      <c r="F2617" s="21">
        <v>0</v>
      </c>
      <c r="G2617" s="22">
        <f t="shared" si="40"/>
        <v>223626.40000000002</v>
      </c>
      <c r="H2617" s="21">
        <v>0</v>
      </c>
      <c r="I2617" s="21">
        <v>0</v>
      </c>
    </row>
    <row r="2618" spans="1:9" ht="15" x14ac:dyDescent="0.25">
      <c r="A2618" s="24" t="s">
        <v>2909</v>
      </c>
      <c r="B2618" s="20">
        <v>0</v>
      </c>
      <c r="C2618" s="180" t="s">
        <v>4852</v>
      </c>
      <c r="D2618" s="25">
        <v>1236182.0599999996</v>
      </c>
      <c r="E2618" s="25">
        <v>921989.66999999981</v>
      </c>
      <c r="F2618" s="21">
        <v>0</v>
      </c>
      <c r="G2618" s="22">
        <f t="shared" si="40"/>
        <v>314192.38999999978</v>
      </c>
      <c r="H2618" s="21">
        <v>0</v>
      </c>
      <c r="I2618" s="21">
        <v>0</v>
      </c>
    </row>
    <row r="2619" spans="1:9" ht="15" x14ac:dyDescent="0.25">
      <c r="A2619" s="24" t="s">
        <v>2910</v>
      </c>
      <c r="B2619" s="20">
        <v>0</v>
      </c>
      <c r="C2619" s="180" t="s">
        <v>4852</v>
      </c>
      <c r="D2619" s="25">
        <v>489617.53999999992</v>
      </c>
      <c r="E2619" s="25">
        <v>375801.53999999992</v>
      </c>
      <c r="F2619" s="21">
        <v>0</v>
      </c>
      <c r="G2619" s="22">
        <f t="shared" si="40"/>
        <v>113816</v>
      </c>
      <c r="H2619" s="21">
        <v>0</v>
      </c>
      <c r="I2619" s="21">
        <v>0</v>
      </c>
    </row>
    <row r="2620" spans="1:9" ht="15" x14ac:dyDescent="0.25">
      <c r="A2620" s="24" t="s">
        <v>2911</v>
      </c>
      <c r="B2620" s="20">
        <v>0</v>
      </c>
      <c r="C2620" s="180" t="s">
        <v>4852</v>
      </c>
      <c r="D2620" s="25">
        <v>1524321.9699999993</v>
      </c>
      <c r="E2620" s="25">
        <v>1249164.2399999995</v>
      </c>
      <c r="F2620" s="21">
        <v>0</v>
      </c>
      <c r="G2620" s="22">
        <f t="shared" si="40"/>
        <v>275157.72999999975</v>
      </c>
      <c r="H2620" s="21">
        <v>0</v>
      </c>
      <c r="I2620" s="21">
        <v>0</v>
      </c>
    </row>
    <row r="2621" spans="1:9" ht="15" x14ac:dyDescent="0.25">
      <c r="A2621" s="24" t="s">
        <v>2912</v>
      </c>
      <c r="B2621" s="20">
        <v>0</v>
      </c>
      <c r="C2621" s="180" t="s">
        <v>4852</v>
      </c>
      <c r="D2621" s="25">
        <v>52572.800000000003</v>
      </c>
      <c r="E2621" s="25">
        <v>13513.5</v>
      </c>
      <c r="F2621" s="21">
        <v>0</v>
      </c>
      <c r="G2621" s="22">
        <f t="shared" si="40"/>
        <v>39059.300000000003</v>
      </c>
      <c r="H2621" s="21">
        <v>0</v>
      </c>
      <c r="I2621" s="21">
        <v>0</v>
      </c>
    </row>
    <row r="2622" spans="1:9" ht="15" x14ac:dyDescent="0.25">
      <c r="A2622" s="24" t="s">
        <v>2913</v>
      </c>
      <c r="B2622" s="20">
        <v>0</v>
      </c>
      <c r="C2622" s="180" t="s">
        <v>4852</v>
      </c>
      <c r="D2622" s="25">
        <v>129796.65</v>
      </c>
      <c r="E2622" s="25">
        <v>73267.899999999994</v>
      </c>
      <c r="F2622" s="21">
        <v>0</v>
      </c>
      <c r="G2622" s="22">
        <f t="shared" ref="G2622:G2684" si="41">D2622-E2622</f>
        <v>56528.75</v>
      </c>
      <c r="H2622" s="21">
        <v>0</v>
      </c>
      <c r="I2622" s="21">
        <v>0</v>
      </c>
    </row>
    <row r="2623" spans="1:9" ht="15" x14ac:dyDescent="0.25">
      <c r="A2623" s="24" t="s">
        <v>2914</v>
      </c>
      <c r="B2623" s="20">
        <v>0</v>
      </c>
      <c r="C2623" s="180" t="s">
        <v>4852</v>
      </c>
      <c r="D2623" s="25">
        <v>97731.200000000012</v>
      </c>
      <c r="E2623" s="25">
        <v>86994.5</v>
      </c>
      <c r="F2623" s="21">
        <v>0</v>
      </c>
      <c r="G2623" s="22">
        <f t="shared" si="41"/>
        <v>10736.700000000012</v>
      </c>
      <c r="H2623" s="21">
        <v>0</v>
      </c>
      <c r="I2623" s="21">
        <v>0</v>
      </c>
    </row>
    <row r="2624" spans="1:9" ht="15" x14ac:dyDescent="0.25">
      <c r="A2624" s="24" t="s">
        <v>2915</v>
      </c>
      <c r="B2624" s="20">
        <v>0</v>
      </c>
      <c r="C2624" s="180" t="s">
        <v>4852</v>
      </c>
      <c r="D2624" s="25">
        <v>129143.79</v>
      </c>
      <c r="E2624" s="25">
        <v>94187.19</v>
      </c>
      <c r="F2624" s="21">
        <v>0</v>
      </c>
      <c r="G2624" s="22">
        <f t="shared" si="41"/>
        <v>34956.599999999991</v>
      </c>
      <c r="H2624" s="21">
        <v>0</v>
      </c>
      <c r="I2624" s="21">
        <v>0</v>
      </c>
    </row>
    <row r="2625" spans="1:9" ht="15" x14ac:dyDescent="0.25">
      <c r="A2625" s="24" t="s">
        <v>2916</v>
      </c>
      <c r="B2625" s="20">
        <v>0</v>
      </c>
      <c r="C2625" s="180" t="s">
        <v>4852</v>
      </c>
      <c r="D2625" s="25">
        <v>76025.600000000006</v>
      </c>
      <c r="E2625" s="25">
        <v>53524.9</v>
      </c>
      <c r="F2625" s="21">
        <v>0</v>
      </c>
      <c r="G2625" s="22">
        <f t="shared" si="41"/>
        <v>22500.700000000004</v>
      </c>
      <c r="H2625" s="21">
        <v>0</v>
      </c>
      <c r="I2625" s="21">
        <v>0</v>
      </c>
    </row>
    <row r="2626" spans="1:9" ht="15" x14ac:dyDescent="0.25">
      <c r="A2626" s="24" t="s">
        <v>2917</v>
      </c>
      <c r="B2626" s="20">
        <v>0</v>
      </c>
      <c r="C2626" s="180" t="s">
        <v>4852</v>
      </c>
      <c r="D2626" s="25">
        <v>85792</v>
      </c>
      <c r="E2626" s="25">
        <v>59555.100000000006</v>
      </c>
      <c r="F2626" s="21">
        <v>0</v>
      </c>
      <c r="G2626" s="22">
        <f t="shared" si="41"/>
        <v>26236.899999999994</v>
      </c>
      <c r="H2626" s="21">
        <v>0</v>
      </c>
      <c r="I2626" s="21">
        <v>0</v>
      </c>
    </row>
    <row r="2627" spans="1:9" ht="15" x14ac:dyDescent="0.25">
      <c r="A2627" s="24" t="s">
        <v>2918</v>
      </c>
      <c r="B2627" s="20">
        <v>0</v>
      </c>
      <c r="C2627" s="180" t="s">
        <v>4852</v>
      </c>
      <c r="D2627" s="25">
        <v>18009.599999999999</v>
      </c>
      <c r="E2627" s="25">
        <v>0</v>
      </c>
      <c r="F2627" s="21">
        <v>0</v>
      </c>
      <c r="G2627" s="22">
        <f t="shared" si="41"/>
        <v>18009.599999999999</v>
      </c>
      <c r="H2627" s="21">
        <v>0</v>
      </c>
      <c r="I2627" s="21">
        <v>0</v>
      </c>
    </row>
    <row r="2628" spans="1:9" ht="15" x14ac:dyDescent="0.25">
      <c r="A2628" s="24" t="s">
        <v>2919</v>
      </c>
      <c r="B2628" s="20">
        <v>0</v>
      </c>
      <c r="C2628" s="180" t="s">
        <v>4852</v>
      </c>
      <c r="D2628" s="25">
        <v>17046.400000000001</v>
      </c>
      <c r="E2628" s="25">
        <v>0</v>
      </c>
      <c r="F2628" s="21">
        <v>0</v>
      </c>
      <c r="G2628" s="22">
        <f t="shared" si="41"/>
        <v>17046.400000000001</v>
      </c>
      <c r="H2628" s="21">
        <v>0</v>
      </c>
      <c r="I2628" s="21">
        <v>0</v>
      </c>
    </row>
    <row r="2629" spans="1:9" ht="15" x14ac:dyDescent="0.25">
      <c r="A2629" s="24" t="s">
        <v>2920</v>
      </c>
      <c r="B2629" s="20">
        <v>0</v>
      </c>
      <c r="C2629" s="180" t="s">
        <v>4852</v>
      </c>
      <c r="D2629" s="25">
        <v>20630.400000000001</v>
      </c>
      <c r="E2629" s="25">
        <v>174</v>
      </c>
      <c r="F2629" s="21">
        <v>0</v>
      </c>
      <c r="G2629" s="22">
        <f t="shared" si="41"/>
        <v>20456.400000000001</v>
      </c>
      <c r="H2629" s="21">
        <v>0</v>
      </c>
      <c r="I2629" s="21">
        <v>0</v>
      </c>
    </row>
    <row r="2630" spans="1:9" ht="15" x14ac:dyDescent="0.25">
      <c r="A2630" s="24" t="s">
        <v>2921</v>
      </c>
      <c r="B2630" s="20">
        <v>0</v>
      </c>
      <c r="C2630" s="180" t="s">
        <v>4852</v>
      </c>
      <c r="D2630" s="25">
        <v>85769.599999999991</v>
      </c>
      <c r="E2630" s="25">
        <v>25918.800000000003</v>
      </c>
      <c r="F2630" s="21">
        <v>0</v>
      </c>
      <c r="G2630" s="22">
        <f t="shared" si="41"/>
        <v>59850.799999999988</v>
      </c>
      <c r="H2630" s="21">
        <v>0</v>
      </c>
      <c r="I2630" s="21">
        <v>0</v>
      </c>
    </row>
    <row r="2631" spans="1:9" ht="15" x14ac:dyDescent="0.25">
      <c r="A2631" s="24" t="s">
        <v>2922</v>
      </c>
      <c r="B2631" s="20">
        <v>0</v>
      </c>
      <c r="C2631" s="180" t="s">
        <v>4852</v>
      </c>
      <c r="D2631" s="25">
        <v>9564.7999999999993</v>
      </c>
      <c r="E2631" s="25">
        <v>9351.2999999999993</v>
      </c>
      <c r="F2631" s="21">
        <v>0</v>
      </c>
      <c r="G2631" s="22">
        <f t="shared" si="41"/>
        <v>213.5</v>
      </c>
      <c r="H2631" s="21">
        <v>0</v>
      </c>
      <c r="I2631" s="21">
        <v>0</v>
      </c>
    </row>
    <row r="2632" spans="1:9" ht="15" x14ac:dyDescent="0.25">
      <c r="A2632" s="24" t="s">
        <v>2923</v>
      </c>
      <c r="B2632" s="20">
        <v>0</v>
      </c>
      <c r="C2632" s="180" t="s">
        <v>4852</v>
      </c>
      <c r="D2632" s="25">
        <v>15120</v>
      </c>
      <c r="E2632" s="25">
        <v>6362.5</v>
      </c>
      <c r="F2632" s="21">
        <v>0</v>
      </c>
      <c r="G2632" s="22">
        <f t="shared" si="41"/>
        <v>8757.5</v>
      </c>
      <c r="H2632" s="21">
        <v>0</v>
      </c>
      <c r="I2632" s="21">
        <v>0</v>
      </c>
    </row>
    <row r="2633" spans="1:9" ht="15" x14ac:dyDescent="0.25">
      <c r="A2633" s="24" t="s">
        <v>2924</v>
      </c>
      <c r="B2633" s="20">
        <v>0</v>
      </c>
      <c r="C2633" s="180" t="s">
        <v>4852</v>
      </c>
      <c r="D2633" s="25">
        <v>84537.599999999991</v>
      </c>
      <c r="E2633" s="25">
        <v>6117.3</v>
      </c>
      <c r="F2633" s="21">
        <v>0</v>
      </c>
      <c r="G2633" s="22">
        <f t="shared" si="41"/>
        <v>78420.299999999988</v>
      </c>
      <c r="H2633" s="21">
        <v>0</v>
      </c>
      <c r="I2633" s="21">
        <v>0</v>
      </c>
    </row>
    <row r="2634" spans="1:9" ht="15" x14ac:dyDescent="0.25">
      <c r="A2634" s="24" t="s">
        <v>2925</v>
      </c>
      <c r="B2634" s="20">
        <v>0</v>
      </c>
      <c r="C2634" s="180" t="s">
        <v>4852</v>
      </c>
      <c r="D2634" s="25">
        <v>40924.800000000003</v>
      </c>
      <c r="E2634" s="25">
        <v>3230.8</v>
      </c>
      <c r="F2634" s="21">
        <v>0</v>
      </c>
      <c r="G2634" s="22">
        <f t="shared" si="41"/>
        <v>37694</v>
      </c>
      <c r="H2634" s="21">
        <v>0</v>
      </c>
      <c r="I2634" s="21">
        <v>0</v>
      </c>
    </row>
    <row r="2635" spans="1:9" ht="15" x14ac:dyDescent="0.25">
      <c r="A2635" s="24" t="s">
        <v>2926</v>
      </c>
      <c r="B2635" s="20">
        <v>0</v>
      </c>
      <c r="C2635" s="180" t="s">
        <v>4852</v>
      </c>
      <c r="D2635" s="25">
        <v>63433</v>
      </c>
      <c r="E2635" s="25">
        <v>34126.899999999994</v>
      </c>
      <c r="F2635" s="21">
        <v>0</v>
      </c>
      <c r="G2635" s="22">
        <f t="shared" si="41"/>
        <v>29306.100000000006</v>
      </c>
      <c r="H2635" s="21">
        <v>0</v>
      </c>
      <c r="I2635" s="21">
        <v>0</v>
      </c>
    </row>
    <row r="2636" spans="1:9" ht="15" x14ac:dyDescent="0.25">
      <c r="A2636" s="24" t="s">
        <v>2927</v>
      </c>
      <c r="B2636" s="20">
        <v>0</v>
      </c>
      <c r="C2636" s="180" t="s">
        <v>4852</v>
      </c>
      <c r="D2636" s="25">
        <v>100262.39999999999</v>
      </c>
      <c r="E2636" s="25">
        <v>38130.700000000004</v>
      </c>
      <c r="F2636" s="21">
        <v>0</v>
      </c>
      <c r="G2636" s="22">
        <f t="shared" si="41"/>
        <v>62131.69999999999</v>
      </c>
      <c r="H2636" s="21">
        <v>0</v>
      </c>
      <c r="I2636" s="21">
        <v>0</v>
      </c>
    </row>
    <row r="2637" spans="1:9" ht="15" x14ac:dyDescent="0.25">
      <c r="A2637" s="24" t="s">
        <v>2928</v>
      </c>
      <c r="B2637" s="20">
        <v>0</v>
      </c>
      <c r="C2637" s="180" t="s">
        <v>4852</v>
      </c>
      <c r="D2637" s="25">
        <v>10505.6</v>
      </c>
      <c r="E2637" s="25">
        <v>0</v>
      </c>
      <c r="F2637" s="21">
        <v>0</v>
      </c>
      <c r="G2637" s="22">
        <f t="shared" si="41"/>
        <v>10505.6</v>
      </c>
      <c r="H2637" s="21">
        <v>0</v>
      </c>
      <c r="I2637" s="21">
        <v>0</v>
      </c>
    </row>
    <row r="2638" spans="1:9" ht="15" x14ac:dyDescent="0.25">
      <c r="A2638" s="24" t="s">
        <v>2929</v>
      </c>
      <c r="B2638" s="20">
        <v>0</v>
      </c>
      <c r="C2638" s="180" t="s">
        <v>4852</v>
      </c>
      <c r="D2638" s="25">
        <v>85769.600000000006</v>
      </c>
      <c r="E2638" s="25">
        <v>30836.199999999997</v>
      </c>
      <c r="F2638" s="21">
        <v>0</v>
      </c>
      <c r="G2638" s="22">
        <f t="shared" si="41"/>
        <v>54933.400000000009</v>
      </c>
      <c r="H2638" s="21">
        <v>0</v>
      </c>
      <c r="I2638" s="21">
        <v>0</v>
      </c>
    </row>
    <row r="2639" spans="1:9" ht="15" x14ac:dyDescent="0.25">
      <c r="A2639" s="24" t="s">
        <v>2930</v>
      </c>
      <c r="B2639" s="20">
        <v>0</v>
      </c>
      <c r="C2639" s="180" t="s">
        <v>4852</v>
      </c>
      <c r="D2639" s="25">
        <v>91864.300000000017</v>
      </c>
      <c r="E2639" s="25">
        <v>71904.200000000012</v>
      </c>
      <c r="F2639" s="21">
        <v>0</v>
      </c>
      <c r="G2639" s="22">
        <f t="shared" si="41"/>
        <v>19960.100000000006</v>
      </c>
      <c r="H2639" s="21">
        <v>0</v>
      </c>
      <c r="I2639" s="21">
        <v>0</v>
      </c>
    </row>
    <row r="2640" spans="1:9" ht="15" x14ac:dyDescent="0.25">
      <c r="A2640" s="24" t="s">
        <v>2931</v>
      </c>
      <c r="B2640" s="20">
        <v>0</v>
      </c>
      <c r="C2640" s="180" t="s">
        <v>4852</v>
      </c>
      <c r="D2640" s="25">
        <v>80617.600000000006</v>
      </c>
      <c r="E2640" s="25">
        <v>22490.400000000001</v>
      </c>
      <c r="F2640" s="21">
        <v>0</v>
      </c>
      <c r="G2640" s="22">
        <f t="shared" si="41"/>
        <v>58127.200000000004</v>
      </c>
      <c r="H2640" s="21">
        <v>0</v>
      </c>
      <c r="I2640" s="21">
        <v>0</v>
      </c>
    </row>
    <row r="2641" spans="1:9" ht="15" x14ac:dyDescent="0.25">
      <c r="A2641" s="24" t="s">
        <v>2932</v>
      </c>
      <c r="B2641" s="20">
        <v>0</v>
      </c>
      <c r="C2641" s="180" t="s">
        <v>4852</v>
      </c>
      <c r="D2641" s="25">
        <v>74905.600000000006</v>
      </c>
      <c r="E2641" s="25">
        <v>24701.82</v>
      </c>
      <c r="F2641" s="21">
        <v>0</v>
      </c>
      <c r="G2641" s="22">
        <f t="shared" si="41"/>
        <v>50203.780000000006</v>
      </c>
      <c r="H2641" s="21">
        <v>0</v>
      </c>
      <c r="I2641" s="21">
        <v>0</v>
      </c>
    </row>
    <row r="2642" spans="1:9" ht="15" x14ac:dyDescent="0.25">
      <c r="A2642" s="24" t="s">
        <v>2933</v>
      </c>
      <c r="B2642" s="20">
        <v>0</v>
      </c>
      <c r="C2642" s="180" t="s">
        <v>4852</v>
      </c>
      <c r="D2642" s="25">
        <v>70336</v>
      </c>
      <c r="E2642" s="25">
        <v>8846.8000000000011</v>
      </c>
      <c r="F2642" s="21">
        <v>0</v>
      </c>
      <c r="G2642" s="22">
        <f t="shared" si="41"/>
        <v>61489.2</v>
      </c>
      <c r="H2642" s="21">
        <v>0</v>
      </c>
      <c r="I2642" s="21">
        <v>0</v>
      </c>
    </row>
    <row r="2643" spans="1:9" ht="15" x14ac:dyDescent="0.25">
      <c r="A2643" s="24" t="s">
        <v>2934</v>
      </c>
      <c r="B2643" s="20">
        <v>0</v>
      </c>
      <c r="C2643" s="180" t="s">
        <v>4852</v>
      </c>
      <c r="D2643" s="25">
        <v>41484.800000000003</v>
      </c>
      <c r="E2643" s="25">
        <v>14885.3</v>
      </c>
      <c r="F2643" s="21">
        <v>0</v>
      </c>
      <c r="G2643" s="22">
        <f t="shared" si="41"/>
        <v>26599.500000000004</v>
      </c>
      <c r="H2643" s="21">
        <v>0</v>
      </c>
      <c r="I2643" s="21">
        <v>0</v>
      </c>
    </row>
    <row r="2644" spans="1:9" ht="15" x14ac:dyDescent="0.25">
      <c r="A2644" s="24" t="s">
        <v>2935</v>
      </c>
      <c r="B2644" s="20">
        <v>0</v>
      </c>
      <c r="C2644" s="180" t="s">
        <v>4852</v>
      </c>
      <c r="D2644" s="25">
        <v>83686.400000000009</v>
      </c>
      <c r="E2644" s="25">
        <v>0</v>
      </c>
      <c r="F2644" s="21">
        <v>0</v>
      </c>
      <c r="G2644" s="22">
        <f t="shared" si="41"/>
        <v>83686.400000000009</v>
      </c>
      <c r="H2644" s="21">
        <v>0</v>
      </c>
      <c r="I2644" s="21">
        <v>0</v>
      </c>
    </row>
    <row r="2645" spans="1:9" ht="15" x14ac:dyDescent="0.25">
      <c r="A2645" s="24" t="s">
        <v>2936</v>
      </c>
      <c r="B2645" s="20">
        <v>0</v>
      </c>
      <c r="C2645" s="180" t="s">
        <v>4852</v>
      </c>
      <c r="D2645" s="25">
        <v>73248</v>
      </c>
      <c r="E2645" s="25">
        <v>27237.5</v>
      </c>
      <c r="F2645" s="21">
        <v>0</v>
      </c>
      <c r="G2645" s="22">
        <f t="shared" si="41"/>
        <v>46010.5</v>
      </c>
      <c r="H2645" s="21">
        <v>0</v>
      </c>
      <c r="I2645" s="21">
        <v>0</v>
      </c>
    </row>
    <row r="2646" spans="1:9" ht="15" x14ac:dyDescent="0.25">
      <c r="A2646" s="24" t="s">
        <v>2937</v>
      </c>
      <c r="B2646" s="20">
        <v>0</v>
      </c>
      <c r="C2646" s="180" t="s">
        <v>4852</v>
      </c>
      <c r="D2646" s="25">
        <v>94460.800000000003</v>
      </c>
      <c r="E2646" s="25">
        <v>30462.6</v>
      </c>
      <c r="F2646" s="21">
        <v>0</v>
      </c>
      <c r="G2646" s="22">
        <f t="shared" si="41"/>
        <v>63998.200000000004</v>
      </c>
      <c r="H2646" s="21">
        <v>0</v>
      </c>
      <c r="I2646" s="21">
        <v>0</v>
      </c>
    </row>
    <row r="2647" spans="1:9" ht="15" x14ac:dyDescent="0.25">
      <c r="A2647" s="24" t="s">
        <v>2938</v>
      </c>
      <c r="B2647" s="20">
        <v>0</v>
      </c>
      <c r="C2647" s="180" t="s">
        <v>4852</v>
      </c>
      <c r="D2647" s="25">
        <v>91683.199999999997</v>
      </c>
      <c r="E2647" s="25">
        <v>28889.07</v>
      </c>
      <c r="F2647" s="21">
        <v>0</v>
      </c>
      <c r="G2647" s="22">
        <f t="shared" si="41"/>
        <v>62794.13</v>
      </c>
      <c r="H2647" s="21">
        <v>0</v>
      </c>
      <c r="I2647" s="21">
        <v>0</v>
      </c>
    </row>
    <row r="2648" spans="1:9" ht="15" x14ac:dyDescent="0.25">
      <c r="A2648" s="24" t="s">
        <v>2939</v>
      </c>
      <c r="B2648" s="20">
        <v>0</v>
      </c>
      <c r="C2648" s="180" t="s">
        <v>4852</v>
      </c>
      <c r="D2648" s="25">
        <v>88278.399999999994</v>
      </c>
      <c r="E2648" s="25">
        <v>53510.7</v>
      </c>
      <c r="F2648" s="21">
        <v>0</v>
      </c>
      <c r="G2648" s="22">
        <f t="shared" si="41"/>
        <v>34767.699999999997</v>
      </c>
      <c r="H2648" s="21">
        <v>0</v>
      </c>
      <c r="I2648" s="21">
        <v>0</v>
      </c>
    </row>
    <row r="2649" spans="1:9" ht="15" x14ac:dyDescent="0.25">
      <c r="A2649" s="24" t="s">
        <v>2940</v>
      </c>
      <c r="B2649" s="20">
        <v>0</v>
      </c>
      <c r="C2649" s="180" t="s">
        <v>4852</v>
      </c>
      <c r="D2649" s="25">
        <v>91772.800000000003</v>
      </c>
      <c r="E2649" s="25">
        <v>36985.600000000006</v>
      </c>
      <c r="F2649" s="21">
        <v>0</v>
      </c>
      <c r="G2649" s="22">
        <f t="shared" si="41"/>
        <v>54787.199999999997</v>
      </c>
      <c r="H2649" s="21">
        <v>0</v>
      </c>
      <c r="I2649" s="21">
        <v>0</v>
      </c>
    </row>
    <row r="2650" spans="1:9" ht="15" x14ac:dyDescent="0.25">
      <c r="A2650" s="24" t="s">
        <v>2941</v>
      </c>
      <c r="B2650" s="20">
        <v>0</v>
      </c>
      <c r="C2650" s="180" t="s">
        <v>4852</v>
      </c>
      <c r="D2650" s="25">
        <v>67961.600000000006</v>
      </c>
      <c r="E2650" s="25">
        <v>12236.099999999999</v>
      </c>
      <c r="F2650" s="21">
        <v>0</v>
      </c>
      <c r="G2650" s="22">
        <f t="shared" si="41"/>
        <v>55725.500000000007</v>
      </c>
      <c r="H2650" s="21">
        <v>0</v>
      </c>
      <c r="I2650" s="21">
        <v>0</v>
      </c>
    </row>
    <row r="2651" spans="1:9" ht="15" x14ac:dyDescent="0.25">
      <c r="A2651" s="24" t="s">
        <v>2942</v>
      </c>
      <c r="B2651" s="20">
        <v>0</v>
      </c>
      <c r="C2651" s="180" t="s">
        <v>4852</v>
      </c>
      <c r="D2651" s="25">
        <v>63616.000000000007</v>
      </c>
      <c r="E2651" s="25">
        <v>7357.2000000000007</v>
      </c>
      <c r="F2651" s="21">
        <v>0</v>
      </c>
      <c r="G2651" s="22">
        <f t="shared" si="41"/>
        <v>56258.8</v>
      </c>
      <c r="H2651" s="21">
        <v>0</v>
      </c>
      <c r="I2651" s="21">
        <v>0</v>
      </c>
    </row>
    <row r="2652" spans="1:9" ht="15" x14ac:dyDescent="0.25">
      <c r="A2652" s="24" t="s">
        <v>2943</v>
      </c>
      <c r="B2652" s="20">
        <v>0</v>
      </c>
      <c r="C2652" s="180" t="s">
        <v>4852</v>
      </c>
      <c r="D2652" s="25">
        <v>69440</v>
      </c>
      <c r="E2652" s="25">
        <v>25848.100000000002</v>
      </c>
      <c r="F2652" s="21">
        <v>0</v>
      </c>
      <c r="G2652" s="22">
        <f t="shared" si="41"/>
        <v>43591.899999999994</v>
      </c>
      <c r="H2652" s="21">
        <v>0</v>
      </c>
      <c r="I2652" s="21">
        <v>0</v>
      </c>
    </row>
    <row r="2653" spans="1:9" ht="15" x14ac:dyDescent="0.25">
      <c r="A2653" s="24" t="s">
        <v>2944</v>
      </c>
      <c r="B2653" s="20">
        <v>0</v>
      </c>
      <c r="C2653" s="180" t="s">
        <v>4852</v>
      </c>
      <c r="D2653" s="25">
        <v>134049.40000000002</v>
      </c>
      <c r="E2653" s="25">
        <v>64206.9</v>
      </c>
      <c r="F2653" s="21">
        <v>0</v>
      </c>
      <c r="G2653" s="22">
        <f t="shared" si="41"/>
        <v>69842.500000000029</v>
      </c>
      <c r="H2653" s="21">
        <v>0</v>
      </c>
      <c r="I2653" s="21">
        <v>0</v>
      </c>
    </row>
    <row r="2654" spans="1:9" ht="15" x14ac:dyDescent="0.25">
      <c r="A2654" s="24" t="s">
        <v>2945</v>
      </c>
      <c r="B2654" s="20">
        <v>0</v>
      </c>
      <c r="C2654" s="180" t="s">
        <v>4852</v>
      </c>
      <c r="D2654" s="25">
        <v>64892.800000000003</v>
      </c>
      <c r="E2654" s="25">
        <v>31966.2</v>
      </c>
      <c r="F2654" s="21">
        <v>0</v>
      </c>
      <c r="G2654" s="22">
        <f t="shared" si="41"/>
        <v>32926.600000000006</v>
      </c>
      <c r="H2654" s="21">
        <v>0</v>
      </c>
      <c r="I2654" s="21">
        <v>0</v>
      </c>
    </row>
    <row r="2655" spans="1:9" ht="15" x14ac:dyDescent="0.25">
      <c r="A2655" s="24" t="s">
        <v>2946</v>
      </c>
      <c r="B2655" s="20">
        <v>0</v>
      </c>
      <c r="C2655" s="180" t="s">
        <v>4852</v>
      </c>
      <c r="D2655" s="25">
        <v>11782.4</v>
      </c>
      <c r="E2655" s="25">
        <v>0</v>
      </c>
      <c r="F2655" s="21">
        <v>0</v>
      </c>
      <c r="G2655" s="22">
        <f t="shared" si="41"/>
        <v>11782.4</v>
      </c>
      <c r="H2655" s="21">
        <v>0</v>
      </c>
      <c r="I2655" s="21">
        <v>0</v>
      </c>
    </row>
    <row r="2656" spans="1:9" ht="15" x14ac:dyDescent="0.25">
      <c r="A2656" s="24" t="s">
        <v>2947</v>
      </c>
      <c r="B2656" s="20">
        <v>0</v>
      </c>
      <c r="C2656" s="180" t="s">
        <v>4852</v>
      </c>
      <c r="D2656" s="25">
        <v>8467.2000000000007</v>
      </c>
      <c r="E2656" s="25">
        <v>0</v>
      </c>
      <c r="F2656" s="21">
        <v>0</v>
      </c>
      <c r="G2656" s="22">
        <f t="shared" si="41"/>
        <v>8467.2000000000007</v>
      </c>
      <c r="H2656" s="21">
        <v>0</v>
      </c>
      <c r="I2656" s="21">
        <v>0</v>
      </c>
    </row>
    <row r="2657" spans="1:9" ht="15" x14ac:dyDescent="0.25">
      <c r="A2657" s="24" t="s">
        <v>2948</v>
      </c>
      <c r="B2657" s="20">
        <v>0</v>
      </c>
      <c r="C2657" s="180" t="s">
        <v>4852</v>
      </c>
      <c r="D2657" s="25">
        <v>1325694.8399999996</v>
      </c>
      <c r="E2657" s="25">
        <v>1154503.5399999998</v>
      </c>
      <c r="F2657" s="21">
        <v>0</v>
      </c>
      <c r="G2657" s="22">
        <f t="shared" si="41"/>
        <v>171191.29999999981</v>
      </c>
      <c r="H2657" s="21">
        <v>0</v>
      </c>
      <c r="I2657" s="21">
        <v>0</v>
      </c>
    </row>
    <row r="2658" spans="1:9" ht="15" x14ac:dyDescent="0.25">
      <c r="A2658" s="24" t="s">
        <v>2949</v>
      </c>
      <c r="B2658" s="20">
        <v>0</v>
      </c>
      <c r="C2658" s="180" t="s">
        <v>4853</v>
      </c>
      <c r="D2658" s="25">
        <v>138196.15</v>
      </c>
      <c r="E2658" s="25">
        <v>135347.55000000002</v>
      </c>
      <c r="F2658" s="21">
        <v>0</v>
      </c>
      <c r="G2658" s="22">
        <f t="shared" si="41"/>
        <v>2848.5999999999767</v>
      </c>
      <c r="H2658" s="21">
        <v>0</v>
      </c>
      <c r="I2658" s="21">
        <v>0</v>
      </c>
    </row>
    <row r="2659" spans="1:9" ht="15" x14ac:dyDescent="0.25">
      <c r="A2659" s="24" t="s">
        <v>2950</v>
      </c>
      <c r="B2659" s="20">
        <v>0</v>
      </c>
      <c r="C2659" s="180" t="s">
        <v>4853</v>
      </c>
      <c r="D2659" s="25">
        <v>30532</v>
      </c>
      <c r="E2659" s="25">
        <v>14392.8</v>
      </c>
      <c r="F2659" s="21">
        <v>0</v>
      </c>
      <c r="G2659" s="22">
        <f t="shared" si="41"/>
        <v>16139.2</v>
      </c>
      <c r="H2659" s="21">
        <v>0</v>
      </c>
      <c r="I2659" s="21">
        <v>0</v>
      </c>
    </row>
    <row r="2660" spans="1:9" ht="15" x14ac:dyDescent="0.25">
      <c r="A2660" s="24" t="s">
        <v>2951</v>
      </c>
      <c r="B2660" s="20">
        <v>0</v>
      </c>
      <c r="C2660" s="180" t="s">
        <v>4853</v>
      </c>
      <c r="D2660" s="25">
        <v>62183.360000000001</v>
      </c>
      <c r="E2660" s="25">
        <v>60559.86</v>
      </c>
      <c r="F2660" s="21">
        <v>0</v>
      </c>
      <c r="G2660" s="22">
        <f t="shared" si="41"/>
        <v>1623.5</v>
      </c>
      <c r="H2660" s="21">
        <v>0</v>
      </c>
      <c r="I2660" s="21">
        <v>0</v>
      </c>
    </row>
    <row r="2661" spans="1:9" ht="15" x14ac:dyDescent="0.25">
      <c r="A2661" s="24" t="s">
        <v>2952</v>
      </c>
      <c r="B2661" s="20">
        <v>0</v>
      </c>
      <c r="C2661" s="180" t="s">
        <v>4853</v>
      </c>
      <c r="D2661" s="25">
        <v>865045.25999999989</v>
      </c>
      <c r="E2661" s="25">
        <v>827019.50999999978</v>
      </c>
      <c r="F2661" s="21">
        <v>0</v>
      </c>
      <c r="G2661" s="22">
        <f t="shared" si="41"/>
        <v>38025.750000000116</v>
      </c>
      <c r="H2661" s="21">
        <v>0</v>
      </c>
      <c r="I2661" s="21">
        <v>0</v>
      </c>
    </row>
    <row r="2662" spans="1:9" ht="15" x14ac:dyDescent="0.25">
      <c r="A2662" s="24" t="s">
        <v>2953</v>
      </c>
      <c r="B2662" s="20">
        <v>0</v>
      </c>
      <c r="C2662" s="180" t="s">
        <v>4853</v>
      </c>
      <c r="D2662" s="25">
        <v>20624.400000000001</v>
      </c>
      <c r="E2662" s="25">
        <v>10813.400000000001</v>
      </c>
      <c r="F2662" s="21">
        <v>0</v>
      </c>
      <c r="G2662" s="22">
        <f t="shared" si="41"/>
        <v>9811</v>
      </c>
      <c r="H2662" s="21">
        <v>0</v>
      </c>
      <c r="I2662" s="21">
        <v>0</v>
      </c>
    </row>
    <row r="2663" spans="1:9" ht="15" x14ac:dyDescent="0.25">
      <c r="A2663" s="24" t="s">
        <v>2954</v>
      </c>
      <c r="B2663" s="20">
        <v>0</v>
      </c>
      <c r="C2663" s="180" t="s">
        <v>4853</v>
      </c>
      <c r="D2663" s="25">
        <v>398998.48999999987</v>
      </c>
      <c r="E2663" s="25">
        <v>354572.78999999986</v>
      </c>
      <c r="F2663" s="21">
        <v>0</v>
      </c>
      <c r="G2663" s="22">
        <f t="shared" si="41"/>
        <v>44425.700000000012</v>
      </c>
      <c r="H2663" s="21">
        <v>0</v>
      </c>
      <c r="I2663" s="21">
        <v>0</v>
      </c>
    </row>
    <row r="2664" spans="1:9" ht="15" x14ac:dyDescent="0.25">
      <c r="A2664" s="24" t="s">
        <v>2955</v>
      </c>
      <c r="B2664" s="20">
        <v>0</v>
      </c>
      <c r="C2664" s="180" t="s">
        <v>4853</v>
      </c>
      <c r="D2664" s="25">
        <v>44041.560000000005</v>
      </c>
      <c r="E2664" s="25">
        <v>39981.910000000003</v>
      </c>
      <c r="F2664" s="21">
        <v>0</v>
      </c>
      <c r="G2664" s="22">
        <f t="shared" si="41"/>
        <v>4059.6500000000015</v>
      </c>
      <c r="H2664" s="21">
        <v>0</v>
      </c>
      <c r="I2664" s="21">
        <v>0</v>
      </c>
    </row>
    <row r="2665" spans="1:9" ht="15" x14ac:dyDescent="0.25">
      <c r="A2665" s="24" t="s">
        <v>2956</v>
      </c>
      <c r="B2665" s="20">
        <v>0</v>
      </c>
      <c r="C2665" s="180" t="s">
        <v>4853</v>
      </c>
      <c r="D2665" s="25">
        <v>457069.52999999991</v>
      </c>
      <c r="E2665" s="25">
        <v>436114.62999999995</v>
      </c>
      <c r="F2665" s="21">
        <v>0</v>
      </c>
      <c r="G2665" s="22">
        <f t="shared" si="41"/>
        <v>20954.899999999965</v>
      </c>
      <c r="H2665" s="21">
        <v>0</v>
      </c>
      <c r="I2665" s="21">
        <v>0</v>
      </c>
    </row>
    <row r="2666" spans="1:9" ht="15" x14ac:dyDescent="0.25">
      <c r="A2666" s="24" t="s">
        <v>2957</v>
      </c>
      <c r="B2666" s="20">
        <v>0</v>
      </c>
      <c r="C2666" s="180" t="s">
        <v>4853</v>
      </c>
      <c r="D2666" s="25">
        <v>114369.62</v>
      </c>
      <c r="E2666" s="25">
        <v>99684.799999999988</v>
      </c>
      <c r="F2666" s="21">
        <v>0</v>
      </c>
      <c r="G2666" s="22">
        <f t="shared" si="41"/>
        <v>14684.820000000007</v>
      </c>
      <c r="H2666" s="21">
        <v>0</v>
      </c>
      <c r="I2666" s="21">
        <v>0</v>
      </c>
    </row>
    <row r="2667" spans="1:9" ht="15" x14ac:dyDescent="0.25">
      <c r="A2667" s="24" t="s">
        <v>2958</v>
      </c>
      <c r="B2667" s="20">
        <v>0</v>
      </c>
      <c r="C2667" s="180" t="s">
        <v>4853</v>
      </c>
      <c r="D2667" s="25">
        <v>91147.199999999997</v>
      </c>
      <c r="E2667" s="25">
        <v>77294.700000000012</v>
      </c>
      <c r="F2667" s="21">
        <v>0</v>
      </c>
      <c r="G2667" s="22">
        <f t="shared" si="41"/>
        <v>13852.499999999985</v>
      </c>
      <c r="H2667" s="21">
        <v>0</v>
      </c>
      <c r="I2667" s="21">
        <v>0</v>
      </c>
    </row>
    <row r="2668" spans="1:9" ht="15" x14ac:dyDescent="0.25">
      <c r="A2668" s="24" t="s">
        <v>2959</v>
      </c>
      <c r="B2668" s="20">
        <v>0</v>
      </c>
      <c r="C2668" s="180" t="s">
        <v>4853</v>
      </c>
      <c r="D2668" s="25">
        <v>78271.22</v>
      </c>
      <c r="E2668" s="25">
        <v>75620.72</v>
      </c>
      <c r="F2668" s="21">
        <v>0</v>
      </c>
      <c r="G2668" s="22">
        <f t="shared" si="41"/>
        <v>2650.5</v>
      </c>
      <c r="H2668" s="21">
        <v>0</v>
      </c>
      <c r="I2668" s="21">
        <v>0</v>
      </c>
    </row>
    <row r="2669" spans="1:9" ht="15" x14ac:dyDescent="0.25">
      <c r="A2669" s="24" t="s">
        <v>2960</v>
      </c>
      <c r="B2669" s="20">
        <v>0</v>
      </c>
      <c r="C2669" s="180" t="s">
        <v>4853</v>
      </c>
      <c r="D2669" s="25">
        <v>12484.8</v>
      </c>
      <c r="E2669" s="25">
        <v>12178.8</v>
      </c>
      <c r="F2669" s="21">
        <v>0</v>
      </c>
      <c r="G2669" s="22">
        <f t="shared" si="41"/>
        <v>306</v>
      </c>
      <c r="H2669" s="21">
        <v>0</v>
      </c>
      <c r="I2669" s="21">
        <v>0</v>
      </c>
    </row>
    <row r="2670" spans="1:9" ht="15" x14ac:dyDescent="0.25">
      <c r="A2670" s="24" t="s">
        <v>2961</v>
      </c>
      <c r="B2670" s="20">
        <v>0</v>
      </c>
      <c r="C2670" s="180" t="s">
        <v>4853</v>
      </c>
      <c r="D2670" s="25">
        <v>86005.119999999995</v>
      </c>
      <c r="E2670" s="25">
        <v>61789.779999999992</v>
      </c>
      <c r="F2670" s="21">
        <v>0</v>
      </c>
      <c r="G2670" s="22">
        <f t="shared" si="41"/>
        <v>24215.340000000004</v>
      </c>
      <c r="H2670" s="21">
        <v>0</v>
      </c>
      <c r="I2670" s="21">
        <v>0</v>
      </c>
    </row>
    <row r="2671" spans="1:9" ht="15" x14ac:dyDescent="0.25">
      <c r="A2671" s="24" t="s">
        <v>2962</v>
      </c>
      <c r="B2671" s="20">
        <v>0</v>
      </c>
      <c r="C2671" s="180" t="s">
        <v>4853</v>
      </c>
      <c r="D2671" s="25">
        <v>100965.6</v>
      </c>
      <c r="E2671" s="25">
        <v>98198.3</v>
      </c>
      <c r="F2671" s="21">
        <v>0</v>
      </c>
      <c r="G2671" s="22">
        <f t="shared" si="41"/>
        <v>2767.3000000000029</v>
      </c>
      <c r="H2671" s="21">
        <v>0</v>
      </c>
      <c r="I2671" s="21">
        <v>0</v>
      </c>
    </row>
    <row r="2672" spans="1:9" ht="15" x14ac:dyDescent="0.25">
      <c r="A2672" s="24" t="s">
        <v>2963</v>
      </c>
      <c r="B2672" s="20">
        <v>0</v>
      </c>
      <c r="C2672" s="180" t="s">
        <v>4853</v>
      </c>
      <c r="D2672" s="25">
        <v>122030.75</v>
      </c>
      <c r="E2672" s="25">
        <v>103236.25</v>
      </c>
      <c r="F2672" s="21">
        <v>0</v>
      </c>
      <c r="G2672" s="22">
        <f t="shared" si="41"/>
        <v>18794.5</v>
      </c>
      <c r="H2672" s="21">
        <v>0</v>
      </c>
      <c r="I2672" s="21">
        <v>0</v>
      </c>
    </row>
    <row r="2673" spans="1:9" ht="15" x14ac:dyDescent="0.25">
      <c r="A2673" s="24" t="s">
        <v>2964</v>
      </c>
      <c r="B2673" s="20">
        <v>0</v>
      </c>
      <c r="C2673" s="180" t="s">
        <v>4853</v>
      </c>
      <c r="D2673" s="25">
        <v>50449.200000000004</v>
      </c>
      <c r="E2673" s="25">
        <v>49451.700000000004</v>
      </c>
      <c r="F2673" s="21">
        <v>0</v>
      </c>
      <c r="G2673" s="22">
        <f t="shared" si="41"/>
        <v>997.5</v>
      </c>
      <c r="H2673" s="21">
        <v>0</v>
      </c>
      <c r="I2673" s="21">
        <v>0</v>
      </c>
    </row>
    <row r="2674" spans="1:9" ht="15" x14ac:dyDescent="0.25">
      <c r="A2674" s="24" t="s">
        <v>2965</v>
      </c>
      <c r="B2674" s="20">
        <v>0</v>
      </c>
      <c r="C2674" s="180" t="s">
        <v>4853</v>
      </c>
      <c r="D2674" s="25">
        <v>99375.63</v>
      </c>
      <c r="E2674" s="25">
        <v>57418.03</v>
      </c>
      <c r="F2674" s="21">
        <v>0</v>
      </c>
      <c r="G2674" s="22">
        <f t="shared" si="41"/>
        <v>41957.600000000006</v>
      </c>
      <c r="H2674" s="21">
        <v>0</v>
      </c>
      <c r="I2674" s="21">
        <v>0</v>
      </c>
    </row>
    <row r="2675" spans="1:9" ht="15" x14ac:dyDescent="0.25">
      <c r="A2675" s="24" t="s">
        <v>2966</v>
      </c>
      <c r="B2675" s="20">
        <v>0</v>
      </c>
      <c r="C2675" s="180" t="s">
        <v>4853</v>
      </c>
      <c r="D2675" s="25">
        <v>123562.8</v>
      </c>
      <c r="E2675" s="25">
        <v>104308.2</v>
      </c>
      <c r="F2675" s="21">
        <v>0</v>
      </c>
      <c r="G2675" s="22">
        <f t="shared" si="41"/>
        <v>19254.600000000006</v>
      </c>
      <c r="H2675" s="21">
        <v>0</v>
      </c>
      <c r="I2675" s="21">
        <v>0</v>
      </c>
    </row>
    <row r="2676" spans="1:9" ht="15" x14ac:dyDescent="0.25">
      <c r="A2676" s="24" t="s">
        <v>2967</v>
      </c>
      <c r="B2676" s="20">
        <v>0</v>
      </c>
      <c r="C2676" s="180" t="s">
        <v>4853</v>
      </c>
      <c r="D2676" s="25">
        <v>49833.600000000006</v>
      </c>
      <c r="E2676" s="25">
        <v>40621.600000000006</v>
      </c>
      <c r="F2676" s="21">
        <v>0</v>
      </c>
      <c r="G2676" s="22">
        <f t="shared" si="41"/>
        <v>9212</v>
      </c>
      <c r="H2676" s="21">
        <v>0</v>
      </c>
      <c r="I2676" s="21">
        <v>0</v>
      </c>
    </row>
    <row r="2677" spans="1:9" ht="15" x14ac:dyDescent="0.25">
      <c r="A2677" s="24" t="s">
        <v>2968</v>
      </c>
      <c r="B2677" s="20">
        <v>0</v>
      </c>
      <c r="C2677" s="180" t="s">
        <v>4853</v>
      </c>
      <c r="D2677" s="25">
        <v>247327.74999999997</v>
      </c>
      <c r="E2677" s="25">
        <v>233748</v>
      </c>
      <c r="F2677" s="21">
        <v>0</v>
      </c>
      <c r="G2677" s="22">
        <f t="shared" si="41"/>
        <v>13579.749999999971</v>
      </c>
      <c r="H2677" s="21">
        <v>0</v>
      </c>
      <c r="I2677" s="21">
        <v>0</v>
      </c>
    </row>
    <row r="2678" spans="1:9" ht="15" x14ac:dyDescent="0.25">
      <c r="A2678" s="24" t="s">
        <v>2969</v>
      </c>
      <c r="B2678" s="20">
        <v>0</v>
      </c>
      <c r="C2678" s="180" t="s">
        <v>4853</v>
      </c>
      <c r="D2678" s="25">
        <v>106873.2</v>
      </c>
      <c r="E2678" s="25">
        <v>79569.499999999985</v>
      </c>
      <c r="F2678" s="21">
        <v>0</v>
      </c>
      <c r="G2678" s="22">
        <f t="shared" si="41"/>
        <v>27303.700000000012</v>
      </c>
      <c r="H2678" s="21">
        <v>0</v>
      </c>
      <c r="I2678" s="21">
        <v>0</v>
      </c>
    </row>
    <row r="2679" spans="1:9" ht="15" x14ac:dyDescent="0.25">
      <c r="A2679" s="24" t="s">
        <v>2970</v>
      </c>
      <c r="B2679" s="20">
        <v>0</v>
      </c>
      <c r="C2679" s="180" t="s">
        <v>4853</v>
      </c>
      <c r="D2679" s="25">
        <v>242637.59999999998</v>
      </c>
      <c r="E2679" s="25">
        <v>238897.09999999998</v>
      </c>
      <c r="F2679" s="21">
        <v>0</v>
      </c>
      <c r="G2679" s="22">
        <f t="shared" si="41"/>
        <v>3740.5</v>
      </c>
      <c r="H2679" s="21">
        <v>0</v>
      </c>
      <c r="I2679" s="21">
        <v>0</v>
      </c>
    </row>
    <row r="2680" spans="1:9" ht="15" x14ac:dyDescent="0.25">
      <c r="A2680" s="24" t="s">
        <v>2971</v>
      </c>
      <c r="B2680" s="20">
        <v>0</v>
      </c>
      <c r="C2680" s="180" t="s">
        <v>4853</v>
      </c>
      <c r="D2680" s="25">
        <v>263390.50000000006</v>
      </c>
      <c r="E2680" s="25">
        <v>245076.75000000003</v>
      </c>
      <c r="F2680" s="21">
        <v>0</v>
      </c>
      <c r="G2680" s="22">
        <f t="shared" si="41"/>
        <v>18313.750000000029</v>
      </c>
      <c r="H2680" s="21">
        <v>0</v>
      </c>
      <c r="I2680" s="21">
        <v>0</v>
      </c>
    </row>
    <row r="2681" spans="1:9" ht="15" x14ac:dyDescent="0.25">
      <c r="A2681" s="24" t="s">
        <v>2972</v>
      </c>
      <c r="B2681" s="20">
        <v>0</v>
      </c>
      <c r="C2681" s="180" t="s">
        <v>4853</v>
      </c>
      <c r="D2681" s="25">
        <v>233151.6</v>
      </c>
      <c r="E2681" s="25">
        <v>226845.80000000002</v>
      </c>
      <c r="F2681" s="21">
        <v>0</v>
      </c>
      <c r="G2681" s="22">
        <f t="shared" si="41"/>
        <v>6305.7999999999884</v>
      </c>
      <c r="H2681" s="21">
        <v>0</v>
      </c>
      <c r="I2681" s="21">
        <v>0</v>
      </c>
    </row>
    <row r="2682" spans="1:9" ht="15" x14ac:dyDescent="0.25">
      <c r="A2682" s="24" t="s">
        <v>2973</v>
      </c>
      <c r="B2682" s="20">
        <v>0</v>
      </c>
      <c r="C2682" s="180" t="s">
        <v>4853</v>
      </c>
      <c r="D2682" s="25">
        <v>217757.19999999998</v>
      </c>
      <c r="E2682" s="25">
        <v>207142.69999999998</v>
      </c>
      <c r="F2682" s="21">
        <v>0</v>
      </c>
      <c r="G2682" s="22">
        <f t="shared" si="41"/>
        <v>10614.5</v>
      </c>
      <c r="H2682" s="21">
        <v>0</v>
      </c>
      <c r="I2682" s="21">
        <v>0</v>
      </c>
    </row>
    <row r="2683" spans="1:9" ht="15" x14ac:dyDescent="0.25">
      <c r="A2683" s="24" t="s">
        <v>2974</v>
      </c>
      <c r="B2683" s="20">
        <v>0</v>
      </c>
      <c r="C2683" s="180" t="s">
        <v>4853</v>
      </c>
      <c r="D2683" s="25">
        <v>282970.00000000006</v>
      </c>
      <c r="E2683" s="25">
        <v>256312.30000000002</v>
      </c>
      <c r="F2683" s="21">
        <v>0</v>
      </c>
      <c r="G2683" s="22">
        <f t="shared" si="41"/>
        <v>26657.700000000041</v>
      </c>
      <c r="H2683" s="21">
        <v>0</v>
      </c>
      <c r="I2683" s="21">
        <v>0</v>
      </c>
    </row>
    <row r="2684" spans="1:9" ht="15" x14ac:dyDescent="0.25">
      <c r="A2684" s="24" t="s">
        <v>2975</v>
      </c>
      <c r="B2684" s="20">
        <v>0</v>
      </c>
      <c r="C2684" s="180" t="s">
        <v>4853</v>
      </c>
      <c r="D2684" s="25">
        <v>388856.08000000013</v>
      </c>
      <c r="E2684" s="25">
        <v>339257.88000000018</v>
      </c>
      <c r="F2684" s="21">
        <v>0</v>
      </c>
      <c r="G2684" s="22">
        <f t="shared" si="41"/>
        <v>49598.199999999953</v>
      </c>
      <c r="H2684" s="21">
        <v>0</v>
      </c>
      <c r="I2684" s="21">
        <v>0</v>
      </c>
    </row>
    <row r="2685" spans="1:9" ht="15" x14ac:dyDescent="0.25">
      <c r="A2685" s="24" t="s">
        <v>2976</v>
      </c>
      <c r="B2685" s="20">
        <v>0</v>
      </c>
      <c r="C2685" s="180" t="s">
        <v>4853</v>
      </c>
      <c r="D2685" s="25">
        <v>224370.65999999997</v>
      </c>
      <c r="E2685" s="25">
        <v>193529.19999999998</v>
      </c>
      <c r="F2685" s="21">
        <v>0</v>
      </c>
      <c r="G2685" s="22">
        <f t="shared" ref="G2685:G2748" si="42">D2685-E2685</f>
        <v>30841.459999999992</v>
      </c>
      <c r="H2685" s="21">
        <v>0</v>
      </c>
      <c r="I2685" s="21">
        <v>0</v>
      </c>
    </row>
    <row r="2686" spans="1:9" ht="15" x14ac:dyDescent="0.25">
      <c r="A2686" s="24" t="s">
        <v>2977</v>
      </c>
      <c r="B2686" s="20">
        <v>0</v>
      </c>
      <c r="C2686" s="180" t="s">
        <v>4853</v>
      </c>
      <c r="D2686" s="25">
        <v>214339.50000000003</v>
      </c>
      <c r="E2686" s="25">
        <v>182185.30000000002</v>
      </c>
      <c r="F2686" s="21">
        <v>0</v>
      </c>
      <c r="G2686" s="22">
        <f t="shared" si="42"/>
        <v>32154.200000000012</v>
      </c>
      <c r="H2686" s="21">
        <v>0</v>
      </c>
      <c r="I2686" s="21">
        <v>0</v>
      </c>
    </row>
    <row r="2687" spans="1:9" ht="15" x14ac:dyDescent="0.25">
      <c r="A2687" s="24" t="s">
        <v>2978</v>
      </c>
      <c r="B2687" s="20">
        <v>0</v>
      </c>
      <c r="C2687" s="180" t="s">
        <v>4853</v>
      </c>
      <c r="D2687" s="25">
        <v>215874</v>
      </c>
      <c r="E2687" s="25">
        <v>207225.5</v>
      </c>
      <c r="F2687" s="21">
        <v>0</v>
      </c>
      <c r="G2687" s="22">
        <f t="shared" si="42"/>
        <v>8648.5</v>
      </c>
      <c r="H2687" s="21">
        <v>0</v>
      </c>
      <c r="I2687" s="21">
        <v>0</v>
      </c>
    </row>
    <row r="2688" spans="1:9" ht="15" x14ac:dyDescent="0.25">
      <c r="A2688" s="24" t="s">
        <v>2979</v>
      </c>
      <c r="B2688" s="20">
        <v>0</v>
      </c>
      <c r="C2688" s="180" t="s">
        <v>4853</v>
      </c>
      <c r="D2688" s="25">
        <v>414448.75</v>
      </c>
      <c r="E2688" s="25">
        <v>390755.45</v>
      </c>
      <c r="F2688" s="21">
        <v>0</v>
      </c>
      <c r="G2688" s="22">
        <f t="shared" si="42"/>
        <v>23693.299999999988</v>
      </c>
      <c r="H2688" s="21">
        <v>0</v>
      </c>
      <c r="I2688" s="21">
        <v>0</v>
      </c>
    </row>
    <row r="2689" spans="1:9" ht="15" x14ac:dyDescent="0.25">
      <c r="A2689" s="24" t="s">
        <v>2980</v>
      </c>
      <c r="B2689" s="20">
        <v>0</v>
      </c>
      <c r="C2689" s="180" t="s">
        <v>4853</v>
      </c>
      <c r="D2689" s="25">
        <v>377374.23</v>
      </c>
      <c r="E2689" s="25">
        <v>343313.43</v>
      </c>
      <c r="F2689" s="21">
        <v>0</v>
      </c>
      <c r="G2689" s="22">
        <f t="shared" si="42"/>
        <v>34060.799999999988</v>
      </c>
      <c r="H2689" s="21">
        <v>0</v>
      </c>
      <c r="I2689" s="21">
        <v>0</v>
      </c>
    </row>
    <row r="2690" spans="1:9" ht="15" x14ac:dyDescent="0.25">
      <c r="A2690" s="24" t="s">
        <v>2981</v>
      </c>
      <c r="B2690" s="20">
        <v>0</v>
      </c>
      <c r="C2690" s="180" t="s">
        <v>4853</v>
      </c>
      <c r="D2690" s="25">
        <v>13013.01</v>
      </c>
      <c r="E2690" s="25">
        <v>9008.0499999999993</v>
      </c>
      <c r="F2690" s="21">
        <v>0</v>
      </c>
      <c r="G2690" s="22">
        <f t="shared" si="42"/>
        <v>4004.9600000000009</v>
      </c>
      <c r="H2690" s="21">
        <v>0</v>
      </c>
      <c r="I2690" s="21">
        <v>0</v>
      </c>
    </row>
    <row r="2691" spans="1:9" ht="15" x14ac:dyDescent="0.25">
      <c r="A2691" s="24" t="s">
        <v>2982</v>
      </c>
      <c r="B2691" s="20">
        <v>0</v>
      </c>
      <c r="C2691" s="180" t="s">
        <v>4853</v>
      </c>
      <c r="D2691" s="25">
        <v>424963.93000000017</v>
      </c>
      <c r="E2691" s="25">
        <v>399786.75000000006</v>
      </c>
      <c r="F2691" s="21">
        <v>0</v>
      </c>
      <c r="G2691" s="22">
        <f t="shared" si="42"/>
        <v>25177.180000000109</v>
      </c>
      <c r="H2691" s="21">
        <v>0</v>
      </c>
      <c r="I2691" s="21">
        <v>0</v>
      </c>
    </row>
    <row r="2692" spans="1:9" ht="15" x14ac:dyDescent="0.25">
      <c r="A2692" s="24" t="s">
        <v>2983</v>
      </c>
      <c r="B2692" s="20">
        <v>0</v>
      </c>
      <c r="C2692" s="180" t="s">
        <v>4853</v>
      </c>
      <c r="D2692" s="25">
        <v>518157.83000000019</v>
      </c>
      <c r="E2692" s="25">
        <v>485544.51000000013</v>
      </c>
      <c r="F2692" s="21">
        <v>0</v>
      </c>
      <c r="G2692" s="22">
        <f t="shared" si="42"/>
        <v>32613.320000000065</v>
      </c>
      <c r="H2692" s="21">
        <v>0</v>
      </c>
      <c r="I2692" s="21">
        <v>0</v>
      </c>
    </row>
    <row r="2693" spans="1:9" ht="15" x14ac:dyDescent="0.25">
      <c r="A2693" s="24" t="s">
        <v>2984</v>
      </c>
      <c r="B2693" s="20">
        <v>0</v>
      </c>
      <c r="C2693" s="180" t="s">
        <v>4853</v>
      </c>
      <c r="D2693" s="25">
        <v>364914.57999999996</v>
      </c>
      <c r="E2693" s="25">
        <v>334019.21999999991</v>
      </c>
      <c r="F2693" s="21">
        <v>0</v>
      </c>
      <c r="G2693" s="22">
        <f t="shared" si="42"/>
        <v>30895.360000000044</v>
      </c>
      <c r="H2693" s="21">
        <v>0</v>
      </c>
      <c r="I2693" s="21">
        <v>0</v>
      </c>
    </row>
    <row r="2694" spans="1:9" ht="15" x14ac:dyDescent="0.25">
      <c r="A2694" s="24" t="s">
        <v>2985</v>
      </c>
      <c r="B2694" s="20">
        <v>0</v>
      </c>
      <c r="C2694" s="180" t="s">
        <v>4853</v>
      </c>
      <c r="D2694" s="25">
        <v>367077.60000000003</v>
      </c>
      <c r="E2694" s="25">
        <v>344004.7</v>
      </c>
      <c r="F2694" s="21">
        <v>0</v>
      </c>
      <c r="G2694" s="22">
        <f t="shared" si="42"/>
        <v>23072.900000000023</v>
      </c>
      <c r="H2694" s="21">
        <v>0</v>
      </c>
      <c r="I2694" s="21">
        <v>0</v>
      </c>
    </row>
    <row r="2695" spans="1:9" ht="15" x14ac:dyDescent="0.25">
      <c r="A2695" s="24" t="s">
        <v>2986</v>
      </c>
      <c r="B2695" s="20">
        <v>0</v>
      </c>
      <c r="C2695" s="180" t="s">
        <v>4853</v>
      </c>
      <c r="D2695" s="25">
        <v>266004.90000000002</v>
      </c>
      <c r="E2695" s="25">
        <v>244551.2</v>
      </c>
      <c r="F2695" s="21">
        <v>0</v>
      </c>
      <c r="G2695" s="22">
        <f t="shared" si="42"/>
        <v>21453.700000000012</v>
      </c>
      <c r="H2695" s="21">
        <v>0</v>
      </c>
      <c r="I2695" s="21">
        <v>0</v>
      </c>
    </row>
    <row r="2696" spans="1:9" ht="15" x14ac:dyDescent="0.25">
      <c r="A2696" s="24" t="s">
        <v>2987</v>
      </c>
      <c r="B2696" s="20">
        <v>0</v>
      </c>
      <c r="C2696" s="180" t="s">
        <v>4853</v>
      </c>
      <c r="D2696" s="25">
        <v>363597</v>
      </c>
      <c r="E2696" s="25">
        <v>343490.7</v>
      </c>
      <c r="F2696" s="21">
        <v>0</v>
      </c>
      <c r="G2696" s="22">
        <f t="shared" si="42"/>
        <v>20106.299999999988</v>
      </c>
      <c r="H2696" s="21">
        <v>0</v>
      </c>
      <c r="I2696" s="21">
        <v>0</v>
      </c>
    </row>
    <row r="2697" spans="1:9" ht="15" x14ac:dyDescent="0.25">
      <c r="A2697" s="24" t="s">
        <v>2988</v>
      </c>
      <c r="B2697" s="20">
        <v>0</v>
      </c>
      <c r="C2697" s="180" t="s">
        <v>4853</v>
      </c>
      <c r="D2697" s="25">
        <v>287446.80000000005</v>
      </c>
      <c r="E2697" s="25">
        <v>238780.59999999998</v>
      </c>
      <c r="F2697" s="21">
        <v>0</v>
      </c>
      <c r="G2697" s="22">
        <f t="shared" si="42"/>
        <v>48666.20000000007</v>
      </c>
      <c r="H2697" s="21">
        <v>0</v>
      </c>
      <c r="I2697" s="21">
        <v>0</v>
      </c>
    </row>
    <row r="2698" spans="1:9" ht="15" x14ac:dyDescent="0.25">
      <c r="A2698" s="24" t="s">
        <v>2989</v>
      </c>
      <c r="B2698" s="20">
        <v>0</v>
      </c>
      <c r="C2698" s="180" t="s">
        <v>4853</v>
      </c>
      <c r="D2698" s="25">
        <v>244412.39999999997</v>
      </c>
      <c r="E2698" s="25">
        <v>237183.05</v>
      </c>
      <c r="F2698" s="21">
        <v>0</v>
      </c>
      <c r="G2698" s="22">
        <f t="shared" si="42"/>
        <v>7229.3499999999767</v>
      </c>
      <c r="H2698" s="21">
        <v>0</v>
      </c>
      <c r="I2698" s="21">
        <v>0</v>
      </c>
    </row>
    <row r="2699" spans="1:9" ht="15" x14ac:dyDescent="0.25">
      <c r="A2699" s="24" t="s">
        <v>2990</v>
      </c>
      <c r="B2699" s="20">
        <v>0</v>
      </c>
      <c r="C2699" s="180" t="s">
        <v>4853</v>
      </c>
      <c r="D2699" s="25">
        <v>237105.20000000004</v>
      </c>
      <c r="E2699" s="25">
        <v>191927.90000000002</v>
      </c>
      <c r="F2699" s="21">
        <v>0</v>
      </c>
      <c r="G2699" s="22">
        <f t="shared" si="42"/>
        <v>45177.300000000017</v>
      </c>
      <c r="H2699" s="21">
        <v>0</v>
      </c>
      <c r="I2699" s="21">
        <v>0</v>
      </c>
    </row>
    <row r="2700" spans="1:9" ht="15" x14ac:dyDescent="0.25">
      <c r="A2700" s="24" t="s">
        <v>2991</v>
      </c>
      <c r="B2700" s="20">
        <v>0</v>
      </c>
      <c r="C2700" s="180" t="s">
        <v>4853</v>
      </c>
      <c r="D2700" s="25">
        <v>308969.42000000004</v>
      </c>
      <c r="E2700" s="25">
        <v>288292.67000000004</v>
      </c>
      <c r="F2700" s="21">
        <v>0</v>
      </c>
      <c r="G2700" s="22">
        <f t="shared" si="42"/>
        <v>20676.75</v>
      </c>
      <c r="H2700" s="21">
        <v>0</v>
      </c>
      <c r="I2700" s="21">
        <v>0</v>
      </c>
    </row>
    <row r="2701" spans="1:9" ht="15" x14ac:dyDescent="0.25">
      <c r="A2701" s="24" t="s">
        <v>2992</v>
      </c>
      <c r="B2701" s="20">
        <v>0</v>
      </c>
      <c r="C2701" s="180" t="s">
        <v>4853</v>
      </c>
      <c r="D2701" s="25">
        <v>637719.20000000007</v>
      </c>
      <c r="E2701" s="25">
        <v>559529.75999999978</v>
      </c>
      <c r="F2701" s="21">
        <v>0</v>
      </c>
      <c r="G2701" s="22">
        <f t="shared" si="42"/>
        <v>78189.440000000293</v>
      </c>
      <c r="H2701" s="21">
        <v>0</v>
      </c>
      <c r="I2701" s="21">
        <v>0</v>
      </c>
    </row>
    <row r="2702" spans="1:9" ht="15" x14ac:dyDescent="0.25">
      <c r="A2702" s="24" t="s">
        <v>2993</v>
      </c>
      <c r="B2702" s="20">
        <v>0</v>
      </c>
      <c r="C2702" s="180" t="s">
        <v>4853</v>
      </c>
      <c r="D2702" s="25">
        <v>300992</v>
      </c>
      <c r="E2702" s="25">
        <v>285339.17000000004</v>
      </c>
      <c r="F2702" s="21">
        <v>0</v>
      </c>
      <c r="G2702" s="22">
        <f t="shared" si="42"/>
        <v>15652.829999999958</v>
      </c>
      <c r="H2702" s="21">
        <v>0</v>
      </c>
      <c r="I2702" s="21">
        <v>0</v>
      </c>
    </row>
    <row r="2703" spans="1:9" ht="15" x14ac:dyDescent="0.25">
      <c r="A2703" s="24" t="s">
        <v>2994</v>
      </c>
      <c r="B2703" s="20">
        <v>0</v>
      </c>
      <c r="C2703" s="180" t="s">
        <v>4853</v>
      </c>
      <c r="D2703" s="25">
        <v>232064.57999999996</v>
      </c>
      <c r="E2703" s="25">
        <v>205300.53999999995</v>
      </c>
      <c r="F2703" s="21">
        <v>0</v>
      </c>
      <c r="G2703" s="22">
        <f t="shared" si="42"/>
        <v>26764.040000000008</v>
      </c>
      <c r="H2703" s="21">
        <v>0</v>
      </c>
      <c r="I2703" s="21">
        <v>0</v>
      </c>
    </row>
    <row r="2704" spans="1:9" ht="15" x14ac:dyDescent="0.25">
      <c r="A2704" s="24" t="s">
        <v>2995</v>
      </c>
      <c r="B2704" s="20">
        <v>0</v>
      </c>
      <c r="C2704" s="180" t="s">
        <v>4853</v>
      </c>
      <c r="D2704" s="25">
        <v>527717.99999999988</v>
      </c>
      <c r="E2704" s="25">
        <v>475228.76</v>
      </c>
      <c r="F2704" s="21">
        <v>0</v>
      </c>
      <c r="G2704" s="22">
        <f t="shared" si="42"/>
        <v>52489.239999999874</v>
      </c>
      <c r="H2704" s="21">
        <v>0</v>
      </c>
      <c r="I2704" s="21">
        <v>0</v>
      </c>
    </row>
    <row r="2705" spans="1:9" ht="15" x14ac:dyDescent="0.25">
      <c r="A2705" s="24" t="s">
        <v>2996</v>
      </c>
      <c r="B2705" s="20">
        <v>0</v>
      </c>
      <c r="C2705" s="180" t="s">
        <v>4853</v>
      </c>
      <c r="D2705" s="25">
        <v>26420.54</v>
      </c>
      <c r="E2705" s="25">
        <v>22034.120000000003</v>
      </c>
      <c r="F2705" s="21">
        <v>0</v>
      </c>
      <c r="G2705" s="22">
        <f t="shared" si="42"/>
        <v>4386.4199999999983</v>
      </c>
      <c r="H2705" s="21">
        <v>0</v>
      </c>
      <c r="I2705" s="21">
        <v>0</v>
      </c>
    </row>
    <row r="2706" spans="1:9" ht="15" x14ac:dyDescent="0.25">
      <c r="A2706" s="24" t="s">
        <v>2997</v>
      </c>
      <c r="B2706" s="20">
        <v>0</v>
      </c>
      <c r="C2706" s="180" t="s">
        <v>4853</v>
      </c>
      <c r="D2706" s="25">
        <v>30457.200000000001</v>
      </c>
      <c r="E2706" s="25">
        <v>30210.2</v>
      </c>
      <c r="F2706" s="21">
        <v>0</v>
      </c>
      <c r="G2706" s="22">
        <f t="shared" si="42"/>
        <v>247</v>
      </c>
      <c r="H2706" s="21">
        <v>0</v>
      </c>
      <c r="I2706" s="21">
        <v>0</v>
      </c>
    </row>
    <row r="2707" spans="1:9" ht="15" x14ac:dyDescent="0.25">
      <c r="A2707" s="24" t="s">
        <v>2998</v>
      </c>
      <c r="B2707" s="20">
        <v>0</v>
      </c>
      <c r="C2707" s="180" t="s">
        <v>4853</v>
      </c>
      <c r="D2707" s="25">
        <v>59818.28</v>
      </c>
      <c r="E2707" s="25">
        <v>16498.939999999999</v>
      </c>
      <c r="F2707" s="21">
        <v>0</v>
      </c>
      <c r="G2707" s="22">
        <f t="shared" si="42"/>
        <v>43319.34</v>
      </c>
      <c r="H2707" s="21">
        <v>0</v>
      </c>
      <c r="I2707" s="21">
        <v>0</v>
      </c>
    </row>
    <row r="2708" spans="1:9" ht="15" x14ac:dyDescent="0.25">
      <c r="A2708" s="24" t="s">
        <v>2999</v>
      </c>
      <c r="B2708" s="20">
        <v>0</v>
      </c>
      <c r="C2708" s="180" t="s">
        <v>4853</v>
      </c>
      <c r="D2708" s="25">
        <v>69676.83</v>
      </c>
      <c r="E2708" s="25">
        <v>65679.73</v>
      </c>
      <c r="F2708" s="21">
        <v>0</v>
      </c>
      <c r="G2708" s="22">
        <f t="shared" si="42"/>
        <v>3997.1000000000058</v>
      </c>
      <c r="H2708" s="21">
        <v>0</v>
      </c>
      <c r="I2708" s="21">
        <v>0</v>
      </c>
    </row>
    <row r="2709" spans="1:9" ht="15" x14ac:dyDescent="0.25">
      <c r="A2709" s="24" t="s">
        <v>3000</v>
      </c>
      <c r="B2709" s="20">
        <v>0</v>
      </c>
      <c r="C2709" s="180" t="s">
        <v>4853</v>
      </c>
      <c r="D2709" s="25">
        <v>86275.590000000011</v>
      </c>
      <c r="E2709" s="25">
        <v>79713.67</v>
      </c>
      <c r="F2709" s="21">
        <v>0</v>
      </c>
      <c r="G2709" s="22">
        <f t="shared" si="42"/>
        <v>6561.9200000000128</v>
      </c>
      <c r="H2709" s="21">
        <v>0</v>
      </c>
      <c r="I2709" s="21">
        <v>0</v>
      </c>
    </row>
    <row r="2710" spans="1:9" ht="15" x14ac:dyDescent="0.25">
      <c r="A2710" s="24" t="s">
        <v>3001</v>
      </c>
      <c r="B2710" s="20">
        <v>0</v>
      </c>
      <c r="C2710" s="180" t="s">
        <v>4853</v>
      </c>
      <c r="D2710" s="25">
        <v>34514.759999999995</v>
      </c>
      <c r="E2710" s="25">
        <v>23394.21</v>
      </c>
      <c r="F2710" s="21">
        <v>0</v>
      </c>
      <c r="G2710" s="22">
        <f t="shared" si="42"/>
        <v>11120.549999999996</v>
      </c>
      <c r="H2710" s="21">
        <v>0</v>
      </c>
      <c r="I2710" s="21">
        <v>0</v>
      </c>
    </row>
    <row r="2711" spans="1:9" ht="15" x14ac:dyDescent="0.25">
      <c r="A2711" s="24" t="s">
        <v>3002</v>
      </c>
      <c r="B2711" s="20">
        <v>0</v>
      </c>
      <c r="C2711" s="180" t="s">
        <v>4853</v>
      </c>
      <c r="D2711" s="25">
        <v>335575.09999999992</v>
      </c>
      <c r="E2711" s="25">
        <v>308207.01999999996</v>
      </c>
      <c r="F2711" s="21">
        <v>0</v>
      </c>
      <c r="G2711" s="22">
        <f t="shared" si="42"/>
        <v>27368.079999999958</v>
      </c>
      <c r="H2711" s="21">
        <v>0</v>
      </c>
      <c r="I2711" s="21">
        <v>0</v>
      </c>
    </row>
    <row r="2712" spans="1:9" ht="15" x14ac:dyDescent="0.25">
      <c r="A2712" s="24" t="s">
        <v>3003</v>
      </c>
      <c r="B2712" s="20">
        <v>0</v>
      </c>
      <c r="C2712" s="180" t="s">
        <v>4853</v>
      </c>
      <c r="D2712" s="25">
        <v>479975.97999999992</v>
      </c>
      <c r="E2712" s="25">
        <v>441021.47999999992</v>
      </c>
      <c r="F2712" s="21">
        <v>0</v>
      </c>
      <c r="G2712" s="22">
        <f t="shared" si="42"/>
        <v>38954.5</v>
      </c>
      <c r="H2712" s="21">
        <v>0</v>
      </c>
      <c r="I2712" s="21">
        <v>0</v>
      </c>
    </row>
    <row r="2713" spans="1:9" ht="15" x14ac:dyDescent="0.25">
      <c r="A2713" s="24" t="s">
        <v>3004</v>
      </c>
      <c r="B2713" s="20">
        <v>0</v>
      </c>
      <c r="C2713" s="180" t="s">
        <v>4853</v>
      </c>
      <c r="D2713" s="25">
        <v>399649.50000000012</v>
      </c>
      <c r="E2713" s="25">
        <v>356402.40000000014</v>
      </c>
      <c r="F2713" s="21">
        <v>0</v>
      </c>
      <c r="G2713" s="22">
        <f t="shared" si="42"/>
        <v>43247.099999999977</v>
      </c>
      <c r="H2713" s="21">
        <v>0</v>
      </c>
      <c r="I2713" s="21">
        <v>0</v>
      </c>
    </row>
    <row r="2714" spans="1:9" ht="15" x14ac:dyDescent="0.25">
      <c r="A2714" s="24" t="s">
        <v>3005</v>
      </c>
      <c r="B2714" s="20">
        <v>0</v>
      </c>
      <c r="C2714" s="180" t="s">
        <v>4853</v>
      </c>
      <c r="D2714" s="25">
        <v>360105.38</v>
      </c>
      <c r="E2714" s="25">
        <v>325767.58</v>
      </c>
      <c r="F2714" s="21">
        <v>0</v>
      </c>
      <c r="G2714" s="22">
        <f t="shared" si="42"/>
        <v>34337.799999999988</v>
      </c>
      <c r="H2714" s="21">
        <v>0</v>
      </c>
      <c r="I2714" s="21">
        <v>0</v>
      </c>
    </row>
    <row r="2715" spans="1:9" ht="15" x14ac:dyDescent="0.25">
      <c r="A2715" s="24" t="s">
        <v>3006</v>
      </c>
      <c r="B2715" s="20">
        <v>0</v>
      </c>
      <c r="C2715" s="180" t="s">
        <v>4853</v>
      </c>
      <c r="D2715" s="25">
        <v>274372.88</v>
      </c>
      <c r="E2715" s="25">
        <v>244853.32</v>
      </c>
      <c r="F2715" s="21">
        <v>0</v>
      </c>
      <c r="G2715" s="22">
        <f t="shared" si="42"/>
        <v>29519.559999999998</v>
      </c>
      <c r="H2715" s="21">
        <v>0</v>
      </c>
      <c r="I2715" s="21">
        <v>0</v>
      </c>
    </row>
    <row r="2716" spans="1:9" ht="15" x14ac:dyDescent="0.25">
      <c r="A2716" s="24" t="s">
        <v>3007</v>
      </c>
      <c r="B2716" s="20">
        <v>0</v>
      </c>
      <c r="C2716" s="180" t="s">
        <v>4853</v>
      </c>
      <c r="D2716" s="25">
        <v>328297.3</v>
      </c>
      <c r="E2716" s="25">
        <v>292630.77999999997</v>
      </c>
      <c r="F2716" s="21">
        <v>0</v>
      </c>
      <c r="G2716" s="22">
        <f t="shared" si="42"/>
        <v>35666.520000000019</v>
      </c>
      <c r="H2716" s="21">
        <v>0</v>
      </c>
      <c r="I2716" s="21">
        <v>0</v>
      </c>
    </row>
    <row r="2717" spans="1:9" ht="15" x14ac:dyDescent="0.25">
      <c r="A2717" s="24" t="s">
        <v>3008</v>
      </c>
      <c r="B2717" s="20">
        <v>0</v>
      </c>
      <c r="C2717" s="180" t="s">
        <v>4853</v>
      </c>
      <c r="D2717" s="25">
        <v>329253.78999999998</v>
      </c>
      <c r="E2717" s="25">
        <v>316017.08999999997</v>
      </c>
      <c r="F2717" s="21">
        <v>0</v>
      </c>
      <c r="G2717" s="22">
        <f t="shared" si="42"/>
        <v>13236.700000000012</v>
      </c>
      <c r="H2717" s="21">
        <v>0</v>
      </c>
      <c r="I2717" s="21">
        <v>0</v>
      </c>
    </row>
    <row r="2718" spans="1:9" ht="15" x14ac:dyDescent="0.25">
      <c r="A2718" s="24" t="s">
        <v>3009</v>
      </c>
      <c r="B2718" s="20">
        <v>0</v>
      </c>
      <c r="C2718" s="180" t="s">
        <v>4853</v>
      </c>
      <c r="D2718" s="25">
        <v>386433.12000000005</v>
      </c>
      <c r="E2718" s="25">
        <v>343856.14</v>
      </c>
      <c r="F2718" s="21">
        <v>0</v>
      </c>
      <c r="G2718" s="22">
        <f t="shared" si="42"/>
        <v>42576.98000000004</v>
      </c>
      <c r="H2718" s="21">
        <v>0</v>
      </c>
      <c r="I2718" s="21">
        <v>0</v>
      </c>
    </row>
    <row r="2719" spans="1:9" ht="15" x14ac:dyDescent="0.25">
      <c r="A2719" s="24" t="s">
        <v>3010</v>
      </c>
      <c r="B2719" s="20">
        <v>0</v>
      </c>
      <c r="C2719" s="180" t="s">
        <v>4853</v>
      </c>
      <c r="D2719" s="25">
        <v>1265285.49</v>
      </c>
      <c r="E2719" s="25">
        <v>1197253.5299999998</v>
      </c>
      <c r="F2719" s="21">
        <v>0</v>
      </c>
      <c r="G2719" s="22">
        <f t="shared" si="42"/>
        <v>68031.960000000196</v>
      </c>
      <c r="H2719" s="21">
        <v>0</v>
      </c>
      <c r="I2719" s="21">
        <v>0</v>
      </c>
    </row>
    <row r="2720" spans="1:9" ht="15" x14ac:dyDescent="0.25">
      <c r="A2720" s="24" t="s">
        <v>3011</v>
      </c>
      <c r="B2720" s="20">
        <v>0</v>
      </c>
      <c r="C2720" s="180" t="s">
        <v>4853</v>
      </c>
      <c r="D2720" s="25">
        <v>851869.84999999974</v>
      </c>
      <c r="E2720" s="25">
        <v>782116.72</v>
      </c>
      <c r="F2720" s="21">
        <v>0</v>
      </c>
      <c r="G2720" s="22">
        <f t="shared" si="42"/>
        <v>69753.129999999772</v>
      </c>
      <c r="H2720" s="21">
        <v>0</v>
      </c>
      <c r="I2720" s="21">
        <v>0</v>
      </c>
    </row>
    <row r="2721" spans="1:9" ht="15" x14ac:dyDescent="0.25">
      <c r="A2721" s="24" t="s">
        <v>3012</v>
      </c>
      <c r="B2721" s="20">
        <v>0</v>
      </c>
      <c r="C2721" s="180" t="s">
        <v>4853</v>
      </c>
      <c r="D2721" s="25">
        <v>429263.57</v>
      </c>
      <c r="E2721" s="25">
        <v>393135.52</v>
      </c>
      <c r="F2721" s="21">
        <v>0</v>
      </c>
      <c r="G2721" s="22">
        <f t="shared" si="42"/>
        <v>36128.049999999988</v>
      </c>
      <c r="H2721" s="21">
        <v>0</v>
      </c>
      <c r="I2721" s="21">
        <v>0</v>
      </c>
    </row>
    <row r="2722" spans="1:9" ht="15" x14ac:dyDescent="0.25">
      <c r="A2722" s="24" t="s">
        <v>3013</v>
      </c>
      <c r="B2722" s="20">
        <v>0</v>
      </c>
      <c r="C2722" s="180" t="s">
        <v>4853</v>
      </c>
      <c r="D2722" s="25">
        <v>406051.42000000004</v>
      </c>
      <c r="E2722" s="25">
        <v>375209.74000000005</v>
      </c>
      <c r="F2722" s="21">
        <v>0</v>
      </c>
      <c r="G2722" s="22">
        <f t="shared" si="42"/>
        <v>30841.679999999993</v>
      </c>
      <c r="H2722" s="21">
        <v>0</v>
      </c>
      <c r="I2722" s="21">
        <v>0</v>
      </c>
    </row>
    <row r="2723" spans="1:9" ht="15" x14ac:dyDescent="0.25">
      <c r="A2723" s="24" t="s">
        <v>3014</v>
      </c>
      <c r="B2723" s="20">
        <v>0</v>
      </c>
      <c r="C2723" s="180" t="s">
        <v>4853</v>
      </c>
      <c r="D2723" s="25">
        <v>468140.23</v>
      </c>
      <c r="E2723" s="25">
        <v>404326.62999999995</v>
      </c>
      <c r="F2723" s="21">
        <v>0</v>
      </c>
      <c r="G2723" s="22">
        <f t="shared" si="42"/>
        <v>63813.600000000035</v>
      </c>
      <c r="H2723" s="21">
        <v>0</v>
      </c>
      <c r="I2723" s="21">
        <v>0</v>
      </c>
    </row>
    <row r="2724" spans="1:9" ht="15" x14ac:dyDescent="0.25">
      <c r="A2724" s="24" t="s">
        <v>3015</v>
      </c>
      <c r="B2724" s="20">
        <v>0</v>
      </c>
      <c r="C2724" s="180" t="s">
        <v>4853</v>
      </c>
      <c r="D2724" s="25">
        <v>288172.94</v>
      </c>
      <c r="E2724" s="25">
        <v>257443.26000000004</v>
      </c>
      <c r="F2724" s="21">
        <v>0</v>
      </c>
      <c r="G2724" s="22">
        <f t="shared" si="42"/>
        <v>30729.679999999964</v>
      </c>
      <c r="H2724" s="21">
        <v>0</v>
      </c>
      <c r="I2724" s="21">
        <v>0</v>
      </c>
    </row>
    <row r="2725" spans="1:9" ht="15" x14ac:dyDescent="0.25">
      <c r="A2725" s="24" t="s">
        <v>3016</v>
      </c>
      <c r="B2725" s="20">
        <v>0</v>
      </c>
      <c r="C2725" s="180" t="s">
        <v>4853</v>
      </c>
      <c r="D2725" s="25">
        <v>316369.87000000005</v>
      </c>
      <c r="E2725" s="25">
        <v>285227.30000000005</v>
      </c>
      <c r="F2725" s="21">
        <v>0</v>
      </c>
      <c r="G2725" s="22">
        <f t="shared" si="42"/>
        <v>31142.570000000007</v>
      </c>
      <c r="H2725" s="21">
        <v>0</v>
      </c>
      <c r="I2725" s="21">
        <v>0</v>
      </c>
    </row>
    <row r="2726" spans="1:9" ht="15" x14ac:dyDescent="0.25">
      <c r="A2726" s="24" t="s">
        <v>3017</v>
      </c>
      <c r="B2726" s="20">
        <v>0</v>
      </c>
      <c r="C2726" s="180" t="s">
        <v>4853</v>
      </c>
      <c r="D2726" s="25">
        <v>352529.91000000009</v>
      </c>
      <c r="E2726" s="25">
        <v>342763.41000000009</v>
      </c>
      <c r="F2726" s="21">
        <v>0</v>
      </c>
      <c r="G2726" s="22">
        <f t="shared" si="42"/>
        <v>9766.5</v>
      </c>
      <c r="H2726" s="21">
        <v>0</v>
      </c>
      <c r="I2726" s="21">
        <v>0</v>
      </c>
    </row>
    <row r="2727" spans="1:9" ht="15" x14ac:dyDescent="0.25">
      <c r="A2727" s="24" t="s">
        <v>3018</v>
      </c>
      <c r="B2727" s="20">
        <v>0</v>
      </c>
      <c r="C2727" s="180" t="s">
        <v>4853</v>
      </c>
      <c r="D2727" s="25">
        <v>291716.58</v>
      </c>
      <c r="E2727" s="25">
        <v>255043.47999999998</v>
      </c>
      <c r="F2727" s="21">
        <v>0</v>
      </c>
      <c r="G2727" s="22">
        <f t="shared" si="42"/>
        <v>36673.100000000035</v>
      </c>
      <c r="H2727" s="21">
        <v>0</v>
      </c>
      <c r="I2727" s="21">
        <v>0</v>
      </c>
    </row>
    <row r="2728" spans="1:9" ht="15" x14ac:dyDescent="0.25">
      <c r="A2728" s="24" t="s">
        <v>3019</v>
      </c>
      <c r="B2728" s="20">
        <v>0</v>
      </c>
      <c r="C2728" s="180" t="s">
        <v>4853</v>
      </c>
      <c r="D2728" s="25">
        <v>68478.720000000001</v>
      </c>
      <c r="E2728" s="25">
        <v>59647.98</v>
      </c>
      <c r="F2728" s="21">
        <v>0</v>
      </c>
      <c r="G2728" s="22">
        <f t="shared" si="42"/>
        <v>8830.739999999998</v>
      </c>
      <c r="H2728" s="21">
        <v>0</v>
      </c>
      <c r="I2728" s="21">
        <v>0</v>
      </c>
    </row>
    <row r="2729" spans="1:9" ht="15" x14ac:dyDescent="0.25">
      <c r="A2729" s="24" t="s">
        <v>3020</v>
      </c>
      <c r="B2729" s="20">
        <v>0</v>
      </c>
      <c r="C2729" s="180" t="s">
        <v>4853</v>
      </c>
      <c r="D2729" s="25">
        <v>257463.50999999995</v>
      </c>
      <c r="E2729" s="25">
        <v>240570.04999999993</v>
      </c>
      <c r="F2729" s="21">
        <v>0</v>
      </c>
      <c r="G2729" s="22">
        <f t="shared" si="42"/>
        <v>16893.460000000021</v>
      </c>
      <c r="H2729" s="21">
        <v>0</v>
      </c>
      <c r="I2729" s="21">
        <v>0</v>
      </c>
    </row>
    <row r="2730" spans="1:9" ht="15" x14ac:dyDescent="0.25">
      <c r="A2730" s="24" t="s">
        <v>3021</v>
      </c>
      <c r="B2730" s="20">
        <v>0</v>
      </c>
      <c r="C2730" s="180" t="s">
        <v>4853</v>
      </c>
      <c r="D2730" s="25">
        <v>322558.7900000001</v>
      </c>
      <c r="E2730" s="25">
        <v>307591.69000000006</v>
      </c>
      <c r="F2730" s="21">
        <v>0</v>
      </c>
      <c r="G2730" s="22">
        <f t="shared" si="42"/>
        <v>14967.100000000035</v>
      </c>
      <c r="H2730" s="21">
        <v>0</v>
      </c>
      <c r="I2730" s="21">
        <v>0</v>
      </c>
    </row>
    <row r="2731" spans="1:9" ht="15" x14ac:dyDescent="0.25">
      <c r="A2731" s="24" t="s">
        <v>3022</v>
      </c>
      <c r="B2731" s="20">
        <v>0</v>
      </c>
      <c r="C2731" s="180" t="s">
        <v>4853</v>
      </c>
      <c r="D2731" s="25">
        <v>85339.15</v>
      </c>
      <c r="E2731" s="25">
        <v>51642.32</v>
      </c>
      <c r="F2731" s="21">
        <v>0</v>
      </c>
      <c r="G2731" s="22">
        <f t="shared" si="42"/>
        <v>33696.829999999994</v>
      </c>
      <c r="H2731" s="21">
        <v>0</v>
      </c>
      <c r="I2731" s="21">
        <v>0</v>
      </c>
    </row>
    <row r="2732" spans="1:9" ht="15" x14ac:dyDescent="0.25">
      <c r="A2732" s="24" t="s">
        <v>3023</v>
      </c>
      <c r="B2732" s="20">
        <v>0</v>
      </c>
      <c r="C2732" s="180" t="s">
        <v>4853</v>
      </c>
      <c r="D2732" s="25">
        <v>103383.12000000001</v>
      </c>
      <c r="E2732" s="25">
        <v>90904.320000000007</v>
      </c>
      <c r="F2732" s="21">
        <v>0</v>
      </c>
      <c r="G2732" s="22">
        <f t="shared" si="42"/>
        <v>12478.800000000003</v>
      </c>
      <c r="H2732" s="21">
        <v>0</v>
      </c>
      <c r="I2732" s="21">
        <v>0</v>
      </c>
    </row>
    <row r="2733" spans="1:9" ht="15" x14ac:dyDescent="0.25">
      <c r="A2733" s="24" t="s">
        <v>3024</v>
      </c>
      <c r="B2733" s="20">
        <v>0</v>
      </c>
      <c r="C2733" s="180" t="s">
        <v>4853</v>
      </c>
      <c r="D2733" s="25">
        <v>139381.79999999999</v>
      </c>
      <c r="E2733" s="25">
        <v>116507.07</v>
      </c>
      <c r="F2733" s="21">
        <v>0</v>
      </c>
      <c r="G2733" s="22">
        <f t="shared" si="42"/>
        <v>22874.729999999981</v>
      </c>
      <c r="H2733" s="21">
        <v>0</v>
      </c>
      <c r="I2733" s="21">
        <v>0</v>
      </c>
    </row>
    <row r="2734" spans="1:9" ht="15" x14ac:dyDescent="0.25">
      <c r="A2734" s="24" t="s">
        <v>3025</v>
      </c>
      <c r="B2734" s="20">
        <v>0</v>
      </c>
      <c r="C2734" s="180" t="s">
        <v>4853</v>
      </c>
      <c r="D2734" s="25">
        <v>65291.24</v>
      </c>
      <c r="E2734" s="25">
        <v>63036.140000000007</v>
      </c>
      <c r="F2734" s="21">
        <v>0</v>
      </c>
      <c r="G2734" s="22">
        <f t="shared" si="42"/>
        <v>2255.0999999999913</v>
      </c>
      <c r="H2734" s="21">
        <v>0</v>
      </c>
      <c r="I2734" s="21">
        <v>0</v>
      </c>
    </row>
    <row r="2735" spans="1:9" ht="15" x14ac:dyDescent="0.25">
      <c r="A2735" s="24" t="s">
        <v>3026</v>
      </c>
      <c r="B2735" s="20">
        <v>0</v>
      </c>
      <c r="C2735" s="180" t="s">
        <v>4853</v>
      </c>
      <c r="D2735" s="25">
        <v>297329.24</v>
      </c>
      <c r="E2735" s="25">
        <v>267051.12</v>
      </c>
      <c r="F2735" s="21">
        <v>0</v>
      </c>
      <c r="G2735" s="22">
        <f t="shared" si="42"/>
        <v>30278.119999999995</v>
      </c>
      <c r="H2735" s="21">
        <v>0</v>
      </c>
      <c r="I2735" s="21">
        <v>0</v>
      </c>
    </row>
    <row r="2736" spans="1:9" ht="15" x14ac:dyDescent="0.25">
      <c r="A2736" s="24" t="s">
        <v>3027</v>
      </c>
      <c r="B2736" s="20">
        <v>0</v>
      </c>
      <c r="C2736" s="180" t="s">
        <v>4853</v>
      </c>
      <c r="D2736" s="25">
        <v>322489.37</v>
      </c>
      <c r="E2736" s="25">
        <v>274041.43</v>
      </c>
      <c r="F2736" s="21">
        <v>0</v>
      </c>
      <c r="G2736" s="22">
        <f t="shared" si="42"/>
        <v>48447.94</v>
      </c>
      <c r="H2736" s="21">
        <v>0</v>
      </c>
      <c r="I2736" s="21">
        <v>0</v>
      </c>
    </row>
    <row r="2737" spans="1:9" ht="15" x14ac:dyDescent="0.25">
      <c r="A2737" s="24" t="s">
        <v>3028</v>
      </c>
      <c r="B2737" s="20">
        <v>0</v>
      </c>
      <c r="C2737" s="180" t="s">
        <v>4853</v>
      </c>
      <c r="D2737" s="25">
        <v>333445.51</v>
      </c>
      <c r="E2737" s="25">
        <v>310214.91000000009</v>
      </c>
      <c r="F2737" s="21">
        <v>0</v>
      </c>
      <c r="G2737" s="22">
        <f t="shared" si="42"/>
        <v>23230.599999999919</v>
      </c>
      <c r="H2737" s="21">
        <v>0</v>
      </c>
      <c r="I2737" s="21">
        <v>0</v>
      </c>
    </row>
    <row r="2738" spans="1:9" ht="15" x14ac:dyDescent="0.25">
      <c r="A2738" s="24" t="s">
        <v>3029</v>
      </c>
      <c r="B2738" s="20">
        <v>0</v>
      </c>
      <c r="C2738" s="180" t="s">
        <v>4853</v>
      </c>
      <c r="D2738" s="25">
        <v>269374.83999999997</v>
      </c>
      <c r="E2738" s="25">
        <v>241384.59</v>
      </c>
      <c r="F2738" s="21">
        <v>0</v>
      </c>
      <c r="G2738" s="22">
        <f t="shared" si="42"/>
        <v>27990.249999999971</v>
      </c>
      <c r="H2738" s="21">
        <v>0</v>
      </c>
      <c r="I2738" s="21">
        <v>0</v>
      </c>
    </row>
    <row r="2739" spans="1:9" ht="15" x14ac:dyDescent="0.25">
      <c r="A2739" s="24" t="s">
        <v>3030</v>
      </c>
      <c r="B2739" s="20">
        <v>0</v>
      </c>
      <c r="C2739" s="180" t="s">
        <v>4853</v>
      </c>
      <c r="D2739" s="25">
        <v>487319.01000000007</v>
      </c>
      <c r="E2739" s="25">
        <v>466992.71000000008</v>
      </c>
      <c r="F2739" s="21">
        <v>0</v>
      </c>
      <c r="G2739" s="22">
        <f t="shared" si="42"/>
        <v>20326.299999999988</v>
      </c>
      <c r="H2739" s="21">
        <v>0</v>
      </c>
      <c r="I2739" s="21">
        <v>0</v>
      </c>
    </row>
    <row r="2740" spans="1:9" ht="15" x14ac:dyDescent="0.25">
      <c r="A2740" s="24" t="s">
        <v>3031</v>
      </c>
      <c r="B2740" s="20">
        <v>0</v>
      </c>
      <c r="C2740" s="180" t="s">
        <v>4853</v>
      </c>
      <c r="D2740" s="25">
        <v>408823.28</v>
      </c>
      <c r="E2740" s="25">
        <v>368845.68</v>
      </c>
      <c r="F2740" s="21">
        <v>0</v>
      </c>
      <c r="G2740" s="22">
        <f t="shared" si="42"/>
        <v>39977.600000000035</v>
      </c>
      <c r="H2740" s="21">
        <v>0</v>
      </c>
      <c r="I2740" s="21">
        <v>0</v>
      </c>
    </row>
    <row r="2741" spans="1:9" ht="15" x14ac:dyDescent="0.25">
      <c r="A2741" s="24" t="s">
        <v>3032</v>
      </c>
      <c r="B2741" s="20">
        <v>0</v>
      </c>
      <c r="C2741" s="180" t="s">
        <v>4853</v>
      </c>
      <c r="D2741" s="25">
        <v>899192.69000000029</v>
      </c>
      <c r="E2741" s="25">
        <v>833186.28000000049</v>
      </c>
      <c r="F2741" s="21">
        <v>0</v>
      </c>
      <c r="G2741" s="22">
        <f t="shared" si="42"/>
        <v>66006.4099999998</v>
      </c>
      <c r="H2741" s="21">
        <v>0</v>
      </c>
      <c r="I2741" s="21">
        <v>0</v>
      </c>
    </row>
    <row r="2742" spans="1:9" ht="15" x14ac:dyDescent="0.25">
      <c r="A2742" s="24" t="s">
        <v>3033</v>
      </c>
      <c r="B2742" s="20">
        <v>0</v>
      </c>
      <c r="C2742" s="180" t="s">
        <v>4853</v>
      </c>
      <c r="D2742" s="25">
        <v>214443.33000000005</v>
      </c>
      <c r="E2742" s="25">
        <v>192884.44000000003</v>
      </c>
      <c r="F2742" s="21">
        <v>0</v>
      </c>
      <c r="G2742" s="22">
        <f t="shared" si="42"/>
        <v>21558.890000000014</v>
      </c>
      <c r="H2742" s="21">
        <v>0</v>
      </c>
      <c r="I2742" s="21">
        <v>0</v>
      </c>
    </row>
    <row r="2743" spans="1:9" ht="15" x14ac:dyDescent="0.25">
      <c r="A2743" s="24" t="s">
        <v>3034</v>
      </c>
      <c r="B2743" s="20">
        <v>0</v>
      </c>
      <c r="C2743" s="180" t="s">
        <v>4853</v>
      </c>
      <c r="D2743" s="25">
        <v>204194.87</v>
      </c>
      <c r="E2743" s="25">
        <v>179146.97</v>
      </c>
      <c r="F2743" s="21">
        <v>0</v>
      </c>
      <c r="G2743" s="22">
        <f t="shared" si="42"/>
        <v>25047.899999999994</v>
      </c>
      <c r="H2743" s="21">
        <v>0</v>
      </c>
      <c r="I2743" s="21">
        <v>0</v>
      </c>
    </row>
    <row r="2744" spans="1:9" ht="15" x14ac:dyDescent="0.25">
      <c r="A2744" s="24" t="s">
        <v>3035</v>
      </c>
      <c r="B2744" s="20">
        <v>0</v>
      </c>
      <c r="C2744" s="180" t="s">
        <v>4853</v>
      </c>
      <c r="D2744" s="25">
        <v>267869.65000000002</v>
      </c>
      <c r="E2744" s="25">
        <v>232811.25</v>
      </c>
      <c r="F2744" s="21">
        <v>0</v>
      </c>
      <c r="G2744" s="22">
        <f t="shared" si="42"/>
        <v>35058.400000000023</v>
      </c>
      <c r="H2744" s="21">
        <v>0</v>
      </c>
      <c r="I2744" s="21">
        <v>0</v>
      </c>
    </row>
    <row r="2745" spans="1:9" ht="15" x14ac:dyDescent="0.25">
      <c r="A2745" s="24" t="s">
        <v>3036</v>
      </c>
      <c r="B2745" s="20">
        <v>0</v>
      </c>
      <c r="C2745" s="180" t="s">
        <v>4853</v>
      </c>
      <c r="D2745" s="25">
        <v>239227.06999999998</v>
      </c>
      <c r="E2745" s="25">
        <v>219105.91999999998</v>
      </c>
      <c r="F2745" s="21">
        <v>0</v>
      </c>
      <c r="G2745" s="22">
        <f t="shared" si="42"/>
        <v>20121.149999999994</v>
      </c>
      <c r="H2745" s="21">
        <v>0</v>
      </c>
      <c r="I2745" s="21">
        <v>0</v>
      </c>
    </row>
    <row r="2746" spans="1:9" ht="15" x14ac:dyDescent="0.25">
      <c r="A2746" s="24" t="s">
        <v>3037</v>
      </c>
      <c r="B2746" s="20">
        <v>0</v>
      </c>
      <c r="C2746" s="180" t="s">
        <v>4853</v>
      </c>
      <c r="D2746" s="25">
        <v>252234.69999999998</v>
      </c>
      <c r="E2746" s="25">
        <v>216876.09999999998</v>
      </c>
      <c r="F2746" s="21">
        <v>0</v>
      </c>
      <c r="G2746" s="22">
        <f t="shared" si="42"/>
        <v>35358.600000000006</v>
      </c>
      <c r="H2746" s="21">
        <v>0</v>
      </c>
      <c r="I2746" s="21">
        <v>0</v>
      </c>
    </row>
    <row r="2747" spans="1:9" ht="15" x14ac:dyDescent="0.25">
      <c r="A2747" s="24" t="s">
        <v>3038</v>
      </c>
      <c r="B2747" s="20">
        <v>0</v>
      </c>
      <c r="C2747" s="180" t="s">
        <v>4853</v>
      </c>
      <c r="D2747" s="25">
        <v>185331.27</v>
      </c>
      <c r="E2747" s="25">
        <v>172258.76</v>
      </c>
      <c r="F2747" s="21">
        <v>0</v>
      </c>
      <c r="G2747" s="22">
        <f t="shared" si="42"/>
        <v>13072.50999999998</v>
      </c>
      <c r="H2747" s="21">
        <v>0</v>
      </c>
      <c r="I2747" s="21">
        <v>0</v>
      </c>
    </row>
    <row r="2748" spans="1:9" ht="15" x14ac:dyDescent="0.25">
      <c r="A2748" s="24" t="s">
        <v>3039</v>
      </c>
      <c r="B2748" s="20">
        <v>0</v>
      </c>
      <c r="C2748" s="180" t="s">
        <v>4853</v>
      </c>
      <c r="D2748" s="25">
        <v>133598.07999999999</v>
      </c>
      <c r="E2748" s="25">
        <v>131057.08</v>
      </c>
      <c r="F2748" s="21">
        <v>0</v>
      </c>
      <c r="G2748" s="22">
        <f t="shared" si="42"/>
        <v>2540.9999999999854</v>
      </c>
      <c r="H2748" s="21">
        <v>0</v>
      </c>
      <c r="I2748" s="21">
        <v>0</v>
      </c>
    </row>
    <row r="2749" spans="1:9" ht="15" x14ac:dyDescent="0.25">
      <c r="A2749" s="24" t="s">
        <v>3040</v>
      </c>
      <c r="B2749" s="20">
        <v>0</v>
      </c>
      <c r="C2749" s="180" t="s">
        <v>4853</v>
      </c>
      <c r="D2749" s="25">
        <v>255001.99</v>
      </c>
      <c r="E2749" s="25">
        <v>224948.39</v>
      </c>
      <c r="F2749" s="21">
        <v>0</v>
      </c>
      <c r="G2749" s="22">
        <f t="shared" ref="G2749:G2812" si="43">D2749-E2749</f>
        <v>30053.599999999977</v>
      </c>
      <c r="H2749" s="21">
        <v>0</v>
      </c>
      <c r="I2749" s="21">
        <v>0</v>
      </c>
    </row>
    <row r="2750" spans="1:9" ht="15" x14ac:dyDescent="0.25">
      <c r="A2750" s="24" t="s">
        <v>3041</v>
      </c>
      <c r="B2750" s="20">
        <v>0</v>
      </c>
      <c r="C2750" s="180" t="s">
        <v>4853</v>
      </c>
      <c r="D2750" s="25">
        <v>82989.48</v>
      </c>
      <c r="E2750" s="25">
        <v>73076.179999999993</v>
      </c>
      <c r="F2750" s="21">
        <v>0</v>
      </c>
      <c r="G2750" s="22">
        <f t="shared" si="43"/>
        <v>9913.3000000000029</v>
      </c>
      <c r="H2750" s="21">
        <v>0</v>
      </c>
      <c r="I2750" s="21">
        <v>0</v>
      </c>
    </row>
    <row r="2751" spans="1:9" ht="15" x14ac:dyDescent="0.25">
      <c r="A2751" s="24" t="s">
        <v>3042</v>
      </c>
      <c r="B2751" s="20">
        <v>0</v>
      </c>
      <c r="C2751" s="180" t="s">
        <v>4853</v>
      </c>
      <c r="D2751" s="25">
        <v>206750.78</v>
      </c>
      <c r="E2751" s="25">
        <v>181906.83</v>
      </c>
      <c r="F2751" s="21">
        <v>0</v>
      </c>
      <c r="G2751" s="22">
        <f t="shared" si="43"/>
        <v>24843.950000000012</v>
      </c>
      <c r="H2751" s="21">
        <v>0</v>
      </c>
      <c r="I2751" s="21">
        <v>0</v>
      </c>
    </row>
    <row r="2752" spans="1:9" ht="15" x14ac:dyDescent="0.25">
      <c r="A2752" s="24" t="s">
        <v>3043</v>
      </c>
      <c r="B2752" s="20">
        <v>0</v>
      </c>
      <c r="C2752" s="180" t="s">
        <v>4853</v>
      </c>
      <c r="D2752" s="25">
        <v>118063.06000000001</v>
      </c>
      <c r="E2752" s="25">
        <v>113713.49</v>
      </c>
      <c r="F2752" s="21">
        <v>0</v>
      </c>
      <c r="G2752" s="22">
        <f t="shared" si="43"/>
        <v>4349.570000000007</v>
      </c>
      <c r="H2752" s="21">
        <v>0</v>
      </c>
      <c r="I2752" s="21">
        <v>0</v>
      </c>
    </row>
    <row r="2753" spans="1:9" ht="15" x14ac:dyDescent="0.25">
      <c r="A2753" s="24" t="s">
        <v>3044</v>
      </c>
      <c r="B2753" s="20">
        <v>0</v>
      </c>
      <c r="C2753" s="180" t="s">
        <v>4853</v>
      </c>
      <c r="D2753" s="25">
        <v>313767.57000000007</v>
      </c>
      <c r="E2753" s="25">
        <v>254239.67</v>
      </c>
      <c r="F2753" s="21">
        <v>0</v>
      </c>
      <c r="G2753" s="22">
        <f t="shared" si="43"/>
        <v>59527.900000000052</v>
      </c>
      <c r="H2753" s="21">
        <v>0</v>
      </c>
      <c r="I2753" s="21">
        <v>0</v>
      </c>
    </row>
    <row r="2754" spans="1:9" ht="15" x14ac:dyDescent="0.25">
      <c r="A2754" s="24" t="s">
        <v>3045</v>
      </c>
      <c r="B2754" s="20">
        <v>0</v>
      </c>
      <c r="C2754" s="180" t="s">
        <v>4853</v>
      </c>
      <c r="D2754" s="25">
        <v>331266.96999999997</v>
      </c>
      <c r="E2754" s="25">
        <v>268446.94</v>
      </c>
      <c r="F2754" s="21">
        <v>0</v>
      </c>
      <c r="G2754" s="22">
        <f t="shared" si="43"/>
        <v>62820.02999999997</v>
      </c>
      <c r="H2754" s="21">
        <v>0</v>
      </c>
      <c r="I2754" s="21">
        <v>0</v>
      </c>
    </row>
    <row r="2755" spans="1:9" ht="15" x14ac:dyDescent="0.25">
      <c r="A2755" s="24" t="s">
        <v>3046</v>
      </c>
      <c r="B2755" s="20">
        <v>0</v>
      </c>
      <c r="C2755" s="180" t="s">
        <v>4853</v>
      </c>
      <c r="D2755" s="25">
        <v>197202.25999999998</v>
      </c>
      <c r="E2755" s="25">
        <v>189172.35999999996</v>
      </c>
      <c r="F2755" s="21">
        <v>0</v>
      </c>
      <c r="G2755" s="22">
        <f t="shared" si="43"/>
        <v>8029.9000000000233</v>
      </c>
      <c r="H2755" s="21">
        <v>0</v>
      </c>
      <c r="I2755" s="21">
        <v>0</v>
      </c>
    </row>
    <row r="2756" spans="1:9" ht="15" x14ac:dyDescent="0.25">
      <c r="A2756" s="24" t="s">
        <v>3047</v>
      </c>
      <c r="B2756" s="20">
        <v>0</v>
      </c>
      <c r="C2756" s="180" t="s">
        <v>4853</v>
      </c>
      <c r="D2756" s="25">
        <v>114635.3</v>
      </c>
      <c r="E2756" s="25">
        <v>91325.6</v>
      </c>
      <c r="F2756" s="21">
        <v>0</v>
      </c>
      <c r="G2756" s="22">
        <f t="shared" si="43"/>
        <v>23309.699999999997</v>
      </c>
      <c r="H2756" s="21">
        <v>0</v>
      </c>
      <c r="I2756" s="21">
        <v>0</v>
      </c>
    </row>
    <row r="2757" spans="1:9" ht="15" x14ac:dyDescent="0.25">
      <c r="A2757" s="24" t="s">
        <v>3048</v>
      </c>
      <c r="B2757" s="20">
        <v>0</v>
      </c>
      <c r="C2757" s="180" t="s">
        <v>4853</v>
      </c>
      <c r="D2757" s="25">
        <v>254770.69</v>
      </c>
      <c r="E2757" s="25">
        <v>243393.74000000002</v>
      </c>
      <c r="F2757" s="21">
        <v>0</v>
      </c>
      <c r="G2757" s="22">
        <f t="shared" si="43"/>
        <v>11376.949999999983</v>
      </c>
      <c r="H2757" s="21">
        <v>0</v>
      </c>
      <c r="I2757" s="21">
        <v>0</v>
      </c>
    </row>
    <row r="2758" spans="1:9" ht="15" x14ac:dyDescent="0.25">
      <c r="A2758" s="24" t="s">
        <v>3049</v>
      </c>
      <c r="B2758" s="20">
        <v>0</v>
      </c>
      <c r="C2758" s="180" t="s">
        <v>4853</v>
      </c>
      <c r="D2758" s="25">
        <v>201658.96999999997</v>
      </c>
      <c r="E2758" s="25">
        <v>191187.46999999997</v>
      </c>
      <c r="F2758" s="21">
        <v>0</v>
      </c>
      <c r="G2758" s="22">
        <f t="shared" si="43"/>
        <v>10471.5</v>
      </c>
      <c r="H2758" s="21">
        <v>0</v>
      </c>
      <c r="I2758" s="21">
        <v>0</v>
      </c>
    </row>
    <row r="2759" spans="1:9" ht="15" x14ac:dyDescent="0.25">
      <c r="A2759" s="24" t="s">
        <v>3050</v>
      </c>
      <c r="B2759" s="20">
        <v>0</v>
      </c>
      <c r="C2759" s="180" t="s">
        <v>4853</v>
      </c>
      <c r="D2759" s="25">
        <v>233317.68999999997</v>
      </c>
      <c r="E2759" s="25">
        <v>213263.46999999997</v>
      </c>
      <c r="F2759" s="21">
        <v>0</v>
      </c>
      <c r="G2759" s="22">
        <f t="shared" si="43"/>
        <v>20054.22</v>
      </c>
      <c r="H2759" s="21">
        <v>0</v>
      </c>
      <c r="I2759" s="21">
        <v>0</v>
      </c>
    </row>
    <row r="2760" spans="1:9" ht="15" x14ac:dyDescent="0.25">
      <c r="A2760" s="24" t="s">
        <v>749</v>
      </c>
      <c r="B2760" s="20">
        <v>0</v>
      </c>
      <c r="C2760" s="180" t="s">
        <v>4853</v>
      </c>
      <c r="D2760" s="25">
        <v>52020.819999999992</v>
      </c>
      <c r="E2760" s="25">
        <v>50749.819999999992</v>
      </c>
      <c r="F2760" s="21">
        <v>0</v>
      </c>
      <c r="G2760" s="22">
        <f t="shared" si="43"/>
        <v>1271</v>
      </c>
      <c r="H2760" s="21">
        <v>0</v>
      </c>
      <c r="I2760" s="21">
        <v>0</v>
      </c>
    </row>
    <row r="2761" spans="1:9" ht="15" x14ac:dyDescent="0.25">
      <c r="A2761" s="24" t="s">
        <v>750</v>
      </c>
      <c r="B2761" s="20">
        <v>0</v>
      </c>
      <c r="C2761" s="180" t="s">
        <v>4853</v>
      </c>
      <c r="D2761" s="25">
        <v>50204.4</v>
      </c>
      <c r="E2761" s="25">
        <v>36297.599999999999</v>
      </c>
      <c r="F2761" s="21">
        <v>0</v>
      </c>
      <c r="G2761" s="22">
        <f t="shared" si="43"/>
        <v>13906.800000000003</v>
      </c>
      <c r="H2761" s="21">
        <v>0</v>
      </c>
      <c r="I2761" s="21">
        <v>0</v>
      </c>
    </row>
    <row r="2762" spans="1:9" ht="15" x14ac:dyDescent="0.25">
      <c r="A2762" s="24" t="s">
        <v>3051</v>
      </c>
      <c r="B2762" s="20">
        <v>0</v>
      </c>
      <c r="C2762" s="180" t="s">
        <v>4853</v>
      </c>
      <c r="D2762" s="25">
        <v>74109.5</v>
      </c>
      <c r="E2762" s="25">
        <v>72971.5</v>
      </c>
      <c r="F2762" s="21">
        <v>0</v>
      </c>
      <c r="G2762" s="22">
        <f t="shared" si="43"/>
        <v>1138</v>
      </c>
      <c r="H2762" s="21">
        <v>0</v>
      </c>
      <c r="I2762" s="21">
        <v>0</v>
      </c>
    </row>
    <row r="2763" spans="1:9" ht="15" x14ac:dyDescent="0.25">
      <c r="A2763" s="24" t="s">
        <v>3052</v>
      </c>
      <c r="B2763" s="20">
        <v>0</v>
      </c>
      <c r="C2763" s="180" t="s">
        <v>4853</v>
      </c>
      <c r="D2763" s="25">
        <v>90208.799999999988</v>
      </c>
      <c r="E2763" s="25">
        <v>88293.799999999988</v>
      </c>
      <c r="F2763" s="21">
        <v>0</v>
      </c>
      <c r="G2763" s="22">
        <f t="shared" si="43"/>
        <v>1915</v>
      </c>
      <c r="H2763" s="21">
        <v>0</v>
      </c>
      <c r="I2763" s="21">
        <v>0</v>
      </c>
    </row>
    <row r="2764" spans="1:9" ht="15" x14ac:dyDescent="0.25">
      <c r="A2764" s="24" t="s">
        <v>754</v>
      </c>
      <c r="B2764" s="20">
        <v>0</v>
      </c>
      <c r="C2764" s="180" t="s">
        <v>4853</v>
      </c>
      <c r="D2764" s="25">
        <v>6504</v>
      </c>
      <c r="E2764" s="25">
        <v>6097.5</v>
      </c>
      <c r="F2764" s="21">
        <v>0</v>
      </c>
      <c r="G2764" s="22">
        <f t="shared" si="43"/>
        <v>406.5</v>
      </c>
      <c r="H2764" s="21">
        <v>0</v>
      </c>
      <c r="I2764" s="21">
        <v>0</v>
      </c>
    </row>
    <row r="2765" spans="1:9" ht="15" x14ac:dyDescent="0.25">
      <c r="A2765" s="24" t="s">
        <v>3053</v>
      </c>
      <c r="B2765" s="20">
        <v>0</v>
      </c>
      <c r="C2765" s="180" t="s">
        <v>4853</v>
      </c>
      <c r="D2765" s="25">
        <v>132724.77000000002</v>
      </c>
      <c r="E2765" s="25">
        <v>95407.87</v>
      </c>
      <c r="F2765" s="21">
        <v>0</v>
      </c>
      <c r="G2765" s="22">
        <f t="shared" si="43"/>
        <v>37316.900000000023</v>
      </c>
      <c r="H2765" s="21">
        <v>0</v>
      </c>
      <c r="I2765" s="21">
        <v>0</v>
      </c>
    </row>
    <row r="2766" spans="1:9" ht="15" x14ac:dyDescent="0.25">
      <c r="A2766" s="24" t="s">
        <v>3054</v>
      </c>
      <c r="B2766" s="20">
        <v>0</v>
      </c>
      <c r="C2766" s="180" t="s">
        <v>4853</v>
      </c>
      <c r="D2766" s="25">
        <v>16585.2</v>
      </c>
      <c r="E2766" s="25">
        <v>13739.7</v>
      </c>
      <c r="F2766" s="21">
        <v>0</v>
      </c>
      <c r="G2766" s="22">
        <f t="shared" si="43"/>
        <v>2845.5</v>
      </c>
      <c r="H2766" s="21">
        <v>0</v>
      </c>
      <c r="I2766" s="21">
        <v>0</v>
      </c>
    </row>
    <row r="2767" spans="1:9" ht="15" x14ac:dyDescent="0.25">
      <c r="A2767" s="24" t="s">
        <v>3055</v>
      </c>
      <c r="B2767" s="20">
        <v>0</v>
      </c>
      <c r="C2767" s="180" t="s">
        <v>4853</v>
      </c>
      <c r="D2767" s="25">
        <v>83803.199999999983</v>
      </c>
      <c r="E2767" s="25">
        <v>80555.699999999983</v>
      </c>
      <c r="F2767" s="21">
        <v>0</v>
      </c>
      <c r="G2767" s="22">
        <f t="shared" si="43"/>
        <v>3247.5</v>
      </c>
      <c r="H2767" s="21">
        <v>0</v>
      </c>
      <c r="I2767" s="21">
        <v>0</v>
      </c>
    </row>
    <row r="2768" spans="1:9" ht="15" x14ac:dyDescent="0.25">
      <c r="A2768" s="24" t="s">
        <v>3056</v>
      </c>
      <c r="B2768" s="20">
        <v>0</v>
      </c>
      <c r="C2768" s="180" t="s">
        <v>4853</v>
      </c>
      <c r="D2768" s="25">
        <v>114020</v>
      </c>
      <c r="E2768" s="25">
        <v>110399</v>
      </c>
      <c r="F2768" s="21">
        <v>0</v>
      </c>
      <c r="G2768" s="22">
        <f t="shared" si="43"/>
        <v>3621</v>
      </c>
      <c r="H2768" s="21">
        <v>0</v>
      </c>
      <c r="I2768" s="21">
        <v>0</v>
      </c>
    </row>
    <row r="2769" spans="1:9" ht="15" x14ac:dyDescent="0.25">
      <c r="A2769" s="24" t="s">
        <v>3057</v>
      </c>
      <c r="B2769" s="20">
        <v>0</v>
      </c>
      <c r="C2769" s="180" t="s">
        <v>4853</v>
      </c>
      <c r="D2769" s="25">
        <v>95099.599999999991</v>
      </c>
      <c r="E2769" s="25">
        <v>93661.099999999991</v>
      </c>
      <c r="F2769" s="21">
        <v>0</v>
      </c>
      <c r="G2769" s="22">
        <f t="shared" si="43"/>
        <v>1438.5</v>
      </c>
      <c r="H2769" s="21">
        <v>0</v>
      </c>
      <c r="I2769" s="21">
        <v>0</v>
      </c>
    </row>
    <row r="2770" spans="1:9" ht="15" x14ac:dyDescent="0.25">
      <c r="A2770" s="24" t="s">
        <v>3058</v>
      </c>
      <c r="B2770" s="20">
        <v>0</v>
      </c>
      <c r="C2770" s="180" t="s">
        <v>4853</v>
      </c>
      <c r="D2770" s="25">
        <v>52713.599999999999</v>
      </c>
      <c r="E2770" s="25">
        <v>46283.1</v>
      </c>
      <c r="F2770" s="21">
        <v>0</v>
      </c>
      <c r="G2770" s="22">
        <f t="shared" si="43"/>
        <v>6430.5</v>
      </c>
      <c r="H2770" s="21">
        <v>0</v>
      </c>
      <c r="I2770" s="21">
        <v>0</v>
      </c>
    </row>
    <row r="2771" spans="1:9" ht="15" x14ac:dyDescent="0.25">
      <c r="A2771" s="24" t="s">
        <v>756</v>
      </c>
      <c r="B2771" s="20">
        <v>0</v>
      </c>
      <c r="C2771" s="180" t="s">
        <v>4853</v>
      </c>
      <c r="D2771" s="25">
        <v>76930.19</v>
      </c>
      <c r="E2771" s="25">
        <v>54608.49</v>
      </c>
      <c r="F2771" s="21">
        <v>0</v>
      </c>
      <c r="G2771" s="22">
        <f t="shared" si="43"/>
        <v>22321.700000000004</v>
      </c>
      <c r="H2771" s="21">
        <v>0</v>
      </c>
      <c r="I2771" s="21">
        <v>0</v>
      </c>
    </row>
    <row r="2772" spans="1:9" ht="15" x14ac:dyDescent="0.25">
      <c r="A2772" s="24" t="s">
        <v>3059</v>
      </c>
      <c r="B2772" s="20">
        <v>0</v>
      </c>
      <c r="C2772" s="180" t="s">
        <v>4853</v>
      </c>
      <c r="D2772" s="25">
        <v>168157.20000000004</v>
      </c>
      <c r="E2772" s="25">
        <v>143681.70000000001</v>
      </c>
      <c r="F2772" s="21">
        <v>0</v>
      </c>
      <c r="G2772" s="22">
        <f t="shared" si="43"/>
        <v>24475.500000000029</v>
      </c>
      <c r="H2772" s="21">
        <v>0</v>
      </c>
      <c r="I2772" s="21">
        <v>0</v>
      </c>
    </row>
    <row r="2773" spans="1:9" ht="15" x14ac:dyDescent="0.25">
      <c r="A2773" s="24" t="s">
        <v>3060</v>
      </c>
      <c r="B2773" s="20">
        <v>0</v>
      </c>
      <c r="C2773" s="180" t="s">
        <v>4853</v>
      </c>
      <c r="D2773" s="25">
        <v>82431.600000000006</v>
      </c>
      <c r="E2773" s="25">
        <v>75051.19</v>
      </c>
      <c r="F2773" s="21">
        <v>0</v>
      </c>
      <c r="G2773" s="22">
        <f t="shared" si="43"/>
        <v>7380.4100000000035</v>
      </c>
      <c r="H2773" s="21">
        <v>0</v>
      </c>
      <c r="I2773" s="21">
        <v>0</v>
      </c>
    </row>
    <row r="2774" spans="1:9" ht="15" x14ac:dyDescent="0.25">
      <c r="A2774" s="24" t="s">
        <v>3061</v>
      </c>
      <c r="B2774" s="20">
        <v>0</v>
      </c>
      <c r="C2774" s="180" t="s">
        <v>4853</v>
      </c>
      <c r="D2774" s="25">
        <v>101970.39999999998</v>
      </c>
      <c r="E2774" s="25">
        <v>83376.299999999988</v>
      </c>
      <c r="F2774" s="21">
        <v>0</v>
      </c>
      <c r="G2774" s="22">
        <f t="shared" si="43"/>
        <v>18594.099999999991</v>
      </c>
      <c r="H2774" s="21">
        <v>0</v>
      </c>
      <c r="I2774" s="21">
        <v>0</v>
      </c>
    </row>
    <row r="2775" spans="1:9" ht="15" x14ac:dyDescent="0.25">
      <c r="A2775" s="24" t="s">
        <v>3062</v>
      </c>
      <c r="B2775" s="20">
        <v>0</v>
      </c>
      <c r="C2775" s="180" t="s">
        <v>4853</v>
      </c>
      <c r="D2775" s="25">
        <v>89547.200000000012</v>
      </c>
      <c r="E2775" s="25">
        <v>77436.69</v>
      </c>
      <c r="F2775" s="21">
        <v>0</v>
      </c>
      <c r="G2775" s="22">
        <f t="shared" si="43"/>
        <v>12110.510000000009</v>
      </c>
      <c r="H2775" s="21">
        <v>0</v>
      </c>
      <c r="I2775" s="21">
        <v>0</v>
      </c>
    </row>
    <row r="2776" spans="1:9" ht="15" x14ac:dyDescent="0.25">
      <c r="A2776" s="24" t="s">
        <v>3063</v>
      </c>
      <c r="B2776" s="20">
        <v>0</v>
      </c>
      <c r="C2776" s="180" t="s">
        <v>4853</v>
      </c>
      <c r="D2776" s="25">
        <v>137303</v>
      </c>
      <c r="E2776" s="25">
        <v>115720.64</v>
      </c>
      <c r="F2776" s="21">
        <v>0</v>
      </c>
      <c r="G2776" s="22">
        <f t="shared" si="43"/>
        <v>21582.36</v>
      </c>
      <c r="H2776" s="21">
        <v>0</v>
      </c>
      <c r="I2776" s="21">
        <v>0</v>
      </c>
    </row>
    <row r="2777" spans="1:9" ht="15" x14ac:dyDescent="0.25">
      <c r="A2777" s="24" t="s">
        <v>3064</v>
      </c>
      <c r="B2777" s="20">
        <v>0</v>
      </c>
      <c r="C2777" s="180" t="s">
        <v>4853</v>
      </c>
      <c r="D2777" s="25">
        <v>106875.6</v>
      </c>
      <c r="E2777" s="25">
        <v>87158.5</v>
      </c>
      <c r="F2777" s="21">
        <v>0</v>
      </c>
      <c r="G2777" s="22">
        <f t="shared" si="43"/>
        <v>19717.100000000006</v>
      </c>
      <c r="H2777" s="21">
        <v>0</v>
      </c>
      <c r="I2777" s="21">
        <v>0</v>
      </c>
    </row>
    <row r="2778" spans="1:9" ht="15" x14ac:dyDescent="0.25">
      <c r="A2778" s="24" t="s">
        <v>3065</v>
      </c>
      <c r="B2778" s="20">
        <v>0</v>
      </c>
      <c r="C2778" s="180" t="s">
        <v>4853</v>
      </c>
      <c r="D2778" s="25">
        <v>63036</v>
      </c>
      <c r="E2778" s="25">
        <v>61986</v>
      </c>
      <c r="F2778" s="21">
        <v>0</v>
      </c>
      <c r="G2778" s="22">
        <f t="shared" si="43"/>
        <v>1050</v>
      </c>
      <c r="H2778" s="21">
        <v>0</v>
      </c>
      <c r="I2778" s="21">
        <v>0</v>
      </c>
    </row>
    <row r="2779" spans="1:9" ht="15" x14ac:dyDescent="0.25">
      <c r="A2779" s="24" t="s">
        <v>3066</v>
      </c>
      <c r="B2779" s="20">
        <v>0</v>
      </c>
      <c r="C2779" s="180" t="s">
        <v>4853</v>
      </c>
      <c r="D2779" s="25">
        <v>127158.79999999999</v>
      </c>
      <c r="E2779" s="25">
        <v>110956.69999999998</v>
      </c>
      <c r="F2779" s="21">
        <v>0</v>
      </c>
      <c r="G2779" s="22">
        <f t="shared" si="43"/>
        <v>16202.100000000006</v>
      </c>
      <c r="H2779" s="21">
        <v>0</v>
      </c>
      <c r="I2779" s="21">
        <v>0</v>
      </c>
    </row>
    <row r="2780" spans="1:9" ht="15" x14ac:dyDescent="0.25">
      <c r="A2780" s="24" t="s">
        <v>3067</v>
      </c>
      <c r="B2780" s="20">
        <v>0</v>
      </c>
      <c r="C2780" s="180" t="s">
        <v>4853</v>
      </c>
      <c r="D2780" s="25">
        <v>62401.2</v>
      </c>
      <c r="E2780" s="25">
        <v>59841.25</v>
      </c>
      <c r="F2780" s="21">
        <v>0</v>
      </c>
      <c r="G2780" s="22">
        <f t="shared" si="43"/>
        <v>2559.9499999999971</v>
      </c>
      <c r="H2780" s="21">
        <v>0</v>
      </c>
      <c r="I2780" s="21">
        <v>0</v>
      </c>
    </row>
    <row r="2781" spans="1:9" ht="15" x14ac:dyDescent="0.25">
      <c r="A2781" s="24" t="s">
        <v>757</v>
      </c>
      <c r="B2781" s="20">
        <v>0</v>
      </c>
      <c r="C2781" s="180" t="s">
        <v>4853</v>
      </c>
      <c r="D2781" s="25">
        <v>59003.78</v>
      </c>
      <c r="E2781" s="25">
        <v>36219.360000000001</v>
      </c>
      <c r="F2781" s="21">
        <v>0</v>
      </c>
      <c r="G2781" s="22">
        <f t="shared" si="43"/>
        <v>22784.42</v>
      </c>
      <c r="H2781" s="21">
        <v>0</v>
      </c>
      <c r="I2781" s="21">
        <v>0</v>
      </c>
    </row>
    <row r="2782" spans="1:9" ht="15" x14ac:dyDescent="0.25">
      <c r="A2782" s="24" t="s">
        <v>3068</v>
      </c>
      <c r="B2782" s="20">
        <v>0</v>
      </c>
      <c r="C2782" s="180" t="s">
        <v>4853</v>
      </c>
      <c r="D2782" s="25">
        <v>84129.600000000006</v>
      </c>
      <c r="E2782" s="25">
        <v>71819.100000000006</v>
      </c>
      <c r="F2782" s="21">
        <v>0</v>
      </c>
      <c r="G2782" s="22">
        <f t="shared" si="43"/>
        <v>12310.5</v>
      </c>
      <c r="H2782" s="21">
        <v>0</v>
      </c>
      <c r="I2782" s="21">
        <v>0</v>
      </c>
    </row>
    <row r="2783" spans="1:9" ht="15" x14ac:dyDescent="0.25">
      <c r="A2783" s="24" t="s">
        <v>3069</v>
      </c>
      <c r="B2783" s="20">
        <v>0</v>
      </c>
      <c r="C2783" s="180" t="s">
        <v>4853</v>
      </c>
      <c r="D2783" s="25">
        <v>112461.88000000003</v>
      </c>
      <c r="E2783" s="25">
        <v>70261.100000000006</v>
      </c>
      <c r="F2783" s="21">
        <v>0</v>
      </c>
      <c r="G2783" s="22">
        <f t="shared" si="43"/>
        <v>42200.780000000028</v>
      </c>
      <c r="H2783" s="21">
        <v>0</v>
      </c>
      <c r="I2783" s="21">
        <v>0</v>
      </c>
    </row>
    <row r="2784" spans="1:9" ht="15" x14ac:dyDescent="0.25">
      <c r="A2784" s="24" t="s">
        <v>3070</v>
      </c>
      <c r="B2784" s="20">
        <v>0</v>
      </c>
      <c r="C2784" s="180" t="s">
        <v>4853</v>
      </c>
      <c r="D2784" s="25">
        <v>179157.19999999998</v>
      </c>
      <c r="E2784" s="25">
        <v>155917.1</v>
      </c>
      <c r="F2784" s="21">
        <v>0</v>
      </c>
      <c r="G2784" s="22">
        <f t="shared" si="43"/>
        <v>23240.099999999977</v>
      </c>
      <c r="H2784" s="21">
        <v>0</v>
      </c>
      <c r="I2784" s="21">
        <v>0</v>
      </c>
    </row>
    <row r="2785" spans="1:9" ht="15" x14ac:dyDescent="0.25">
      <c r="A2785" s="24" t="s">
        <v>758</v>
      </c>
      <c r="B2785" s="20">
        <v>0</v>
      </c>
      <c r="C2785" s="180" t="s">
        <v>4853</v>
      </c>
      <c r="D2785" s="25">
        <v>227317.2</v>
      </c>
      <c r="E2785" s="25">
        <v>206348.10000000003</v>
      </c>
      <c r="F2785" s="21">
        <v>0</v>
      </c>
      <c r="G2785" s="22">
        <f t="shared" si="43"/>
        <v>20969.099999999977</v>
      </c>
      <c r="H2785" s="21">
        <v>0</v>
      </c>
      <c r="I2785" s="21">
        <v>0</v>
      </c>
    </row>
    <row r="2786" spans="1:9" ht="15" x14ac:dyDescent="0.25">
      <c r="A2786" s="24" t="s">
        <v>3071</v>
      </c>
      <c r="B2786" s="20">
        <v>0</v>
      </c>
      <c r="C2786" s="180" t="s">
        <v>4853</v>
      </c>
      <c r="D2786" s="25">
        <v>268398.99</v>
      </c>
      <c r="E2786" s="25">
        <v>226446.53000000003</v>
      </c>
      <c r="F2786" s="21">
        <v>0</v>
      </c>
      <c r="G2786" s="22">
        <f t="shared" si="43"/>
        <v>41952.459999999963</v>
      </c>
      <c r="H2786" s="21">
        <v>0</v>
      </c>
      <c r="I2786" s="21">
        <v>0</v>
      </c>
    </row>
    <row r="2787" spans="1:9" ht="15" x14ac:dyDescent="0.25">
      <c r="A2787" s="24" t="s">
        <v>3072</v>
      </c>
      <c r="B2787" s="20">
        <v>0</v>
      </c>
      <c r="C2787" s="180" t="s">
        <v>4853</v>
      </c>
      <c r="D2787" s="25">
        <v>231927.38</v>
      </c>
      <c r="E2787" s="25">
        <v>212566.08000000002</v>
      </c>
      <c r="F2787" s="21">
        <v>0</v>
      </c>
      <c r="G2787" s="22">
        <f t="shared" si="43"/>
        <v>19361.299999999988</v>
      </c>
      <c r="H2787" s="21">
        <v>0</v>
      </c>
      <c r="I2787" s="21">
        <v>0</v>
      </c>
    </row>
    <row r="2788" spans="1:9" ht="15" x14ac:dyDescent="0.25">
      <c r="A2788" s="24" t="s">
        <v>759</v>
      </c>
      <c r="B2788" s="20">
        <v>0</v>
      </c>
      <c r="C2788" s="180" t="s">
        <v>4853</v>
      </c>
      <c r="D2788" s="25">
        <v>56108.4</v>
      </c>
      <c r="E2788" s="25">
        <v>54077.4</v>
      </c>
      <c r="F2788" s="21">
        <v>0</v>
      </c>
      <c r="G2788" s="22">
        <f t="shared" si="43"/>
        <v>2031</v>
      </c>
      <c r="H2788" s="21">
        <v>0</v>
      </c>
      <c r="I2788" s="21">
        <v>0</v>
      </c>
    </row>
    <row r="2789" spans="1:9" ht="15" x14ac:dyDescent="0.25">
      <c r="A2789" s="24" t="s">
        <v>3073</v>
      </c>
      <c r="B2789" s="20">
        <v>0</v>
      </c>
      <c r="C2789" s="180" t="s">
        <v>4853</v>
      </c>
      <c r="D2789" s="25">
        <v>180885.28</v>
      </c>
      <c r="E2789" s="25">
        <v>176436.78</v>
      </c>
      <c r="F2789" s="21">
        <v>0</v>
      </c>
      <c r="G2789" s="22">
        <f t="shared" si="43"/>
        <v>4448.5</v>
      </c>
      <c r="H2789" s="21">
        <v>0</v>
      </c>
      <c r="I2789" s="21">
        <v>0</v>
      </c>
    </row>
    <row r="2790" spans="1:9" ht="15" x14ac:dyDescent="0.25">
      <c r="A2790" s="24" t="s">
        <v>3074</v>
      </c>
      <c r="B2790" s="20">
        <v>0</v>
      </c>
      <c r="C2790" s="180" t="s">
        <v>4853</v>
      </c>
      <c r="D2790" s="25">
        <v>90553.529999999984</v>
      </c>
      <c r="E2790" s="25">
        <v>85789.87999999999</v>
      </c>
      <c r="F2790" s="21">
        <v>0</v>
      </c>
      <c r="G2790" s="22">
        <f t="shared" si="43"/>
        <v>4763.6499999999942</v>
      </c>
      <c r="H2790" s="21">
        <v>0</v>
      </c>
      <c r="I2790" s="21">
        <v>0</v>
      </c>
    </row>
    <row r="2791" spans="1:9" ht="15" x14ac:dyDescent="0.25">
      <c r="A2791" s="24" t="s">
        <v>760</v>
      </c>
      <c r="B2791" s="20">
        <v>0</v>
      </c>
      <c r="C2791" s="180" t="s">
        <v>4853</v>
      </c>
      <c r="D2791" s="25">
        <v>164127.99999999997</v>
      </c>
      <c r="E2791" s="25">
        <v>140720.79999999999</v>
      </c>
      <c r="F2791" s="21">
        <v>0</v>
      </c>
      <c r="G2791" s="22">
        <f t="shared" si="43"/>
        <v>23407.199999999983</v>
      </c>
      <c r="H2791" s="21">
        <v>0</v>
      </c>
      <c r="I2791" s="21">
        <v>0</v>
      </c>
    </row>
    <row r="2792" spans="1:9" ht="15" x14ac:dyDescent="0.25">
      <c r="A2792" s="24" t="s">
        <v>3075</v>
      </c>
      <c r="B2792" s="20">
        <v>0</v>
      </c>
      <c r="C2792" s="180" t="s">
        <v>4853</v>
      </c>
      <c r="D2792" s="25">
        <v>111025.88999999998</v>
      </c>
      <c r="E2792" s="25">
        <v>99185.26</v>
      </c>
      <c r="F2792" s="21">
        <v>0</v>
      </c>
      <c r="G2792" s="22">
        <f t="shared" si="43"/>
        <v>11840.62999999999</v>
      </c>
      <c r="H2792" s="21">
        <v>0</v>
      </c>
      <c r="I2792" s="21">
        <v>0</v>
      </c>
    </row>
    <row r="2793" spans="1:9" ht="15" x14ac:dyDescent="0.25">
      <c r="A2793" s="24" t="s">
        <v>3076</v>
      </c>
      <c r="B2793" s="20">
        <v>0</v>
      </c>
      <c r="C2793" s="180" t="s">
        <v>4853</v>
      </c>
      <c r="D2793" s="25">
        <v>202225.19999999998</v>
      </c>
      <c r="E2793" s="25">
        <v>167579.40000000002</v>
      </c>
      <c r="F2793" s="21">
        <v>0</v>
      </c>
      <c r="G2793" s="22">
        <f t="shared" si="43"/>
        <v>34645.799999999959</v>
      </c>
      <c r="H2793" s="21">
        <v>0</v>
      </c>
      <c r="I2793" s="21">
        <v>0</v>
      </c>
    </row>
    <row r="2794" spans="1:9" ht="15" x14ac:dyDescent="0.25">
      <c r="A2794" s="24" t="s">
        <v>3077</v>
      </c>
      <c r="B2794" s="20">
        <v>0</v>
      </c>
      <c r="C2794" s="180" t="s">
        <v>4853</v>
      </c>
      <c r="D2794" s="25">
        <v>276304.78000000003</v>
      </c>
      <c r="E2794" s="25">
        <v>237221.30000000002</v>
      </c>
      <c r="F2794" s="21">
        <v>0</v>
      </c>
      <c r="G2794" s="22">
        <f t="shared" si="43"/>
        <v>39083.48000000001</v>
      </c>
      <c r="H2794" s="21">
        <v>0</v>
      </c>
      <c r="I2794" s="21">
        <v>0</v>
      </c>
    </row>
    <row r="2795" spans="1:9" ht="15" x14ac:dyDescent="0.25">
      <c r="A2795" s="24" t="s">
        <v>3078</v>
      </c>
      <c r="B2795" s="20">
        <v>0</v>
      </c>
      <c r="C2795" s="180" t="s">
        <v>4853</v>
      </c>
      <c r="D2795" s="25">
        <v>233754.64999999997</v>
      </c>
      <c r="E2795" s="25">
        <v>218322.24999999994</v>
      </c>
      <c r="F2795" s="21">
        <v>0</v>
      </c>
      <c r="G2795" s="22">
        <f t="shared" si="43"/>
        <v>15432.400000000023</v>
      </c>
      <c r="H2795" s="21">
        <v>0</v>
      </c>
      <c r="I2795" s="21">
        <v>0</v>
      </c>
    </row>
    <row r="2796" spans="1:9" ht="15" x14ac:dyDescent="0.25">
      <c r="A2796" s="24" t="s">
        <v>3079</v>
      </c>
      <c r="B2796" s="20">
        <v>0</v>
      </c>
      <c r="C2796" s="180" t="s">
        <v>4853</v>
      </c>
      <c r="D2796" s="25">
        <v>70420.799999999988</v>
      </c>
      <c r="E2796" s="25">
        <v>52275.199999999997</v>
      </c>
      <c r="F2796" s="21">
        <v>0</v>
      </c>
      <c r="G2796" s="22">
        <f t="shared" si="43"/>
        <v>18145.599999999991</v>
      </c>
      <c r="H2796" s="21">
        <v>0</v>
      </c>
      <c r="I2796" s="21">
        <v>0</v>
      </c>
    </row>
    <row r="2797" spans="1:9" ht="15" x14ac:dyDescent="0.25">
      <c r="A2797" s="24" t="s">
        <v>762</v>
      </c>
      <c r="B2797" s="20">
        <v>0</v>
      </c>
      <c r="C2797" s="180" t="s">
        <v>4853</v>
      </c>
      <c r="D2797" s="25">
        <v>75660.799999999988</v>
      </c>
      <c r="E2797" s="25">
        <v>55673</v>
      </c>
      <c r="F2797" s="21">
        <v>0</v>
      </c>
      <c r="G2797" s="22">
        <f t="shared" si="43"/>
        <v>19987.799999999988</v>
      </c>
      <c r="H2797" s="21">
        <v>0</v>
      </c>
      <c r="I2797" s="21">
        <v>0</v>
      </c>
    </row>
    <row r="2798" spans="1:9" ht="15" x14ac:dyDescent="0.25">
      <c r="A2798" s="24" t="s">
        <v>3080</v>
      </c>
      <c r="B2798" s="20">
        <v>0</v>
      </c>
      <c r="C2798" s="180" t="s">
        <v>4853</v>
      </c>
      <c r="D2798" s="25">
        <v>90360.6</v>
      </c>
      <c r="E2798" s="25">
        <v>53422.2</v>
      </c>
      <c r="F2798" s="21">
        <v>0</v>
      </c>
      <c r="G2798" s="22">
        <f t="shared" si="43"/>
        <v>36938.400000000009</v>
      </c>
      <c r="H2798" s="21">
        <v>0</v>
      </c>
      <c r="I2798" s="21">
        <v>0</v>
      </c>
    </row>
    <row r="2799" spans="1:9" ht="15" x14ac:dyDescent="0.25">
      <c r="A2799" s="24" t="s">
        <v>3081</v>
      </c>
      <c r="B2799" s="20">
        <v>0</v>
      </c>
      <c r="C2799" s="180" t="s">
        <v>4853</v>
      </c>
      <c r="D2799" s="25">
        <v>343786.91999999993</v>
      </c>
      <c r="E2799" s="25">
        <v>331938.36999999994</v>
      </c>
      <c r="F2799" s="21">
        <v>0</v>
      </c>
      <c r="G2799" s="22">
        <f t="shared" si="43"/>
        <v>11848.549999999988</v>
      </c>
      <c r="H2799" s="21">
        <v>0</v>
      </c>
      <c r="I2799" s="21">
        <v>0</v>
      </c>
    </row>
    <row r="2800" spans="1:9" ht="15" x14ac:dyDescent="0.25">
      <c r="A2800" s="24" t="s">
        <v>3082</v>
      </c>
      <c r="B2800" s="20">
        <v>0</v>
      </c>
      <c r="C2800" s="180" t="s">
        <v>4853</v>
      </c>
      <c r="D2800" s="25">
        <v>43166.400000000001</v>
      </c>
      <c r="E2800" s="25">
        <v>36733.9</v>
      </c>
      <c r="F2800" s="21">
        <v>0</v>
      </c>
      <c r="G2800" s="22">
        <f t="shared" si="43"/>
        <v>6432.5</v>
      </c>
      <c r="H2800" s="21">
        <v>0</v>
      </c>
      <c r="I2800" s="21">
        <v>0</v>
      </c>
    </row>
    <row r="2801" spans="1:9" ht="15" x14ac:dyDescent="0.25">
      <c r="A2801" s="24" t="s">
        <v>3083</v>
      </c>
      <c r="B2801" s="20">
        <v>0</v>
      </c>
      <c r="C2801" s="180" t="s">
        <v>4853</v>
      </c>
      <c r="D2801" s="25">
        <v>39555.599999999999</v>
      </c>
      <c r="E2801" s="25">
        <v>39264.1</v>
      </c>
      <c r="F2801" s="21">
        <v>0</v>
      </c>
      <c r="G2801" s="22">
        <f t="shared" si="43"/>
        <v>291.5</v>
      </c>
      <c r="H2801" s="21">
        <v>0</v>
      </c>
      <c r="I2801" s="21">
        <v>0</v>
      </c>
    </row>
    <row r="2802" spans="1:9" ht="15" x14ac:dyDescent="0.25">
      <c r="A2802" s="24" t="s">
        <v>3084</v>
      </c>
      <c r="B2802" s="20">
        <v>0</v>
      </c>
      <c r="C2802" s="180" t="s">
        <v>4853</v>
      </c>
      <c r="D2802" s="25">
        <v>57344.4</v>
      </c>
      <c r="E2802" s="25">
        <v>44517.4</v>
      </c>
      <c r="F2802" s="21">
        <v>0</v>
      </c>
      <c r="G2802" s="22">
        <f t="shared" si="43"/>
        <v>12827</v>
      </c>
      <c r="H2802" s="21">
        <v>0</v>
      </c>
      <c r="I2802" s="21">
        <v>0</v>
      </c>
    </row>
    <row r="2803" spans="1:9" ht="15" x14ac:dyDescent="0.25">
      <c r="A2803" s="24" t="s">
        <v>3085</v>
      </c>
      <c r="B2803" s="20">
        <v>0</v>
      </c>
      <c r="C2803" s="180" t="s">
        <v>4853</v>
      </c>
      <c r="D2803" s="25">
        <v>289231.84999999998</v>
      </c>
      <c r="E2803" s="25">
        <v>266382.76</v>
      </c>
      <c r="F2803" s="21">
        <v>0</v>
      </c>
      <c r="G2803" s="22">
        <f t="shared" si="43"/>
        <v>22849.089999999967</v>
      </c>
      <c r="H2803" s="21">
        <v>0</v>
      </c>
      <c r="I2803" s="21">
        <v>0</v>
      </c>
    </row>
    <row r="2804" spans="1:9" ht="15" x14ac:dyDescent="0.25">
      <c r="A2804" s="24" t="s">
        <v>3086</v>
      </c>
      <c r="B2804" s="20">
        <v>0</v>
      </c>
      <c r="C2804" s="180" t="s">
        <v>4853</v>
      </c>
      <c r="D2804" s="25">
        <v>107468.36000000002</v>
      </c>
      <c r="E2804" s="25">
        <v>93328.47</v>
      </c>
      <c r="F2804" s="21">
        <v>0</v>
      </c>
      <c r="G2804" s="22">
        <f t="shared" si="43"/>
        <v>14139.890000000014</v>
      </c>
      <c r="H2804" s="21">
        <v>0</v>
      </c>
      <c r="I2804" s="21">
        <v>0</v>
      </c>
    </row>
    <row r="2805" spans="1:9" ht="15" x14ac:dyDescent="0.25">
      <c r="A2805" s="24" t="s">
        <v>3087</v>
      </c>
      <c r="B2805" s="20">
        <v>0</v>
      </c>
      <c r="C2805" s="180" t="s">
        <v>4853</v>
      </c>
      <c r="D2805" s="25">
        <v>31130.399999999998</v>
      </c>
      <c r="E2805" s="25">
        <v>30562.899999999998</v>
      </c>
      <c r="F2805" s="21">
        <v>0</v>
      </c>
      <c r="G2805" s="22">
        <f t="shared" si="43"/>
        <v>567.5</v>
      </c>
      <c r="H2805" s="21">
        <v>0</v>
      </c>
      <c r="I2805" s="21">
        <v>0</v>
      </c>
    </row>
    <row r="2806" spans="1:9" ht="15" x14ac:dyDescent="0.25">
      <c r="A2806" s="24" t="s">
        <v>3088</v>
      </c>
      <c r="B2806" s="20">
        <v>0</v>
      </c>
      <c r="C2806" s="180" t="s">
        <v>4853</v>
      </c>
      <c r="D2806" s="25">
        <v>146491.20000000001</v>
      </c>
      <c r="E2806" s="25">
        <v>130332.6</v>
      </c>
      <c r="F2806" s="21">
        <v>0</v>
      </c>
      <c r="G2806" s="22">
        <f t="shared" si="43"/>
        <v>16158.600000000006</v>
      </c>
      <c r="H2806" s="21">
        <v>0</v>
      </c>
      <c r="I2806" s="21">
        <v>0</v>
      </c>
    </row>
    <row r="2807" spans="1:9" ht="15" x14ac:dyDescent="0.25">
      <c r="A2807" s="24" t="s">
        <v>3089</v>
      </c>
      <c r="B2807" s="20">
        <v>0</v>
      </c>
      <c r="C2807" s="180" t="s">
        <v>4853</v>
      </c>
      <c r="D2807" s="25">
        <v>60911.3</v>
      </c>
      <c r="E2807" s="25">
        <v>56753.3</v>
      </c>
      <c r="F2807" s="21">
        <v>0</v>
      </c>
      <c r="G2807" s="22">
        <f t="shared" si="43"/>
        <v>4158</v>
      </c>
      <c r="H2807" s="21">
        <v>0</v>
      </c>
      <c r="I2807" s="21">
        <v>0</v>
      </c>
    </row>
    <row r="2808" spans="1:9" ht="15" x14ac:dyDescent="0.25">
      <c r="A2808" s="24" t="s">
        <v>3090</v>
      </c>
      <c r="B2808" s="20">
        <v>0</v>
      </c>
      <c r="C2808" s="180" t="s">
        <v>4853</v>
      </c>
      <c r="D2808" s="25">
        <v>110578.20000000001</v>
      </c>
      <c r="E2808" s="25">
        <v>103709.90000000001</v>
      </c>
      <c r="F2808" s="21">
        <v>0</v>
      </c>
      <c r="G2808" s="22">
        <f t="shared" si="43"/>
        <v>6868.3000000000029</v>
      </c>
      <c r="H2808" s="21">
        <v>0</v>
      </c>
      <c r="I2808" s="21">
        <v>0</v>
      </c>
    </row>
    <row r="2809" spans="1:9" ht="15" x14ac:dyDescent="0.25">
      <c r="A2809" s="24" t="s">
        <v>3091</v>
      </c>
      <c r="B2809" s="20">
        <v>0</v>
      </c>
      <c r="C2809" s="180" t="s">
        <v>4853</v>
      </c>
      <c r="D2809" s="25">
        <v>87724.08</v>
      </c>
      <c r="E2809" s="25">
        <v>86345.98</v>
      </c>
      <c r="F2809" s="21">
        <v>0</v>
      </c>
      <c r="G2809" s="22">
        <f t="shared" si="43"/>
        <v>1378.1000000000058</v>
      </c>
      <c r="H2809" s="21">
        <v>0</v>
      </c>
      <c r="I2809" s="21">
        <v>0</v>
      </c>
    </row>
    <row r="2810" spans="1:9" ht="15" x14ac:dyDescent="0.25">
      <c r="A2810" s="24" t="s">
        <v>3092</v>
      </c>
      <c r="B2810" s="20">
        <v>0</v>
      </c>
      <c r="C2810" s="180" t="s">
        <v>4853</v>
      </c>
      <c r="D2810" s="25">
        <v>87349.4</v>
      </c>
      <c r="E2810" s="25">
        <v>71457.679999999993</v>
      </c>
      <c r="F2810" s="21">
        <v>0</v>
      </c>
      <c r="G2810" s="22">
        <f t="shared" si="43"/>
        <v>15891.720000000001</v>
      </c>
      <c r="H2810" s="21">
        <v>0</v>
      </c>
      <c r="I2810" s="21">
        <v>0</v>
      </c>
    </row>
    <row r="2811" spans="1:9" ht="15" x14ac:dyDescent="0.25">
      <c r="A2811" s="24" t="s">
        <v>3093</v>
      </c>
      <c r="B2811" s="20">
        <v>0</v>
      </c>
      <c r="C2811" s="180" t="s">
        <v>4853</v>
      </c>
      <c r="D2811" s="25">
        <v>107856.84</v>
      </c>
      <c r="E2811" s="25">
        <v>104127.14</v>
      </c>
      <c r="F2811" s="21">
        <v>0</v>
      </c>
      <c r="G2811" s="22">
        <f t="shared" si="43"/>
        <v>3729.6999999999971</v>
      </c>
      <c r="H2811" s="21">
        <v>0</v>
      </c>
      <c r="I2811" s="21">
        <v>0</v>
      </c>
    </row>
    <row r="2812" spans="1:9" ht="15" x14ac:dyDescent="0.25">
      <c r="A2812" s="24" t="s">
        <v>3094</v>
      </c>
      <c r="B2812" s="20">
        <v>0</v>
      </c>
      <c r="C2812" s="180" t="s">
        <v>4853</v>
      </c>
      <c r="D2812" s="25">
        <v>124095.64</v>
      </c>
      <c r="E2812" s="25">
        <v>108151.7</v>
      </c>
      <c r="F2812" s="21">
        <v>0</v>
      </c>
      <c r="G2812" s="22">
        <f t="shared" si="43"/>
        <v>15943.940000000002</v>
      </c>
      <c r="H2812" s="21">
        <v>0</v>
      </c>
      <c r="I2812" s="21">
        <v>0</v>
      </c>
    </row>
    <row r="2813" spans="1:9" ht="15" x14ac:dyDescent="0.25">
      <c r="A2813" s="24" t="s">
        <v>3095</v>
      </c>
      <c r="B2813" s="20">
        <v>0</v>
      </c>
      <c r="C2813" s="180" t="s">
        <v>4853</v>
      </c>
      <c r="D2813" s="25">
        <v>71928.62000000001</v>
      </c>
      <c r="E2813" s="25">
        <v>70108.22</v>
      </c>
      <c r="F2813" s="21">
        <v>0</v>
      </c>
      <c r="G2813" s="22">
        <f t="shared" ref="G2813:G2876" si="44">D2813-E2813</f>
        <v>1820.4000000000087</v>
      </c>
      <c r="H2813" s="21">
        <v>0</v>
      </c>
      <c r="I2813" s="21">
        <v>0</v>
      </c>
    </row>
    <row r="2814" spans="1:9" ht="15" x14ac:dyDescent="0.25">
      <c r="A2814" s="24" t="s">
        <v>3096</v>
      </c>
      <c r="B2814" s="20">
        <v>0</v>
      </c>
      <c r="C2814" s="180" t="s">
        <v>4853</v>
      </c>
      <c r="D2814" s="25">
        <v>120461.36</v>
      </c>
      <c r="E2814" s="25">
        <v>109710.86</v>
      </c>
      <c r="F2814" s="21">
        <v>0</v>
      </c>
      <c r="G2814" s="22">
        <f t="shared" si="44"/>
        <v>10750.5</v>
      </c>
      <c r="H2814" s="21">
        <v>0</v>
      </c>
      <c r="I2814" s="21">
        <v>0</v>
      </c>
    </row>
    <row r="2815" spans="1:9" ht="15" x14ac:dyDescent="0.25">
      <c r="A2815" s="24" t="s">
        <v>3097</v>
      </c>
      <c r="B2815" s="20">
        <v>0</v>
      </c>
      <c r="C2815" s="180" t="s">
        <v>4853</v>
      </c>
      <c r="D2815" s="25">
        <v>106508.97</v>
      </c>
      <c r="E2815" s="25">
        <v>104212.47</v>
      </c>
      <c r="F2815" s="21">
        <v>0</v>
      </c>
      <c r="G2815" s="22">
        <f t="shared" si="44"/>
        <v>2296.5</v>
      </c>
      <c r="H2815" s="21">
        <v>0</v>
      </c>
      <c r="I2815" s="21">
        <v>0</v>
      </c>
    </row>
    <row r="2816" spans="1:9" ht="15" x14ac:dyDescent="0.25">
      <c r="A2816" s="24" t="s">
        <v>3098</v>
      </c>
      <c r="B2816" s="20">
        <v>0</v>
      </c>
      <c r="C2816" s="180" t="s">
        <v>4853</v>
      </c>
      <c r="D2816" s="25">
        <v>33460.720000000001</v>
      </c>
      <c r="E2816" s="25">
        <v>32630.82</v>
      </c>
      <c r="F2816" s="21">
        <v>0</v>
      </c>
      <c r="G2816" s="22">
        <f t="shared" si="44"/>
        <v>829.90000000000146</v>
      </c>
      <c r="H2816" s="21">
        <v>0</v>
      </c>
      <c r="I2816" s="21">
        <v>0</v>
      </c>
    </row>
    <row r="2817" spans="1:9" ht="15" x14ac:dyDescent="0.25">
      <c r="A2817" s="24" t="s">
        <v>3099</v>
      </c>
      <c r="B2817" s="20">
        <v>0</v>
      </c>
      <c r="C2817" s="180" t="s">
        <v>4853</v>
      </c>
      <c r="D2817" s="25">
        <v>22741.91</v>
      </c>
      <c r="E2817" s="25">
        <v>15447.99</v>
      </c>
      <c r="F2817" s="21">
        <v>0</v>
      </c>
      <c r="G2817" s="22">
        <f t="shared" si="44"/>
        <v>7293.92</v>
      </c>
      <c r="H2817" s="21">
        <v>0</v>
      </c>
      <c r="I2817" s="21">
        <v>0</v>
      </c>
    </row>
    <row r="2818" spans="1:9" ht="15" x14ac:dyDescent="0.25">
      <c r="A2818" s="24" t="s">
        <v>3100</v>
      </c>
      <c r="B2818" s="20">
        <v>0</v>
      </c>
      <c r="C2818" s="180" t="s">
        <v>4853</v>
      </c>
      <c r="D2818" s="25">
        <v>26418</v>
      </c>
      <c r="E2818" s="25">
        <v>25770.5</v>
      </c>
      <c r="F2818" s="21">
        <v>0</v>
      </c>
      <c r="G2818" s="22">
        <f t="shared" si="44"/>
        <v>647.5</v>
      </c>
      <c r="H2818" s="21">
        <v>0</v>
      </c>
      <c r="I2818" s="21">
        <v>0</v>
      </c>
    </row>
    <row r="2819" spans="1:9" ht="15" x14ac:dyDescent="0.25">
      <c r="A2819" s="24" t="s">
        <v>3101</v>
      </c>
      <c r="B2819" s="20">
        <v>0</v>
      </c>
      <c r="C2819" s="180" t="s">
        <v>4853</v>
      </c>
      <c r="D2819" s="25">
        <v>88520.960000000006</v>
      </c>
      <c r="E2819" s="25">
        <v>60449.42</v>
      </c>
      <c r="F2819" s="21">
        <v>0</v>
      </c>
      <c r="G2819" s="22">
        <f t="shared" si="44"/>
        <v>28071.540000000008</v>
      </c>
      <c r="H2819" s="21">
        <v>0</v>
      </c>
      <c r="I2819" s="21">
        <v>0</v>
      </c>
    </row>
    <row r="2820" spans="1:9" ht="15" x14ac:dyDescent="0.25">
      <c r="A2820" s="24" t="s">
        <v>3102</v>
      </c>
      <c r="B2820" s="20">
        <v>0</v>
      </c>
      <c r="C2820" s="180" t="s">
        <v>4853</v>
      </c>
      <c r="D2820" s="25">
        <v>72464.88</v>
      </c>
      <c r="E2820" s="25">
        <v>54459.28</v>
      </c>
      <c r="F2820" s="21">
        <v>0</v>
      </c>
      <c r="G2820" s="22">
        <f t="shared" si="44"/>
        <v>18005.600000000006</v>
      </c>
      <c r="H2820" s="21">
        <v>0</v>
      </c>
      <c r="I2820" s="21">
        <v>0</v>
      </c>
    </row>
    <row r="2821" spans="1:9" ht="15" x14ac:dyDescent="0.25">
      <c r="A2821" s="24" t="s">
        <v>3103</v>
      </c>
      <c r="B2821" s="20">
        <v>0</v>
      </c>
      <c r="C2821" s="180" t="s">
        <v>4853</v>
      </c>
      <c r="D2821" s="25">
        <v>91495.719999999987</v>
      </c>
      <c r="E2821" s="25">
        <v>69470.92</v>
      </c>
      <c r="F2821" s="21">
        <v>0</v>
      </c>
      <c r="G2821" s="22">
        <f t="shared" si="44"/>
        <v>22024.799999999988</v>
      </c>
      <c r="H2821" s="21">
        <v>0</v>
      </c>
      <c r="I2821" s="21">
        <v>0</v>
      </c>
    </row>
    <row r="2822" spans="1:9" ht="15" x14ac:dyDescent="0.25">
      <c r="A2822" s="24" t="s">
        <v>3104</v>
      </c>
      <c r="B2822" s="20">
        <v>0</v>
      </c>
      <c r="C2822" s="180" t="s">
        <v>4853</v>
      </c>
      <c r="D2822" s="25">
        <v>54746.12</v>
      </c>
      <c r="E2822" s="25">
        <v>41585.919999999998</v>
      </c>
      <c r="F2822" s="21">
        <v>0</v>
      </c>
      <c r="G2822" s="22">
        <f t="shared" si="44"/>
        <v>13160.200000000004</v>
      </c>
      <c r="H2822" s="21">
        <v>0</v>
      </c>
      <c r="I2822" s="21">
        <v>0</v>
      </c>
    </row>
    <row r="2823" spans="1:9" ht="15" x14ac:dyDescent="0.25">
      <c r="A2823" s="24" t="s">
        <v>3105</v>
      </c>
      <c r="B2823" s="20">
        <v>0</v>
      </c>
      <c r="C2823" s="180" t="s">
        <v>4853</v>
      </c>
      <c r="D2823" s="25">
        <v>33812.400000000001</v>
      </c>
      <c r="E2823" s="25">
        <v>20470.099999999999</v>
      </c>
      <c r="F2823" s="21">
        <v>0</v>
      </c>
      <c r="G2823" s="22">
        <f t="shared" si="44"/>
        <v>13342.300000000003</v>
      </c>
      <c r="H2823" s="21">
        <v>0</v>
      </c>
      <c r="I2823" s="21">
        <v>0</v>
      </c>
    </row>
    <row r="2824" spans="1:9" ht="15" x14ac:dyDescent="0.25">
      <c r="A2824" s="24" t="s">
        <v>3106</v>
      </c>
      <c r="B2824" s="20">
        <v>0</v>
      </c>
      <c r="C2824" s="180" t="s">
        <v>4853</v>
      </c>
      <c r="D2824" s="25">
        <v>37188.04</v>
      </c>
      <c r="E2824" s="25">
        <v>10168.450000000001</v>
      </c>
      <c r="F2824" s="21">
        <v>0</v>
      </c>
      <c r="G2824" s="22">
        <f t="shared" si="44"/>
        <v>27019.59</v>
      </c>
      <c r="H2824" s="21">
        <v>0</v>
      </c>
      <c r="I2824" s="21">
        <v>0</v>
      </c>
    </row>
    <row r="2825" spans="1:9" ht="15" x14ac:dyDescent="0.25">
      <c r="A2825" s="24" t="s">
        <v>3107</v>
      </c>
      <c r="B2825" s="20">
        <v>0</v>
      </c>
      <c r="C2825" s="180" t="s">
        <v>4853</v>
      </c>
      <c r="D2825" s="25">
        <v>56126.329999999994</v>
      </c>
      <c r="E2825" s="25">
        <v>53660.829999999994</v>
      </c>
      <c r="F2825" s="21">
        <v>0</v>
      </c>
      <c r="G2825" s="22">
        <f t="shared" si="44"/>
        <v>2465.5</v>
      </c>
      <c r="H2825" s="21">
        <v>0</v>
      </c>
      <c r="I2825" s="21">
        <v>0</v>
      </c>
    </row>
    <row r="2826" spans="1:9" ht="15" x14ac:dyDescent="0.25">
      <c r="A2826" s="24" t="s">
        <v>3108</v>
      </c>
      <c r="B2826" s="20">
        <v>0</v>
      </c>
      <c r="C2826" s="180" t="s">
        <v>4853</v>
      </c>
      <c r="D2826" s="25">
        <v>316844.45000000007</v>
      </c>
      <c r="E2826" s="25">
        <v>298423.54000000004</v>
      </c>
      <c r="F2826" s="21">
        <v>0</v>
      </c>
      <c r="G2826" s="22">
        <f t="shared" si="44"/>
        <v>18420.910000000033</v>
      </c>
      <c r="H2826" s="21">
        <v>0</v>
      </c>
      <c r="I2826" s="21">
        <v>0</v>
      </c>
    </row>
    <row r="2827" spans="1:9" ht="15" x14ac:dyDescent="0.25">
      <c r="A2827" s="24" t="s">
        <v>3109</v>
      </c>
      <c r="B2827" s="20">
        <v>0</v>
      </c>
      <c r="C2827" s="180" t="s">
        <v>4853</v>
      </c>
      <c r="D2827" s="25">
        <v>360896.68999999994</v>
      </c>
      <c r="E2827" s="25">
        <v>337104.18999999994</v>
      </c>
      <c r="F2827" s="21">
        <v>0</v>
      </c>
      <c r="G2827" s="22">
        <f t="shared" si="44"/>
        <v>23792.5</v>
      </c>
      <c r="H2827" s="21">
        <v>0</v>
      </c>
      <c r="I2827" s="21">
        <v>0</v>
      </c>
    </row>
    <row r="2828" spans="1:9" ht="15" x14ac:dyDescent="0.25">
      <c r="A2828" s="24" t="s">
        <v>3110</v>
      </c>
      <c r="B2828" s="20">
        <v>0</v>
      </c>
      <c r="C2828" s="180" t="s">
        <v>4853</v>
      </c>
      <c r="D2828" s="25">
        <v>241537.93999999997</v>
      </c>
      <c r="E2828" s="25">
        <v>203125.47</v>
      </c>
      <c r="F2828" s="21">
        <v>0</v>
      </c>
      <c r="G2828" s="22">
        <f t="shared" si="44"/>
        <v>38412.469999999972</v>
      </c>
      <c r="H2828" s="21">
        <v>0</v>
      </c>
      <c r="I2828" s="21">
        <v>0</v>
      </c>
    </row>
    <row r="2829" spans="1:9" ht="15" x14ac:dyDescent="0.25">
      <c r="A2829" s="24" t="s">
        <v>3111</v>
      </c>
      <c r="B2829" s="20">
        <v>0</v>
      </c>
      <c r="C2829" s="180" t="s">
        <v>4853</v>
      </c>
      <c r="D2829" s="25">
        <v>403440.11000000004</v>
      </c>
      <c r="E2829" s="25">
        <v>367299.94</v>
      </c>
      <c r="F2829" s="21">
        <v>0</v>
      </c>
      <c r="G2829" s="22">
        <f t="shared" si="44"/>
        <v>36140.170000000042</v>
      </c>
      <c r="H2829" s="21">
        <v>0</v>
      </c>
      <c r="I2829" s="21">
        <v>0</v>
      </c>
    </row>
    <row r="2830" spans="1:9" ht="15" x14ac:dyDescent="0.25">
      <c r="A2830" s="24" t="s">
        <v>3112</v>
      </c>
      <c r="B2830" s="20">
        <v>0</v>
      </c>
      <c r="C2830" s="180" t="s">
        <v>4853</v>
      </c>
      <c r="D2830" s="25">
        <v>224810.72999999995</v>
      </c>
      <c r="E2830" s="25">
        <v>192066.08999999997</v>
      </c>
      <c r="F2830" s="21">
        <v>0</v>
      </c>
      <c r="G2830" s="22">
        <f t="shared" si="44"/>
        <v>32744.639999999985</v>
      </c>
      <c r="H2830" s="21">
        <v>0</v>
      </c>
      <c r="I2830" s="21">
        <v>0</v>
      </c>
    </row>
    <row r="2831" spans="1:9" ht="15" x14ac:dyDescent="0.25">
      <c r="A2831" s="24" t="s">
        <v>3113</v>
      </c>
      <c r="B2831" s="20">
        <v>0</v>
      </c>
      <c r="C2831" s="180" t="s">
        <v>4853</v>
      </c>
      <c r="D2831" s="25">
        <v>195679.77</v>
      </c>
      <c r="E2831" s="25">
        <v>174263.6</v>
      </c>
      <c r="F2831" s="21">
        <v>0</v>
      </c>
      <c r="G2831" s="22">
        <f t="shared" si="44"/>
        <v>21416.169999999984</v>
      </c>
      <c r="H2831" s="21">
        <v>0</v>
      </c>
      <c r="I2831" s="21">
        <v>0</v>
      </c>
    </row>
    <row r="2832" spans="1:9" ht="15" x14ac:dyDescent="0.25">
      <c r="A2832" s="24" t="s">
        <v>3114</v>
      </c>
      <c r="B2832" s="20">
        <v>0</v>
      </c>
      <c r="C2832" s="180" t="s">
        <v>4853</v>
      </c>
      <c r="D2832" s="25">
        <v>504606.44</v>
      </c>
      <c r="E2832" s="25">
        <v>464194.22000000003</v>
      </c>
      <c r="F2832" s="21">
        <v>0</v>
      </c>
      <c r="G2832" s="22">
        <f t="shared" si="44"/>
        <v>40412.219999999972</v>
      </c>
      <c r="H2832" s="21">
        <v>0</v>
      </c>
      <c r="I2832" s="21">
        <v>0</v>
      </c>
    </row>
    <row r="2833" spans="1:9" ht="15" x14ac:dyDescent="0.25">
      <c r="A2833" s="24" t="s">
        <v>3115</v>
      </c>
      <c r="B2833" s="20">
        <v>0</v>
      </c>
      <c r="C2833" s="180" t="s">
        <v>4853</v>
      </c>
      <c r="D2833" s="25">
        <v>399027.26000000013</v>
      </c>
      <c r="E2833" s="25">
        <v>369896.46</v>
      </c>
      <c r="F2833" s="21">
        <v>0</v>
      </c>
      <c r="G2833" s="22">
        <f t="shared" si="44"/>
        <v>29130.800000000105</v>
      </c>
      <c r="H2833" s="21">
        <v>0</v>
      </c>
      <c r="I2833" s="21">
        <v>0</v>
      </c>
    </row>
    <row r="2834" spans="1:9" ht="15" x14ac:dyDescent="0.25">
      <c r="A2834" s="24" t="s">
        <v>3116</v>
      </c>
      <c r="B2834" s="20">
        <v>0</v>
      </c>
      <c r="C2834" s="180" t="s">
        <v>4853</v>
      </c>
      <c r="D2834" s="25">
        <v>198063.59999999992</v>
      </c>
      <c r="E2834" s="25">
        <v>192396.59999999992</v>
      </c>
      <c r="F2834" s="21">
        <v>0</v>
      </c>
      <c r="G2834" s="22">
        <f t="shared" si="44"/>
        <v>5667</v>
      </c>
      <c r="H2834" s="21">
        <v>0</v>
      </c>
      <c r="I2834" s="21">
        <v>0</v>
      </c>
    </row>
    <row r="2835" spans="1:9" ht="15" x14ac:dyDescent="0.25">
      <c r="A2835" s="24" t="s">
        <v>3117</v>
      </c>
      <c r="B2835" s="20">
        <v>0</v>
      </c>
      <c r="C2835" s="180" t="s">
        <v>4853</v>
      </c>
      <c r="D2835" s="25">
        <v>261510.8</v>
      </c>
      <c r="E2835" s="25">
        <v>238325.49999999997</v>
      </c>
      <c r="F2835" s="21">
        <v>0</v>
      </c>
      <c r="G2835" s="22">
        <f t="shared" si="44"/>
        <v>23185.300000000017</v>
      </c>
      <c r="H2835" s="21">
        <v>0</v>
      </c>
      <c r="I2835" s="21">
        <v>0</v>
      </c>
    </row>
    <row r="2836" spans="1:9" ht="15" x14ac:dyDescent="0.25">
      <c r="A2836" s="24" t="s">
        <v>3118</v>
      </c>
      <c r="B2836" s="20">
        <v>0</v>
      </c>
      <c r="C2836" s="180" t="s">
        <v>4853</v>
      </c>
      <c r="D2836" s="25">
        <v>230625.53999999995</v>
      </c>
      <c r="E2836" s="25">
        <v>214055.04000000004</v>
      </c>
      <c r="F2836" s="21">
        <v>0</v>
      </c>
      <c r="G2836" s="22">
        <f t="shared" si="44"/>
        <v>16570.499999999913</v>
      </c>
      <c r="H2836" s="21">
        <v>0</v>
      </c>
      <c r="I2836" s="21">
        <v>0</v>
      </c>
    </row>
    <row r="2837" spans="1:9" ht="15" x14ac:dyDescent="0.25">
      <c r="A2837" s="24" t="s">
        <v>3119</v>
      </c>
      <c r="B2837" s="20">
        <v>0</v>
      </c>
      <c r="C2837" s="180" t="s">
        <v>4853</v>
      </c>
      <c r="D2837" s="25">
        <v>248080.68999999997</v>
      </c>
      <c r="E2837" s="25">
        <v>214980.11999999994</v>
      </c>
      <c r="F2837" s="21">
        <v>0</v>
      </c>
      <c r="G2837" s="22">
        <f t="shared" si="44"/>
        <v>33100.570000000036</v>
      </c>
      <c r="H2837" s="21">
        <v>0</v>
      </c>
      <c r="I2837" s="21">
        <v>0</v>
      </c>
    </row>
    <row r="2838" spans="1:9" ht="15" x14ac:dyDescent="0.25">
      <c r="A2838" s="24" t="s">
        <v>3120</v>
      </c>
      <c r="B2838" s="20">
        <v>0</v>
      </c>
      <c r="C2838" s="180" t="s">
        <v>4853</v>
      </c>
      <c r="D2838" s="25">
        <v>153733.64000000001</v>
      </c>
      <c r="E2838" s="25">
        <v>144979.36000000002</v>
      </c>
      <c r="F2838" s="21">
        <v>0</v>
      </c>
      <c r="G2838" s="22">
        <f t="shared" si="44"/>
        <v>8754.2799999999988</v>
      </c>
      <c r="H2838" s="21">
        <v>0</v>
      </c>
      <c r="I2838" s="21">
        <v>0</v>
      </c>
    </row>
    <row r="2839" spans="1:9" ht="15" x14ac:dyDescent="0.25">
      <c r="A2839" s="24" t="s">
        <v>3121</v>
      </c>
      <c r="B2839" s="20">
        <v>0</v>
      </c>
      <c r="C2839" s="180" t="s">
        <v>4853</v>
      </c>
      <c r="D2839" s="25">
        <v>101567.32</v>
      </c>
      <c r="E2839" s="25">
        <v>96204.12000000001</v>
      </c>
      <c r="F2839" s="21">
        <v>0</v>
      </c>
      <c r="G2839" s="22">
        <f t="shared" si="44"/>
        <v>5363.1999999999971</v>
      </c>
      <c r="H2839" s="21">
        <v>0</v>
      </c>
      <c r="I2839" s="21">
        <v>0</v>
      </c>
    </row>
    <row r="2840" spans="1:9" ht="15" x14ac:dyDescent="0.25">
      <c r="A2840" s="24" t="s">
        <v>3122</v>
      </c>
      <c r="B2840" s="20">
        <v>0</v>
      </c>
      <c r="C2840" s="180" t="s">
        <v>4853</v>
      </c>
      <c r="D2840" s="25">
        <v>311417.32000000007</v>
      </c>
      <c r="E2840" s="25">
        <v>297957.33000000007</v>
      </c>
      <c r="F2840" s="21">
        <v>0</v>
      </c>
      <c r="G2840" s="22">
        <f t="shared" si="44"/>
        <v>13459.989999999991</v>
      </c>
      <c r="H2840" s="21">
        <v>0</v>
      </c>
      <c r="I2840" s="21">
        <v>0</v>
      </c>
    </row>
    <row r="2841" spans="1:9" ht="15" x14ac:dyDescent="0.25">
      <c r="A2841" s="24" t="s">
        <v>3123</v>
      </c>
      <c r="B2841" s="20">
        <v>0</v>
      </c>
      <c r="C2841" s="180" t="s">
        <v>4853</v>
      </c>
      <c r="D2841" s="25">
        <v>57018.000000000007</v>
      </c>
      <c r="E2841" s="25">
        <v>55620.500000000007</v>
      </c>
      <c r="F2841" s="21">
        <v>0</v>
      </c>
      <c r="G2841" s="22">
        <f t="shared" si="44"/>
        <v>1397.5</v>
      </c>
      <c r="H2841" s="21">
        <v>0</v>
      </c>
      <c r="I2841" s="21">
        <v>0</v>
      </c>
    </row>
    <row r="2842" spans="1:9" ht="15" x14ac:dyDescent="0.25">
      <c r="A2842" s="24" t="s">
        <v>3124</v>
      </c>
      <c r="B2842" s="20">
        <v>0</v>
      </c>
      <c r="C2842" s="180" t="s">
        <v>4853</v>
      </c>
      <c r="D2842" s="25">
        <v>106192.23999999999</v>
      </c>
      <c r="E2842" s="25">
        <v>103483.94</v>
      </c>
      <c r="F2842" s="21">
        <v>0</v>
      </c>
      <c r="G2842" s="22">
        <f t="shared" si="44"/>
        <v>2708.2999999999884</v>
      </c>
      <c r="H2842" s="21">
        <v>0</v>
      </c>
      <c r="I2842" s="21">
        <v>0</v>
      </c>
    </row>
    <row r="2843" spans="1:9" ht="15" x14ac:dyDescent="0.25">
      <c r="A2843" s="24" t="s">
        <v>3125</v>
      </c>
      <c r="B2843" s="20">
        <v>0</v>
      </c>
      <c r="C2843" s="180" t="s">
        <v>4853</v>
      </c>
      <c r="D2843" s="25">
        <v>39168</v>
      </c>
      <c r="E2843" s="25">
        <v>4068.3999999999996</v>
      </c>
      <c r="F2843" s="21">
        <v>0</v>
      </c>
      <c r="G2843" s="22">
        <f t="shared" si="44"/>
        <v>35099.599999999999</v>
      </c>
      <c r="H2843" s="21">
        <v>0</v>
      </c>
      <c r="I2843" s="21">
        <v>0</v>
      </c>
    </row>
    <row r="2844" spans="1:9" ht="15" x14ac:dyDescent="0.25">
      <c r="A2844" s="24" t="s">
        <v>3126</v>
      </c>
      <c r="B2844" s="20">
        <v>0</v>
      </c>
      <c r="C2844" s="180" t="s">
        <v>4853</v>
      </c>
      <c r="D2844" s="25">
        <v>6120</v>
      </c>
      <c r="E2844" s="25">
        <v>5310</v>
      </c>
      <c r="F2844" s="21">
        <v>0</v>
      </c>
      <c r="G2844" s="22">
        <f t="shared" si="44"/>
        <v>810</v>
      </c>
      <c r="H2844" s="21">
        <v>0</v>
      </c>
      <c r="I2844" s="21">
        <v>0</v>
      </c>
    </row>
    <row r="2845" spans="1:9" ht="15" x14ac:dyDescent="0.25">
      <c r="A2845" s="24" t="s">
        <v>3127</v>
      </c>
      <c r="B2845" s="20">
        <v>0</v>
      </c>
      <c r="C2845" s="180" t="s">
        <v>4853</v>
      </c>
      <c r="D2845" s="25">
        <v>41070</v>
      </c>
      <c r="E2845" s="25">
        <v>24181</v>
      </c>
      <c r="F2845" s="21">
        <v>0</v>
      </c>
      <c r="G2845" s="22">
        <f t="shared" si="44"/>
        <v>16889</v>
      </c>
      <c r="H2845" s="21">
        <v>0</v>
      </c>
      <c r="I2845" s="21">
        <v>0</v>
      </c>
    </row>
    <row r="2846" spans="1:9" ht="15" x14ac:dyDescent="0.25">
      <c r="A2846" s="24" t="s">
        <v>3128</v>
      </c>
      <c r="B2846" s="20">
        <v>0</v>
      </c>
      <c r="C2846" s="180" t="s">
        <v>4853</v>
      </c>
      <c r="D2846" s="25">
        <v>71102</v>
      </c>
      <c r="E2846" s="25">
        <v>20612.400000000001</v>
      </c>
      <c r="F2846" s="21">
        <v>0</v>
      </c>
      <c r="G2846" s="22">
        <f t="shared" si="44"/>
        <v>50489.599999999999</v>
      </c>
      <c r="H2846" s="21">
        <v>0</v>
      </c>
      <c r="I2846" s="21">
        <v>0</v>
      </c>
    </row>
    <row r="2847" spans="1:9" ht="15" x14ac:dyDescent="0.25">
      <c r="A2847" s="24" t="s">
        <v>3129</v>
      </c>
      <c r="B2847" s="20">
        <v>0</v>
      </c>
      <c r="C2847" s="180" t="s">
        <v>4853</v>
      </c>
      <c r="D2847" s="25">
        <v>68813.86</v>
      </c>
      <c r="E2847" s="25">
        <v>56941.06</v>
      </c>
      <c r="F2847" s="21">
        <v>0</v>
      </c>
      <c r="G2847" s="22">
        <f t="shared" si="44"/>
        <v>11872.800000000003</v>
      </c>
      <c r="H2847" s="21">
        <v>0</v>
      </c>
      <c r="I2847" s="21">
        <v>0</v>
      </c>
    </row>
    <row r="2848" spans="1:9" ht="15" x14ac:dyDescent="0.25">
      <c r="A2848" s="24" t="s">
        <v>3130</v>
      </c>
      <c r="B2848" s="20">
        <v>0</v>
      </c>
      <c r="C2848" s="180" t="s">
        <v>4853</v>
      </c>
      <c r="D2848" s="25">
        <v>64200</v>
      </c>
      <c r="E2848" s="25">
        <v>6430</v>
      </c>
      <c r="F2848" s="21">
        <v>0</v>
      </c>
      <c r="G2848" s="22">
        <f t="shared" si="44"/>
        <v>57770</v>
      </c>
      <c r="H2848" s="21">
        <v>0</v>
      </c>
      <c r="I2848" s="21">
        <v>0</v>
      </c>
    </row>
    <row r="2849" spans="1:9" ht="15" x14ac:dyDescent="0.25">
      <c r="A2849" s="24" t="s">
        <v>3131</v>
      </c>
      <c r="B2849" s="20">
        <v>0</v>
      </c>
      <c r="C2849" s="180" t="s">
        <v>4853</v>
      </c>
      <c r="D2849" s="25">
        <v>13260</v>
      </c>
      <c r="E2849" s="25">
        <v>12935</v>
      </c>
      <c r="F2849" s="21">
        <v>0</v>
      </c>
      <c r="G2849" s="22">
        <f t="shared" si="44"/>
        <v>325</v>
      </c>
      <c r="H2849" s="21">
        <v>0</v>
      </c>
      <c r="I2849" s="21">
        <v>0</v>
      </c>
    </row>
    <row r="2850" spans="1:9" ht="15" x14ac:dyDescent="0.25">
      <c r="A2850" s="24" t="s">
        <v>3132</v>
      </c>
      <c r="B2850" s="20">
        <v>0</v>
      </c>
      <c r="C2850" s="180" t="s">
        <v>4853</v>
      </c>
      <c r="D2850" s="25">
        <v>28996.800000000003</v>
      </c>
      <c r="E2850" s="25">
        <v>19824.2</v>
      </c>
      <c r="F2850" s="21">
        <v>0</v>
      </c>
      <c r="G2850" s="22">
        <f t="shared" si="44"/>
        <v>9172.6000000000022</v>
      </c>
      <c r="H2850" s="21">
        <v>0</v>
      </c>
      <c r="I2850" s="21">
        <v>0</v>
      </c>
    </row>
    <row r="2851" spans="1:9" ht="15" x14ac:dyDescent="0.25">
      <c r="A2851" s="24" t="s">
        <v>3133</v>
      </c>
      <c r="B2851" s="20">
        <v>0</v>
      </c>
      <c r="C2851" s="180" t="s">
        <v>4853</v>
      </c>
      <c r="D2851" s="25">
        <v>21410.799999999999</v>
      </c>
      <c r="E2851" s="25">
        <v>14444.8</v>
      </c>
      <c r="F2851" s="21">
        <v>0</v>
      </c>
      <c r="G2851" s="22">
        <f t="shared" si="44"/>
        <v>6966</v>
      </c>
      <c r="H2851" s="21">
        <v>0</v>
      </c>
      <c r="I2851" s="21">
        <v>0</v>
      </c>
    </row>
    <row r="2852" spans="1:9" ht="15" x14ac:dyDescent="0.25">
      <c r="A2852" s="24" t="s">
        <v>3134</v>
      </c>
      <c r="B2852" s="20">
        <v>0</v>
      </c>
      <c r="C2852" s="180" t="s">
        <v>4853</v>
      </c>
      <c r="D2852" s="25">
        <v>31468.800000000003</v>
      </c>
      <c r="E2852" s="25">
        <v>9367.6</v>
      </c>
      <c r="F2852" s="21">
        <v>0</v>
      </c>
      <c r="G2852" s="22">
        <f t="shared" si="44"/>
        <v>22101.200000000004</v>
      </c>
      <c r="H2852" s="21">
        <v>0</v>
      </c>
      <c r="I2852" s="21">
        <v>0</v>
      </c>
    </row>
    <row r="2853" spans="1:9" ht="15" x14ac:dyDescent="0.25">
      <c r="A2853" s="24" t="s">
        <v>3135</v>
      </c>
      <c r="B2853" s="20">
        <v>0</v>
      </c>
      <c r="C2853" s="180" t="s">
        <v>4853</v>
      </c>
      <c r="D2853" s="25">
        <v>83569.279999999999</v>
      </c>
      <c r="E2853" s="25">
        <v>54335.409999999996</v>
      </c>
      <c r="F2853" s="21">
        <v>0</v>
      </c>
      <c r="G2853" s="22">
        <f t="shared" si="44"/>
        <v>29233.870000000003</v>
      </c>
      <c r="H2853" s="21">
        <v>0</v>
      </c>
      <c r="I2853" s="21">
        <v>0</v>
      </c>
    </row>
    <row r="2854" spans="1:9" ht="15" x14ac:dyDescent="0.25">
      <c r="A2854" s="24" t="s">
        <v>3136</v>
      </c>
      <c r="B2854" s="20">
        <v>0</v>
      </c>
      <c r="C2854" s="180" t="s">
        <v>4853</v>
      </c>
      <c r="D2854" s="25">
        <v>40329.599999999999</v>
      </c>
      <c r="E2854" s="25">
        <v>5580</v>
      </c>
      <c r="F2854" s="21">
        <v>0</v>
      </c>
      <c r="G2854" s="22">
        <f t="shared" si="44"/>
        <v>34749.599999999999</v>
      </c>
      <c r="H2854" s="21">
        <v>0</v>
      </c>
      <c r="I2854" s="21">
        <v>0</v>
      </c>
    </row>
    <row r="2855" spans="1:9" ht="15" x14ac:dyDescent="0.25">
      <c r="A2855" s="24" t="s">
        <v>3137</v>
      </c>
      <c r="B2855" s="20">
        <v>0</v>
      </c>
      <c r="C2855" s="180" t="s">
        <v>4853</v>
      </c>
      <c r="D2855" s="25">
        <v>440035.29000000004</v>
      </c>
      <c r="E2855" s="25">
        <v>407039.49</v>
      </c>
      <c r="F2855" s="21">
        <v>0</v>
      </c>
      <c r="G2855" s="22">
        <f t="shared" si="44"/>
        <v>32995.800000000047</v>
      </c>
      <c r="H2855" s="21">
        <v>0</v>
      </c>
      <c r="I2855" s="21">
        <v>0</v>
      </c>
    </row>
    <row r="2856" spans="1:9" ht="15" x14ac:dyDescent="0.25">
      <c r="A2856" s="24" t="s">
        <v>3138</v>
      </c>
      <c r="B2856" s="20">
        <v>0</v>
      </c>
      <c r="C2856" s="180" t="s">
        <v>4853</v>
      </c>
      <c r="D2856" s="25">
        <v>36212.1</v>
      </c>
      <c r="E2856" s="25">
        <v>19755.300000000003</v>
      </c>
      <c r="F2856" s="21">
        <v>0</v>
      </c>
      <c r="G2856" s="22">
        <f t="shared" si="44"/>
        <v>16456.799999999996</v>
      </c>
      <c r="H2856" s="21">
        <v>0</v>
      </c>
      <c r="I2856" s="21">
        <v>0</v>
      </c>
    </row>
    <row r="2857" spans="1:9" ht="15" x14ac:dyDescent="0.25">
      <c r="A2857" s="24" t="s">
        <v>3139</v>
      </c>
      <c r="B2857" s="20">
        <v>0</v>
      </c>
      <c r="C2857" s="180" t="s">
        <v>4853</v>
      </c>
      <c r="D2857" s="25">
        <v>367519.36999999994</v>
      </c>
      <c r="E2857" s="25">
        <v>326266.02999999997</v>
      </c>
      <c r="F2857" s="21">
        <v>0</v>
      </c>
      <c r="G2857" s="22">
        <f t="shared" si="44"/>
        <v>41253.339999999967</v>
      </c>
      <c r="H2857" s="21">
        <v>0</v>
      </c>
      <c r="I2857" s="21">
        <v>0</v>
      </c>
    </row>
    <row r="2858" spans="1:9" ht="15" x14ac:dyDescent="0.25">
      <c r="A2858" s="24" t="s">
        <v>3140</v>
      </c>
      <c r="B2858" s="20">
        <v>0</v>
      </c>
      <c r="C2858" s="180" t="s">
        <v>4853</v>
      </c>
      <c r="D2858" s="25">
        <v>363895.14999999997</v>
      </c>
      <c r="E2858" s="25">
        <v>350364.23</v>
      </c>
      <c r="F2858" s="21">
        <v>0</v>
      </c>
      <c r="G2858" s="22">
        <f t="shared" si="44"/>
        <v>13530.919999999984</v>
      </c>
      <c r="H2858" s="21">
        <v>0</v>
      </c>
      <c r="I2858" s="21">
        <v>0</v>
      </c>
    </row>
    <row r="2859" spans="1:9" ht="15" x14ac:dyDescent="0.25">
      <c r="A2859" s="24" t="s">
        <v>3141</v>
      </c>
      <c r="B2859" s="20">
        <v>0</v>
      </c>
      <c r="C2859" s="180" t="s">
        <v>4853</v>
      </c>
      <c r="D2859" s="25">
        <v>73556.200000000012</v>
      </c>
      <c r="E2859" s="25">
        <v>61538.999999999993</v>
      </c>
      <c r="F2859" s="21">
        <v>0</v>
      </c>
      <c r="G2859" s="22">
        <f t="shared" si="44"/>
        <v>12017.200000000019</v>
      </c>
      <c r="H2859" s="21">
        <v>0</v>
      </c>
      <c r="I2859" s="21">
        <v>0</v>
      </c>
    </row>
    <row r="2860" spans="1:9" ht="15" x14ac:dyDescent="0.25">
      <c r="A2860" s="24" t="s">
        <v>3142</v>
      </c>
      <c r="B2860" s="20">
        <v>0</v>
      </c>
      <c r="C2860" s="180" t="s">
        <v>4853</v>
      </c>
      <c r="D2860" s="25">
        <v>92148.94</v>
      </c>
      <c r="E2860" s="25">
        <v>83580.37</v>
      </c>
      <c r="F2860" s="21">
        <v>0</v>
      </c>
      <c r="G2860" s="22">
        <f t="shared" si="44"/>
        <v>8568.570000000007</v>
      </c>
      <c r="H2860" s="21">
        <v>0</v>
      </c>
      <c r="I2860" s="21">
        <v>0</v>
      </c>
    </row>
    <row r="2861" spans="1:9" ht="15" x14ac:dyDescent="0.25">
      <c r="A2861" s="24" t="s">
        <v>3143</v>
      </c>
      <c r="B2861" s="20">
        <v>0</v>
      </c>
      <c r="C2861" s="180" t="s">
        <v>4853</v>
      </c>
      <c r="D2861" s="25">
        <v>60775.679999999993</v>
      </c>
      <c r="E2861" s="25">
        <v>46777.58</v>
      </c>
      <c r="F2861" s="21">
        <v>0</v>
      </c>
      <c r="G2861" s="22">
        <f t="shared" si="44"/>
        <v>13998.099999999991</v>
      </c>
      <c r="H2861" s="21">
        <v>0</v>
      </c>
      <c r="I2861" s="21">
        <v>0</v>
      </c>
    </row>
    <row r="2862" spans="1:9" ht="15" x14ac:dyDescent="0.25">
      <c r="A2862" s="24" t="s">
        <v>3144</v>
      </c>
      <c r="B2862" s="20">
        <v>0</v>
      </c>
      <c r="C2862" s="180" t="s">
        <v>4853</v>
      </c>
      <c r="D2862" s="25">
        <v>104597.1</v>
      </c>
      <c r="E2862" s="25">
        <v>96801.1</v>
      </c>
      <c r="F2862" s="21">
        <v>0</v>
      </c>
      <c r="G2862" s="22">
        <f t="shared" si="44"/>
        <v>7796</v>
      </c>
      <c r="H2862" s="21">
        <v>0</v>
      </c>
      <c r="I2862" s="21">
        <v>0</v>
      </c>
    </row>
    <row r="2863" spans="1:9" ht="15" x14ac:dyDescent="0.25">
      <c r="A2863" s="24" t="s">
        <v>3145</v>
      </c>
      <c r="B2863" s="20">
        <v>0</v>
      </c>
      <c r="C2863" s="180" t="s">
        <v>4853</v>
      </c>
      <c r="D2863" s="25">
        <v>32631.88</v>
      </c>
      <c r="E2863" s="25">
        <v>23349.78</v>
      </c>
      <c r="F2863" s="21">
        <v>0</v>
      </c>
      <c r="G2863" s="22">
        <f t="shared" si="44"/>
        <v>9282.1000000000022</v>
      </c>
      <c r="H2863" s="21">
        <v>0</v>
      </c>
      <c r="I2863" s="21">
        <v>0</v>
      </c>
    </row>
    <row r="2864" spans="1:9" ht="15" x14ac:dyDescent="0.25">
      <c r="A2864" s="24" t="s">
        <v>3146</v>
      </c>
      <c r="B2864" s="20">
        <v>0</v>
      </c>
      <c r="C2864" s="180" t="s">
        <v>4853</v>
      </c>
      <c r="D2864" s="25">
        <v>42187.199999999997</v>
      </c>
      <c r="E2864" s="25">
        <v>29761.300000000003</v>
      </c>
      <c r="F2864" s="21">
        <v>0</v>
      </c>
      <c r="G2864" s="22">
        <f t="shared" si="44"/>
        <v>12425.899999999994</v>
      </c>
      <c r="H2864" s="21">
        <v>0</v>
      </c>
      <c r="I2864" s="21">
        <v>0</v>
      </c>
    </row>
    <row r="2865" spans="1:9" ht="15" x14ac:dyDescent="0.25">
      <c r="A2865" s="24" t="s">
        <v>3147</v>
      </c>
      <c r="B2865" s="20">
        <v>0</v>
      </c>
      <c r="C2865" s="180" t="s">
        <v>4853</v>
      </c>
      <c r="D2865" s="25">
        <v>60261.599999999999</v>
      </c>
      <c r="E2865" s="25">
        <v>54150.6</v>
      </c>
      <c r="F2865" s="21">
        <v>0</v>
      </c>
      <c r="G2865" s="22">
        <f t="shared" si="44"/>
        <v>6111</v>
      </c>
      <c r="H2865" s="21">
        <v>0</v>
      </c>
      <c r="I2865" s="21">
        <v>0</v>
      </c>
    </row>
    <row r="2866" spans="1:9" ht="15" x14ac:dyDescent="0.25">
      <c r="A2866" s="24" t="s">
        <v>3148</v>
      </c>
      <c r="B2866" s="20">
        <v>0</v>
      </c>
      <c r="C2866" s="180" t="s">
        <v>4853</v>
      </c>
      <c r="D2866" s="25">
        <v>75276</v>
      </c>
      <c r="E2866" s="25">
        <v>73835.5</v>
      </c>
      <c r="F2866" s="21">
        <v>0</v>
      </c>
      <c r="G2866" s="22">
        <f t="shared" si="44"/>
        <v>1440.5</v>
      </c>
      <c r="H2866" s="21">
        <v>0</v>
      </c>
      <c r="I2866" s="21">
        <v>0</v>
      </c>
    </row>
    <row r="2867" spans="1:9" ht="15" x14ac:dyDescent="0.25">
      <c r="A2867" s="24" t="s">
        <v>3149</v>
      </c>
      <c r="B2867" s="20">
        <v>0</v>
      </c>
      <c r="C2867" s="180" t="s">
        <v>4853</v>
      </c>
      <c r="D2867" s="25">
        <v>65582.399999999994</v>
      </c>
      <c r="E2867" s="25">
        <v>64028.3</v>
      </c>
      <c r="F2867" s="21">
        <v>0</v>
      </c>
      <c r="G2867" s="22">
        <f t="shared" si="44"/>
        <v>1554.0999999999913</v>
      </c>
      <c r="H2867" s="21">
        <v>0</v>
      </c>
      <c r="I2867" s="21">
        <v>0</v>
      </c>
    </row>
    <row r="2868" spans="1:9" ht="15" x14ac:dyDescent="0.25">
      <c r="A2868" s="24" t="s">
        <v>3150</v>
      </c>
      <c r="B2868" s="20">
        <v>0</v>
      </c>
      <c r="C2868" s="180" t="s">
        <v>4853</v>
      </c>
      <c r="D2868" s="25">
        <v>81021.700000000012</v>
      </c>
      <c r="E2868" s="25">
        <v>62839.8</v>
      </c>
      <c r="F2868" s="21">
        <v>0</v>
      </c>
      <c r="G2868" s="22">
        <f t="shared" si="44"/>
        <v>18181.900000000009</v>
      </c>
      <c r="H2868" s="21">
        <v>0</v>
      </c>
      <c r="I2868" s="21">
        <v>0</v>
      </c>
    </row>
    <row r="2869" spans="1:9" ht="15" x14ac:dyDescent="0.25">
      <c r="A2869" s="24" t="s">
        <v>3151</v>
      </c>
      <c r="B2869" s="20">
        <v>0</v>
      </c>
      <c r="C2869" s="180" t="s">
        <v>4853</v>
      </c>
      <c r="D2869" s="25">
        <v>58332.299999999996</v>
      </c>
      <c r="E2869" s="25">
        <v>27583.8</v>
      </c>
      <c r="F2869" s="21">
        <v>0</v>
      </c>
      <c r="G2869" s="22">
        <f t="shared" si="44"/>
        <v>30748.499999999996</v>
      </c>
      <c r="H2869" s="21">
        <v>0</v>
      </c>
      <c r="I2869" s="21">
        <v>0</v>
      </c>
    </row>
    <row r="2870" spans="1:9" ht="15" x14ac:dyDescent="0.25">
      <c r="A2870" s="24" t="s">
        <v>3152</v>
      </c>
      <c r="B2870" s="20">
        <v>0</v>
      </c>
      <c r="C2870" s="180" t="s">
        <v>4853</v>
      </c>
      <c r="D2870" s="25">
        <v>414290.81000000006</v>
      </c>
      <c r="E2870" s="25">
        <v>368540.36000000004</v>
      </c>
      <c r="F2870" s="21">
        <v>0</v>
      </c>
      <c r="G2870" s="22">
        <f t="shared" si="44"/>
        <v>45750.450000000012</v>
      </c>
      <c r="H2870" s="21">
        <v>0</v>
      </c>
      <c r="I2870" s="21">
        <v>0</v>
      </c>
    </row>
    <row r="2871" spans="1:9" ht="15" x14ac:dyDescent="0.25">
      <c r="A2871" s="24" t="s">
        <v>3153</v>
      </c>
      <c r="B2871" s="20">
        <v>0</v>
      </c>
      <c r="C2871" s="180" t="s">
        <v>4853</v>
      </c>
      <c r="D2871" s="25">
        <v>24276</v>
      </c>
      <c r="E2871" s="25">
        <v>23675</v>
      </c>
      <c r="F2871" s="21">
        <v>0</v>
      </c>
      <c r="G2871" s="22">
        <f t="shared" si="44"/>
        <v>601</v>
      </c>
      <c r="H2871" s="21">
        <v>0</v>
      </c>
      <c r="I2871" s="21">
        <v>0</v>
      </c>
    </row>
    <row r="2872" spans="1:9" ht="15" x14ac:dyDescent="0.25">
      <c r="A2872" s="24" t="s">
        <v>3154</v>
      </c>
      <c r="B2872" s="20">
        <v>0</v>
      </c>
      <c r="C2872" s="180" t="s">
        <v>4853</v>
      </c>
      <c r="D2872" s="25">
        <v>568504.03999999992</v>
      </c>
      <c r="E2872" s="25">
        <v>504591.43999999989</v>
      </c>
      <c r="F2872" s="21">
        <v>0</v>
      </c>
      <c r="G2872" s="22">
        <f t="shared" si="44"/>
        <v>63912.600000000035</v>
      </c>
      <c r="H2872" s="21">
        <v>0</v>
      </c>
      <c r="I2872" s="21">
        <v>0</v>
      </c>
    </row>
    <row r="2873" spans="1:9" ht="15" x14ac:dyDescent="0.25">
      <c r="A2873" s="24" t="s">
        <v>3155</v>
      </c>
      <c r="B2873" s="20">
        <v>0</v>
      </c>
      <c r="C2873" s="180" t="s">
        <v>4853</v>
      </c>
      <c r="D2873" s="25">
        <v>339462.31999999995</v>
      </c>
      <c r="E2873" s="25">
        <v>323666</v>
      </c>
      <c r="F2873" s="21">
        <v>0</v>
      </c>
      <c r="G2873" s="22">
        <f t="shared" si="44"/>
        <v>15796.319999999949</v>
      </c>
      <c r="H2873" s="21">
        <v>0</v>
      </c>
      <c r="I2873" s="21">
        <v>0</v>
      </c>
    </row>
    <row r="2874" spans="1:9" ht="15" x14ac:dyDescent="0.25">
      <c r="A2874" s="24" t="s">
        <v>3156</v>
      </c>
      <c r="B2874" s="20">
        <v>0</v>
      </c>
      <c r="C2874" s="180" t="s">
        <v>4853</v>
      </c>
      <c r="D2874" s="25">
        <v>382255.96000000008</v>
      </c>
      <c r="E2874" s="25">
        <v>354118</v>
      </c>
      <c r="F2874" s="21">
        <v>0</v>
      </c>
      <c r="G2874" s="22">
        <f t="shared" si="44"/>
        <v>28137.960000000079</v>
      </c>
      <c r="H2874" s="21">
        <v>0</v>
      </c>
      <c r="I2874" s="21">
        <v>0</v>
      </c>
    </row>
    <row r="2875" spans="1:9" ht="15" x14ac:dyDescent="0.25">
      <c r="A2875" s="24" t="s">
        <v>3157</v>
      </c>
      <c r="B2875" s="20">
        <v>0</v>
      </c>
      <c r="C2875" s="180" t="s">
        <v>4853</v>
      </c>
      <c r="D2875" s="25">
        <v>653026.5199999999</v>
      </c>
      <c r="E2875" s="25">
        <v>621363.0199999999</v>
      </c>
      <c r="F2875" s="21">
        <v>0</v>
      </c>
      <c r="G2875" s="22">
        <f t="shared" si="44"/>
        <v>31663.5</v>
      </c>
      <c r="H2875" s="21">
        <v>0</v>
      </c>
      <c r="I2875" s="21">
        <v>0</v>
      </c>
    </row>
    <row r="2876" spans="1:9" ht="15" x14ac:dyDescent="0.25">
      <c r="A2876" s="24" t="s">
        <v>3158</v>
      </c>
      <c r="B2876" s="20">
        <v>0</v>
      </c>
      <c r="C2876" s="180" t="s">
        <v>4853</v>
      </c>
      <c r="D2876" s="25">
        <v>315439.53999999998</v>
      </c>
      <c r="E2876" s="25">
        <v>299831.28999999998</v>
      </c>
      <c r="F2876" s="21">
        <v>0</v>
      </c>
      <c r="G2876" s="22">
        <f t="shared" si="44"/>
        <v>15608.25</v>
      </c>
      <c r="H2876" s="21">
        <v>0</v>
      </c>
      <c r="I2876" s="21">
        <v>0</v>
      </c>
    </row>
    <row r="2877" spans="1:9" ht="15" x14ac:dyDescent="0.25">
      <c r="A2877" s="24" t="s">
        <v>3159</v>
      </c>
      <c r="B2877" s="20">
        <v>0</v>
      </c>
      <c r="C2877" s="180" t="s">
        <v>4853</v>
      </c>
      <c r="D2877" s="25">
        <v>403595.19000000006</v>
      </c>
      <c r="E2877" s="25">
        <v>364142.39999999997</v>
      </c>
      <c r="F2877" s="21">
        <v>0</v>
      </c>
      <c r="G2877" s="22">
        <f t="shared" ref="G2877:G2940" si="45">D2877-E2877</f>
        <v>39452.790000000095</v>
      </c>
      <c r="H2877" s="21">
        <v>0</v>
      </c>
      <c r="I2877" s="21">
        <v>0</v>
      </c>
    </row>
    <row r="2878" spans="1:9" ht="15" x14ac:dyDescent="0.25">
      <c r="A2878" s="24" t="s">
        <v>3160</v>
      </c>
      <c r="B2878" s="20">
        <v>0</v>
      </c>
      <c r="C2878" s="180" t="s">
        <v>4853</v>
      </c>
      <c r="D2878" s="25">
        <v>331781.19000000006</v>
      </c>
      <c r="E2878" s="25">
        <v>290482.53999999998</v>
      </c>
      <c r="F2878" s="21">
        <v>0</v>
      </c>
      <c r="G2878" s="22">
        <f t="shared" si="45"/>
        <v>41298.650000000081</v>
      </c>
      <c r="H2878" s="21">
        <v>0</v>
      </c>
      <c r="I2878" s="21">
        <v>0</v>
      </c>
    </row>
    <row r="2879" spans="1:9" ht="15" x14ac:dyDescent="0.25">
      <c r="A2879" s="24" t="s">
        <v>3161</v>
      </c>
      <c r="B2879" s="20">
        <v>0</v>
      </c>
      <c r="C2879" s="180" t="s">
        <v>4853</v>
      </c>
      <c r="D2879" s="25">
        <v>315645.76999999996</v>
      </c>
      <c r="E2879" s="25">
        <v>263413.33999999997</v>
      </c>
      <c r="F2879" s="21">
        <v>0</v>
      </c>
      <c r="G2879" s="22">
        <f t="shared" si="45"/>
        <v>52232.429999999993</v>
      </c>
      <c r="H2879" s="21">
        <v>0</v>
      </c>
      <c r="I2879" s="21">
        <v>0</v>
      </c>
    </row>
    <row r="2880" spans="1:9" ht="15" x14ac:dyDescent="0.25">
      <c r="A2880" s="24" t="s">
        <v>3162</v>
      </c>
      <c r="B2880" s="20">
        <v>0</v>
      </c>
      <c r="C2880" s="180" t="s">
        <v>4853</v>
      </c>
      <c r="D2880" s="25">
        <v>378037.92999999993</v>
      </c>
      <c r="E2880" s="25">
        <v>340414.24</v>
      </c>
      <c r="F2880" s="21">
        <v>0</v>
      </c>
      <c r="G2880" s="22">
        <f t="shared" si="45"/>
        <v>37623.689999999944</v>
      </c>
      <c r="H2880" s="21">
        <v>0</v>
      </c>
      <c r="I2880" s="21">
        <v>0</v>
      </c>
    </row>
    <row r="2881" spans="1:9" ht="15" x14ac:dyDescent="0.25">
      <c r="A2881" s="24" t="s">
        <v>3163</v>
      </c>
      <c r="B2881" s="20">
        <v>0</v>
      </c>
      <c r="C2881" s="180" t="s">
        <v>4853</v>
      </c>
      <c r="D2881" s="25">
        <v>65586</v>
      </c>
      <c r="E2881" s="25">
        <v>62818</v>
      </c>
      <c r="F2881" s="21">
        <v>0</v>
      </c>
      <c r="G2881" s="22">
        <f t="shared" si="45"/>
        <v>2768</v>
      </c>
      <c r="H2881" s="21">
        <v>0</v>
      </c>
      <c r="I2881" s="21">
        <v>0</v>
      </c>
    </row>
    <row r="2882" spans="1:9" ht="15" x14ac:dyDescent="0.25">
      <c r="A2882" s="24" t="s">
        <v>3164</v>
      </c>
      <c r="B2882" s="20">
        <v>0</v>
      </c>
      <c r="C2882" s="180" t="s">
        <v>4853</v>
      </c>
      <c r="D2882" s="25">
        <v>361988.55000000005</v>
      </c>
      <c r="E2882" s="25">
        <v>324364.71000000002</v>
      </c>
      <c r="F2882" s="21">
        <v>0</v>
      </c>
      <c r="G2882" s="22">
        <f t="shared" si="45"/>
        <v>37623.840000000026</v>
      </c>
      <c r="H2882" s="21">
        <v>0</v>
      </c>
      <c r="I2882" s="21">
        <v>0</v>
      </c>
    </row>
    <row r="2883" spans="1:9" ht="15" x14ac:dyDescent="0.25">
      <c r="A2883" s="24" t="s">
        <v>3165</v>
      </c>
      <c r="B2883" s="20">
        <v>0</v>
      </c>
      <c r="C2883" s="180" t="s">
        <v>4853</v>
      </c>
      <c r="D2883" s="25">
        <v>840600.48</v>
      </c>
      <c r="E2883" s="25">
        <v>788193.42999999993</v>
      </c>
      <c r="F2883" s="21">
        <v>0</v>
      </c>
      <c r="G2883" s="22">
        <f t="shared" si="45"/>
        <v>52407.050000000047</v>
      </c>
      <c r="H2883" s="21">
        <v>0</v>
      </c>
      <c r="I2883" s="21">
        <v>0</v>
      </c>
    </row>
    <row r="2884" spans="1:9" ht="15" x14ac:dyDescent="0.25">
      <c r="A2884" s="24" t="s">
        <v>3166</v>
      </c>
      <c r="B2884" s="20">
        <v>0</v>
      </c>
      <c r="C2884" s="180" t="s">
        <v>4853</v>
      </c>
      <c r="D2884" s="25">
        <v>538446.56000000017</v>
      </c>
      <c r="E2884" s="25">
        <v>516694.37000000011</v>
      </c>
      <c r="F2884" s="21">
        <v>0</v>
      </c>
      <c r="G2884" s="22">
        <f t="shared" si="45"/>
        <v>21752.190000000061</v>
      </c>
      <c r="H2884" s="21">
        <v>0</v>
      </c>
      <c r="I2884" s="21">
        <v>0</v>
      </c>
    </row>
    <row r="2885" spans="1:9" ht="15" x14ac:dyDescent="0.25">
      <c r="A2885" s="24" t="s">
        <v>3167</v>
      </c>
      <c r="B2885" s="20">
        <v>0</v>
      </c>
      <c r="C2885" s="180" t="s">
        <v>4853</v>
      </c>
      <c r="D2885" s="25">
        <v>303449.93000000005</v>
      </c>
      <c r="E2885" s="25">
        <v>281314.87</v>
      </c>
      <c r="F2885" s="21">
        <v>0</v>
      </c>
      <c r="G2885" s="22">
        <f t="shared" si="45"/>
        <v>22135.060000000056</v>
      </c>
      <c r="H2885" s="21">
        <v>0</v>
      </c>
      <c r="I2885" s="21">
        <v>0</v>
      </c>
    </row>
    <row r="2886" spans="1:9" ht="15" x14ac:dyDescent="0.25">
      <c r="A2886" s="24" t="s">
        <v>3168</v>
      </c>
      <c r="B2886" s="20">
        <v>0</v>
      </c>
      <c r="C2886" s="180" t="s">
        <v>4853</v>
      </c>
      <c r="D2886" s="25">
        <v>362735.92</v>
      </c>
      <c r="E2886" s="25">
        <v>333702.05</v>
      </c>
      <c r="F2886" s="21">
        <v>0</v>
      </c>
      <c r="G2886" s="22">
        <f t="shared" si="45"/>
        <v>29033.869999999995</v>
      </c>
      <c r="H2886" s="21">
        <v>0</v>
      </c>
      <c r="I2886" s="21">
        <v>0</v>
      </c>
    </row>
    <row r="2887" spans="1:9" ht="15" x14ac:dyDescent="0.25">
      <c r="A2887" s="24" t="s">
        <v>3169</v>
      </c>
      <c r="B2887" s="20">
        <v>0</v>
      </c>
      <c r="C2887" s="180" t="s">
        <v>4854</v>
      </c>
      <c r="D2887" s="25">
        <v>84711.33</v>
      </c>
      <c r="E2887" s="25">
        <v>71084.830000000016</v>
      </c>
      <c r="F2887" s="21">
        <v>0</v>
      </c>
      <c r="G2887" s="22">
        <f t="shared" si="45"/>
        <v>13626.499999999985</v>
      </c>
      <c r="H2887" s="21">
        <v>0</v>
      </c>
      <c r="I2887" s="21">
        <v>0</v>
      </c>
    </row>
    <row r="2888" spans="1:9" ht="15" x14ac:dyDescent="0.25">
      <c r="A2888" s="24" t="s">
        <v>3170</v>
      </c>
      <c r="B2888" s="20">
        <v>0</v>
      </c>
      <c r="C2888" s="180" t="s">
        <v>4854</v>
      </c>
      <c r="D2888" s="25">
        <v>109258.4</v>
      </c>
      <c r="E2888" s="25">
        <v>54401.599999999999</v>
      </c>
      <c r="F2888" s="21">
        <v>0</v>
      </c>
      <c r="G2888" s="22">
        <f t="shared" si="45"/>
        <v>54856.799999999996</v>
      </c>
      <c r="H2888" s="21">
        <v>0</v>
      </c>
      <c r="I2888" s="21">
        <v>0</v>
      </c>
    </row>
    <row r="2889" spans="1:9" ht="15" x14ac:dyDescent="0.25">
      <c r="A2889" s="24" t="s">
        <v>3171</v>
      </c>
      <c r="B2889" s="20">
        <v>0</v>
      </c>
      <c r="C2889" s="180" t="s">
        <v>4854</v>
      </c>
      <c r="D2889" s="25">
        <v>621027.19999999995</v>
      </c>
      <c r="E2889" s="25">
        <v>370188.12999999995</v>
      </c>
      <c r="F2889" s="21">
        <v>0</v>
      </c>
      <c r="G2889" s="22">
        <f t="shared" si="45"/>
        <v>250839.07</v>
      </c>
      <c r="H2889" s="21">
        <v>0</v>
      </c>
      <c r="I2889" s="21">
        <v>0</v>
      </c>
    </row>
    <row r="2890" spans="1:9" ht="15" x14ac:dyDescent="0.25">
      <c r="A2890" s="24" t="s">
        <v>3172</v>
      </c>
      <c r="B2890" s="20">
        <v>0</v>
      </c>
      <c r="C2890" s="180" t="s">
        <v>4854</v>
      </c>
      <c r="D2890" s="25">
        <v>292546.25000000006</v>
      </c>
      <c r="E2890" s="25">
        <v>209241.60000000001</v>
      </c>
      <c r="F2890" s="21">
        <v>0</v>
      </c>
      <c r="G2890" s="22">
        <f t="shared" si="45"/>
        <v>83304.650000000052</v>
      </c>
      <c r="H2890" s="21">
        <v>0</v>
      </c>
      <c r="I2890" s="21">
        <v>0</v>
      </c>
    </row>
    <row r="2891" spans="1:9" ht="15" x14ac:dyDescent="0.25">
      <c r="A2891" s="24" t="s">
        <v>3173</v>
      </c>
      <c r="B2891" s="20">
        <v>0</v>
      </c>
      <c r="C2891" s="180" t="s">
        <v>4854</v>
      </c>
      <c r="D2891" s="25">
        <v>603846.12000000023</v>
      </c>
      <c r="E2891" s="25">
        <v>450788.61000000004</v>
      </c>
      <c r="F2891" s="21">
        <v>0</v>
      </c>
      <c r="G2891" s="22">
        <f t="shared" si="45"/>
        <v>153057.51000000018</v>
      </c>
      <c r="H2891" s="21">
        <v>0</v>
      </c>
      <c r="I2891" s="21">
        <v>0</v>
      </c>
    </row>
    <row r="2892" spans="1:9" ht="15" x14ac:dyDescent="0.25">
      <c r="A2892" s="24" t="s">
        <v>3174</v>
      </c>
      <c r="B2892" s="20">
        <v>0</v>
      </c>
      <c r="C2892" s="180" t="s">
        <v>4854</v>
      </c>
      <c r="D2892" s="25">
        <v>338295.44000000006</v>
      </c>
      <c r="E2892" s="25">
        <v>192567.5</v>
      </c>
      <c r="F2892" s="21">
        <v>0</v>
      </c>
      <c r="G2892" s="22">
        <f t="shared" si="45"/>
        <v>145727.94000000006</v>
      </c>
      <c r="H2892" s="21">
        <v>0</v>
      </c>
      <c r="I2892" s="21">
        <v>0</v>
      </c>
    </row>
    <row r="2893" spans="1:9" ht="15" x14ac:dyDescent="0.25">
      <c r="A2893" s="24" t="s">
        <v>3175</v>
      </c>
      <c r="B2893" s="20">
        <v>0</v>
      </c>
      <c r="C2893" s="180" t="s">
        <v>4854</v>
      </c>
      <c r="D2893" s="25">
        <v>851315.15999999992</v>
      </c>
      <c r="E2893" s="25">
        <v>459912.65999999992</v>
      </c>
      <c r="F2893" s="21">
        <v>0</v>
      </c>
      <c r="G2893" s="22">
        <f t="shared" si="45"/>
        <v>391402.5</v>
      </c>
      <c r="H2893" s="21">
        <v>0</v>
      </c>
      <c r="I2893" s="21">
        <v>0</v>
      </c>
    </row>
    <row r="2894" spans="1:9" ht="15" x14ac:dyDescent="0.25">
      <c r="A2894" s="24" t="s">
        <v>3176</v>
      </c>
      <c r="B2894" s="20">
        <v>0</v>
      </c>
      <c r="C2894" s="180" t="s">
        <v>4854</v>
      </c>
      <c r="D2894" s="25">
        <v>790852.22</v>
      </c>
      <c r="E2894" s="25">
        <v>491872.68999999983</v>
      </c>
      <c r="F2894" s="21">
        <v>0</v>
      </c>
      <c r="G2894" s="22">
        <f t="shared" si="45"/>
        <v>298979.53000000014</v>
      </c>
      <c r="H2894" s="21">
        <v>0</v>
      </c>
      <c r="I2894" s="21">
        <v>0</v>
      </c>
    </row>
    <row r="2895" spans="1:9" ht="15" x14ac:dyDescent="0.25">
      <c r="A2895" s="24" t="s">
        <v>3177</v>
      </c>
      <c r="B2895" s="20">
        <v>0</v>
      </c>
      <c r="C2895" s="180" t="s">
        <v>4854</v>
      </c>
      <c r="D2895" s="25">
        <v>170731.59999999998</v>
      </c>
      <c r="E2895" s="25">
        <v>46010.399999999994</v>
      </c>
      <c r="F2895" s="21">
        <v>0</v>
      </c>
      <c r="G2895" s="22">
        <f t="shared" si="45"/>
        <v>124721.19999999998</v>
      </c>
      <c r="H2895" s="21">
        <v>0</v>
      </c>
      <c r="I2895" s="21">
        <v>0</v>
      </c>
    </row>
    <row r="2896" spans="1:9" ht="15" x14ac:dyDescent="0.25">
      <c r="A2896" s="24" t="s">
        <v>3178</v>
      </c>
      <c r="B2896" s="20">
        <v>0</v>
      </c>
      <c r="C2896" s="180" t="s">
        <v>4854</v>
      </c>
      <c r="D2896" s="25">
        <v>1088501.5999999999</v>
      </c>
      <c r="E2896" s="25">
        <v>503169.12000000005</v>
      </c>
      <c r="F2896" s="21">
        <v>0</v>
      </c>
      <c r="G2896" s="22">
        <f t="shared" si="45"/>
        <v>585332.47999999975</v>
      </c>
      <c r="H2896" s="21">
        <v>0</v>
      </c>
      <c r="I2896" s="21">
        <v>0</v>
      </c>
    </row>
    <row r="2897" spans="1:9" ht="15" x14ac:dyDescent="0.25">
      <c r="A2897" s="24" t="s">
        <v>3179</v>
      </c>
      <c r="B2897" s="20">
        <v>0</v>
      </c>
      <c r="C2897" s="180" t="s">
        <v>4854</v>
      </c>
      <c r="D2897" s="25">
        <v>618259.2000000003</v>
      </c>
      <c r="E2897" s="25">
        <v>450046.63</v>
      </c>
      <c r="F2897" s="21">
        <v>0</v>
      </c>
      <c r="G2897" s="22">
        <f t="shared" si="45"/>
        <v>168212.5700000003</v>
      </c>
      <c r="H2897" s="21">
        <v>0</v>
      </c>
      <c r="I2897" s="21">
        <v>0</v>
      </c>
    </row>
    <row r="2898" spans="1:9" ht="15" x14ac:dyDescent="0.25">
      <c r="A2898" s="24" t="s">
        <v>3180</v>
      </c>
      <c r="B2898" s="20">
        <v>0</v>
      </c>
      <c r="C2898" s="180" t="s">
        <v>4854</v>
      </c>
      <c r="D2898" s="25">
        <v>1188939.4699999997</v>
      </c>
      <c r="E2898" s="25">
        <v>775647.44999999949</v>
      </c>
      <c r="F2898" s="21">
        <v>0</v>
      </c>
      <c r="G2898" s="22">
        <f t="shared" si="45"/>
        <v>413292.02000000025</v>
      </c>
      <c r="H2898" s="21">
        <v>0</v>
      </c>
      <c r="I2898" s="21">
        <v>0</v>
      </c>
    </row>
    <row r="2899" spans="1:9" ht="15" x14ac:dyDescent="0.25">
      <c r="A2899" s="24" t="s">
        <v>3181</v>
      </c>
      <c r="B2899" s="20">
        <v>0</v>
      </c>
      <c r="C2899" s="180" t="s">
        <v>4854</v>
      </c>
      <c r="D2899" s="25">
        <v>813527.49999999977</v>
      </c>
      <c r="E2899" s="25">
        <v>587399.6</v>
      </c>
      <c r="F2899" s="21">
        <v>0</v>
      </c>
      <c r="G2899" s="22">
        <f t="shared" si="45"/>
        <v>226127.89999999979</v>
      </c>
      <c r="H2899" s="21">
        <v>0</v>
      </c>
      <c r="I2899" s="21">
        <v>0</v>
      </c>
    </row>
    <row r="2900" spans="1:9" ht="15" x14ac:dyDescent="0.25">
      <c r="A2900" s="24" t="s">
        <v>3182</v>
      </c>
      <c r="B2900" s="20">
        <v>0</v>
      </c>
      <c r="C2900" s="180" t="s">
        <v>4854</v>
      </c>
      <c r="D2900" s="25">
        <v>1054745.7000000002</v>
      </c>
      <c r="E2900" s="25">
        <v>821819</v>
      </c>
      <c r="F2900" s="21">
        <v>0</v>
      </c>
      <c r="G2900" s="22">
        <f t="shared" si="45"/>
        <v>232926.70000000019</v>
      </c>
      <c r="H2900" s="21">
        <v>0</v>
      </c>
      <c r="I2900" s="21">
        <v>0</v>
      </c>
    </row>
    <row r="2901" spans="1:9" ht="15" x14ac:dyDescent="0.25">
      <c r="A2901" s="24" t="s">
        <v>3183</v>
      </c>
      <c r="B2901" s="20">
        <v>0</v>
      </c>
      <c r="C2901" s="180" t="s">
        <v>4854</v>
      </c>
      <c r="D2901" s="25">
        <v>291733.36000000004</v>
      </c>
      <c r="E2901" s="25">
        <v>119641.34000000001</v>
      </c>
      <c r="F2901" s="21">
        <v>0</v>
      </c>
      <c r="G2901" s="22">
        <f t="shared" si="45"/>
        <v>172092.02000000002</v>
      </c>
      <c r="H2901" s="21">
        <v>0</v>
      </c>
      <c r="I2901" s="21">
        <v>0</v>
      </c>
    </row>
    <row r="2902" spans="1:9" ht="15" x14ac:dyDescent="0.25">
      <c r="A2902" s="24" t="s">
        <v>3184</v>
      </c>
      <c r="B2902" s="20">
        <v>0</v>
      </c>
      <c r="C2902" s="180" t="s">
        <v>4854</v>
      </c>
      <c r="D2902" s="25">
        <v>327322.8</v>
      </c>
      <c r="E2902" s="25">
        <v>178373.3</v>
      </c>
      <c r="F2902" s="21">
        <v>0</v>
      </c>
      <c r="G2902" s="22">
        <f t="shared" si="45"/>
        <v>148949.5</v>
      </c>
      <c r="H2902" s="21">
        <v>0</v>
      </c>
      <c r="I2902" s="21">
        <v>0</v>
      </c>
    </row>
    <row r="2903" spans="1:9" ht="15" x14ac:dyDescent="0.25">
      <c r="A2903" s="24" t="s">
        <v>3185</v>
      </c>
      <c r="B2903" s="20">
        <v>0</v>
      </c>
      <c r="C2903" s="180" t="s">
        <v>4854</v>
      </c>
      <c r="D2903" s="25">
        <v>312459.68000000005</v>
      </c>
      <c r="E2903" s="25">
        <v>144226.58000000002</v>
      </c>
      <c r="F2903" s="21">
        <v>0</v>
      </c>
      <c r="G2903" s="22">
        <f t="shared" si="45"/>
        <v>168233.10000000003</v>
      </c>
      <c r="H2903" s="21">
        <v>0</v>
      </c>
      <c r="I2903" s="21">
        <v>0</v>
      </c>
    </row>
    <row r="2904" spans="1:9" ht="15" x14ac:dyDescent="0.25">
      <c r="A2904" s="24" t="s">
        <v>3186</v>
      </c>
      <c r="B2904" s="20">
        <v>0</v>
      </c>
      <c r="C2904" s="180" t="s">
        <v>4854</v>
      </c>
      <c r="D2904" s="25">
        <v>102557.6</v>
      </c>
      <c r="E2904" s="25">
        <v>100337.60000000001</v>
      </c>
      <c r="F2904" s="21">
        <v>0</v>
      </c>
      <c r="G2904" s="22">
        <f t="shared" si="45"/>
        <v>2220</v>
      </c>
      <c r="H2904" s="21">
        <v>0</v>
      </c>
      <c r="I2904" s="21">
        <v>0</v>
      </c>
    </row>
    <row r="2905" spans="1:9" ht="15" x14ac:dyDescent="0.25">
      <c r="A2905" s="24" t="s">
        <v>3187</v>
      </c>
      <c r="B2905" s="20">
        <v>0</v>
      </c>
      <c r="C2905" s="180" t="s">
        <v>4854</v>
      </c>
      <c r="D2905" s="25">
        <v>267411.03999999998</v>
      </c>
      <c r="E2905" s="25">
        <v>192385.59</v>
      </c>
      <c r="F2905" s="21">
        <v>0</v>
      </c>
      <c r="G2905" s="22">
        <f t="shared" si="45"/>
        <v>75025.449999999983</v>
      </c>
      <c r="H2905" s="21">
        <v>0</v>
      </c>
      <c r="I2905" s="21">
        <v>0</v>
      </c>
    </row>
    <row r="2906" spans="1:9" ht="15" x14ac:dyDescent="0.25">
      <c r="A2906" s="24" t="s">
        <v>3188</v>
      </c>
      <c r="B2906" s="20">
        <v>0</v>
      </c>
      <c r="C2906" s="180" t="s">
        <v>4854</v>
      </c>
      <c r="D2906" s="25">
        <v>284841.44</v>
      </c>
      <c r="E2906" s="25">
        <v>192219.89000000004</v>
      </c>
      <c r="F2906" s="21">
        <v>0</v>
      </c>
      <c r="G2906" s="22">
        <f t="shared" si="45"/>
        <v>92621.549999999959</v>
      </c>
      <c r="H2906" s="21">
        <v>0</v>
      </c>
      <c r="I2906" s="21">
        <v>0</v>
      </c>
    </row>
    <row r="2907" spans="1:9" ht="15" x14ac:dyDescent="0.25">
      <c r="A2907" s="24" t="s">
        <v>3189</v>
      </c>
      <c r="B2907" s="20">
        <v>0</v>
      </c>
      <c r="C2907" s="180" t="s">
        <v>4854</v>
      </c>
      <c r="D2907" s="25">
        <v>267180.16000000003</v>
      </c>
      <c r="E2907" s="25">
        <v>231930.18000000002</v>
      </c>
      <c r="F2907" s="21">
        <v>0</v>
      </c>
      <c r="G2907" s="22">
        <f t="shared" si="45"/>
        <v>35249.98000000001</v>
      </c>
      <c r="H2907" s="21">
        <v>0</v>
      </c>
      <c r="I2907" s="21">
        <v>0</v>
      </c>
    </row>
    <row r="2908" spans="1:9" ht="15" x14ac:dyDescent="0.25">
      <c r="A2908" s="24" t="s">
        <v>3190</v>
      </c>
      <c r="B2908" s="20">
        <v>0</v>
      </c>
      <c r="C2908" s="180" t="s">
        <v>4854</v>
      </c>
      <c r="D2908" s="25">
        <v>128379.68</v>
      </c>
      <c r="E2908" s="25">
        <v>33743.1</v>
      </c>
      <c r="F2908" s="21">
        <v>0</v>
      </c>
      <c r="G2908" s="22">
        <f t="shared" si="45"/>
        <v>94636.579999999987</v>
      </c>
      <c r="H2908" s="21">
        <v>0</v>
      </c>
      <c r="I2908" s="21">
        <v>0</v>
      </c>
    </row>
    <row r="2909" spans="1:9" ht="15" x14ac:dyDescent="0.25">
      <c r="A2909" s="24" t="s">
        <v>3191</v>
      </c>
      <c r="B2909" s="20">
        <v>0</v>
      </c>
      <c r="C2909" s="180" t="s">
        <v>4854</v>
      </c>
      <c r="D2909" s="25">
        <v>11534</v>
      </c>
      <c r="E2909" s="25">
        <v>0</v>
      </c>
      <c r="F2909" s="21">
        <v>0</v>
      </c>
      <c r="G2909" s="22">
        <f t="shared" si="45"/>
        <v>11534</v>
      </c>
      <c r="H2909" s="21">
        <v>0</v>
      </c>
      <c r="I2909" s="21">
        <v>0</v>
      </c>
    </row>
    <row r="2910" spans="1:9" ht="15" x14ac:dyDescent="0.25">
      <c r="A2910" s="24" t="s">
        <v>3192</v>
      </c>
      <c r="B2910" s="20">
        <v>0</v>
      </c>
      <c r="C2910" s="180" t="s">
        <v>4854</v>
      </c>
      <c r="D2910" s="25">
        <v>521435.19999999995</v>
      </c>
      <c r="E2910" s="25">
        <v>356484.1999999999</v>
      </c>
      <c r="F2910" s="21">
        <v>0</v>
      </c>
      <c r="G2910" s="22">
        <f t="shared" si="45"/>
        <v>164951.00000000006</v>
      </c>
      <c r="H2910" s="21">
        <v>0</v>
      </c>
      <c r="I2910" s="21">
        <v>0</v>
      </c>
    </row>
    <row r="2911" spans="1:9" ht="15" x14ac:dyDescent="0.25">
      <c r="A2911" s="24" t="s">
        <v>3193</v>
      </c>
      <c r="B2911" s="20">
        <v>0</v>
      </c>
      <c r="C2911" s="180" t="s">
        <v>4854</v>
      </c>
      <c r="D2911" s="25">
        <v>110718.40000000002</v>
      </c>
      <c r="E2911" s="25">
        <v>97373.900000000023</v>
      </c>
      <c r="F2911" s="21">
        <v>0</v>
      </c>
      <c r="G2911" s="22">
        <f t="shared" si="45"/>
        <v>13344.5</v>
      </c>
      <c r="H2911" s="21">
        <v>0</v>
      </c>
      <c r="I2911" s="21">
        <v>0</v>
      </c>
    </row>
    <row r="2912" spans="1:9" ht="15" x14ac:dyDescent="0.25">
      <c r="A2912" s="24" t="s">
        <v>3194</v>
      </c>
      <c r="B2912" s="20">
        <v>0</v>
      </c>
      <c r="C2912" s="180" t="s">
        <v>4854</v>
      </c>
      <c r="D2912" s="25">
        <v>286599.60000000003</v>
      </c>
      <c r="E2912" s="25">
        <v>145589.70000000004</v>
      </c>
      <c r="F2912" s="21">
        <v>0</v>
      </c>
      <c r="G2912" s="22">
        <f t="shared" si="45"/>
        <v>141009.9</v>
      </c>
      <c r="H2912" s="21">
        <v>0</v>
      </c>
      <c r="I2912" s="21">
        <v>0</v>
      </c>
    </row>
    <row r="2913" spans="1:9" ht="15" x14ac:dyDescent="0.25">
      <c r="A2913" s="24" t="s">
        <v>3195</v>
      </c>
      <c r="B2913" s="20">
        <v>0</v>
      </c>
      <c r="C2913" s="180" t="s">
        <v>4854</v>
      </c>
      <c r="D2913" s="25">
        <v>646761.59999999986</v>
      </c>
      <c r="E2913" s="25">
        <v>475379.8</v>
      </c>
      <c r="F2913" s="21">
        <v>0</v>
      </c>
      <c r="G2913" s="22">
        <f t="shared" si="45"/>
        <v>171381.79999999987</v>
      </c>
      <c r="H2913" s="21">
        <v>0</v>
      </c>
      <c r="I2913" s="21">
        <v>0</v>
      </c>
    </row>
    <row r="2914" spans="1:9" ht="15" x14ac:dyDescent="0.25">
      <c r="A2914" s="24" t="s">
        <v>3196</v>
      </c>
      <c r="B2914" s="20">
        <v>0</v>
      </c>
      <c r="C2914" s="180" t="s">
        <v>4854</v>
      </c>
      <c r="D2914" s="25">
        <v>374961.59999999992</v>
      </c>
      <c r="E2914" s="25">
        <v>169007.59999999998</v>
      </c>
      <c r="F2914" s="21">
        <v>0</v>
      </c>
      <c r="G2914" s="22">
        <f t="shared" si="45"/>
        <v>205953.99999999994</v>
      </c>
      <c r="H2914" s="21">
        <v>0</v>
      </c>
      <c r="I2914" s="21">
        <v>0</v>
      </c>
    </row>
    <row r="2915" spans="1:9" ht="15" x14ac:dyDescent="0.25">
      <c r="A2915" s="24" t="s">
        <v>3197</v>
      </c>
      <c r="B2915" s="20">
        <v>0</v>
      </c>
      <c r="C2915" s="180" t="s">
        <v>4854</v>
      </c>
      <c r="D2915" s="25">
        <v>564266.80000000005</v>
      </c>
      <c r="E2915" s="25">
        <v>375144.29999999993</v>
      </c>
      <c r="F2915" s="21">
        <v>0</v>
      </c>
      <c r="G2915" s="22">
        <f t="shared" si="45"/>
        <v>189122.50000000012</v>
      </c>
      <c r="H2915" s="21">
        <v>0</v>
      </c>
      <c r="I2915" s="21">
        <v>0</v>
      </c>
    </row>
    <row r="2916" spans="1:9" ht="15" x14ac:dyDescent="0.25">
      <c r="A2916" s="24" t="s">
        <v>3198</v>
      </c>
      <c r="B2916" s="20">
        <v>0</v>
      </c>
      <c r="C2916" s="180" t="s">
        <v>4854</v>
      </c>
      <c r="D2916" s="25">
        <v>29208</v>
      </c>
      <c r="E2916" s="25">
        <v>16750.800000000003</v>
      </c>
      <c r="F2916" s="21">
        <v>0</v>
      </c>
      <c r="G2916" s="22">
        <f t="shared" si="45"/>
        <v>12457.199999999997</v>
      </c>
      <c r="H2916" s="21">
        <v>0</v>
      </c>
      <c r="I2916" s="21">
        <v>0</v>
      </c>
    </row>
    <row r="2917" spans="1:9" ht="15" x14ac:dyDescent="0.25">
      <c r="A2917" s="24" t="s">
        <v>3199</v>
      </c>
      <c r="B2917" s="20">
        <v>0</v>
      </c>
      <c r="C2917" s="180" t="s">
        <v>4854</v>
      </c>
      <c r="D2917" s="25">
        <v>41518.400000000001</v>
      </c>
      <c r="E2917" s="25">
        <v>29114.699999999997</v>
      </c>
      <c r="F2917" s="21">
        <v>0</v>
      </c>
      <c r="G2917" s="22">
        <f t="shared" si="45"/>
        <v>12403.700000000004</v>
      </c>
      <c r="H2917" s="21">
        <v>0</v>
      </c>
      <c r="I2917" s="21">
        <v>0</v>
      </c>
    </row>
    <row r="2918" spans="1:9" ht="15" x14ac:dyDescent="0.25">
      <c r="A2918" s="24" t="s">
        <v>3200</v>
      </c>
      <c r="B2918" s="20">
        <v>0</v>
      </c>
      <c r="C2918" s="180" t="s">
        <v>4854</v>
      </c>
      <c r="D2918" s="25">
        <v>68427.199999999997</v>
      </c>
      <c r="E2918" s="25">
        <v>25810</v>
      </c>
      <c r="F2918" s="21">
        <v>0</v>
      </c>
      <c r="G2918" s="22">
        <f t="shared" si="45"/>
        <v>42617.2</v>
      </c>
      <c r="H2918" s="21">
        <v>0</v>
      </c>
      <c r="I2918" s="21">
        <v>0</v>
      </c>
    </row>
    <row r="2919" spans="1:9" ht="15" x14ac:dyDescent="0.25">
      <c r="A2919" s="24" t="s">
        <v>3201</v>
      </c>
      <c r="B2919" s="20">
        <v>0</v>
      </c>
      <c r="C2919" s="180" t="s">
        <v>4854</v>
      </c>
      <c r="D2919" s="25">
        <v>68078.399999999994</v>
      </c>
      <c r="E2919" s="25">
        <v>32533</v>
      </c>
      <c r="F2919" s="21">
        <v>0</v>
      </c>
      <c r="G2919" s="22">
        <f t="shared" si="45"/>
        <v>35545.399999999994</v>
      </c>
      <c r="H2919" s="21">
        <v>0</v>
      </c>
      <c r="I2919" s="21">
        <v>0</v>
      </c>
    </row>
    <row r="2920" spans="1:9" ht="15" x14ac:dyDescent="0.25">
      <c r="A2920" s="24" t="s">
        <v>3202</v>
      </c>
      <c r="B2920" s="20">
        <v>0</v>
      </c>
      <c r="C2920" s="180" t="s">
        <v>4854</v>
      </c>
      <c r="D2920" s="25">
        <v>70241.599999999991</v>
      </c>
      <c r="E2920" s="25">
        <v>42288.2</v>
      </c>
      <c r="F2920" s="21">
        <v>0</v>
      </c>
      <c r="G2920" s="22">
        <f t="shared" si="45"/>
        <v>27953.399999999994</v>
      </c>
      <c r="H2920" s="21">
        <v>0</v>
      </c>
      <c r="I2920" s="21">
        <v>0</v>
      </c>
    </row>
    <row r="2921" spans="1:9" ht="15" x14ac:dyDescent="0.25">
      <c r="A2921" s="24" t="s">
        <v>3203</v>
      </c>
      <c r="B2921" s="20">
        <v>0</v>
      </c>
      <c r="C2921" s="180" t="s">
        <v>4854</v>
      </c>
      <c r="D2921" s="25">
        <v>86216</v>
      </c>
      <c r="E2921" s="25">
        <v>31657.4</v>
      </c>
      <c r="F2921" s="21">
        <v>0</v>
      </c>
      <c r="G2921" s="22">
        <f t="shared" si="45"/>
        <v>54558.6</v>
      </c>
      <c r="H2921" s="21">
        <v>0</v>
      </c>
      <c r="I2921" s="21">
        <v>0</v>
      </c>
    </row>
    <row r="2922" spans="1:9" ht="15" x14ac:dyDescent="0.25">
      <c r="A2922" s="24" t="s">
        <v>3204</v>
      </c>
      <c r="B2922" s="20">
        <v>0</v>
      </c>
      <c r="C2922" s="180" t="s">
        <v>4854</v>
      </c>
      <c r="D2922" s="25">
        <v>82240</v>
      </c>
      <c r="E2922" s="25">
        <v>38152.799999999996</v>
      </c>
      <c r="F2922" s="21">
        <v>0</v>
      </c>
      <c r="G2922" s="22">
        <f t="shared" si="45"/>
        <v>44087.200000000004</v>
      </c>
      <c r="H2922" s="21">
        <v>0</v>
      </c>
      <c r="I2922" s="21">
        <v>0</v>
      </c>
    </row>
    <row r="2923" spans="1:9" ht="15" x14ac:dyDescent="0.25">
      <c r="A2923" s="24" t="s">
        <v>3205</v>
      </c>
      <c r="B2923" s="20">
        <v>0</v>
      </c>
      <c r="C2923" s="180" t="s">
        <v>4854</v>
      </c>
      <c r="D2923" s="25">
        <v>1117167.5999999999</v>
      </c>
      <c r="E2923" s="25">
        <v>786343.59000000008</v>
      </c>
      <c r="F2923" s="21">
        <v>0</v>
      </c>
      <c r="G2923" s="22">
        <f t="shared" si="45"/>
        <v>330824.00999999978</v>
      </c>
      <c r="H2923" s="21">
        <v>0</v>
      </c>
      <c r="I2923" s="21">
        <v>0</v>
      </c>
    </row>
    <row r="2924" spans="1:9" ht="15" x14ac:dyDescent="0.25">
      <c r="A2924" s="24" t="s">
        <v>3206</v>
      </c>
      <c r="B2924" s="20">
        <v>0</v>
      </c>
      <c r="C2924" s="180" t="s">
        <v>4854</v>
      </c>
      <c r="D2924" s="25">
        <v>208828.40000000002</v>
      </c>
      <c r="E2924" s="25">
        <v>87879.2</v>
      </c>
      <c r="F2924" s="21">
        <v>0</v>
      </c>
      <c r="G2924" s="22">
        <f t="shared" si="45"/>
        <v>120949.20000000003</v>
      </c>
      <c r="H2924" s="21">
        <v>0</v>
      </c>
      <c r="I2924" s="21">
        <v>0</v>
      </c>
    </row>
    <row r="2925" spans="1:9" ht="15" x14ac:dyDescent="0.25">
      <c r="A2925" s="24" t="s">
        <v>3207</v>
      </c>
      <c r="B2925" s="20">
        <v>0</v>
      </c>
      <c r="C2925" s="180" t="s">
        <v>4854</v>
      </c>
      <c r="D2925" s="25">
        <v>266135.2</v>
      </c>
      <c r="E2925" s="25">
        <v>187330.80000000002</v>
      </c>
      <c r="F2925" s="21">
        <v>0</v>
      </c>
      <c r="G2925" s="22">
        <f t="shared" si="45"/>
        <v>78804.399999999994</v>
      </c>
      <c r="H2925" s="21">
        <v>0</v>
      </c>
      <c r="I2925" s="21">
        <v>0</v>
      </c>
    </row>
    <row r="2926" spans="1:9" ht="15" x14ac:dyDescent="0.25">
      <c r="A2926" s="24" t="s">
        <v>3208</v>
      </c>
      <c r="B2926" s="20">
        <v>0</v>
      </c>
      <c r="C2926" s="180" t="s">
        <v>4854</v>
      </c>
      <c r="D2926" s="25">
        <v>186310</v>
      </c>
      <c r="E2926" s="25">
        <v>152519.20000000001</v>
      </c>
      <c r="F2926" s="21">
        <v>0</v>
      </c>
      <c r="G2926" s="22">
        <f t="shared" si="45"/>
        <v>33790.799999999988</v>
      </c>
      <c r="H2926" s="21">
        <v>0</v>
      </c>
      <c r="I2926" s="21">
        <v>0</v>
      </c>
    </row>
    <row r="2927" spans="1:9" ht="15" x14ac:dyDescent="0.25">
      <c r="A2927" s="24" t="s">
        <v>3209</v>
      </c>
      <c r="B2927" s="20">
        <v>0</v>
      </c>
      <c r="C2927" s="180" t="s">
        <v>4854</v>
      </c>
      <c r="D2927" s="25">
        <v>245340.80000000002</v>
      </c>
      <c r="E2927" s="25">
        <v>194914.4</v>
      </c>
      <c r="F2927" s="21">
        <v>0</v>
      </c>
      <c r="G2927" s="22">
        <f t="shared" si="45"/>
        <v>50426.400000000023</v>
      </c>
      <c r="H2927" s="21">
        <v>0</v>
      </c>
      <c r="I2927" s="21">
        <v>0</v>
      </c>
    </row>
    <row r="2928" spans="1:9" ht="15" x14ac:dyDescent="0.25">
      <c r="A2928" s="24" t="s">
        <v>3005</v>
      </c>
      <c r="B2928" s="20">
        <v>0</v>
      </c>
      <c r="C2928" s="180" t="s">
        <v>4854</v>
      </c>
      <c r="D2928" s="25">
        <v>231545.59999999998</v>
      </c>
      <c r="E2928" s="25">
        <v>187758.66999999995</v>
      </c>
      <c r="F2928" s="21">
        <v>0</v>
      </c>
      <c r="G2928" s="22">
        <f t="shared" si="45"/>
        <v>43786.930000000022</v>
      </c>
      <c r="H2928" s="21">
        <v>0</v>
      </c>
      <c r="I2928" s="21">
        <v>0</v>
      </c>
    </row>
    <row r="2929" spans="1:9" ht="15" x14ac:dyDescent="0.25">
      <c r="A2929" s="24" t="s">
        <v>3210</v>
      </c>
      <c r="B2929" s="20">
        <v>0</v>
      </c>
      <c r="C2929" s="180" t="s">
        <v>4854</v>
      </c>
      <c r="D2929" s="25">
        <v>281292.79999999993</v>
      </c>
      <c r="E2929" s="25">
        <v>255944.49999999997</v>
      </c>
      <c r="F2929" s="21">
        <v>0</v>
      </c>
      <c r="G2929" s="22">
        <f t="shared" si="45"/>
        <v>25348.299999999959</v>
      </c>
      <c r="H2929" s="21">
        <v>0</v>
      </c>
      <c r="I2929" s="21">
        <v>0</v>
      </c>
    </row>
    <row r="2930" spans="1:9" ht="15" x14ac:dyDescent="0.25">
      <c r="A2930" s="24" t="s">
        <v>3211</v>
      </c>
      <c r="B2930" s="20">
        <v>0</v>
      </c>
      <c r="C2930" s="180" t="s">
        <v>4854</v>
      </c>
      <c r="D2930" s="25">
        <v>248270.00000000003</v>
      </c>
      <c r="E2930" s="25">
        <v>169894</v>
      </c>
      <c r="F2930" s="21">
        <v>0</v>
      </c>
      <c r="G2930" s="22">
        <f t="shared" si="45"/>
        <v>78376.000000000029</v>
      </c>
      <c r="H2930" s="21">
        <v>0</v>
      </c>
      <c r="I2930" s="21">
        <v>0</v>
      </c>
    </row>
    <row r="2931" spans="1:9" ht="15" x14ac:dyDescent="0.25">
      <c r="A2931" s="24" t="s">
        <v>3212</v>
      </c>
      <c r="B2931" s="20">
        <v>0</v>
      </c>
      <c r="C2931" s="180" t="s">
        <v>4854</v>
      </c>
      <c r="D2931" s="25">
        <v>567667.20000000007</v>
      </c>
      <c r="E2931" s="25">
        <v>366448.84000000008</v>
      </c>
      <c r="F2931" s="21">
        <v>0</v>
      </c>
      <c r="G2931" s="22">
        <f t="shared" si="45"/>
        <v>201218.36</v>
      </c>
      <c r="H2931" s="21">
        <v>0</v>
      </c>
      <c r="I2931" s="21">
        <v>0</v>
      </c>
    </row>
    <row r="2932" spans="1:9" ht="15" x14ac:dyDescent="0.25">
      <c r="A2932" s="24" t="s">
        <v>3213</v>
      </c>
      <c r="B2932" s="20">
        <v>0</v>
      </c>
      <c r="C2932" s="180" t="s">
        <v>4854</v>
      </c>
      <c r="D2932" s="25">
        <v>372934.8</v>
      </c>
      <c r="E2932" s="25">
        <v>230085.49999999994</v>
      </c>
      <c r="F2932" s="21">
        <v>0</v>
      </c>
      <c r="G2932" s="22">
        <f t="shared" si="45"/>
        <v>142849.30000000005</v>
      </c>
      <c r="H2932" s="21">
        <v>0</v>
      </c>
      <c r="I2932" s="21">
        <v>0</v>
      </c>
    </row>
    <row r="2933" spans="1:9" ht="15" x14ac:dyDescent="0.25">
      <c r="A2933" s="24" t="s">
        <v>3214</v>
      </c>
      <c r="B2933" s="20">
        <v>0</v>
      </c>
      <c r="C2933" s="180" t="s">
        <v>4854</v>
      </c>
      <c r="D2933" s="25">
        <v>289700.39999999997</v>
      </c>
      <c r="E2933" s="25">
        <v>239754.28000000006</v>
      </c>
      <c r="F2933" s="21">
        <v>0</v>
      </c>
      <c r="G2933" s="22">
        <f t="shared" si="45"/>
        <v>49946.119999999908</v>
      </c>
      <c r="H2933" s="21">
        <v>0</v>
      </c>
      <c r="I2933" s="21">
        <v>0</v>
      </c>
    </row>
    <row r="2934" spans="1:9" ht="15" x14ac:dyDescent="0.25">
      <c r="A2934" s="24" t="s">
        <v>3215</v>
      </c>
      <c r="B2934" s="20">
        <v>0</v>
      </c>
      <c r="C2934" s="180" t="s">
        <v>4854</v>
      </c>
      <c r="D2934" s="25">
        <v>100547.19999999998</v>
      </c>
      <c r="E2934" s="25">
        <v>974</v>
      </c>
      <c r="F2934" s="21">
        <v>0</v>
      </c>
      <c r="G2934" s="22">
        <f t="shared" si="45"/>
        <v>99573.199999999983</v>
      </c>
      <c r="H2934" s="21">
        <v>0</v>
      </c>
      <c r="I2934" s="21">
        <v>0</v>
      </c>
    </row>
    <row r="2935" spans="1:9" ht="15" x14ac:dyDescent="0.25">
      <c r="A2935" s="24" t="s">
        <v>3216</v>
      </c>
      <c r="B2935" s="20">
        <v>0</v>
      </c>
      <c r="C2935" s="180" t="s">
        <v>4854</v>
      </c>
      <c r="D2935" s="25">
        <v>93558.399999999994</v>
      </c>
      <c r="E2935" s="25">
        <v>24416.300000000003</v>
      </c>
      <c r="F2935" s="21">
        <v>0</v>
      </c>
      <c r="G2935" s="22">
        <f t="shared" si="45"/>
        <v>69142.099999999991</v>
      </c>
      <c r="H2935" s="21">
        <v>0</v>
      </c>
      <c r="I2935" s="21">
        <v>0</v>
      </c>
    </row>
    <row r="2936" spans="1:9" ht="15" x14ac:dyDescent="0.25">
      <c r="A2936" s="24" t="s">
        <v>3217</v>
      </c>
      <c r="B2936" s="20">
        <v>0</v>
      </c>
      <c r="C2936" s="180" t="s">
        <v>4854</v>
      </c>
      <c r="D2936" s="25">
        <v>103604.8</v>
      </c>
      <c r="E2936" s="25">
        <v>24166.7</v>
      </c>
      <c r="F2936" s="21">
        <v>0</v>
      </c>
      <c r="G2936" s="22">
        <f t="shared" si="45"/>
        <v>79438.100000000006</v>
      </c>
      <c r="H2936" s="21">
        <v>0</v>
      </c>
      <c r="I2936" s="21">
        <v>0</v>
      </c>
    </row>
    <row r="2937" spans="1:9" ht="15" x14ac:dyDescent="0.25">
      <c r="A2937" s="24" t="s">
        <v>3218</v>
      </c>
      <c r="B2937" s="20">
        <v>0</v>
      </c>
      <c r="C2937" s="180" t="s">
        <v>4854</v>
      </c>
      <c r="D2937" s="25">
        <v>136697.60000000001</v>
      </c>
      <c r="E2937" s="25">
        <v>85347.3</v>
      </c>
      <c r="F2937" s="21">
        <v>0</v>
      </c>
      <c r="G2937" s="22">
        <f t="shared" si="45"/>
        <v>51350.3</v>
      </c>
      <c r="H2937" s="21">
        <v>0</v>
      </c>
      <c r="I2937" s="21">
        <v>0</v>
      </c>
    </row>
    <row r="2938" spans="1:9" ht="15" x14ac:dyDescent="0.25">
      <c r="A2938" s="24" t="s">
        <v>3219</v>
      </c>
      <c r="B2938" s="20">
        <v>0</v>
      </c>
      <c r="C2938" s="180" t="s">
        <v>4854</v>
      </c>
      <c r="D2938" s="25">
        <v>221478.39999999999</v>
      </c>
      <c r="E2938" s="25">
        <v>82495.400000000009</v>
      </c>
      <c r="F2938" s="21">
        <v>0</v>
      </c>
      <c r="G2938" s="22">
        <f t="shared" si="45"/>
        <v>138983</v>
      </c>
      <c r="H2938" s="21">
        <v>0</v>
      </c>
      <c r="I2938" s="21">
        <v>0</v>
      </c>
    </row>
    <row r="2939" spans="1:9" ht="15" x14ac:dyDescent="0.25">
      <c r="A2939" s="24" t="s">
        <v>3220</v>
      </c>
      <c r="B2939" s="20">
        <v>0</v>
      </c>
      <c r="C2939" s="180" t="s">
        <v>4854</v>
      </c>
      <c r="D2939" s="25">
        <v>122491.2</v>
      </c>
      <c r="E2939" s="25">
        <v>76805.8</v>
      </c>
      <c r="F2939" s="21">
        <v>0</v>
      </c>
      <c r="G2939" s="22">
        <f t="shared" si="45"/>
        <v>45685.399999999994</v>
      </c>
      <c r="H2939" s="21">
        <v>0</v>
      </c>
      <c r="I2939" s="21">
        <v>0</v>
      </c>
    </row>
    <row r="2940" spans="1:9" ht="15" x14ac:dyDescent="0.25">
      <c r="A2940" s="24" t="s">
        <v>3221</v>
      </c>
      <c r="B2940" s="20">
        <v>0</v>
      </c>
      <c r="C2940" s="180" t="s">
        <v>4854</v>
      </c>
      <c r="D2940" s="25">
        <v>78894.399999999994</v>
      </c>
      <c r="E2940" s="25">
        <v>34209.9</v>
      </c>
      <c r="F2940" s="21">
        <v>0</v>
      </c>
      <c r="G2940" s="22">
        <f t="shared" si="45"/>
        <v>44684.499999999993</v>
      </c>
      <c r="H2940" s="21">
        <v>0</v>
      </c>
      <c r="I2940" s="21">
        <v>0</v>
      </c>
    </row>
    <row r="2941" spans="1:9" ht="15" x14ac:dyDescent="0.25">
      <c r="A2941" s="24" t="s">
        <v>3222</v>
      </c>
      <c r="B2941" s="20">
        <v>0</v>
      </c>
      <c r="C2941" s="180" t="s">
        <v>4854</v>
      </c>
      <c r="D2941" s="25">
        <v>301589.5</v>
      </c>
      <c r="E2941" s="25">
        <v>216333.69999999998</v>
      </c>
      <c r="F2941" s="21">
        <v>0</v>
      </c>
      <c r="G2941" s="22">
        <f t="shared" ref="G2941:G3004" si="46">D2941-E2941</f>
        <v>85255.800000000017</v>
      </c>
      <c r="H2941" s="21">
        <v>0</v>
      </c>
      <c r="I2941" s="21">
        <v>0</v>
      </c>
    </row>
    <row r="2942" spans="1:9" ht="15" x14ac:dyDescent="0.25">
      <c r="A2942" s="24" t="s">
        <v>3223</v>
      </c>
      <c r="B2942" s="20">
        <v>0</v>
      </c>
      <c r="C2942" s="180" t="s">
        <v>4854</v>
      </c>
      <c r="D2942" s="25">
        <v>429441.59999999992</v>
      </c>
      <c r="E2942" s="25">
        <v>236643.19</v>
      </c>
      <c r="F2942" s="21">
        <v>0</v>
      </c>
      <c r="G2942" s="22">
        <f t="shared" si="46"/>
        <v>192798.40999999992</v>
      </c>
      <c r="H2942" s="21">
        <v>0</v>
      </c>
      <c r="I2942" s="21">
        <v>0</v>
      </c>
    </row>
    <row r="2943" spans="1:9" ht="15" x14ac:dyDescent="0.25">
      <c r="A2943" s="24" t="s">
        <v>3224</v>
      </c>
      <c r="B2943" s="20">
        <v>0</v>
      </c>
      <c r="C2943" s="180" t="s">
        <v>4854</v>
      </c>
      <c r="D2943" s="25">
        <v>207446.40000000002</v>
      </c>
      <c r="E2943" s="25">
        <v>80725.100000000006</v>
      </c>
      <c r="F2943" s="21">
        <v>0</v>
      </c>
      <c r="G2943" s="22">
        <f t="shared" si="46"/>
        <v>126721.30000000002</v>
      </c>
      <c r="H2943" s="21">
        <v>0</v>
      </c>
      <c r="I2943" s="21">
        <v>0</v>
      </c>
    </row>
    <row r="2944" spans="1:9" ht="15" x14ac:dyDescent="0.25">
      <c r="A2944" s="24" t="s">
        <v>3225</v>
      </c>
      <c r="B2944" s="20">
        <v>0</v>
      </c>
      <c r="C2944" s="180" t="s">
        <v>4854</v>
      </c>
      <c r="D2944" s="25">
        <v>446483.6</v>
      </c>
      <c r="E2944" s="25">
        <v>316748.3</v>
      </c>
      <c r="F2944" s="21">
        <v>0</v>
      </c>
      <c r="G2944" s="22">
        <f t="shared" si="46"/>
        <v>129735.29999999999</v>
      </c>
      <c r="H2944" s="21">
        <v>0</v>
      </c>
      <c r="I2944" s="21">
        <v>0</v>
      </c>
    </row>
    <row r="2945" spans="1:9" ht="15" x14ac:dyDescent="0.25">
      <c r="A2945" s="24" t="s">
        <v>3226</v>
      </c>
      <c r="B2945" s="20">
        <v>0</v>
      </c>
      <c r="C2945" s="180" t="s">
        <v>4854</v>
      </c>
      <c r="D2945" s="25">
        <v>669219.19999999995</v>
      </c>
      <c r="E2945" s="25">
        <v>397808.77</v>
      </c>
      <c r="F2945" s="21">
        <v>0</v>
      </c>
      <c r="G2945" s="22">
        <f t="shared" si="46"/>
        <v>271410.42999999993</v>
      </c>
      <c r="H2945" s="21">
        <v>0</v>
      </c>
      <c r="I2945" s="21">
        <v>0</v>
      </c>
    </row>
    <row r="2946" spans="1:9" ht="15" x14ac:dyDescent="0.25">
      <c r="A2946" s="24" t="s">
        <v>3227</v>
      </c>
      <c r="B2946" s="20">
        <v>0</v>
      </c>
      <c r="C2946" s="180" t="s">
        <v>4854</v>
      </c>
      <c r="D2946" s="25">
        <v>12880</v>
      </c>
      <c r="E2946" s="25">
        <v>0</v>
      </c>
      <c r="F2946" s="21">
        <v>0</v>
      </c>
      <c r="G2946" s="22">
        <f t="shared" si="46"/>
        <v>12880</v>
      </c>
      <c r="H2946" s="21">
        <v>0</v>
      </c>
      <c r="I2946" s="21">
        <v>0</v>
      </c>
    </row>
    <row r="2947" spans="1:9" ht="15" x14ac:dyDescent="0.25">
      <c r="A2947" s="24" t="s">
        <v>3228</v>
      </c>
      <c r="B2947" s="20">
        <v>0</v>
      </c>
      <c r="C2947" s="180" t="s">
        <v>4854</v>
      </c>
      <c r="D2947" s="25">
        <v>90856.48000000001</v>
      </c>
      <c r="E2947" s="25">
        <v>39549.24</v>
      </c>
      <c r="F2947" s="21">
        <v>0</v>
      </c>
      <c r="G2947" s="22">
        <f t="shared" si="46"/>
        <v>51307.240000000013</v>
      </c>
      <c r="H2947" s="21">
        <v>0</v>
      </c>
      <c r="I2947" s="21">
        <v>0</v>
      </c>
    </row>
    <row r="2948" spans="1:9" ht="15" x14ac:dyDescent="0.25">
      <c r="A2948" s="24" t="s">
        <v>3229</v>
      </c>
      <c r="B2948" s="20">
        <v>0</v>
      </c>
      <c r="C2948" s="180" t="s">
        <v>4854</v>
      </c>
      <c r="D2948" s="25">
        <v>114820.8</v>
      </c>
      <c r="E2948" s="25">
        <v>46916.2</v>
      </c>
      <c r="F2948" s="21">
        <v>0</v>
      </c>
      <c r="G2948" s="22">
        <f t="shared" si="46"/>
        <v>67904.600000000006</v>
      </c>
      <c r="H2948" s="21">
        <v>0</v>
      </c>
      <c r="I2948" s="21">
        <v>0</v>
      </c>
    </row>
    <row r="2949" spans="1:9" ht="15" x14ac:dyDescent="0.25">
      <c r="A2949" s="24" t="s">
        <v>3230</v>
      </c>
      <c r="B2949" s="20">
        <v>0</v>
      </c>
      <c r="C2949" s="180" t="s">
        <v>4854</v>
      </c>
      <c r="D2949" s="25">
        <v>260965.12</v>
      </c>
      <c r="E2949" s="25">
        <v>151881.90000000002</v>
      </c>
      <c r="F2949" s="21">
        <v>0</v>
      </c>
      <c r="G2949" s="22">
        <f t="shared" si="46"/>
        <v>109083.21999999997</v>
      </c>
      <c r="H2949" s="21">
        <v>0</v>
      </c>
      <c r="I2949" s="21">
        <v>0</v>
      </c>
    </row>
    <row r="2950" spans="1:9" ht="15" x14ac:dyDescent="0.25">
      <c r="A2950" s="24" t="s">
        <v>3231</v>
      </c>
      <c r="B2950" s="20">
        <v>0</v>
      </c>
      <c r="C2950" s="180" t="s">
        <v>4854</v>
      </c>
      <c r="D2950" s="25">
        <v>483471.0399999998</v>
      </c>
      <c r="E2950" s="25">
        <v>353732.19999999995</v>
      </c>
      <c r="F2950" s="21">
        <v>0</v>
      </c>
      <c r="G2950" s="22">
        <f t="shared" si="46"/>
        <v>129738.83999999985</v>
      </c>
      <c r="H2950" s="21">
        <v>0</v>
      </c>
      <c r="I2950" s="21">
        <v>0</v>
      </c>
    </row>
    <row r="2951" spans="1:9" ht="15" x14ac:dyDescent="0.25">
      <c r="A2951" s="24" t="s">
        <v>3232</v>
      </c>
      <c r="B2951" s="20">
        <v>0</v>
      </c>
      <c r="C2951" s="180" t="s">
        <v>4854</v>
      </c>
      <c r="D2951" s="25">
        <v>266384.95999999996</v>
      </c>
      <c r="E2951" s="25">
        <v>230953.85</v>
      </c>
      <c r="F2951" s="21">
        <v>0</v>
      </c>
      <c r="G2951" s="22">
        <f t="shared" si="46"/>
        <v>35431.109999999957</v>
      </c>
      <c r="H2951" s="21">
        <v>0</v>
      </c>
      <c r="I2951" s="21">
        <v>0</v>
      </c>
    </row>
    <row r="2952" spans="1:9" ht="15" x14ac:dyDescent="0.25">
      <c r="A2952" s="24" t="s">
        <v>3233</v>
      </c>
      <c r="B2952" s="20">
        <v>0</v>
      </c>
      <c r="C2952" s="180" t="s">
        <v>4854</v>
      </c>
      <c r="D2952" s="25">
        <v>262599.99999999994</v>
      </c>
      <c r="E2952" s="25">
        <v>207775.68000000002</v>
      </c>
      <c r="F2952" s="21">
        <v>0</v>
      </c>
      <c r="G2952" s="22">
        <f t="shared" si="46"/>
        <v>54824.31999999992</v>
      </c>
      <c r="H2952" s="21">
        <v>0</v>
      </c>
      <c r="I2952" s="21">
        <v>0</v>
      </c>
    </row>
    <row r="2953" spans="1:9" ht="15" x14ac:dyDescent="0.25">
      <c r="A2953" s="24" t="s">
        <v>3234</v>
      </c>
      <c r="B2953" s="20">
        <v>0</v>
      </c>
      <c r="C2953" s="180" t="s">
        <v>4854</v>
      </c>
      <c r="D2953" s="25">
        <v>159145.20000000001</v>
      </c>
      <c r="E2953" s="25">
        <v>24652.2</v>
      </c>
      <c r="F2953" s="21">
        <v>0</v>
      </c>
      <c r="G2953" s="22">
        <f t="shared" si="46"/>
        <v>134493</v>
      </c>
      <c r="H2953" s="21">
        <v>0</v>
      </c>
      <c r="I2953" s="21">
        <v>0</v>
      </c>
    </row>
    <row r="2954" spans="1:9" ht="15" x14ac:dyDescent="0.25">
      <c r="A2954" s="24" t="s">
        <v>3235</v>
      </c>
      <c r="B2954" s="20">
        <v>0</v>
      </c>
      <c r="C2954" s="180" t="s">
        <v>4854</v>
      </c>
      <c r="D2954" s="25">
        <v>275758.08000000002</v>
      </c>
      <c r="E2954" s="25">
        <v>134692.19999999998</v>
      </c>
      <c r="F2954" s="21">
        <v>0</v>
      </c>
      <c r="G2954" s="22">
        <f t="shared" si="46"/>
        <v>141065.88000000003</v>
      </c>
      <c r="H2954" s="21">
        <v>0</v>
      </c>
      <c r="I2954" s="21">
        <v>0</v>
      </c>
    </row>
    <row r="2955" spans="1:9" ht="15" x14ac:dyDescent="0.25">
      <c r="A2955" s="24" t="s">
        <v>3236</v>
      </c>
      <c r="B2955" s="20">
        <v>0</v>
      </c>
      <c r="C2955" s="180" t="s">
        <v>4854</v>
      </c>
      <c r="D2955" s="25">
        <v>334623.24</v>
      </c>
      <c r="E2955" s="25">
        <v>244514.22</v>
      </c>
      <c r="F2955" s="21">
        <v>0</v>
      </c>
      <c r="G2955" s="22">
        <f t="shared" si="46"/>
        <v>90109.01999999999</v>
      </c>
      <c r="H2955" s="21">
        <v>0</v>
      </c>
      <c r="I2955" s="21">
        <v>0</v>
      </c>
    </row>
    <row r="2956" spans="1:9" ht="15" x14ac:dyDescent="0.25">
      <c r="A2956" s="24" t="s">
        <v>3237</v>
      </c>
      <c r="B2956" s="20">
        <v>0</v>
      </c>
      <c r="C2956" s="180" t="s">
        <v>4854</v>
      </c>
      <c r="D2956" s="25">
        <v>272057.92</v>
      </c>
      <c r="E2956" s="25">
        <v>177352.95999999999</v>
      </c>
      <c r="F2956" s="21">
        <v>0</v>
      </c>
      <c r="G2956" s="22">
        <f t="shared" si="46"/>
        <v>94704.959999999992</v>
      </c>
      <c r="H2956" s="21">
        <v>0</v>
      </c>
      <c r="I2956" s="21">
        <v>0</v>
      </c>
    </row>
    <row r="2957" spans="1:9" ht="15" x14ac:dyDescent="0.25">
      <c r="A2957" s="24" t="s">
        <v>3238</v>
      </c>
      <c r="B2957" s="20">
        <v>0</v>
      </c>
      <c r="C2957" s="180" t="s">
        <v>4854</v>
      </c>
      <c r="D2957" s="25">
        <v>14539.279999999999</v>
      </c>
      <c r="E2957" s="25">
        <v>2600</v>
      </c>
      <c r="F2957" s="21">
        <v>0</v>
      </c>
      <c r="G2957" s="22">
        <f t="shared" si="46"/>
        <v>11939.279999999999</v>
      </c>
      <c r="H2957" s="21">
        <v>0</v>
      </c>
      <c r="I2957" s="21">
        <v>0</v>
      </c>
    </row>
    <row r="2958" spans="1:9" ht="15" x14ac:dyDescent="0.25">
      <c r="A2958" s="24" t="s">
        <v>3239</v>
      </c>
      <c r="B2958" s="20">
        <v>0</v>
      </c>
      <c r="C2958" s="180" t="s">
        <v>4854</v>
      </c>
      <c r="D2958" s="25">
        <v>434488</v>
      </c>
      <c r="E2958" s="25">
        <v>344725.74000000005</v>
      </c>
      <c r="F2958" s="21">
        <v>0</v>
      </c>
      <c r="G2958" s="22">
        <f t="shared" si="46"/>
        <v>89762.259999999951</v>
      </c>
      <c r="H2958" s="21">
        <v>0</v>
      </c>
      <c r="I2958" s="21">
        <v>0</v>
      </c>
    </row>
    <row r="2959" spans="1:9" ht="15" x14ac:dyDescent="0.25">
      <c r="A2959" s="24" t="s">
        <v>3240</v>
      </c>
      <c r="B2959" s="20">
        <v>0</v>
      </c>
      <c r="C2959" s="180" t="s">
        <v>4854</v>
      </c>
      <c r="D2959" s="25">
        <v>447012.00000000006</v>
      </c>
      <c r="E2959" s="25">
        <v>275794.2</v>
      </c>
      <c r="F2959" s="21">
        <v>0</v>
      </c>
      <c r="G2959" s="22">
        <f t="shared" si="46"/>
        <v>171217.80000000005</v>
      </c>
      <c r="H2959" s="21">
        <v>0</v>
      </c>
      <c r="I2959" s="21">
        <v>0</v>
      </c>
    </row>
    <row r="2960" spans="1:9" ht="15" x14ac:dyDescent="0.25">
      <c r="A2960" s="24" t="s">
        <v>3241</v>
      </c>
      <c r="B2960" s="20">
        <v>0</v>
      </c>
      <c r="C2960" s="180" t="s">
        <v>4854</v>
      </c>
      <c r="D2960" s="25">
        <v>673410.10000000021</v>
      </c>
      <c r="E2960" s="25">
        <v>465431.58000000013</v>
      </c>
      <c r="F2960" s="21">
        <v>0</v>
      </c>
      <c r="G2960" s="22">
        <f t="shared" si="46"/>
        <v>207978.52000000008</v>
      </c>
      <c r="H2960" s="21">
        <v>0</v>
      </c>
      <c r="I2960" s="21">
        <v>0</v>
      </c>
    </row>
    <row r="2961" spans="1:9" ht="15" x14ac:dyDescent="0.25">
      <c r="A2961" s="24" t="s">
        <v>3242</v>
      </c>
      <c r="B2961" s="20">
        <v>0</v>
      </c>
      <c r="C2961" s="180" t="s">
        <v>4854</v>
      </c>
      <c r="D2961" s="25">
        <v>419706.55999999994</v>
      </c>
      <c r="E2961" s="25">
        <v>302955.5400000001</v>
      </c>
      <c r="F2961" s="21">
        <v>0</v>
      </c>
      <c r="G2961" s="22">
        <f t="shared" si="46"/>
        <v>116751.01999999984</v>
      </c>
      <c r="H2961" s="21">
        <v>0</v>
      </c>
      <c r="I2961" s="21">
        <v>0</v>
      </c>
    </row>
    <row r="2962" spans="1:9" ht="15" x14ac:dyDescent="0.25">
      <c r="A2962" s="24" t="s">
        <v>3243</v>
      </c>
      <c r="B2962" s="20">
        <v>0</v>
      </c>
      <c r="C2962" s="180" t="s">
        <v>4854</v>
      </c>
      <c r="D2962" s="25">
        <v>435947.19999999995</v>
      </c>
      <c r="E2962" s="25">
        <v>320847.39999999997</v>
      </c>
      <c r="F2962" s="21">
        <v>0</v>
      </c>
      <c r="G2962" s="22">
        <f t="shared" si="46"/>
        <v>115099.79999999999</v>
      </c>
      <c r="H2962" s="21">
        <v>0</v>
      </c>
      <c r="I2962" s="21">
        <v>0</v>
      </c>
    </row>
    <row r="2963" spans="1:9" ht="15" x14ac:dyDescent="0.25">
      <c r="A2963" s="24" t="s">
        <v>3244</v>
      </c>
      <c r="B2963" s="20">
        <v>0</v>
      </c>
      <c r="C2963" s="180" t="s">
        <v>4854</v>
      </c>
      <c r="D2963" s="25">
        <v>627952</v>
      </c>
      <c r="E2963" s="25">
        <v>521225.8</v>
      </c>
      <c r="F2963" s="21">
        <v>0</v>
      </c>
      <c r="G2963" s="22">
        <f t="shared" si="46"/>
        <v>106726.20000000001</v>
      </c>
      <c r="H2963" s="21">
        <v>0</v>
      </c>
      <c r="I2963" s="21">
        <v>0</v>
      </c>
    </row>
    <row r="2964" spans="1:9" ht="15" x14ac:dyDescent="0.25">
      <c r="A2964" s="24" t="s">
        <v>3245</v>
      </c>
      <c r="B2964" s="20">
        <v>0</v>
      </c>
      <c r="C2964" s="180" t="s">
        <v>4854</v>
      </c>
      <c r="D2964" s="25">
        <v>14018.4</v>
      </c>
      <c r="E2964" s="25">
        <v>0</v>
      </c>
      <c r="F2964" s="21">
        <v>0</v>
      </c>
      <c r="G2964" s="22">
        <f t="shared" si="46"/>
        <v>14018.4</v>
      </c>
      <c r="H2964" s="21">
        <v>0</v>
      </c>
      <c r="I2964" s="21">
        <v>0</v>
      </c>
    </row>
    <row r="2965" spans="1:9" ht="15" x14ac:dyDescent="0.25">
      <c r="A2965" s="24" t="s">
        <v>3246</v>
      </c>
      <c r="B2965" s="20">
        <v>0</v>
      </c>
      <c r="C2965" s="180" t="s">
        <v>4854</v>
      </c>
      <c r="D2965" s="25">
        <v>9292.7999999999993</v>
      </c>
      <c r="E2965" s="25">
        <v>2112</v>
      </c>
      <c r="F2965" s="21">
        <v>0</v>
      </c>
      <c r="G2965" s="22">
        <f t="shared" si="46"/>
        <v>7180.7999999999993</v>
      </c>
      <c r="H2965" s="21">
        <v>0</v>
      </c>
      <c r="I2965" s="21">
        <v>0</v>
      </c>
    </row>
    <row r="2966" spans="1:9" ht="15" x14ac:dyDescent="0.25">
      <c r="A2966" s="24" t="s">
        <v>3247</v>
      </c>
      <c r="B2966" s="20">
        <v>0</v>
      </c>
      <c r="C2966" s="180" t="s">
        <v>4854</v>
      </c>
      <c r="D2966" s="25">
        <v>430513.12</v>
      </c>
      <c r="E2966" s="25">
        <v>276006.3</v>
      </c>
      <c r="F2966" s="21">
        <v>0</v>
      </c>
      <c r="G2966" s="22">
        <f t="shared" si="46"/>
        <v>154506.82</v>
      </c>
      <c r="H2966" s="21">
        <v>0</v>
      </c>
      <c r="I2966" s="21">
        <v>0</v>
      </c>
    </row>
    <row r="2967" spans="1:9" ht="15" x14ac:dyDescent="0.25">
      <c r="A2967" s="24" t="s">
        <v>3248</v>
      </c>
      <c r="B2967" s="20">
        <v>0</v>
      </c>
      <c r="C2967" s="180" t="s">
        <v>4854</v>
      </c>
      <c r="D2967" s="25">
        <v>7497.55</v>
      </c>
      <c r="E2967" s="25">
        <v>0</v>
      </c>
      <c r="F2967" s="21">
        <v>0</v>
      </c>
      <c r="G2967" s="22">
        <f t="shared" si="46"/>
        <v>7497.55</v>
      </c>
      <c r="H2967" s="21">
        <v>0</v>
      </c>
      <c r="I2967" s="21">
        <v>0</v>
      </c>
    </row>
    <row r="2968" spans="1:9" ht="15" x14ac:dyDescent="0.25">
      <c r="A2968" s="24" t="s">
        <v>3249</v>
      </c>
      <c r="B2968" s="20">
        <v>0</v>
      </c>
      <c r="C2968" s="180" t="s">
        <v>4854</v>
      </c>
      <c r="D2968" s="25">
        <v>6548.4</v>
      </c>
      <c r="E2968" s="25">
        <v>3177.9</v>
      </c>
      <c r="F2968" s="21">
        <v>0</v>
      </c>
      <c r="G2968" s="22">
        <f t="shared" si="46"/>
        <v>3370.4999999999995</v>
      </c>
      <c r="H2968" s="21">
        <v>0</v>
      </c>
      <c r="I2968" s="21">
        <v>0</v>
      </c>
    </row>
    <row r="2969" spans="1:9" ht="15" x14ac:dyDescent="0.25">
      <c r="A2969" s="24" t="s">
        <v>3250</v>
      </c>
      <c r="B2969" s="20">
        <v>0</v>
      </c>
      <c r="C2969" s="180" t="s">
        <v>4854</v>
      </c>
      <c r="D2969" s="25">
        <v>77168</v>
      </c>
      <c r="E2969" s="25">
        <v>29637.800000000003</v>
      </c>
      <c r="F2969" s="21">
        <v>0</v>
      </c>
      <c r="G2969" s="22">
        <f t="shared" si="46"/>
        <v>47530.2</v>
      </c>
      <c r="H2969" s="21">
        <v>0</v>
      </c>
      <c r="I2969" s="21">
        <v>0</v>
      </c>
    </row>
    <row r="2970" spans="1:9" ht="15" x14ac:dyDescent="0.25">
      <c r="A2970" s="24" t="s">
        <v>3251</v>
      </c>
      <c r="B2970" s="20">
        <v>0</v>
      </c>
      <c r="C2970" s="180" t="s">
        <v>4854</v>
      </c>
      <c r="D2970" s="25">
        <v>83532.800000000017</v>
      </c>
      <c r="E2970" s="25">
        <v>18932.400000000001</v>
      </c>
      <c r="F2970" s="21">
        <v>0</v>
      </c>
      <c r="G2970" s="22">
        <f t="shared" si="46"/>
        <v>64600.400000000016</v>
      </c>
      <c r="H2970" s="21">
        <v>0</v>
      </c>
      <c r="I2970" s="21">
        <v>0</v>
      </c>
    </row>
    <row r="2971" spans="1:9" ht="15" x14ac:dyDescent="0.25">
      <c r="A2971" s="24" t="s">
        <v>3252</v>
      </c>
      <c r="B2971" s="20">
        <v>0</v>
      </c>
      <c r="C2971" s="180" t="s">
        <v>4854</v>
      </c>
      <c r="D2971" s="25">
        <v>30578.2</v>
      </c>
      <c r="E2971" s="25">
        <v>11158.2</v>
      </c>
      <c r="F2971" s="21">
        <v>0</v>
      </c>
      <c r="G2971" s="22">
        <f t="shared" si="46"/>
        <v>19420</v>
      </c>
      <c r="H2971" s="21">
        <v>0</v>
      </c>
      <c r="I2971" s="21">
        <v>0</v>
      </c>
    </row>
    <row r="2972" spans="1:9" ht="15" x14ac:dyDescent="0.25">
      <c r="A2972" s="24" t="s">
        <v>3253</v>
      </c>
      <c r="B2972" s="20">
        <v>0</v>
      </c>
      <c r="C2972" s="180" t="s">
        <v>4854</v>
      </c>
      <c r="D2972" s="25">
        <v>62462.399999999994</v>
      </c>
      <c r="E2972" s="25">
        <v>27812.799999999999</v>
      </c>
      <c r="F2972" s="21">
        <v>0</v>
      </c>
      <c r="G2972" s="22">
        <f t="shared" si="46"/>
        <v>34649.599999999991</v>
      </c>
      <c r="H2972" s="21">
        <v>0</v>
      </c>
      <c r="I2972" s="21">
        <v>0</v>
      </c>
    </row>
    <row r="2973" spans="1:9" ht="15" x14ac:dyDescent="0.25">
      <c r="A2973" s="24" t="s">
        <v>3254</v>
      </c>
      <c r="B2973" s="20">
        <v>0</v>
      </c>
      <c r="C2973" s="180" t="s">
        <v>4854</v>
      </c>
      <c r="D2973" s="25">
        <v>668677.6</v>
      </c>
      <c r="E2973" s="25">
        <v>318896.79999999993</v>
      </c>
      <c r="F2973" s="21">
        <v>0</v>
      </c>
      <c r="G2973" s="22">
        <f t="shared" si="46"/>
        <v>349780.80000000005</v>
      </c>
      <c r="H2973" s="21">
        <v>0</v>
      </c>
      <c r="I2973" s="21">
        <v>0</v>
      </c>
    </row>
    <row r="2974" spans="1:9" ht="15" x14ac:dyDescent="0.25">
      <c r="A2974" s="24" t="s">
        <v>3255</v>
      </c>
      <c r="B2974" s="20">
        <v>0</v>
      </c>
      <c r="C2974" s="180" t="s">
        <v>4854</v>
      </c>
      <c r="D2974" s="25">
        <v>72633.599999999991</v>
      </c>
      <c r="E2974" s="25">
        <v>34675.1</v>
      </c>
      <c r="F2974" s="21">
        <v>0</v>
      </c>
      <c r="G2974" s="22">
        <f t="shared" si="46"/>
        <v>37958.499999999993</v>
      </c>
      <c r="H2974" s="21">
        <v>0</v>
      </c>
      <c r="I2974" s="21">
        <v>0</v>
      </c>
    </row>
    <row r="2975" spans="1:9" ht="15" x14ac:dyDescent="0.25">
      <c r="A2975" s="24" t="s">
        <v>3256</v>
      </c>
      <c r="B2975" s="20">
        <v>0</v>
      </c>
      <c r="C2975" s="180" t="s">
        <v>4854</v>
      </c>
      <c r="D2975" s="25">
        <v>72446.400000000009</v>
      </c>
      <c r="E2975" s="25">
        <v>62909.4</v>
      </c>
      <c r="F2975" s="21">
        <v>0</v>
      </c>
      <c r="G2975" s="22">
        <f t="shared" si="46"/>
        <v>9537.0000000000073</v>
      </c>
      <c r="H2975" s="21">
        <v>0</v>
      </c>
      <c r="I2975" s="21">
        <v>0</v>
      </c>
    </row>
    <row r="2976" spans="1:9" ht="15" x14ac:dyDescent="0.25">
      <c r="A2976" s="24" t="s">
        <v>3257</v>
      </c>
      <c r="B2976" s="20">
        <v>0</v>
      </c>
      <c r="C2976" s="180" t="s">
        <v>4854</v>
      </c>
      <c r="D2976" s="25">
        <v>71668.400000000009</v>
      </c>
      <c r="E2976" s="25">
        <v>69510.400000000009</v>
      </c>
      <c r="F2976" s="21">
        <v>0</v>
      </c>
      <c r="G2976" s="22">
        <f t="shared" si="46"/>
        <v>2158</v>
      </c>
      <c r="H2976" s="21">
        <v>0</v>
      </c>
      <c r="I2976" s="21">
        <v>0</v>
      </c>
    </row>
    <row r="2977" spans="1:9" ht="15" x14ac:dyDescent="0.25">
      <c r="A2977" s="24" t="s">
        <v>3258</v>
      </c>
      <c r="B2977" s="20">
        <v>0</v>
      </c>
      <c r="C2977" s="180" t="s">
        <v>4854</v>
      </c>
      <c r="D2977" s="25">
        <v>47091.199999999997</v>
      </c>
      <c r="E2977" s="25">
        <v>17635.599999999999</v>
      </c>
      <c r="F2977" s="21">
        <v>0</v>
      </c>
      <c r="G2977" s="22">
        <f t="shared" si="46"/>
        <v>29455.599999999999</v>
      </c>
      <c r="H2977" s="21">
        <v>0</v>
      </c>
      <c r="I2977" s="21">
        <v>0</v>
      </c>
    </row>
    <row r="2978" spans="1:9" ht="15" x14ac:dyDescent="0.25">
      <c r="A2978" s="24" t="s">
        <v>3259</v>
      </c>
      <c r="B2978" s="20">
        <v>0</v>
      </c>
      <c r="C2978" s="180" t="s">
        <v>4854</v>
      </c>
      <c r="D2978" s="25">
        <v>68182.399999999994</v>
      </c>
      <c r="E2978" s="25">
        <v>34083.9</v>
      </c>
      <c r="F2978" s="21">
        <v>0</v>
      </c>
      <c r="G2978" s="22">
        <f t="shared" si="46"/>
        <v>34098.499999999993</v>
      </c>
      <c r="H2978" s="21">
        <v>0</v>
      </c>
      <c r="I2978" s="21">
        <v>0</v>
      </c>
    </row>
    <row r="2979" spans="1:9" ht="15" x14ac:dyDescent="0.25">
      <c r="A2979" s="24" t="s">
        <v>3260</v>
      </c>
      <c r="B2979" s="20">
        <v>0</v>
      </c>
      <c r="C2979" s="180" t="s">
        <v>4854</v>
      </c>
      <c r="D2979" s="25">
        <v>105892.8</v>
      </c>
      <c r="E2979" s="25">
        <v>88852.1</v>
      </c>
      <c r="F2979" s="21">
        <v>0</v>
      </c>
      <c r="G2979" s="22">
        <f t="shared" si="46"/>
        <v>17040.699999999997</v>
      </c>
      <c r="H2979" s="21">
        <v>0</v>
      </c>
      <c r="I2979" s="21">
        <v>0</v>
      </c>
    </row>
    <row r="2980" spans="1:9" ht="15" x14ac:dyDescent="0.25">
      <c r="A2980" s="24" t="s">
        <v>3261</v>
      </c>
      <c r="B2980" s="20">
        <v>0</v>
      </c>
      <c r="C2980" s="180" t="s">
        <v>4854</v>
      </c>
      <c r="D2980" s="25">
        <v>60839.999999999993</v>
      </c>
      <c r="E2980" s="25">
        <v>31026.700000000004</v>
      </c>
      <c r="F2980" s="21">
        <v>0</v>
      </c>
      <c r="G2980" s="22">
        <f t="shared" si="46"/>
        <v>29813.299999999988</v>
      </c>
      <c r="H2980" s="21">
        <v>0</v>
      </c>
      <c r="I2980" s="21">
        <v>0</v>
      </c>
    </row>
    <row r="2981" spans="1:9" ht="15" x14ac:dyDescent="0.25">
      <c r="A2981" s="24" t="s">
        <v>3262</v>
      </c>
      <c r="B2981" s="20">
        <v>0</v>
      </c>
      <c r="C2981" s="180" t="s">
        <v>4854</v>
      </c>
      <c r="D2981" s="25">
        <v>126115.59999999999</v>
      </c>
      <c r="E2981" s="25">
        <v>86005.499999999985</v>
      </c>
      <c r="F2981" s="21">
        <v>0</v>
      </c>
      <c r="G2981" s="22">
        <f t="shared" si="46"/>
        <v>40110.100000000006</v>
      </c>
      <c r="H2981" s="21">
        <v>0</v>
      </c>
      <c r="I2981" s="21">
        <v>0</v>
      </c>
    </row>
    <row r="2982" spans="1:9" ht="15" x14ac:dyDescent="0.25">
      <c r="A2982" s="24" t="s">
        <v>3263</v>
      </c>
      <c r="B2982" s="20">
        <v>0</v>
      </c>
      <c r="C2982" s="180" t="s">
        <v>4854</v>
      </c>
      <c r="D2982" s="25">
        <v>110510.40000000001</v>
      </c>
      <c r="E2982" s="25">
        <v>54260.7</v>
      </c>
      <c r="F2982" s="21">
        <v>0</v>
      </c>
      <c r="G2982" s="22">
        <f t="shared" si="46"/>
        <v>56249.700000000012</v>
      </c>
      <c r="H2982" s="21">
        <v>0</v>
      </c>
      <c r="I2982" s="21">
        <v>0</v>
      </c>
    </row>
    <row r="2983" spans="1:9" ht="15" x14ac:dyDescent="0.25">
      <c r="A2983" s="24" t="s">
        <v>3264</v>
      </c>
      <c r="B2983" s="20">
        <v>0</v>
      </c>
      <c r="C2983" s="180" t="s">
        <v>4854</v>
      </c>
      <c r="D2983" s="25">
        <v>138566.39999999999</v>
      </c>
      <c r="E2983" s="25">
        <v>125269.79999999999</v>
      </c>
      <c r="F2983" s="21">
        <v>0</v>
      </c>
      <c r="G2983" s="22">
        <f t="shared" si="46"/>
        <v>13296.600000000006</v>
      </c>
      <c r="H2983" s="21">
        <v>0</v>
      </c>
      <c r="I2983" s="21">
        <v>0</v>
      </c>
    </row>
    <row r="2984" spans="1:9" ht="15" x14ac:dyDescent="0.25">
      <c r="A2984" s="24" t="s">
        <v>3265</v>
      </c>
      <c r="B2984" s="20">
        <v>0</v>
      </c>
      <c r="C2984" s="180" t="s">
        <v>4854</v>
      </c>
      <c r="D2984" s="25">
        <v>174704</v>
      </c>
      <c r="E2984" s="25">
        <v>121705.8</v>
      </c>
      <c r="F2984" s="21">
        <v>0</v>
      </c>
      <c r="G2984" s="22">
        <f t="shared" si="46"/>
        <v>52998.2</v>
      </c>
      <c r="H2984" s="21">
        <v>0</v>
      </c>
      <c r="I2984" s="21">
        <v>0</v>
      </c>
    </row>
    <row r="2985" spans="1:9" ht="15" x14ac:dyDescent="0.25">
      <c r="A2985" s="24" t="s">
        <v>3266</v>
      </c>
      <c r="B2985" s="20">
        <v>0</v>
      </c>
      <c r="C2985" s="180" t="s">
        <v>4854</v>
      </c>
      <c r="D2985" s="25">
        <v>74027.200000000012</v>
      </c>
      <c r="E2985" s="25">
        <v>24921.599999999999</v>
      </c>
      <c r="F2985" s="21">
        <v>0</v>
      </c>
      <c r="G2985" s="22">
        <f t="shared" si="46"/>
        <v>49105.600000000013</v>
      </c>
      <c r="H2985" s="21">
        <v>0</v>
      </c>
      <c r="I2985" s="21">
        <v>0</v>
      </c>
    </row>
    <row r="2986" spans="1:9" ht="15" x14ac:dyDescent="0.25">
      <c r="A2986" s="24" t="s">
        <v>3267</v>
      </c>
      <c r="B2986" s="20">
        <v>0</v>
      </c>
      <c r="C2986" s="180" t="s">
        <v>4854</v>
      </c>
      <c r="D2986" s="25">
        <v>186801.59999999998</v>
      </c>
      <c r="E2986" s="25">
        <v>125578.69999999998</v>
      </c>
      <c r="F2986" s="21">
        <v>0</v>
      </c>
      <c r="G2986" s="22">
        <f t="shared" si="46"/>
        <v>61222.899999999994</v>
      </c>
      <c r="H2986" s="21">
        <v>0</v>
      </c>
      <c r="I2986" s="21">
        <v>0</v>
      </c>
    </row>
    <row r="2987" spans="1:9" ht="15" x14ac:dyDescent="0.25">
      <c r="A2987" s="24" t="s">
        <v>3268</v>
      </c>
      <c r="B2987" s="20">
        <v>0</v>
      </c>
      <c r="C2987" s="180" t="s">
        <v>4854</v>
      </c>
      <c r="D2987" s="25">
        <v>125923.20000000001</v>
      </c>
      <c r="E2987" s="25">
        <v>74352.399999999994</v>
      </c>
      <c r="F2987" s="21">
        <v>0</v>
      </c>
      <c r="G2987" s="22">
        <f t="shared" si="46"/>
        <v>51570.800000000017</v>
      </c>
      <c r="H2987" s="21">
        <v>0</v>
      </c>
      <c r="I2987" s="21">
        <v>0</v>
      </c>
    </row>
    <row r="2988" spans="1:9" ht="15" x14ac:dyDescent="0.25">
      <c r="A2988" s="24" t="s">
        <v>3269</v>
      </c>
      <c r="B2988" s="20">
        <v>0</v>
      </c>
      <c r="C2988" s="180" t="s">
        <v>4854</v>
      </c>
      <c r="D2988" s="25">
        <v>115086.40000000002</v>
      </c>
      <c r="E2988" s="25">
        <v>84428.599999999991</v>
      </c>
      <c r="F2988" s="21">
        <v>0</v>
      </c>
      <c r="G2988" s="22">
        <f t="shared" si="46"/>
        <v>30657.800000000032</v>
      </c>
      <c r="H2988" s="21">
        <v>0</v>
      </c>
      <c r="I2988" s="21">
        <v>0</v>
      </c>
    </row>
    <row r="2989" spans="1:9" ht="15" x14ac:dyDescent="0.25">
      <c r="A2989" s="24" t="s">
        <v>3270</v>
      </c>
      <c r="B2989" s="20">
        <v>0</v>
      </c>
      <c r="C2989" s="180" t="s">
        <v>4854</v>
      </c>
      <c r="D2989" s="25">
        <v>75920</v>
      </c>
      <c r="E2989" s="25">
        <v>22878.1</v>
      </c>
      <c r="F2989" s="21">
        <v>0</v>
      </c>
      <c r="G2989" s="22">
        <f t="shared" si="46"/>
        <v>53041.9</v>
      </c>
      <c r="H2989" s="21">
        <v>0</v>
      </c>
      <c r="I2989" s="21">
        <v>0</v>
      </c>
    </row>
    <row r="2990" spans="1:9" ht="15" x14ac:dyDescent="0.25">
      <c r="A2990" s="24" t="s">
        <v>3271</v>
      </c>
      <c r="B2990" s="20">
        <v>0</v>
      </c>
      <c r="C2990" s="180" t="s">
        <v>4854</v>
      </c>
      <c r="D2990" s="25">
        <v>82326.400000000009</v>
      </c>
      <c r="E2990" s="25">
        <v>25292.800000000003</v>
      </c>
      <c r="F2990" s="21">
        <v>0</v>
      </c>
      <c r="G2990" s="22">
        <f t="shared" si="46"/>
        <v>57033.600000000006</v>
      </c>
      <c r="H2990" s="21">
        <v>0</v>
      </c>
      <c r="I2990" s="21">
        <v>0</v>
      </c>
    </row>
    <row r="2991" spans="1:9" ht="15" x14ac:dyDescent="0.25">
      <c r="A2991" s="24" t="s">
        <v>3272</v>
      </c>
      <c r="B2991" s="20">
        <v>0</v>
      </c>
      <c r="C2991" s="180" t="s">
        <v>4854</v>
      </c>
      <c r="D2991" s="25">
        <v>42057.599999999999</v>
      </c>
      <c r="E2991" s="25">
        <v>17725.699999999997</v>
      </c>
      <c r="F2991" s="21">
        <v>0</v>
      </c>
      <c r="G2991" s="22">
        <f t="shared" si="46"/>
        <v>24331.9</v>
      </c>
      <c r="H2991" s="21">
        <v>0</v>
      </c>
      <c r="I2991" s="21">
        <v>0</v>
      </c>
    </row>
    <row r="2992" spans="1:9" ht="15" x14ac:dyDescent="0.25">
      <c r="A2992" s="24" t="s">
        <v>3273</v>
      </c>
      <c r="B2992" s="20">
        <v>0</v>
      </c>
      <c r="C2992" s="180" t="s">
        <v>4854</v>
      </c>
      <c r="D2992" s="25">
        <v>538134.39999999991</v>
      </c>
      <c r="E2992" s="25">
        <v>418200.39999999997</v>
      </c>
      <c r="F2992" s="21">
        <v>0</v>
      </c>
      <c r="G2992" s="22">
        <f t="shared" si="46"/>
        <v>119933.99999999994</v>
      </c>
      <c r="H2992" s="21">
        <v>0</v>
      </c>
      <c r="I2992" s="21">
        <v>0</v>
      </c>
    </row>
    <row r="2993" spans="1:9" ht="15" x14ac:dyDescent="0.25">
      <c r="A2993" s="24" t="s">
        <v>3274</v>
      </c>
      <c r="B2993" s="20">
        <v>0</v>
      </c>
      <c r="C2993" s="180" t="s">
        <v>4854</v>
      </c>
      <c r="D2993" s="25">
        <v>287870</v>
      </c>
      <c r="E2993" s="25">
        <v>156132</v>
      </c>
      <c r="F2993" s="21">
        <v>0</v>
      </c>
      <c r="G2993" s="22">
        <f t="shared" si="46"/>
        <v>131738</v>
      </c>
      <c r="H2993" s="21">
        <v>0</v>
      </c>
      <c r="I2993" s="21">
        <v>0</v>
      </c>
    </row>
    <row r="2994" spans="1:9" ht="15" x14ac:dyDescent="0.25">
      <c r="A2994" s="24" t="s">
        <v>3275</v>
      </c>
      <c r="B2994" s="20">
        <v>0</v>
      </c>
      <c r="C2994" s="180" t="s">
        <v>4854</v>
      </c>
      <c r="D2994" s="25">
        <v>146036.79999999999</v>
      </c>
      <c r="E2994" s="25">
        <v>106727.49999999999</v>
      </c>
      <c r="F2994" s="21">
        <v>0</v>
      </c>
      <c r="G2994" s="22">
        <f t="shared" si="46"/>
        <v>39309.300000000003</v>
      </c>
      <c r="H2994" s="21">
        <v>0</v>
      </c>
      <c r="I2994" s="21">
        <v>0</v>
      </c>
    </row>
    <row r="2995" spans="1:9" ht="15" x14ac:dyDescent="0.25">
      <c r="A2995" s="24" t="s">
        <v>3276</v>
      </c>
      <c r="B2995" s="20">
        <v>0</v>
      </c>
      <c r="C2995" s="180" t="s">
        <v>4854</v>
      </c>
      <c r="D2995" s="25">
        <v>181147.19999999995</v>
      </c>
      <c r="E2995" s="25">
        <v>146866.29999999999</v>
      </c>
      <c r="F2995" s="21">
        <v>0</v>
      </c>
      <c r="G2995" s="22">
        <f t="shared" si="46"/>
        <v>34280.899999999965</v>
      </c>
      <c r="H2995" s="21">
        <v>0</v>
      </c>
      <c r="I2995" s="21">
        <v>0</v>
      </c>
    </row>
    <row r="2996" spans="1:9" ht="15" x14ac:dyDescent="0.25">
      <c r="A2996" s="24" t="s">
        <v>3277</v>
      </c>
      <c r="B2996" s="20">
        <v>0</v>
      </c>
      <c r="C2996" s="180" t="s">
        <v>4854</v>
      </c>
      <c r="D2996" s="25">
        <v>256151.99999999997</v>
      </c>
      <c r="E2996" s="25">
        <v>211294.40000000002</v>
      </c>
      <c r="F2996" s="21">
        <v>0</v>
      </c>
      <c r="G2996" s="22">
        <f t="shared" si="46"/>
        <v>44857.599999999948</v>
      </c>
      <c r="H2996" s="21">
        <v>0</v>
      </c>
      <c r="I2996" s="21">
        <v>0</v>
      </c>
    </row>
    <row r="2997" spans="1:9" ht="15" x14ac:dyDescent="0.25">
      <c r="A2997" s="24" t="s">
        <v>3278</v>
      </c>
      <c r="B2997" s="20">
        <v>0</v>
      </c>
      <c r="C2997" s="180" t="s">
        <v>4854</v>
      </c>
      <c r="D2997" s="25">
        <v>259459.19999999998</v>
      </c>
      <c r="E2997" s="25">
        <v>173035.5</v>
      </c>
      <c r="F2997" s="21">
        <v>0</v>
      </c>
      <c r="G2997" s="22">
        <f t="shared" si="46"/>
        <v>86423.699999999983</v>
      </c>
      <c r="H2997" s="21">
        <v>0</v>
      </c>
      <c r="I2997" s="21">
        <v>0</v>
      </c>
    </row>
    <row r="2998" spans="1:9" ht="15" x14ac:dyDescent="0.25">
      <c r="A2998" s="24" t="s">
        <v>3279</v>
      </c>
      <c r="B2998" s="20">
        <v>0</v>
      </c>
      <c r="C2998" s="180" t="s">
        <v>4854</v>
      </c>
      <c r="D2998" s="25">
        <v>280097.59999999998</v>
      </c>
      <c r="E2998" s="25">
        <v>185048.30000000002</v>
      </c>
      <c r="F2998" s="21">
        <v>0</v>
      </c>
      <c r="G2998" s="22">
        <f t="shared" si="46"/>
        <v>95049.299999999959</v>
      </c>
      <c r="H2998" s="21">
        <v>0</v>
      </c>
      <c r="I2998" s="21">
        <v>0</v>
      </c>
    </row>
    <row r="2999" spans="1:9" ht="15" x14ac:dyDescent="0.25">
      <c r="A2999" s="24" t="s">
        <v>3280</v>
      </c>
      <c r="B2999" s="20">
        <v>0</v>
      </c>
      <c r="C2999" s="180" t="s">
        <v>4854</v>
      </c>
      <c r="D2999" s="25">
        <v>257711.99999999997</v>
      </c>
      <c r="E2999" s="25">
        <v>209678.2</v>
      </c>
      <c r="F2999" s="21">
        <v>0</v>
      </c>
      <c r="G2999" s="22">
        <f t="shared" si="46"/>
        <v>48033.799999999959</v>
      </c>
      <c r="H2999" s="21">
        <v>0</v>
      </c>
      <c r="I2999" s="21">
        <v>0</v>
      </c>
    </row>
    <row r="3000" spans="1:9" ht="15" x14ac:dyDescent="0.25">
      <c r="A3000" s="24" t="s">
        <v>3281</v>
      </c>
      <c r="B3000" s="20">
        <v>0</v>
      </c>
      <c r="C3000" s="180" t="s">
        <v>4854</v>
      </c>
      <c r="D3000" s="25">
        <v>255840.00000000003</v>
      </c>
      <c r="E3000" s="25">
        <v>207520.09000000003</v>
      </c>
      <c r="F3000" s="21">
        <v>0</v>
      </c>
      <c r="G3000" s="22">
        <f t="shared" si="46"/>
        <v>48319.91</v>
      </c>
      <c r="H3000" s="21">
        <v>0</v>
      </c>
      <c r="I3000" s="21">
        <v>0</v>
      </c>
    </row>
    <row r="3001" spans="1:9" ht="15" x14ac:dyDescent="0.25">
      <c r="A3001" s="24" t="s">
        <v>3282</v>
      </c>
      <c r="B3001" s="20">
        <v>0</v>
      </c>
      <c r="C3001" s="180" t="s">
        <v>4854</v>
      </c>
      <c r="D3001" s="25">
        <v>255174.40000000002</v>
      </c>
      <c r="E3001" s="25">
        <v>188615.7</v>
      </c>
      <c r="F3001" s="21">
        <v>0</v>
      </c>
      <c r="G3001" s="22">
        <f t="shared" si="46"/>
        <v>66558.700000000012</v>
      </c>
      <c r="H3001" s="21">
        <v>0</v>
      </c>
      <c r="I3001" s="21">
        <v>0</v>
      </c>
    </row>
    <row r="3002" spans="1:9" ht="15" x14ac:dyDescent="0.25">
      <c r="A3002" s="24" t="s">
        <v>3283</v>
      </c>
      <c r="B3002" s="20">
        <v>0</v>
      </c>
      <c r="C3002" s="180" t="s">
        <v>4854</v>
      </c>
      <c r="D3002" s="25">
        <v>101560.8</v>
      </c>
      <c r="E3002" s="25">
        <v>0</v>
      </c>
      <c r="F3002" s="21">
        <v>0</v>
      </c>
      <c r="G3002" s="22">
        <f t="shared" si="46"/>
        <v>101560.8</v>
      </c>
      <c r="H3002" s="21">
        <v>0</v>
      </c>
      <c r="I3002" s="21">
        <v>0</v>
      </c>
    </row>
    <row r="3003" spans="1:9" ht="15" x14ac:dyDescent="0.25">
      <c r="A3003" s="24" t="s">
        <v>3284</v>
      </c>
      <c r="B3003" s="20">
        <v>0</v>
      </c>
      <c r="C3003" s="180" t="s">
        <v>4854</v>
      </c>
      <c r="D3003" s="25">
        <v>143249.60000000001</v>
      </c>
      <c r="E3003" s="25">
        <v>81873.299999999988</v>
      </c>
      <c r="F3003" s="21">
        <v>0</v>
      </c>
      <c r="G3003" s="22">
        <f t="shared" si="46"/>
        <v>61376.300000000017</v>
      </c>
      <c r="H3003" s="21">
        <v>0</v>
      </c>
      <c r="I3003" s="21">
        <v>0</v>
      </c>
    </row>
    <row r="3004" spans="1:9" ht="15" x14ac:dyDescent="0.25">
      <c r="A3004" s="24" t="s">
        <v>3285</v>
      </c>
      <c r="B3004" s="20">
        <v>0</v>
      </c>
      <c r="C3004" s="180" t="s">
        <v>4854</v>
      </c>
      <c r="D3004" s="25">
        <v>154398.39999999999</v>
      </c>
      <c r="E3004" s="25">
        <v>113017.40000000001</v>
      </c>
      <c r="F3004" s="21">
        <v>0</v>
      </c>
      <c r="G3004" s="22">
        <f t="shared" si="46"/>
        <v>41380.999999999985</v>
      </c>
      <c r="H3004" s="21">
        <v>0</v>
      </c>
      <c r="I3004" s="21">
        <v>0</v>
      </c>
    </row>
    <row r="3005" spans="1:9" ht="15" x14ac:dyDescent="0.25">
      <c r="A3005" s="24" t="s">
        <v>3286</v>
      </c>
      <c r="B3005" s="20">
        <v>0</v>
      </c>
      <c r="C3005" s="180" t="s">
        <v>4854</v>
      </c>
      <c r="D3005" s="25">
        <v>133785.60000000001</v>
      </c>
      <c r="E3005" s="25">
        <v>105179.4</v>
      </c>
      <c r="F3005" s="21">
        <v>0</v>
      </c>
      <c r="G3005" s="22">
        <f t="shared" ref="G3005:G3068" si="47">D3005-E3005</f>
        <v>28606.200000000012</v>
      </c>
      <c r="H3005" s="21">
        <v>0</v>
      </c>
      <c r="I3005" s="21">
        <v>0</v>
      </c>
    </row>
    <row r="3006" spans="1:9" ht="15" x14ac:dyDescent="0.25">
      <c r="A3006" s="24" t="s">
        <v>3287</v>
      </c>
      <c r="B3006" s="20">
        <v>0</v>
      </c>
      <c r="C3006" s="180" t="s">
        <v>4854</v>
      </c>
      <c r="D3006" s="25">
        <v>134139.19999999998</v>
      </c>
      <c r="E3006" s="25">
        <v>94173.099999999991</v>
      </c>
      <c r="F3006" s="21">
        <v>0</v>
      </c>
      <c r="G3006" s="22">
        <f t="shared" si="47"/>
        <v>39966.099999999991</v>
      </c>
      <c r="H3006" s="21">
        <v>0</v>
      </c>
      <c r="I3006" s="21">
        <v>0</v>
      </c>
    </row>
    <row r="3007" spans="1:9" ht="15" x14ac:dyDescent="0.25">
      <c r="A3007" s="24" t="s">
        <v>3288</v>
      </c>
      <c r="B3007" s="20">
        <v>0</v>
      </c>
      <c r="C3007" s="180" t="s">
        <v>4854</v>
      </c>
      <c r="D3007" s="25">
        <v>175843.20000000004</v>
      </c>
      <c r="E3007" s="25">
        <v>71555.459999999992</v>
      </c>
      <c r="F3007" s="21">
        <v>0</v>
      </c>
      <c r="G3007" s="22">
        <f t="shared" si="47"/>
        <v>104287.74000000005</v>
      </c>
      <c r="H3007" s="21">
        <v>0</v>
      </c>
      <c r="I3007" s="21">
        <v>0</v>
      </c>
    </row>
    <row r="3008" spans="1:9" ht="15" x14ac:dyDescent="0.25">
      <c r="A3008" s="24" t="s">
        <v>3289</v>
      </c>
      <c r="B3008" s="20">
        <v>0</v>
      </c>
      <c r="C3008" s="180" t="s">
        <v>4854</v>
      </c>
      <c r="D3008" s="25">
        <v>168875.2</v>
      </c>
      <c r="E3008" s="25">
        <v>150558.66</v>
      </c>
      <c r="F3008" s="21">
        <v>0</v>
      </c>
      <c r="G3008" s="22">
        <f t="shared" si="47"/>
        <v>18316.540000000008</v>
      </c>
      <c r="H3008" s="21">
        <v>0</v>
      </c>
      <c r="I3008" s="21">
        <v>0</v>
      </c>
    </row>
    <row r="3009" spans="1:9" ht="15" x14ac:dyDescent="0.25">
      <c r="A3009" s="24" t="s">
        <v>3290</v>
      </c>
      <c r="B3009" s="20">
        <v>0</v>
      </c>
      <c r="C3009" s="180" t="s">
        <v>4854</v>
      </c>
      <c r="D3009" s="25">
        <v>18116.8</v>
      </c>
      <c r="E3009" s="25">
        <v>0</v>
      </c>
      <c r="F3009" s="21">
        <v>0</v>
      </c>
      <c r="G3009" s="22">
        <f t="shared" si="47"/>
        <v>18116.8</v>
      </c>
      <c r="H3009" s="21">
        <v>0</v>
      </c>
      <c r="I3009" s="21">
        <v>0</v>
      </c>
    </row>
    <row r="3010" spans="1:9" ht="15" x14ac:dyDescent="0.25">
      <c r="A3010" s="24" t="s">
        <v>3291</v>
      </c>
      <c r="B3010" s="20">
        <v>0</v>
      </c>
      <c r="C3010" s="180" t="s">
        <v>4854</v>
      </c>
      <c r="D3010" s="25">
        <v>399239.38</v>
      </c>
      <c r="E3010" s="25">
        <v>289933.66999999993</v>
      </c>
      <c r="F3010" s="21">
        <v>0</v>
      </c>
      <c r="G3010" s="22">
        <f t="shared" si="47"/>
        <v>109305.71000000008</v>
      </c>
      <c r="H3010" s="21">
        <v>0</v>
      </c>
      <c r="I3010" s="21">
        <v>0</v>
      </c>
    </row>
    <row r="3011" spans="1:9" ht="15" x14ac:dyDescent="0.25">
      <c r="A3011" s="24" t="s">
        <v>3292</v>
      </c>
      <c r="B3011" s="20">
        <v>0</v>
      </c>
      <c r="C3011" s="180" t="s">
        <v>4854</v>
      </c>
      <c r="D3011" s="25">
        <v>461323.1999999999</v>
      </c>
      <c r="E3011" s="25">
        <v>310627.19999999995</v>
      </c>
      <c r="F3011" s="21">
        <v>0</v>
      </c>
      <c r="G3011" s="22">
        <f t="shared" si="47"/>
        <v>150695.99999999994</v>
      </c>
      <c r="H3011" s="21">
        <v>0</v>
      </c>
      <c r="I3011" s="21">
        <v>0</v>
      </c>
    </row>
    <row r="3012" spans="1:9" ht="15" x14ac:dyDescent="0.25">
      <c r="A3012" s="24" t="s">
        <v>3293</v>
      </c>
      <c r="B3012" s="20">
        <v>0</v>
      </c>
      <c r="C3012" s="180" t="s">
        <v>4854</v>
      </c>
      <c r="D3012" s="25">
        <v>442689.6</v>
      </c>
      <c r="E3012" s="25">
        <v>328035.11999999994</v>
      </c>
      <c r="F3012" s="21">
        <v>0</v>
      </c>
      <c r="G3012" s="22">
        <f t="shared" si="47"/>
        <v>114654.48000000004</v>
      </c>
      <c r="H3012" s="21">
        <v>0</v>
      </c>
      <c r="I3012" s="21">
        <v>0</v>
      </c>
    </row>
    <row r="3013" spans="1:9" ht="15" x14ac:dyDescent="0.25">
      <c r="A3013" s="24" t="s">
        <v>3294</v>
      </c>
      <c r="B3013" s="20">
        <v>0</v>
      </c>
      <c r="C3013" s="180" t="s">
        <v>4854</v>
      </c>
      <c r="D3013" s="25">
        <v>410503.6</v>
      </c>
      <c r="E3013" s="25">
        <v>188673.2</v>
      </c>
      <c r="F3013" s="21">
        <v>0</v>
      </c>
      <c r="G3013" s="22">
        <f t="shared" si="47"/>
        <v>221830.39999999997</v>
      </c>
      <c r="H3013" s="21">
        <v>0</v>
      </c>
      <c r="I3013" s="21">
        <v>0</v>
      </c>
    </row>
    <row r="3014" spans="1:9" ht="15" x14ac:dyDescent="0.25">
      <c r="A3014" s="24" t="s">
        <v>3295</v>
      </c>
      <c r="B3014" s="20">
        <v>0</v>
      </c>
      <c r="C3014" s="180" t="s">
        <v>4854</v>
      </c>
      <c r="D3014" s="25">
        <v>310273.59999999998</v>
      </c>
      <c r="E3014" s="25">
        <v>211847.7</v>
      </c>
      <c r="F3014" s="21">
        <v>0</v>
      </c>
      <c r="G3014" s="22">
        <f t="shared" si="47"/>
        <v>98425.899999999965</v>
      </c>
      <c r="H3014" s="21">
        <v>0</v>
      </c>
      <c r="I3014" s="21">
        <v>0</v>
      </c>
    </row>
    <row r="3015" spans="1:9" ht="15" x14ac:dyDescent="0.25">
      <c r="A3015" s="24" t="s">
        <v>3296</v>
      </c>
      <c r="B3015" s="20">
        <v>0</v>
      </c>
      <c r="C3015" s="180" t="s">
        <v>4854</v>
      </c>
      <c r="D3015" s="25">
        <v>450035.04</v>
      </c>
      <c r="E3015" s="25">
        <v>241443.94999999995</v>
      </c>
      <c r="F3015" s="21">
        <v>0</v>
      </c>
      <c r="G3015" s="22">
        <f t="shared" si="47"/>
        <v>208591.09000000003</v>
      </c>
      <c r="H3015" s="21">
        <v>0</v>
      </c>
      <c r="I3015" s="21">
        <v>0</v>
      </c>
    </row>
    <row r="3016" spans="1:9" ht="15" x14ac:dyDescent="0.25">
      <c r="A3016" s="24" t="s">
        <v>3297</v>
      </c>
      <c r="B3016" s="20">
        <v>0</v>
      </c>
      <c r="C3016" s="180" t="s">
        <v>4854</v>
      </c>
      <c r="D3016" s="25">
        <v>54329.599999999999</v>
      </c>
      <c r="E3016" s="25">
        <v>27735.5</v>
      </c>
      <c r="F3016" s="21">
        <v>0</v>
      </c>
      <c r="G3016" s="22">
        <f t="shared" si="47"/>
        <v>26594.1</v>
      </c>
      <c r="H3016" s="21">
        <v>0</v>
      </c>
      <c r="I3016" s="21">
        <v>0</v>
      </c>
    </row>
    <row r="3017" spans="1:9" ht="15" x14ac:dyDescent="0.25">
      <c r="A3017" s="24" t="s">
        <v>3298</v>
      </c>
      <c r="B3017" s="20">
        <v>0</v>
      </c>
      <c r="C3017" s="180" t="s">
        <v>4854</v>
      </c>
      <c r="D3017" s="25">
        <v>77021.999999999985</v>
      </c>
      <c r="E3017" s="25">
        <v>48509.119999999995</v>
      </c>
      <c r="F3017" s="21">
        <v>0</v>
      </c>
      <c r="G3017" s="22">
        <f t="shared" si="47"/>
        <v>28512.87999999999</v>
      </c>
      <c r="H3017" s="21">
        <v>0</v>
      </c>
      <c r="I3017" s="21">
        <v>0</v>
      </c>
    </row>
    <row r="3018" spans="1:9" ht="15" x14ac:dyDescent="0.25">
      <c r="A3018" s="24" t="s">
        <v>3299</v>
      </c>
      <c r="B3018" s="20">
        <v>0</v>
      </c>
      <c r="C3018" s="180" t="s">
        <v>4854</v>
      </c>
      <c r="D3018" s="25">
        <v>70532.800000000003</v>
      </c>
      <c r="E3018" s="25">
        <v>46654.2</v>
      </c>
      <c r="F3018" s="21">
        <v>0</v>
      </c>
      <c r="G3018" s="22">
        <f t="shared" si="47"/>
        <v>23878.600000000006</v>
      </c>
      <c r="H3018" s="21">
        <v>0</v>
      </c>
      <c r="I3018" s="21">
        <v>0</v>
      </c>
    </row>
    <row r="3019" spans="1:9" ht="15" x14ac:dyDescent="0.25">
      <c r="A3019" s="24" t="s">
        <v>3300</v>
      </c>
      <c r="B3019" s="20">
        <v>0</v>
      </c>
      <c r="C3019" s="180" t="s">
        <v>4854</v>
      </c>
      <c r="D3019" s="25">
        <v>86744.319999999992</v>
      </c>
      <c r="E3019" s="25">
        <v>40906.28</v>
      </c>
      <c r="F3019" s="21">
        <v>0</v>
      </c>
      <c r="G3019" s="22">
        <f t="shared" si="47"/>
        <v>45838.039999999994</v>
      </c>
      <c r="H3019" s="21">
        <v>0</v>
      </c>
      <c r="I3019" s="21">
        <v>0</v>
      </c>
    </row>
    <row r="3020" spans="1:9" ht="15" x14ac:dyDescent="0.25">
      <c r="A3020" s="24" t="s">
        <v>3301</v>
      </c>
      <c r="B3020" s="20">
        <v>0</v>
      </c>
      <c r="C3020" s="180" t="s">
        <v>4854</v>
      </c>
      <c r="D3020" s="25">
        <v>52525.599999999999</v>
      </c>
      <c r="E3020" s="25">
        <v>50946.2</v>
      </c>
      <c r="F3020" s="21">
        <v>0</v>
      </c>
      <c r="G3020" s="22">
        <f t="shared" si="47"/>
        <v>1579.4000000000015</v>
      </c>
      <c r="H3020" s="21">
        <v>0</v>
      </c>
      <c r="I3020" s="21">
        <v>0</v>
      </c>
    </row>
    <row r="3021" spans="1:9" ht="15" x14ac:dyDescent="0.25">
      <c r="A3021" s="24" t="s">
        <v>3302</v>
      </c>
      <c r="B3021" s="20">
        <v>0</v>
      </c>
      <c r="C3021" s="180" t="s">
        <v>4854</v>
      </c>
      <c r="D3021" s="25">
        <v>87776</v>
      </c>
      <c r="E3021" s="25">
        <v>0</v>
      </c>
      <c r="F3021" s="21">
        <v>0</v>
      </c>
      <c r="G3021" s="22">
        <f t="shared" si="47"/>
        <v>87776</v>
      </c>
      <c r="H3021" s="21">
        <v>0</v>
      </c>
      <c r="I3021" s="21">
        <v>0</v>
      </c>
    </row>
    <row r="3022" spans="1:9" ht="15" x14ac:dyDescent="0.25">
      <c r="A3022" s="24" t="s">
        <v>3303</v>
      </c>
      <c r="B3022" s="20">
        <v>0</v>
      </c>
      <c r="C3022" s="180" t="s">
        <v>4854</v>
      </c>
      <c r="D3022" s="25">
        <v>66861.600000000006</v>
      </c>
      <c r="E3022" s="25">
        <v>41873.9</v>
      </c>
      <c r="F3022" s="21">
        <v>0</v>
      </c>
      <c r="G3022" s="22">
        <f t="shared" si="47"/>
        <v>24987.700000000004</v>
      </c>
      <c r="H3022" s="21">
        <v>0</v>
      </c>
      <c r="I3022" s="21">
        <v>0</v>
      </c>
    </row>
    <row r="3023" spans="1:9" ht="15" x14ac:dyDescent="0.25">
      <c r="A3023" s="24" t="s">
        <v>3304</v>
      </c>
      <c r="B3023" s="20">
        <v>0</v>
      </c>
      <c r="C3023" s="180" t="s">
        <v>4854</v>
      </c>
      <c r="D3023" s="25">
        <v>59592</v>
      </c>
      <c r="E3023" s="25">
        <v>17668.400000000001</v>
      </c>
      <c r="F3023" s="21">
        <v>0</v>
      </c>
      <c r="G3023" s="22">
        <f t="shared" si="47"/>
        <v>41923.599999999999</v>
      </c>
      <c r="H3023" s="21">
        <v>0</v>
      </c>
      <c r="I3023" s="21">
        <v>0</v>
      </c>
    </row>
    <row r="3024" spans="1:9" ht="15" x14ac:dyDescent="0.25">
      <c r="A3024" s="24" t="s">
        <v>3305</v>
      </c>
      <c r="B3024" s="20">
        <v>0</v>
      </c>
      <c r="C3024" s="180" t="s">
        <v>4854</v>
      </c>
      <c r="D3024" s="25">
        <v>45947.200000000004</v>
      </c>
      <c r="E3024" s="25">
        <v>41330.6</v>
      </c>
      <c r="F3024" s="21">
        <v>0</v>
      </c>
      <c r="G3024" s="22">
        <f t="shared" si="47"/>
        <v>4616.6000000000058</v>
      </c>
      <c r="H3024" s="21">
        <v>0</v>
      </c>
      <c r="I3024" s="21">
        <v>0</v>
      </c>
    </row>
    <row r="3025" spans="1:9" ht="15" x14ac:dyDescent="0.25">
      <c r="A3025" s="24" t="s">
        <v>3306</v>
      </c>
      <c r="B3025" s="20">
        <v>0</v>
      </c>
      <c r="C3025" s="180" t="s">
        <v>4854</v>
      </c>
      <c r="D3025" s="25">
        <v>71147.5</v>
      </c>
      <c r="E3025" s="25">
        <v>31541.100000000002</v>
      </c>
      <c r="F3025" s="21">
        <v>0</v>
      </c>
      <c r="G3025" s="22">
        <f t="shared" si="47"/>
        <v>39606.399999999994</v>
      </c>
      <c r="H3025" s="21">
        <v>0</v>
      </c>
      <c r="I3025" s="21">
        <v>0</v>
      </c>
    </row>
    <row r="3026" spans="1:9" ht="15" x14ac:dyDescent="0.25">
      <c r="A3026" s="24" t="s">
        <v>3307</v>
      </c>
      <c r="B3026" s="20">
        <v>0</v>
      </c>
      <c r="C3026" s="180" t="s">
        <v>4854</v>
      </c>
      <c r="D3026" s="25">
        <v>50238.400000000009</v>
      </c>
      <c r="E3026" s="25">
        <v>25764.25</v>
      </c>
      <c r="F3026" s="21">
        <v>0</v>
      </c>
      <c r="G3026" s="22">
        <f t="shared" si="47"/>
        <v>24474.150000000009</v>
      </c>
      <c r="H3026" s="21">
        <v>0</v>
      </c>
      <c r="I3026" s="21">
        <v>0</v>
      </c>
    </row>
    <row r="3027" spans="1:9" ht="15" x14ac:dyDescent="0.25">
      <c r="A3027" s="24" t="s">
        <v>3308</v>
      </c>
      <c r="B3027" s="20">
        <v>0</v>
      </c>
      <c r="C3027" s="180" t="s">
        <v>4854</v>
      </c>
      <c r="D3027" s="25">
        <v>86908.640000000014</v>
      </c>
      <c r="E3027" s="25">
        <v>76837.140000000014</v>
      </c>
      <c r="F3027" s="21">
        <v>0</v>
      </c>
      <c r="G3027" s="22">
        <f t="shared" si="47"/>
        <v>10071.5</v>
      </c>
      <c r="H3027" s="21">
        <v>0</v>
      </c>
      <c r="I3027" s="21">
        <v>0</v>
      </c>
    </row>
    <row r="3028" spans="1:9" ht="15" x14ac:dyDescent="0.25">
      <c r="A3028" s="24" t="s">
        <v>3309</v>
      </c>
      <c r="B3028" s="20">
        <v>0</v>
      </c>
      <c r="C3028" s="180" t="s">
        <v>4854</v>
      </c>
      <c r="D3028" s="25">
        <v>52014.400000000009</v>
      </c>
      <c r="E3028" s="25">
        <v>16145.1</v>
      </c>
      <c r="F3028" s="21">
        <v>0</v>
      </c>
      <c r="G3028" s="22">
        <f t="shared" si="47"/>
        <v>35869.30000000001</v>
      </c>
      <c r="H3028" s="21">
        <v>0</v>
      </c>
      <c r="I3028" s="21">
        <v>0</v>
      </c>
    </row>
    <row r="3029" spans="1:9" ht="15" x14ac:dyDescent="0.25">
      <c r="A3029" s="24" t="s">
        <v>3310</v>
      </c>
      <c r="B3029" s="20">
        <v>0</v>
      </c>
      <c r="C3029" s="180" t="s">
        <v>4854</v>
      </c>
      <c r="D3029" s="25">
        <v>577754.4</v>
      </c>
      <c r="E3029" s="25">
        <v>383629.89999999997</v>
      </c>
      <c r="F3029" s="21">
        <v>0</v>
      </c>
      <c r="G3029" s="22">
        <f t="shared" si="47"/>
        <v>194124.50000000006</v>
      </c>
      <c r="H3029" s="21">
        <v>0</v>
      </c>
      <c r="I3029" s="21">
        <v>0</v>
      </c>
    </row>
    <row r="3030" spans="1:9" ht="15" x14ac:dyDescent="0.25">
      <c r="A3030" s="24" t="s">
        <v>3311</v>
      </c>
      <c r="B3030" s="20">
        <v>0</v>
      </c>
      <c r="C3030" s="180" t="s">
        <v>4854</v>
      </c>
      <c r="D3030" s="25">
        <v>53081.599999999991</v>
      </c>
      <c r="E3030" s="25">
        <v>20681.800000000003</v>
      </c>
      <c r="F3030" s="21">
        <v>0</v>
      </c>
      <c r="G3030" s="22">
        <f t="shared" si="47"/>
        <v>32399.799999999988</v>
      </c>
      <c r="H3030" s="21">
        <v>0</v>
      </c>
      <c r="I3030" s="21">
        <v>0</v>
      </c>
    </row>
    <row r="3031" spans="1:9" ht="15" x14ac:dyDescent="0.25">
      <c r="A3031" s="24" t="s">
        <v>3312</v>
      </c>
      <c r="B3031" s="20">
        <v>0</v>
      </c>
      <c r="C3031" s="180" t="s">
        <v>4854</v>
      </c>
      <c r="D3031" s="25">
        <v>31491.200000000004</v>
      </c>
      <c r="E3031" s="25">
        <v>18401</v>
      </c>
      <c r="F3031" s="21">
        <v>0</v>
      </c>
      <c r="G3031" s="22">
        <f t="shared" si="47"/>
        <v>13090.200000000004</v>
      </c>
      <c r="H3031" s="21">
        <v>0</v>
      </c>
      <c r="I3031" s="21">
        <v>0</v>
      </c>
    </row>
    <row r="3032" spans="1:9" ht="15" x14ac:dyDescent="0.25">
      <c r="A3032" s="24" t="s">
        <v>3313</v>
      </c>
      <c r="B3032" s="20">
        <v>0</v>
      </c>
      <c r="C3032" s="180" t="s">
        <v>4854</v>
      </c>
      <c r="D3032" s="25">
        <v>84198.399999999994</v>
      </c>
      <c r="E3032" s="25">
        <v>47597.9</v>
      </c>
      <c r="F3032" s="21">
        <v>0</v>
      </c>
      <c r="G3032" s="22">
        <f t="shared" si="47"/>
        <v>36600.499999999993</v>
      </c>
      <c r="H3032" s="21">
        <v>0</v>
      </c>
      <c r="I3032" s="21">
        <v>0</v>
      </c>
    </row>
    <row r="3033" spans="1:9" ht="15" x14ac:dyDescent="0.25">
      <c r="A3033" s="24" t="s">
        <v>3314</v>
      </c>
      <c r="B3033" s="20">
        <v>0</v>
      </c>
      <c r="C3033" s="180" t="s">
        <v>4854</v>
      </c>
      <c r="D3033" s="25">
        <v>94328</v>
      </c>
      <c r="E3033" s="25">
        <v>1210</v>
      </c>
      <c r="F3033" s="21">
        <v>0</v>
      </c>
      <c r="G3033" s="22">
        <f t="shared" si="47"/>
        <v>93118</v>
      </c>
      <c r="H3033" s="21">
        <v>0</v>
      </c>
      <c r="I3033" s="21">
        <v>0</v>
      </c>
    </row>
    <row r="3034" spans="1:9" ht="15" x14ac:dyDescent="0.25">
      <c r="A3034" s="24" t="s">
        <v>3315</v>
      </c>
      <c r="B3034" s="20">
        <v>0</v>
      </c>
      <c r="C3034" s="180" t="s">
        <v>4854</v>
      </c>
      <c r="D3034" s="25">
        <v>106932.8</v>
      </c>
      <c r="E3034" s="25">
        <v>26328.2</v>
      </c>
      <c r="F3034" s="21">
        <v>0</v>
      </c>
      <c r="G3034" s="22">
        <f t="shared" si="47"/>
        <v>80604.600000000006</v>
      </c>
      <c r="H3034" s="21">
        <v>0</v>
      </c>
      <c r="I3034" s="21">
        <v>0</v>
      </c>
    </row>
    <row r="3035" spans="1:9" ht="15" x14ac:dyDescent="0.25">
      <c r="A3035" s="24" t="s">
        <v>3316</v>
      </c>
      <c r="B3035" s="20">
        <v>0</v>
      </c>
      <c r="C3035" s="180" t="s">
        <v>4854</v>
      </c>
      <c r="D3035" s="25">
        <v>118185.60000000001</v>
      </c>
      <c r="E3035" s="25">
        <v>37695.300000000003</v>
      </c>
      <c r="F3035" s="21">
        <v>0</v>
      </c>
      <c r="G3035" s="22">
        <f t="shared" si="47"/>
        <v>80490.3</v>
      </c>
      <c r="H3035" s="21">
        <v>0</v>
      </c>
      <c r="I3035" s="21">
        <v>0</v>
      </c>
    </row>
    <row r="3036" spans="1:9" ht="15" x14ac:dyDescent="0.25">
      <c r="A3036" s="24" t="s">
        <v>3317</v>
      </c>
      <c r="B3036" s="20">
        <v>0</v>
      </c>
      <c r="C3036" s="180" t="s">
        <v>4854</v>
      </c>
      <c r="D3036" s="25">
        <v>83345.999999999985</v>
      </c>
      <c r="E3036" s="25">
        <v>54788.5</v>
      </c>
      <c r="F3036" s="21">
        <v>0</v>
      </c>
      <c r="G3036" s="22">
        <f t="shared" si="47"/>
        <v>28557.499999999985</v>
      </c>
      <c r="H3036" s="21">
        <v>0</v>
      </c>
      <c r="I3036" s="21">
        <v>0</v>
      </c>
    </row>
    <row r="3037" spans="1:9" ht="15" x14ac:dyDescent="0.25">
      <c r="A3037" s="24" t="s">
        <v>3318</v>
      </c>
      <c r="B3037" s="20">
        <v>0</v>
      </c>
      <c r="C3037" s="180" t="s">
        <v>4854</v>
      </c>
      <c r="D3037" s="25">
        <v>62275.199999999997</v>
      </c>
      <c r="E3037" s="25">
        <v>31399.3</v>
      </c>
      <c r="F3037" s="21">
        <v>0</v>
      </c>
      <c r="G3037" s="22">
        <f t="shared" si="47"/>
        <v>30875.899999999998</v>
      </c>
      <c r="H3037" s="21">
        <v>0</v>
      </c>
      <c r="I3037" s="21">
        <v>0</v>
      </c>
    </row>
    <row r="3038" spans="1:9" ht="15" x14ac:dyDescent="0.25">
      <c r="A3038" s="24" t="s">
        <v>3319</v>
      </c>
      <c r="B3038" s="20">
        <v>0</v>
      </c>
      <c r="C3038" s="180" t="s">
        <v>4854</v>
      </c>
      <c r="D3038" s="25">
        <v>86923.199999999997</v>
      </c>
      <c r="E3038" s="25">
        <v>23016.000000000004</v>
      </c>
      <c r="F3038" s="21">
        <v>0</v>
      </c>
      <c r="G3038" s="22">
        <f t="shared" si="47"/>
        <v>63907.199999999997</v>
      </c>
      <c r="H3038" s="21">
        <v>0</v>
      </c>
      <c r="I3038" s="21">
        <v>0</v>
      </c>
    </row>
    <row r="3039" spans="1:9" ht="15" x14ac:dyDescent="0.25">
      <c r="A3039" s="24" t="s">
        <v>3320</v>
      </c>
      <c r="B3039" s="20">
        <v>0</v>
      </c>
      <c r="C3039" s="180" t="s">
        <v>4854</v>
      </c>
      <c r="D3039" s="25">
        <v>78540.799999999988</v>
      </c>
      <c r="E3039" s="25">
        <v>16432</v>
      </c>
      <c r="F3039" s="21">
        <v>0</v>
      </c>
      <c r="G3039" s="22">
        <f t="shared" si="47"/>
        <v>62108.799999999988</v>
      </c>
      <c r="H3039" s="21">
        <v>0</v>
      </c>
      <c r="I3039" s="21">
        <v>0</v>
      </c>
    </row>
    <row r="3040" spans="1:9" ht="15" x14ac:dyDescent="0.25">
      <c r="A3040" s="24" t="s">
        <v>3321</v>
      </c>
      <c r="B3040" s="20">
        <v>0</v>
      </c>
      <c r="C3040" s="180" t="s">
        <v>4854</v>
      </c>
      <c r="D3040" s="25">
        <v>85737.599999999991</v>
      </c>
      <c r="E3040" s="25">
        <v>48621.2</v>
      </c>
      <c r="F3040" s="21">
        <v>0</v>
      </c>
      <c r="G3040" s="22">
        <f t="shared" si="47"/>
        <v>37116.399999999994</v>
      </c>
      <c r="H3040" s="21">
        <v>0</v>
      </c>
      <c r="I3040" s="21">
        <v>0</v>
      </c>
    </row>
    <row r="3041" spans="1:9" ht="15" x14ac:dyDescent="0.25">
      <c r="A3041" s="24" t="s">
        <v>3322</v>
      </c>
      <c r="B3041" s="20">
        <v>0</v>
      </c>
      <c r="C3041" s="180" t="s">
        <v>4854</v>
      </c>
      <c r="D3041" s="25">
        <v>97988.800000000003</v>
      </c>
      <c r="E3041" s="25">
        <v>46401.7</v>
      </c>
      <c r="F3041" s="21">
        <v>0</v>
      </c>
      <c r="G3041" s="22">
        <f t="shared" si="47"/>
        <v>51587.100000000006</v>
      </c>
      <c r="H3041" s="21">
        <v>0</v>
      </c>
      <c r="I3041" s="21">
        <v>0</v>
      </c>
    </row>
    <row r="3042" spans="1:9" ht="15" x14ac:dyDescent="0.25">
      <c r="A3042" s="24" t="s">
        <v>3323</v>
      </c>
      <c r="B3042" s="20">
        <v>0</v>
      </c>
      <c r="C3042" s="180" t="s">
        <v>4854</v>
      </c>
      <c r="D3042" s="25">
        <v>901576.00000000035</v>
      </c>
      <c r="E3042" s="25">
        <v>581578.30000000016</v>
      </c>
      <c r="F3042" s="21">
        <v>0</v>
      </c>
      <c r="G3042" s="22">
        <f t="shared" si="47"/>
        <v>319997.70000000019</v>
      </c>
      <c r="H3042" s="21">
        <v>0</v>
      </c>
      <c r="I3042" s="21">
        <v>0</v>
      </c>
    </row>
    <row r="3043" spans="1:9" ht="15" x14ac:dyDescent="0.25">
      <c r="A3043" s="24" t="s">
        <v>3324</v>
      </c>
      <c r="B3043" s="20">
        <v>0</v>
      </c>
      <c r="C3043" s="180" t="s">
        <v>4854</v>
      </c>
      <c r="D3043" s="25">
        <v>208170.56000000003</v>
      </c>
      <c r="E3043" s="25">
        <v>125801.3</v>
      </c>
      <c r="F3043" s="21">
        <v>0</v>
      </c>
      <c r="G3043" s="22">
        <f t="shared" si="47"/>
        <v>82369.260000000024</v>
      </c>
      <c r="H3043" s="21">
        <v>0</v>
      </c>
      <c r="I3043" s="21">
        <v>0</v>
      </c>
    </row>
    <row r="3044" spans="1:9" ht="15" x14ac:dyDescent="0.25">
      <c r="A3044" s="24" t="s">
        <v>3325</v>
      </c>
      <c r="B3044" s="20">
        <v>0</v>
      </c>
      <c r="C3044" s="180" t="s">
        <v>4854</v>
      </c>
      <c r="D3044" s="25">
        <v>102495.67999999999</v>
      </c>
      <c r="E3044" s="25">
        <v>50135.100000000006</v>
      </c>
      <c r="F3044" s="21">
        <v>0</v>
      </c>
      <c r="G3044" s="22">
        <f t="shared" si="47"/>
        <v>52360.579999999987</v>
      </c>
      <c r="H3044" s="21">
        <v>0</v>
      </c>
      <c r="I3044" s="21">
        <v>0</v>
      </c>
    </row>
    <row r="3045" spans="1:9" ht="15" x14ac:dyDescent="0.25">
      <c r="A3045" s="24" t="s">
        <v>3326</v>
      </c>
      <c r="B3045" s="20">
        <v>0</v>
      </c>
      <c r="C3045" s="180" t="s">
        <v>4854</v>
      </c>
      <c r="D3045" s="25">
        <v>293810.39999999997</v>
      </c>
      <c r="E3045" s="25">
        <v>170630.15</v>
      </c>
      <c r="F3045" s="21">
        <v>0</v>
      </c>
      <c r="G3045" s="22">
        <f t="shared" si="47"/>
        <v>123180.24999999997</v>
      </c>
      <c r="H3045" s="21">
        <v>0</v>
      </c>
      <c r="I3045" s="21">
        <v>0</v>
      </c>
    </row>
    <row r="3046" spans="1:9" ht="15" x14ac:dyDescent="0.25">
      <c r="A3046" s="24" t="s">
        <v>3327</v>
      </c>
      <c r="B3046" s="20">
        <v>0</v>
      </c>
      <c r="C3046" s="180" t="s">
        <v>4854</v>
      </c>
      <c r="D3046" s="25">
        <v>274447.04000000004</v>
      </c>
      <c r="E3046" s="25">
        <v>215858.63999999998</v>
      </c>
      <c r="F3046" s="21">
        <v>0</v>
      </c>
      <c r="G3046" s="22">
        <f t="shared" si="47"/>
        <v>58588.400000000052</v>
      </c>
      <c r="H3046" s="21">
        <v>0</v>
      </c>
      <c r="I3046" s="21">
        <v>0</v>
      </c>
    </row>
    <row r="3047" spans="1:9" ht="15" x14ac:dyDescent="0.25">
      <c r="A3047" s="24" t="s">
        <v>3328</v>
      </c>
      <c r="B3047" s="20">
        <v>0</v>
      </c>
      <c r="C3047" s="180" t="s">
        <v>4854</v>
      </c>
      <c r="D3047" s="25">
        <v>332985.14</v>
      </c>
      <c r="E3047" s="25">
        <v>138768.62</v>
      </c>
      <c r="F3047" s="21">
        <v>0</v>
      </c>
      <c r="G3047" s="22">
        <f t="shared" si="47"/>
        <v>194216.52000000002</v>
      </c>
      <c r="H3047" s="21">
        <v>0</v>
      </c>
      <c r="I3047" s="21">
        <v>0</v>
      </c>
    </row>
    <row r="3048" spans="1:9" ht="15" x14ac:dyDescent="0.25">
      <c r="A3048" s="24" t="s">
        <v>3329</v>
      </c>
      <c r="B3048" s="20">
        <v>0</v>
      </c>
      <c r="C3048" s="180" t="s">
        <v>4854</v>
      </c>
      <c r="D3048" s="25">
        <v>311539.03999999998</v>
      </c>
      <c r="E3048" s="25">
        <v>129453.85</v>
      </c>
      <c r="F3048" s="21">
        <v>0</v>
      </c>
      <c r="G3048" s="22">
        <f t="shared" si="47"/>
        <v>182085.18999999997</v>
      </c>
      <c r="H3048" s="21">
        <v>0</v>
      </c>
      <c r="I3048" s="21">
        <v>0</v>
      </c>
    </row>
    <row r="3049" spans="1:9" ht="15" x14ac:dyDescent="0.25">
      <c r="A3049" s="24" t="s">
        <v>3330</v>
      </c>
      <c r="B3049" s="20">
        <v>0</v>
      </c>
      <c r="C3049" s="180" t="s">
        <v>4854</v>
      </c>
      <c r="D3049" s="25">
        <v>114751.60000000002</v>
      </c>
      <c r="E3049" s="25">
        <v>53344.85</v>
      </c>
      <c r="F3049" s="21">
        <v>0</v>
      </c>
      <c r="G3049" s="22">
        <f t="shared" si="47"/>
        <v>61406.750000000022</v>
      </c>
      <c r="H3049" s="21">
        <v>0</v>
      </c>
      <c r="I3049" s="21">
        <v>0</v>
      </c>
    </row>
    <row r="3050" spans="1:9" ht="15" x14ac:dyDescent="0.25">
      <c r="A3050" s="24" t="s">
        <v>3331</v>
      </c>
      <c r="B3050" s="20">
        <v>0</v>
      </c>
      <c r="C3050" s="180" t="s">
        <v>4854</v>
      </c>
      <c r="D3050" s="25">
        <v>215267.52000000002</v>
      </c>
      <c r="E3050" s="25">
        <v>170121.34</v>
      </c>
      <c r="F3050" s="21">
        <v>0</v>
      </c>
      <c r="G3050" s="22">
        <f t="shared" si="47"/>
        <v>45146.180000000022</v>
      </c>
      <c r="H3050" s="21">
        <v>0</v>
      </c>
      <c r="I3050" s="21">
        <v>0</v>
      </c>
    </row>
    <row r="3051" spans="1:9" ht="15" x14ac:dyDescent="0.25">
      <c r="A3051" s="24" t="s">
        <v>3332</v>
      </c>
      <c r="B3051" s="20">
        <v>0</v>
      </c>
      <c r="C3051" s="180" t="s">
        <v>4854</v>
      </c>
      <c r="D3051" s="25">
        <v>130710.9</v>
      </c>
      <c r="E3051" s="25">
        <v>91356.94</v>
      </c>
      <c r="F3051" s="21">
        <v>0</v>
      </c>
      <c r="G3051" s="22">
        <f t="shared" si="47"/>
        <v>39353.959999999992</v>
      </c>
      <c r="H3051" s="21">
        <v>0</v>
      </c>
      <c r="I3051" s="21">
        <v>0</v>
      </c>
    </row>
    <row r="3052" spans="1:9" ht="15" x14ac:dyDescent="0.25">
      <c r="A3052" s="24" t="s">
        <v>3333</v>
      </c>
      <c r="B3052" s="20">
        <v>0</v>
      </c>
      <c r="C3052" s="180" t="s">
        <v>4854</v>
      </c>
      <c r="D3052" s="25">
        <v>147345.59999999998</v>
      </c>
      <c r="E3052" s="25">
        <v>66960.100000000006</v>
      </c>
      <c r="F3052" s="21">
        <v>0</v>
      </c>
      <c r="G3052" s="22">
        <f t="shared" si="47"/>
        <v>80385.499999999971</v>
      </c>
      <c r="H3052" s="21">
        <v>0</v>
      </c>
      <c r="I3052" s="21">
        <v>0</v>
      </c>
    </row>
    <row r="3053" spans="1:9" ht="15" x14ac:dyDescent="0.25">
      <c r="A3053" s="24" t="s">
        <v>3334</v>
      </c>
      <c r="B3053" s="20">
        <v>0</v>
      </c>
      <c r="C3053" s="180" t="s">
        <v>4854</v>
      </c>
      <c r="D3053" s="25">
        <v>206310.10999999993</v>
      </c>
      <c r="E3053" s="25">
        <v>116349.51</v>
      </c>
      <c r="F3053" s="21">
        <v>0</v>
      </c>
      <c r="G3053" s="22">
        <f t="shared" si="47"/>
        <v>89960.599999999933</v>
      </c>
      <c r="H3053" s="21">
        <v>0</v>
      </c>
      <c r="I3053" s="21">
        <v>0</v>
      </c>
    </row>
    <row r="3054" spans="1:9" ht="15" x14ac:dyDescent="0.25">
      <c r="A3054" s="24" t="s">
        <v>3335</v>
      </c>
      <c r="B3054" s="20">
        <v>0</v>
      </c>
      <c r="C3054" s="180" t="s">
        <v>4854</v>
      </c>
      <c r="D3054" s="25">
        <v>35551.440000000002</v>
      </c>
      <c r="E3054" s="25">
        <v>20531.64</v>
      </c>
      <c r="F3054" s="21">
        <v>0</v>
      </c>
      <c r="G3054" s="22">
        <f t="shared" si="47"/>
        <v>15019.800000000003</v>
      </c>
      <c r="H3054" s="21">
        <v>0</v>
      </c>
      <c r="I3054" s="21">
        <v>0</v>
      </c>
    </row>
    <row r="3055" spans="1:9" ht="15" x14ac:dyDescent="0.25">
      <c r="A3055" s="24" t="s">
        <v>3336</v>
      </c>
      <c r="B3055" s="20">
        <v>0</v>
      </c>
      <c r="C3055" s="180" t="s">
        <v>4854</v>
      </c>
      <c r="D3055" s="25">
        <v>681890.39999999991</v>
      </c>
      <c r="E3055" s="25">
        <v>537769.00000000012</v>
      </c>
      <c r="F3055" s="21">
        <v>0</v>
      </c>
      <c r="G3055" s="22">
        <f t="shared" si="47"/>
        <v>144121.39999999979</v>
      </c>
      <c r="H3055" s="21">
        <v>0</v>
      </c>
      <c r="I3055" s="21">
        <v>0</v>
      </c>
    </row>
    <row r="3056" spans="1:9" ht="15" x14ac:dyDescent="0.25">
      <c r="A3056" s="24" t="s">
        <v>3337</v>
      </c>
      <c r="B3056" s="20">
        <v>0</v>
      </c>
      <c r="C3056" s="180" t="s">
        <v>4854</v>
      </c>
      <c r="D3056" s="25">
        <v>634332.74</v>
      </c>
      <c r="E3056" s="25">
        <v>428669.64000000013</v>
      </c>
      <c r="F3056" s="21">
        <v>0</v>
      </c>
      <c r="G3056" s="22">
        <f t="shared" si="47"/>
        <v>205663.09999999986</v>
      </c>
      <c r="H3056" s="21">
        <v>0</v>
      </c>
      <c r="I3056" s="21">
        <v>0</v>
      </c>
    </row>
    <row r="3057" spans="1:9" ht="15" x14ac:dyDescent="0.25">
      <c r="A3057" s="24" t="s">
        <v>3338</v>
      </c>
      <c r="B3057" s="20">
        <v>0</v>
      </c>
      <c r="C3057" s="180" t="s">
        <v>4854</v>
      </c>
      <c r="D3057" s="25">
        <v>441857.60000000009</v>
      </c>
      <c r="E3057" s="25">
        <v>272860.49999999994</v>
      </c>
      <c r="F3057" s="21">
        <v>0</v>
      </c>
      <c r="G3057" s="22">
        <f t="shared" si="47"/>
        <v>168997.10000000015</v>
      </c>
      <c r="H3057" s="21">
        <v>0</v>
      </c>
      <c r="I3057" s="21">
        <v>0</v>
      </c>
    </row>
    <row r="3058" spans="1:9" ht="15" x14ac:dyDescent="0.25">
      <c r="A3058" s="24" t="s">
        <v>1799</v>
      </c>
      <c r="B3058" s="20">
        <v>0</v>
      </c>
      <c r="C3058" s="180" t="s">
        <v>4854</v>
      </c>
      <c r="D3058" s="25">
        <v>9526.4</v>
      </c>
      <c r="E3058" s="25">
        <v>183.2</v>
      </c>
      <c r="F3058" s="21">
        <v>0</v>
      </c>
      <c r="G3058" s="22">
        <f t="shared" si="47"/>
        <v>9343.1999999999989</v>
      </c>
      <c r="H3058" s="21">
        <v>0</v>
      </c>
      <c r="I3058" s="21">
        <v>0</v>
      </c>
    </row>
    <row r="3059" spans="1:9" ht="15" x14ac:dyDescent="0.25">
      <c r="A3059" s="24" t="s">
        <v>3339</v>
      </c>
      <c r="B3059" s="20">
        <v>0</v>
      </c>
      <c r="C3059" s="180" t="s">
        <v>4854</v>
      </c>
      <c r="D3059" s="25">
        <v>317136</v>
      </c>
      <c r="E3059" s="25">
        <v>149041.5</v>
      </c>
      <c r="F3059" s="21">
        <v>0</v>
      </c>
      <c r="G3059" s="22">
        <f t="shared" si="47"/>
        <v>168094.5</v>
      </c>
      <c r="H3059" s="21">
        <v>0</v>
      </c>
      <c r="I3059" s="21">
        <v>0</v>
      </c>
    </row>
    <row r="3060" spans="1:9" ht="15" x14ac:dyDescent="0.25">
      <c r="A3060" s="24" t="s">
        <v>3340</v>
      </c>
      <c r="B3060" s="20">
        <v>0</v>
      </c>
      <c r="C3060" s="180" t="s">
        <v>4854</v>
      </c>
      <c r="D3060" s="25">
        <v>78499.199999999997</v>
      </c>
      <c r="E3060" s="25">
        <v>33210.1</v>
      </c>
      <c r="F3060" s="21">
        <v>0</v>
      </c>
      <c r="G3060" s="22">
        <f t="shared" si="47"/>
        <v>45289.1</v>
      </c>
      <c r="H3060" s="21">
        <v>0</v>
      </c>
      <c r="I3060" s="21">
        <v>0</v>
      </c>
    </row>
    <row r="3061" spans="1:9" ht="15" x14ac:dyDescent="0.25">
      <c r="A3061" s="24" t="s">
        <v>3341</v>
      </c>
      <c r="B3061" s="20">
        <v>0</v>
      </c>
      <c r="C3061" s="180" t="s">
        <v>4854</v>
      </c>
      <c r="D3061" s="25">
        <v>756724.80000000016</v>
      </c>
      <c r="E3061" s="25">
        <v>537740.26</v>
      </c>
      <c r="F3061" s="21">
        <v>0</v>
      </c>
      <c r="G3061" s="22">
        <f t="shared" si="47"/>
        <v>218984.54000000015</v>
      </c>
      <c r="H3061" s="21">
        <v>0</v>
      </c>
      <c r="I3061" s="21">
        <v>0</v>
      </c>
    </row>
    <row r="3062" spans="1:9" ht="15" x14ac:dyDescent="0.25">
      <c r="A3062" s="24" t="s">
        <v>3342</v>
      </c>
      <c r="B3062" s="20">
        <v>0</v>
      </c>
      <c r="C3062" s="180" t="s">
        <v>4854</v>
      </c>
      <c r="D3062" s="25">
        <v>33342.399999999994</v>
      </c>
      <c r="E3062" s="25">
        <v>0</v>
      </c>
      <c r="F3062" s="21">
        <v>0</v>
      </c>
      <c r="G3062" s="22">
        <f t="shared" si="47"/>
        <v>33342.399999999994</v>
      </c>
      <c r="H3062" s="21">
        <v>0</v>
      </c>
      <c r="I3062" s="21">
        <v>0</v>
      </c>
    </row>
    <row r="3063" spans="1:9" ht="15" x14ac:dyDescent="0.25">
      <c r="A3063" s="24" t="s">
        <v>3343</v>
      </c>
      <c r="B3063" s="20">
        <v>0</v>
      </c>
      <c r="C3063" s="180" t="s">
        <v>4854</v>
      </c>
      <c r="D3063" s="25">
        <v>270192</v>
      </c>
      <c r="E3063" s="25">
        <v>214347</v>
      </c>
      <c r="F3063" s="21">
        <v>0</v>
      </c>
      <c r="G3063" s="22">
        <f t="shared" si="47"/>
        <v>55845</v>
      </c>
      <c r="H3063" s="21">
        <v>0</v>
      </c>
      <c r="I3063" s="21">
        <v>0</v>
      </c>
    </row>
    <row r="3064" spans="1:9" ht="15" x14ac:dyDescent="0.25">
      <c r="A3064" s="24" t="s">
        <v>1230</v>
      </c>
      <c r="B3064" s="20">
        <v>0</v>
      </c>
      <c r="C3064" s="180" t="s">
        <v>4854</v>
      </c>
      <c r="D3064" s="25">
        <v>355659.20000000007</v>
      </c>
      <c r="E3064" s="25">
        <v>149578.90000000002</v>
      </c>
      <c r="F3064" s="21">
        <v>0</v>
      </c>
      <c r="G3064" s="22">
        <f t="shared" si="47"/>
        <v>206080.30000000005</v>
      </c>
      <c r="H3064" s="21">
        <v>0</v>
      </c>
      <c r="I3064" s="21">
        <v>0</v>
      </c>
    </row>
    <row r="3065" spans="1:9" ht="15" x14ac:dyDescent="0.25">
      <c r="A3065" s="24" t="s">
        <v>3344</v>
      </c>
      <c r="B3065" s="20">
        <v>0</v>
      </c>
      <c r="C3065" s="180" t="s">
        <v>4854</v>
      </c>
      <c r="D3065" s="25">
        <v>201651.19999999998</v>
      </c>
      <c r="E3065" s="25">
        <v>137087.56</v>
      </c>
      <c r="F3065" s="21">
        <v>0</v>
      </c>
      <c r="G3065" s="22">
        <f t="shared" si="47"/>
        <v>64563.639999999985</v>
      </c>
      <c r="H3065" s="21">
        <v>0</v>
      </c>
      <c r="I3065" s="21">
        <v>0</v>
      </c>
    </row>
    <row r="3066" spans="1:9" ht="15" x14ac:dyDescent="0.25">
      <c r="A3066" s="24" t="s">
        <v>3345</v>
      </c>
      <c r="B3066" s="20">
        <v>0</v>
      </c>
      <c r="C3066" s="180" t="s">
        <v>4854</v>
      </c>
      <c r="D3066" s="25">
        <v>281751.83999999997</v>
      </c>
      <c r="E3066" s="25">
        <v>217624.48999999996</v>
      </c>
      <c r="F3066" s="21">
        <v>0</v>
      </c>
      <c r="G3066" s="22">
        <f t="shared" si="47"/>
        <v>64127.350000000006</v>
      </c>
      <c r="H3066" s="21">
        <v>0</v>
      </c>
      <c r="I3066" s="21">
        <v>0</v>
      </c>
    </row>
    <row r="3067" spans="1:9" ht="15" x14ac:dyDescent="0.25">
      <c r="A3067" s="24" t="s">
        <v>3346</v>
      </c>
      <c r="B3067" s="20">
        <v>0</v>
      </c>
      <c r="C3067" s="180" t="s">
        <v>4854</v>
      </c>
      <c r="D3067" s="25">
        <v>447811.52</v>
      </c>
      <c r="E3067" s="25">
        <v>356087.01999999996</v>
      </c>
      <c r="F3067" s="21">
        <v>0</v>
      </c>
      <c r="G3067" s="22">
        <f t="shared" si="47"/>
        <v>91724.500000000058</v>
      </c>
      <c r="H3067" s="21">
        <v>0</v>
      </c>
      <c r="I3067" s="21">
        <v>0</v>
      </c>
    </row>
    <row r="3068" spans="1:9" ht="15" x14ac:dyDescent="0.25">
      <c r="A3068" s="24" t="s">
        <v>3347</v>
      </c>
      <c r="B3068" s="20">
        <v>0</v>
      </c>
      <c r="C3068" s="180" t="s">
        <v>4854</v>
      </c>
      <c r="D3068" s="25">
        <v>465629.92</v>
      </c>
      <c r="E3068" s="25">
        <v>324950.90999999997</v>
      </c>
      <c r="F3068" s="21">
        <v>0</v>
      </c>
      <c r="G3068" s="22">
        <f t="shared" si="47"/>
        <v>140679.01</v>
      </c>
      <c r="H3068" s="21">
        <v>0</v>
      </c>
      <c r="I3068" s="21">
        <v>0</v>
      </c>
    </row>
    <row r="3069" spans="1:9" ht="15" x14ac:dyDescent="0.25">
      <c r="A3069" s="24" t="s">
        <v>3348</v>
      </c>
      <c r="B3069" s="20">
        <v>0</v>
      </c>
      <c r="C3069" s="180" t="s">
        <v>4854</v>
      </c>
      <c r="D3069" s="25">
        <v>271316.96000000008</v>
      </c>
      <c r="E3069" s="25">
        <v>209411.45000000007</v>
      </c>
      <c r="F3069" s="21">
        <v>0</v>
      </c>
      <c r="G3069" s="22">
        <f t="shared" ref="G3069:G3132" si="48">D3069-E3069</f>
        <v>61905.510000000009</v>
      </c>
      <c r="H3069" s="21">
        <v>0</v>
      </c>
      <c r="I3069" s="21">
        <v>0</v>
      </c>
    </row>
    <row r="3070" spans="1:9" ht="15" x14ac:dyDescent="0.25">
      <c r="A3070" s="24" t="s">
        <v>3349</v>
      </c>
      <c r="B3070" s="20">
        <v>0</v>
      </c>
      <c r="C3070" s="180" t="s">
        <v>4854</v>
      </c>
      <c r="D3070" s="25">
        <v>264719.59999999998</v>
      </c>
      <c r="E3070" s="25">
        <v>192841.07</v>
      </c>
      <c r="F3070" s="21">
        <v>0</v>
      </c>
      <c r="G3070" s="22">
        <f t="shared" si="48"/>
        <v>71878.52999999997</v>
      </c>
      <c r="H3070" s="21">
        <v>0</v>
      </c>
      <c r="I3070" s="21">
        <v>0</v>
      </c>
    </row>
    <row r="3071" spans="1:9" ht="15" x14ac:dyDescent="0.25">
      <c r="A3071" s="24" t="s">
        <v>3350</v>
      </c>
      <c r="B3071" s="20">
        <v>0</v>
      </c>
      <c r="C3071" s="180" t="s">
        <v>4854</v>
      </c>
      <c r="D3071" s="25">
        <v>412571.5199999999</v>
      </c>
      <c r="E3071" s="25">
        <v>278716.90000000002</v>
      </c>
      <c r="F3071" s="21">
        <v>0</v>
      </c>
      <c r="G3071" s="22">
        <f t="shared" si="48"/>
        <v>133854.61999999988</v>
      </c>
      <c r="H3071" s="21">
        <v>0</v>
      </c>
      <c r="I3071" s="21">
        <v>0</v>
      </c>
    </row>
    <row r="3072" spans="1:9" ht="15" x14ac:dyDescent="0.25">
      <c r="A3072" s="24" t="s">
        <v>3351</v>
      </c>
      <c r="B3072" s="20">
        <v>0</v>
      </c>
      <c r="C3072" s="180" t="s">
        <v>4854</v>
      </c>
      <c r="D3072" s="25">
        <v>34066.240000000005</v>
      </c>
      <c r="E3072" s="25">
        <v>600.6</v>
      </c>
      <c r="F3072" s="21">
        <v>0</v>
      </c>
      <c r="G3072" s="22">
        <f t="shared" si="48"/>
        <v>33465.640000000007</v>
      </c>
      <c r="H3072" s="21">
        <v>0</v>
      </c>
      <c r="I3072" s="21">
        <v>0</v>
      </c>
    </row>
    <row r="3073" spans="1:9" ht="15" x14ac:dyDescent="0.25">
      <c r="A3073" s="24" t="s">
        <v>3352</v>
      </c>
      <c r="B3073" s="20">
        <v>0</v>
      </c>
      <c r="C3073" s="180" t="s">
        <v>4854</v>
      </c>
      <c r="D3073" s="25">
        <v>77147.199999999997</v>
      </c>
      <c r="E3073" s="25">
        <v>72974.200000000012</v>
      </c>
      <c r="F3073" s="21">
        <v>0</v>
      </c>
      <c r="G3073" s="22">
        <f t="shared" si="48"/>
        <v>4172.9999999999854</v>
      </c>
      <c r="H3073" s="21">
        <v>0</v>
      </c>
      <c r="I3073" s="21">
        <v>0</v>
      </c>
    </row>
    <row r="3074" spans="1:9" ht="15" x14ac:dyDescent="0.25">
      <c r="A3074" s="24" t="s">
        <v>3353</v>
      </c>
      <c r="B3074" s="20">
        <v>0</v>
      </c>
      <c r="C3074" s="180" t="s">
        <v>4854</v>
      </c>
      <c r="D3074" s="25">
        <v>176363.19999999998</v>
      </c>
      <c r="E3074" s="25">
        <v>127642.40000000001</v>
      </c>
      <c r="F3074" s="21">
        <v>0</v>
      </c>
      <c r="G3074" s="22">
        <f t="shared" si="48"/>
        <v>48720.799999999974</v>
      </c>
      <c r="H3074" s="21">
        <v>0</v>
      </c>
      <c r="I3074" s="21">
        <v>0</v>
      </c>
    </row>
    <row r="3075" spans="1:9" ht="15" x14ac:dyDescent="0.25">
      <c r="A3075" s="24" t="s">
        <v>3354</v>
      </c>
      <c r="B3075" s="20">
        <v>0</v>
      </c>
      <c r="C3075" s="180" t="s">
        <v>4854</v>
      </c>
      <c r="D3075" s="25">
        <v>164997.20000000001</v>
      </c>
      <c r="E3075" s="25">
        <v>76843.3</v>
      </c>
      <c r="F3075" s="21">
        <v>0</v>
      </c>
      <c r="G3075" s="22">
        <f t="shared" si="48"/>
        <v>88153.900000000009</v>
      </c>
      <c r="H3075" s="21">
        <v>0</v>
      </c>
      <c r="I3075" s="21">
        <v>0</v>
      </c>
    </row>
    <row r="3076" spans="1:9" ht="15" x14ac:dyDescent="0.25">
      <c r="A3076" s="24" t="s">
        <v>3355</v>
      </c>
      <c r="B3076" s="20">
        <v>0</v>
      </c>
      <c r="C3076" s="180" t="s">
        <v>4854</v>
      </c>
      <c r="D3076" s="25">
        <v>116650.8</v>
      </c>
      <c r="E3076" s="25">
        <v>82551.499999999985</v>
      </c>
      <c r="F3076" s="21">
        <v>0</v>
      </c>
      <c r="G3076" s="22">
        <f t="shared" si="48"/>
        <v>34099.300000000017</v>
      </c>
      <c r="H3076" s="21">
        <v>0</v>
      </c>
      <c r="I3076" s="21">
        <v>0</v>
      </c>
    </row>
    <row r="3077" spans="1:9" ht="15" x14ac:dyDescent="0.25">
      <c r="A3077" s="24" t="s">
        <v>3356</v>
      </c>
      <c r="B3077" s="20">
        <v>0</v>
      </c>
      <c r="C3077" s="180" t="s">
        <v>4854</v>
      </c>
      <c r="D3077" s="25">
        <v>569812.80000000005</v>
      </c>
      <c r="E3077" s="25">
        <v>426303.09999999992</v>
      </c>
      <c r="F3077" s="21">
        <v>0</v>
      </c>
      <c r="G3077" s="22">
        <f t="shared" si="48"/>
        <v>143509.70000000013</v>
      </c>
      <c r="H3077" s="21">
        <v>0</v>
      </c>
      <c r="I3077" s="21">
        <v>0</v>
      </c>
    </row>
    <row r="3078" spans="1:9" ht="15" x14ac:dyDescent="0.25">
      <c r="A3078" s="24" t="s">
        <v>3357</v>
      </c>
      <c r="B3078" s="20">
        <v>0</v>
      </c>
      <c r="C3078" s="180" t="s">
        <v>4854</v>
      </c>
      <c r="D3078" s="25">
        <v>488606.55999999994</v>
      </c>
      <c r="E3078" s="25">
        <v>349850.61</v>
      </c>
      <c r="F3078" s="21">
        <v>0</v>
      </c>
      <c r="G3078" s="22">
        <f t="shared" si="48"/>
        <v>138755.94999999995</v>
      </c>
      <c r="H3078" s="21">
        <v>0</v>
      </c>
      <c r="I3078" s="21">
        <v>0</v>
      </c>
    </row>
    <row r="3079" spans="1:9" ht="15" x14ac:dyDescent="0.25">
      <c r="A3079" s="24" t="s">
        <v>3358</v>
      </c>
      <c r="B3079" s="20">
        <v>0</v>
      </c>
      <c r="C3079" s="180" t="s">
        <v>4854</v>
      </c>
      <c r="D3079" s="25">
        <v>466841.44000000006</v>
      </c>
      <c r="E3079" s="25">
        <v>290975.46999999997</v>
      </c>
      <c r="F3079" s="21">
        <v>0</v>
      </c>
      <c r="G3079" s="22">
        <f t="shared" si="48"/>
        <v>175865.97000000009</v>
      </c>
      <c r="H3079" s="21">
        <v>0</v>
      </c>
      <c r="I3079" s="21">
        <v>0</v>
      </c>
    </row>
    <row r="3080" spans="1:9" ht="15" x14ac:dyDescent="0.25">
      <c r="A3080" s="24" t="s">
        <v>3359</v>
      </c>
      <c r="B3080" s="20">
        <v>0</v>
      </c>
      <c r="C3080" s="180" t="s">
        <v>4854</v>
      </c>
      <c r="D3080" s="25">
        <v>281870.88</v>
      </c>
      <c r="E3080" s="25">
        <v>211683.8</v>
      </c>
      <c r="F3080" s="21">
        <v>0</v>
      </c>
      <c r="G3080" s="22">
        <f t="shared" si="48"/>
        <v>70187.080000000016</v>
      </c>
      <c r="H3080" s="21">
        <v>0</v>
      </c>
      <c r="I3080" s="21">
        <v>0</v>
      </c>
    </row>
    <row r="3081" spans="1:9" ht="15" x14ac:dyDescent="0.25">
      <c r="A3081" s="24" t="s">
        <v>3360</v>
      </c>
      <c r="B3081" s="20">
        <v>0</v>
      </c>
      <c r="C3081" s="180" t="s">
        <v>4854</v>
      </c>
      <c r="D3081" s="25">
        <v>324580.47999999992</v>
      </c>
      <c r="E3081" s="25">
        <v>259825.90000000002</v>
      </c>
      <c r="F3081" s="21">
        <v>0</v>
      </c>
      <c r="G3081" s="22">
        <f t="shared" si="48"/>
        <v>64754.5799999999</v>
      </c>
      <c r="H3081" s="21">
        <v>0</v>
      </c>
      <c r="I3081" s="21">
        <v>0</v>
      </c>
    </row>
    <row r="3082" spans="1:9" ht="15" x14ac:dyDescent="0.25">
      <c r="A3082" s="24" t="s">
        <v>3361</v>
      </c>
      <c r="B3082" s="20">
        <v>0</v>
      </c>
      <c r="C3082" s="180" t="s">
        <v>4854</v>
      </c>
      <c r="D3082" s="25">
        <v>275369.59999999998</v>
      </c>
      <c r="E3082" s="25">
        <v>174246.7</v>
      </c>
      <c r="F3082" s="21">
        <v>0</v>
      </c>
      <c r="G3082" s="22">
        <f t="shared" si="48"/>
        <v>101122.89999999997</v>
      </c>
      <c r="H3082" s="21">
        <v>0</v>
      </c>
      <c r="I3082" s="21">
        <v>0</v>
      </c>
    </row>
    <row r="3083" spans="1:9" ht="15" x14ac:dyDescent="0.25">
      <c r="A3083" s="24" t="s">
        <v>3362</v>
      </c>
      <c r="B3083" s="20">
        <v>0</v>
      </c>
      <c r="C3083" s="180" t="s">
        <v>4854</v>
      </c>
      <c r="D3083" s="25">
        <v>256746.87999999998</v>
      </c>
      <c r="E3083" s="25">
        <v>169051.18</v>
      </c>
      <c r="F3083" s="21">
        <v>0</v>
      </c>
      <c r="G3083" s="22">
        <f t="shared" si="48"/>
        <v>87695.699999999983</v>
      </c>
      <c r="H3083" s="21">
        <v>0</v>
      </c>
      <c r="I3083" s="21">
        <v>0</v>
      </c>
    </row>
    <row r="3084" spans="1:9" ht="15" x14ac:dyDescent="0.25">
      <c r="A3084" s="24" t="s">
        <v>3363</v>
      </c>
      <c r="B3084" s="20">
        <v>0</v>
      </c>
      <c r="C3084" s="180" t="s">
        <v>4854</v>
      </c>
      <c r="D3084" s="25">
        <v>684694.40000000014</v>
      </c>
      <c r="E3084" s="25">
        <v>0</v>
      </c>
      <c r="F3084" s="21">
        <v>0</v>
      </c>
      <c r="G3084" s="22">
        <f t="shared" si="48"/>
        <v>684694.40000000014</v>
      </c>
      <c r="H3084" s="21">
        <v>0</v>
      </c>
      <c r="I3084" s="21">
        <v>0</v>
      </c>
    </row>
    <row r="3085" spans="1:9" ht="15" x14ac:dyDescent="0.25">
      <c r="A3085" s="24" t="s">
        <v>3364</v>
      </c>
      <c r="B3085" s="20">
        <v>0</v>
      </c>
      <c r="C3085" s="180" t="s">
        <v>4854</v>
      </c>
      <c r="D3085" s="25">
        <v>1076171.2000000002</v>
      </c>
      <c r="E3085" s="25">
        <v>0</v>
      </c>
      <c r="F3085" s="21">
        <v>0</v>
      </c>
      <c r="G3085" s="22">
        <f t="shared" si="48"/>
        <v>1076171.2000000002</v>
      </c>
      <c r="H3085" s="21">
        <v>0</v>
      </c>
      <c r="I3085" s="21">
        <v>0</v>
      </c>
    </row>
    <row r="3086" spans="1:9" ht="15" x14ac:dyDescent="0.25">
      <c r="A3086" s="24" t="s">
        <v>3365</v>
      </c>
      <c r="B3086" s="20">
        <v>0</v>
      </c>
      <c r="C3086" s="180" t="s">
        <v>4854</v>
      </c>
      <c r="D3086" s="25">
        <v>327266.53999999998</v>
      </c>
      <c r="E3086" s="25">
        <v>183810.33999999997</v>
      </c>
      <c r="F3086" s="21">
        <v>0</v>
      </c>
      <c r="G3086" s="22">
        <f t="shared" si="48"/>
        <v>143456.20000000001</v>
      </c>
      <c r="H3086" s="21">
        <v>0</v>
      </c>
      <c r="I3086" s="21">
        <v>0</v>
      </c>
    </row>
    <row r="3087" spans="1:9" ht="15" x14ac:dyDescent="0.25">
      <c r="A3087" s="24" t="s">
        <v>3366</v>
      </c>
      <c r="B3087" s="20">
        <v>0</v>
      </c>
      <c r="C3087" s="180" t="s">
        <v>4854</v>
      </c>
      <c r="D3087" s="25">
        <v>522163.1999999999</v>
      </c>
      <c r="E3087" s="25">
        <v>0</v>
      </c>
      <c r="F3087" s="21">
        <v>0</v>
      </c>
      <c r="G3087" s="22">
        <f t="shared" si="48"/>
        <v>522163.1999999999</v>
      </c>
      <c r="H3087" s="21">
        <v>0</v>
      </c>
      <c r="I3087" s="21">
        <v>0</v>
      </c>
    </row>
    <row r="3088" spans="1:9" ht="15" x14ac:dyDescent="0.25">
      <c r="A3088" s="24" t="s">
        <v>3367</v>
      </c>
      <c r="B3088" s="20">
        <v>0</v>
      </c>
      <c r="C3088" s="180" t="s">
        <v>4854</v>
      </c>
      <c r="D3088" s="25">
        <v>641650.88</v>
      </c>
      <c r="E3088" s="25">
        <v>0</v>
      </c>
      <c r="F3088" s="21">
        <v>0</v>
      </c>
      <c r="G3088" s="22">
        <f t="shared" si="48"/>
        <v>641650.88</v>
      </c>
      <c r="H3088" s="21">
        <v>0</v>
      </c>
      <c r="I3088" s="21">
        <v>0</v>
      </c>
    </row>
    <row r="3089" spans="1:9" ht="15" x14ac:dyDescent="0.25">
      <c r="A3089" s="24" t="s">
        <v>3368</v>
      </c>
      <c r="B3089" s="20">
        <v>0</v>
      </c>
      <c r="C3089" s="180" t="s">
        <v>4854</v>
      </c>
      <c r="D3089" s="25">
        <v>130894.39999999999</v>
      </c>
      <c r="E3089" s="25">
        <v>60791.199999999997</v>
      </c>
      <c r="F3089" s="21">
        <v>0</v>
      </c>
      <c r="G3089" s="22">
        <f t="shared" si="48"/>
        <v>70103.199999999997</v>
      </c>
      <c r="H3089" s="21">
        <v>0</v>
      </c>
      <c r="I3089" s="21">
        <v>0</v>
      </c>
    </row>
    <row r="3090" spans="1:9" ht="15" x14ac:dyDescent="0.25">
      <c r="A3090" s="24" t="s">
        <v>3369</v>
      </c>
      <c r="B3090" s="20">
        <v>0</v>
      </c>
      <c r="C3090" s="180" t="s">
        <v>4854</v>
      </c>
      <c r="D3090" s="25">
        <v>67953.600000000006</v>
      </c>
      <c r="E3090" s="25">
        <v>32158.200000000004</v>
      </c>
      <c r="F3090" s="21">
        <v>0</v>
      </c>
      <c r="G3090" s="22">
        <f t="shared" si="48"/>
        <v>35795.4</v>
      </c>
      <c r="H3090" s="21">
        <v>0</v>
      </c>
      <c r="I3090" s="21">
        <v>0</v>
      </c>
    </row>
    <row r="3091" spans="1:9" ht="15" x14ac:dyDescent="0.25">
      <c r="A3091" s="24" t="s">
        <v>3370</v>
      </c>
      <c r="B3091" s="20">
        <v>0</v>
      </c>
      <c r="C3091" s="180" t="s">
        <v>4854</v>
      </c>
      <c r="D3091" s="25">
        <v>41308.800000000003</v>
      </c>
      <c r="E3091" s="25">
        <v>25799.8</v>
      </c>
      <c r="F3091" s="21">
        <v>0</v>
      </c>
      <c r="G3091" s="22">
        <f t="shared" si="48"/>
        <v>15509.000000000004</v>
      </c>
      <c r="H3091" s="21">
        <v>0</v>
      </c>
      <c r="I3091" s="21">
        <v>0</v>
      </c>
    </row>
    <row r="3092" spans="1:9" ht="15" x14ac:dyDescent="0.25">
      <c r="A3092" s="24" t="s">
        <v>3371</v>
      </c>
      <c r="B3092" s="20">
        <v>0</v>
      </c>
      <c r="C3092" s="180" t="s">
        <v>4854</v>
      </c>
      <c r="D3092" s="25">
        <v>32531.200000000001</v>
      </c>
      <c r="E3092" s="25">
        <v>0</v>
      </c>
      <c r="F3092" s="21">
        <v>0</v>
      </c>
      <c r="G3092" s="22">
        <f t="shared" si="48"/>
        <v>32531.200000000001</v>
      </c>
      <c r="H3092" s="21">
        <v>0</v>
      </c>
      <c r="I3092" s="21">
        <v>0</v>
      </c>
    </row>
    <row r="3093" spans="1:9" ht="15" x14ac:dyDescent="0.25">
      <c r="A3093" s="24" t="s">
        <v>3372</v>
      </c>
      <c r="B3093" s="20">
        <v>0</v>
      </c>
      <c r="C3093" s="180" t="s">
        <v>4854</v>
      </c>
      <c r="D3093" s="25">
        <v>53809.599999999991</v>
      </c>
      <c r="E3093" s="25">
        <v>30444.100000000002</v>
      </c>
      <c r="F3093" s="21">
        <v>0</v>
      </c>
      <c r="G3093" s="22">
        <f t="shared" si="48"/>
        <v>23365.499999999989</v>
      </c>
      <c r="H3093" s="21">
        <v>0</v>
      </c>
      <c r="I3093" s="21">
        <v>0</v>
      </c>
    </row>
    <row r="3094" spans="1:9" ht="15" x14ac:dyDescent="0.25">
      <c r="A3094" s="24" t="s">
        <v>3373</v>
      </c>
      <c r="B3094" s="20">
        <v>0</v>
      </c>
      <c r="C3094" s="180" t="s">
        <v>4854</v>
      </c>
      <c r="D3094" s="25">
        <v>130936</v>
      </c>
      <c r="E3094" s="25">
        <v>50561.399999999994</v>
      </c>
      <c r="F3094" s="21">
        <v>0</v>
      </c>
      <c r="G3094" s="22">
        <f t="shared" si="48"/>
        <v>80374.600000000006</v>
      </c>
      <c r="H3094" s="21">
        <v>0</v>
      </c>
      <c r="I3094" s="21">
        <v>0</v>
      </c>
    </row>
    <row r="3095" spans="1:9" ht="15" x14ac:dyDescent="0.25">
      <c r="A3095" s="24" t="s">
        <v>3374</v>
      </c>
      <c r="B3095" s="20">
        <v>0</v>
      </c>
      <c r="C3095" s="180" t="s">
        <v>4854</v>
      </c>
      <c r="D3095" s="25">
        <v>718023.04</v>
      </c>
      <c r="E3095" s="25">
        <v>628053.98</v>
      </c>
      <c r="F3095" s="21">
        <v>0</v>
      </c>
      <c r="G3095" s="22">
        <f t="shared" si="48"/>
        <v>89969.060000000056</v>
      </c>
      <c r="H3095" s="21">
        <v>0</v>
      </c>
      <c r="I3095" s="21">
        <v>0</v>
      </c>
    </row>
    <row r="3096" spans="1:9" ht="15" x14ac:dyDescent="0.25">
      <c r="A3096" s="24" t="s">
        <v>3375</v>
      </c>
      <c r="B3096" s="20">
        <v>0</v>
      </c>
      <c r="C3096" s="180" t="s">
        <v>4854</v>
      </c>
      <c r="D3096" s="25">
        <v>462449.20000000007</v>
      </c>
      <c r="E3096" s="25">
        <v>353183.10000000009</v>
      </c>
      <c r="F3096" s="21">
        <v>0</v>
      </c>
      <c r="G3096" s="22">
        <f t="shared" si="48"/>
        <v>109266.09999999998</v>
      </c>
      <c r="H3096" s="21">
        <v>0</v>
      </c>
      <c r="I3096" s="21">
        <v>0</v>
      </c>
    </row>
    <row r="3097" spans="1:9" ht="15" x14ac:dyDescent="0.25">
      <c r="A3097" s="24" t="s">
        <v>3376</v>
      </c>
      <c r="B3097" s="20">
        <v>0</v>
      </c>
      <c r="C3097" s="180" t="s">
        <v>4854</v>
      </c>
      <c r="D3097" s="25">
        <v>850958.75000000012</v>
      </c>
      <c r="E3097" s="25">
        <v>543106.29999999993</v>
      </c>
      <c r="F3097" s="21">
        <v>0</v>
      </c>
      <c r="G3097" s="22">
        <f t="shared" si="48"/>
        <v>307852.45000000019</v>
      </c>
      <c r="H3097" s="21">
        <v>0</v>
      </c>
      <c r="I3097" s="21">
        <v>0</v>
      </c>
    </row>
    <row r="3098" spans="1:9" ht="15" x14ac:dyDescent="0.25">
      <c r="A3098" s="24" t="s">
        <v>3377</v>
      </c>
      <c r="B3098" s="20">
        <v>0</v>
      </c>
      <c r="C3098" s="180" t="s">
        <v>4854</v>
      </c>
      <c r="D3098" s="25">
        <v>1031043.2</v>
      </c>
      <c r="E3098" s="25">
        <v>600630.09999999986</v>
      </c>
      <c r="F3098" s="21">
        <v>0</v>
      </c>
      <c r="G3098" s="22">
        <f t="shared" si="48"/>
        <v>430413.10000000009</v>
      </c>
      <c r="H3098" s="21">
        <v>0</v>
      </c>
      <c r="I3098" s="21">
        <v>0</v>
      </c>
    </row>
    <row r="3099" spans="1:9" ht="15" x14ac:dyDescent="0.25">
      <c r="A3099" s="24" t="s">
        <v>3378</v>
      </c>
      <c r="B3099" s="20">
        <v>0</v>
      </c>
      <c r="C3099" s="180" t="s">
        <v>4854</v>
      </c>
      <c r="D3099" s="25">
        <v>631467.19999999995</v>
      </c>
      <c r="E3099" s="25">
        <v>377177.3000000001</v>
      </c>
      <c r="F3099" s="21">
        <v>0</v>
      </c>
      <c r="G3099" s="22">
        <f t="shared" si="48"/>
        <v>254289.89999999985</v>
      </c>
      <c r="H3099" s="21">
        <v>0</v>
      </c>
      <c r="I3099" s="21">
        <v>0</v>
      </c>
    </row>
    <row r="3100" spans="1:9" ht="15" x14ac:dyDescent="0.25">
      <c r="A3100" s="24" t="s">
        <v>3379</v>
      </c>
      <c r="B3100" s="20">
        <v>0</v>
      </c>
      <c r="C3100" s="180" t="s">
        <v>4854</v>
      </c>
      <c r="D3100" s="25">
        <v>417526.4</v>
      </c>
      <c r="E3100" s="25">
        <v>318651.99999999994</v>
      </c>
      <c r="F3100" s="21">
        <v>0</v>
      </c>
      <c r="G3100" s="22">
        <f t="shared" si="48"/>
        <v>98874.400000000081</v>
      </c>
      <c r="H3100" s="21">
        <v>0</v>
      </c>
      <c r="I3100" s="21">
        <v>0</v>
      </c>
    </row>
    <row r="3101" spans="1:9" ht="15" x14ac:dyDescent="0.25">
      <c r="A3101" s="24" t="s">
        <v>3380</v>
      </c>
      <c r="B3101" s="20">
        <v>0</v>
      </c>
      <c r="C3101" s="180" t="s">
        <v>4854</v>
      </c>
      <c r="D3101" s="25">
        <v>409278.18999999994</v>
      </c>
      <c r="E3101" s="25">
        <v>316005.89999999991</v>
      </c>
      <c r="F3101" s="21">
        <v>0</v>
      </c>
      <c r="G3101" s="22">
        <f t="shared" si="48"/>
        <v>93272.290000000037</v>
      </c>
      <c r="H3101" s="21">
        <v>0</v>
      </c>
      <c r="I3101" s="21">
        <v>0</v>
      </c>
    </row>
    <row r="3102" spans="1:9" ht="15" x14ac:dyDescent="0.25">
      <c r="A3102" s="24" t="s">
        <v>3381</v>
      </c>
      <c r="B3102" s="20">
        <v>0</v>
      </c>
      <c r="C3102" s="180" t="s">
        <v>4855</v>
      </c>
      <c r="D3102" s="25">
        <v>60506.399999999994</v>
      </c>
      <c r="E3102" s="25">
        <v>8740</v>
      </c>
      <c r="F3102" s="21">
        <v>0</v>
      </c>
      <c r="G3102" s="22">
        <f t="shared" si="48"/>
        <v>51766.399999999994</v>
      </c>
      <c r="H3102" s="21">
        <v>0</v>
      </c>
      <c r="I3102" s="21">
        <v>0</v>
      </c>
    </row>
    <row r="3103" spans="1:9" ht="15" x14ac:dyDescent="0.25">
      <c r="A3103" s="24" t="s">
        <v>3382</v>
      </c>
      <c r="B3103" s="20">
        <v>0</v>
      </c>
      <c r="C3103" s="180" t="s">
        <v>4855</v>
      </c>
      <c r="D3103" s="25">
        <v>37597.199999999997</v>
      </c>
      <c r="E3103" s="25">
        <v>8486.1</v>
      </c>
      <c r="F3103" s="21">
        <v>0</v>
      </c>
      <c r="G3103" s="22">
        <f t="shared" si="48"/>
        <v>29111.1</v>
      </c>
      <c r="H3103" s="21">
        <v>0</v>
      </c>
      <c r="I3103" s="21">
        <v>0</v>
      </c>
    </row>
    <row r="3104" spans="1:9" ht="15" x14ac:dyDescent="0.25">
      <c r="A3104" s="24" t="s">
        <v>3383</v>
      </c>
      <c r="B3104" s="20">
        <v>0</v>
      </c>
      <c r="C3104" s="180" t="s">
        <v>4855</v>
      </c>
      <c r="D3104" s="25">
        <v>48552</v>
      </c>
      <c r="E3104" s="25">
        <v>14088.8</v>
      </c>
      <c r="F3104" s="21">
        <v>0</v>
      </c>
      <c r="G3104" s="22">
        <f t="shared" si="48"/>
        <v>34463.199999999997</v>
      </c>
      <c r="H3104" s="21">
        <v>0</v>
      </c>
      <c r="I3104" s="21">
        <v>0</v>
      </c>
    </row>
    <row r="3105" spans="1:9" ht="15" x14ac:dyDescent="0.25">
      <c r="A3105" s="24" t="s">
        <v>3384</v>
      </c>
      <c r="B3105" s="20">
        <v>0</v>
      </c>
      <c r="C3105" s="180" t="s">
        <v>4855</v>
      </c>
      <c r="D3105" s="25">
        <v>151408.79999999999</v>
      </c>
      <c r="E3105" s="25">
        <v>91584.1</v>
      </c>
      <c r="F3105" s="21">
        <v>0</v>
      </c>
      <c r="G3105" s="22">
        <f t="shared" si="48"/>
        <v>59824.699999999983</v>
      </c>
      <c r="H3105" s="21">
        <v>0</v>
      </c>
      <c r="I3105" s="21">
        <v>0</v>
      </c>
    </row>
    <row r="3106" spans="1:9" ht="15" x14ac:dyDescent="0.25">
      <c r="A3106" s="24" t="s">
        <v>3385</v>
      </c>
      <c r="B3106" s="20">
        <v>0</v>
      </c>
      <c r="C3106" s="180" t="s">
        <v>4855</v>
      </c>
      <c r="D3106" s="25">
        <v>511450.39999999979</v>
      </c>
      <c r="E3106" s="25">
        <v>141082.1</v>
      </c>
      <c r="F3106" s="21">
        <v>0</v>
      </c>
      <c r="G3106" s="22">
        <f t="shared" si="48"/>
        <v>370368.29999999981</v>
      </c>
      <c r="H3106" s="21">
        <v>0</v>
      </c>
      <c r="I3106" s="21">
        <v>0</v>
      </c>
    </row>
    <row r="3107" spans="1:9" ht="15" x14ac:dyDescent="0.25">
      <c r="A3107" s="24" t="s">
        <v>3386</v>
      </c>
      <c r="B3107" s="20">
        <v>0</v>
      </c>
      <c r="C3107" s="180" t="s">
        <v>4855</v>
      </c>
      <c r="D3107" s="25">
        <v>22644</v>
      </c>
      <c r="E3107" s="25">
        <v>0</v>
      </c>
      <c r="F3107" s="21">
        <v>0</v>
      </c>
      <c r="G3107" s="22">
        <f t="shared" si="48"/>
        <v>22644</v>
      </c>
      <c r="H3107" s="21">
        <v>0</v>
      </c>
      <c r="I3107" s="21">
        <v>0</v>
      </c>
    </row>
    <row r="3108" spans="1:9" ht="15" x14ac:dyDescent="0.25">
      <c r="A3108" s="24" t="s">
        <v>3387</v>
      </c>
      <c r="B3108" s="20">
        <v>0</v>
      </c>
      <c r="C3108" s="180" t="s">
        <v>4855</v>
      </c>
      <c r="D3108" s="25">
        <v>437702.40000000008</v>
      </c>
      <c r="E3108" s="25">
        <v>189062.5</v>
      </c>
      <c r="F3108" s="21">
        <v>0</v>
      </c>
      <c r="G3108" s="22">
        <f t="shared" si="48"/>
        <v>248639.90000000008</v>
      </c>
      <c r="H3108" s="21">
        <v>0</v>
      </c>
      <c r="I3108" s="21">
        <v>0</v>
      </c>
    </row>
    <row r="3109" spans="1:9" ht="15" x14ac:dyDescent="0.25">
      <c r="A3109" s="24" t="s">
        <v>3388</v>
      </c>
      <c r="B3109" s="20">
        <v>0</v>
      </c>
      <c r="C3109" s="180" t="s">
        <v>4855</v>
      </c>
      <c r="D3109" s="25">
        <v>557185.19999999984</v>
      </c>
      <c r="E3109" s="25">
        <v>95916.000000000015</v>
      </c>
      <c r="F3109" s="21">
        <v>0</v>
      </c>
      <c r="G3109" s="22">
        <f t="shared" si="48"/>
        <v>461269.19999999984</v>
      </c>
      <c r="H3109" s="21">
        <v>0</v>
      </c>
      <c r="I3109" s="21">
        <v>0</v>
      </c>
    </row>
    <row r="3110" spans="1:9" ht="15" x14ac:dyDescent="0.25">
      <c r="A3110" s="24" t="s">
        <v>3389</v>
      </c>
      <c r="B3110" s="20">
        <v>0</v>
      </c>
      <c r="C3110" s="180" t="s">
        <v>4855</v>
      </c>
      <c r="D3110" s="25">
        <v>82987.199999999997</v>
      </c>
      <c r="E3110" s="25">
        <v>44155</v>
      </c>
      <c r="F3110" s="21">
        <v>0</v>
      </c>
      <c r="G3110" s="22">
        <f t="shared" si="48"/>
        <v>38832.199999999997</v>
      </c>
      <c r="H3110" s="21">
        <v>0</v>
      </c>
      <c r="I3110" s="21">
        <v>0</v>
      </c>
    </row>
    <row r="3111" spans="1:9" ht="15" x14ac:dyDescent="0.25">
      <c r="A3111" s="24" t="s">
        <v>3390</v>
      </c>
      <c r="B3111" s="20">
        <v>0</v>
      </c>
      <c r="C3111" s="180" t="s">
        <v>4855</v>
      </c>
      <c r="D3111" s="25">
        <v>92208</v>
      </c>
      <c r="E3111" s="25">
        <v>19962.900000000001</v>
      </c>
      <c r="F3111" s="21">
        <v>0</v>
      </c>
      <c r="G3111" s="22">
        <f t="shared" si="48"/>
        <v>72245.100000000006</v>
      </c>
      <c r="H3111" s="21">
        <v>0</v>
      </c>
      <c r="I3111" s="21">
        <v>0</v>
      </c>
    </row>
    <row r="3112" spans="1:9" ht="15" x14ac:dyDescent="0.25">
      <c r="A3112" s="24" t="s">
        <v>3391</v>
      </c>
      <c r="B3112" s="20">
        <v>0</v>
      </c>
      <c r="C3112" s="180" t="s">
        <v>4855</v>
      </c>
      <c r="D3112" s="25">
        <v>83048.400000000009</v>
      </c>
      <c r="E3112" s="25">
        <v>45525.2</v>
      </c>
      <c r="F3112" s="21">
        <v>0</v>
      </c>
      <c r="G3112" s="22">
        <f t="shared" si="48"/>
        <v>37523.200000000012</v>
      </c>
      <c r="H3112" s="21">
        <v>0</v>
      </c>
      <c r="I3112" s="21">
        <v>0</v>
      </c>
    </row>
    <row r="3113" spans="1:9" ht="15" x14ac:dyDescent="0.25">
      <c r="A3113" s="24" t="s">
        <v>3392</v>
      </c>
      <c r="B3113" s="20">
        <v>0</v>
      </c>
      <c r="C3113" s="180" t="s">
        <v>4855</v>
      </c>
      <c r="D3113" s="25">
        <v>64158</v>
      </c>
      <c r="E3113" s="25">
        <v>35532.400000000001</v>
      </c>
      <c r="F3113" s="21">
        <v>0</v>
      </c>
      <c r="G3113" s="22">
        <f t="shared" si="48"/>
        <v>28625.599999999999</v>
      </c>
      <c r="H3113" s="21">
        <v>0</v>
      </c>
      <c r="I3113" s="21">
        <v>0</v>
      </c>
    </row>
    <row r="3114" spans="1:9" ht="15" x14ac:dyDescent="0.25">
      <c r="A3114" s="24" t="s">
        <v>3393</v>
      </c>
      <c r="B3114" s="20">
        <v>0</v>
      </c>
      <c r="C3114" s="180" t="s">
        <v>4855</v>
      </c>
      <c r="D3114" s="25">
        <v>78336</v>
      </c>
      <c r="E3114" s="25">
        <v>6909.9</v>
      </c>
      <c r="F3114" s="21">
        <v>0</v>
      </c>
      <c r="G3114" s="22">
        <f t="shared" si="48"/>
        <v>71426.100000000006</v>
      </c>
      <c r="H3114" s="21">
        <v>0</v>
      </c>
      <c r="I3114" s="21">
        <v>0</v>
      </c>
    </row>
    <row r="3115" spans="1:9" ht="15" x14ac:dyDescent="0.25">
      <c r="A3115" s="24" t="s">
        <v>3394</v>
      </c>
      <c r="B3115" s="20">
        <v>0</v>
      </c>
      <c r="C3115" s="180" t="s">
        <v>4855</v>
      </c>
      <c r="D3115" s="25">
        <v>83007.600000000006</v>
      </c>
      <c r="E3115" s="25">
        <v>11576.2</v>
      </c>
      <c r="F3115" s="21">
        <v>0</v>
      </c>
      <c r="G3115" s="22">
        <f t="shared" si="48"/>
        <v>71431.400000000009</v>
      </c>
      <c r="H3115" s="21">
        <v>0</v>
      </c>
      <c r="I3115" s="21">
        <v>0</v>
      </c>
    </row>
    <row r="3116" spans="1:9" ht="15" x14ac:dyDescent="0.25">
      <c r="A3116" s="24" t="s">
        <v>3395</v>
      </c>
      <c r="B3116" s="20">
        <v>0</v>
      </c>
      <c r="C3116" s="180" t="s">
        <v>4855</v>
      </c>
      <c r="D3116" s="25">
        <v>100694.40000000001</v>
      </c>
      <c r="E3116" s="25">
        <v>13564.8</v>
      </c>
      <c r="F3116" s="21">
        <v>0</v>
      </c>
      <c r="G3116" s="22">
        <f t="shared" si="48"/>
        <v>87129.600000000006</v>
      </c>
      <c r="H3116" s="21">
        <v>0</v>
      </c>
      <c r="I3116" s="21">
        <v>0</v>
      </c>
    </row>
    <row r="3117" spans="1:9" ht="15" x14ac:dyDescent="0.25">
      <c r="A3117" s="24" t="s">
        <v>3396</v>
      </c>
      <c r="B3117" s="20">
        <v>0</v>
      </c>
      <c r="C3117" s="180" t="s">
        <v>4855</v>
      </c>
      <c r="D3117" s="25">
        <v>125500.8</v>
      </c>
      <c r="E3117" s="25">
        <v>59962.1</v>
      </c>
      <c r="F3117" s="21">
        <v>0</v>
      </c>
      <c r="G3117" s="22">
        <f t="shared" si="48"/>
        <v>65538.700000000012</v>
      </c>
      <c r="H3117" s="21">
        <v>0</v>
      </c>
      <c r="I3117" s="21">
        <v>0</v>
      </c>
    </row>
    <row r="3118" spans="1:9" ht="15" x14ac:dyDescent="0.25">
      <c r="A3118" s="24" t="s">
        <v>3397</v>
      </c>
      <c r="B3118" s="20">
        <v>0</v>
      </c>
      <c r="C3118" s="180" t="s">
        <v>4855</v>
      </c>
      <c r="D3118" s="25">
        <v>117565.2</v>
      </c>
      <c r="E3118" s="25">
        <v>44282.399999999994</v>
      </c>
      <c r="F3118" s="21">
        <v>0</v>
      </c>
      <c r="G3118" s="22">
        <f t="shared" si="48"/>
        <v>73282.8</v>
      </c>
      <c r="H3118" s="21">
        <v>0</v>
      </c>
      <c r="I3118" s="21">
        <v>0</v>
      </c>
    </row>
    <row r="3119" spans="1:9" ht="15" x14ac:dyDescent="0.25">
      <c r="A3119" s="24" t="s">
        <v>3398</v>
      </c>
      <c r="B3119" s="20">
        <v>0</v>
      </c>
      <c r="C3119" s="180" t="s">
        <v>4855</v>
      </c>
      <c r="D3119" s="25">
        <v>113077.20000000001</v>
      </c>
      <c r="E3119" s="25">
        <v>53006</v>
      </c>
      <c r="F3119" s="21">
        <v>0</v>
      </c>
      <c r="G3119" s="22">
        <f t="shared" si="48"/>
        <v>60071.200000000012</v>
      </c>
      <c r="H3119" s="21">
        <v>0</v>
      </c>
      <c r="I3119" s="21">
        <v>0</v>
      </c>
    </row>
    <row r="3120" spans="1:9" ht="15" x14ac:dyDescent="0.25">
      <c r="A3120" s="24" t="s">
        <v>3399</v>
      </c>
      <c r="B3120" s="20">
        <v>0</v>
      </c>
      <c r="C3120" s="180" t="s">
        <v>4855</v>
      </c>
      <c r="D3120" s="25">
        <v>87189.6</v>
      </c>
      <c r="E3120" s="25">
        <v>44296.3</v>
      </c>
      <c r="F3120" s="21">
        <v>0</v>
      </c>
      <c r="G3120" s="22">
        <f t="shared" si="48"/>
        <v>42893.3</v>
      </c>
      <c r="H3120" s="21">
        <v>0</v>
      </c>
      <c r="I3120" s="21">
        <v>0</v>
      </c>
    </row>
    <row r="3121" spans="1:9" ht="15" x14ac:dyDescent="0.25">
      <c r="A3121" s="24" t="s">
        <v>3400</v>
      </c>
      <c r="B3121" s="20">
        <v>0</v>
      </c>
      <c r="C3121" s="180" t="s">
        <v>4855</v>
      </c>
      <c r="D3121" s="25">
        <v>132844.79999999999</v>
      </c>
      <c r="E3121" s="25">
        <v>63492.7</v>
      </c>
      <c r="F3121" s="21">
        <v>0</v>
      </c>
      <c r="G3121" s="22">
        <f t="shared" si="48"/>
        <v>69352.099999999991</v>
      </c>
      <c r="H3121" s="21">
        <v>0</v>
      </c>
      <c r="I3121" s="21">
        <v>0</v>
      </c>
    </row>
    <row r="3122" spans="1:9" ht="15" x14ac:dyDescent="0.25">
      <c r="A3122" s="24" t="s">
        <v>3401</v>
      </c>
      <c r="B3122" s="20">
        <v>0</v>
      </c>
      <c r="C3122" s="180" t="s">
        <v>4855</v>
      </c>
      <c r="D3122" s="25">
        <v>63933.599999999999</v>
      </c>
      <c r="E3122" s="25">
        <v>17465</v>
      </c>
      <c r="F3122" s="21">
        <v>0</v>
      </c>
      <c r="G3122" s="22">
        <f t="shared" si="48"/>
        <v>46468.6</v>
      </c>
      <c r="H3122" s="21">
        <v>0</v>
      </c>
      <c r="I3122" s="21">
        <v>0</v>
      </c>
    </row>
    <row r="3123" spans="1:9" ht="15" x14ac:dyDescent="0.25">
      <c r="A3123" s="24" t="s">
        <v>3402</v>
      </c>
      <c r="B3123" s="20">
        <v>0</v>
      </c>
      <c r="C3123" s="180" t="s">
        <v>4855</v>
      </c>
      <c r="D3123" s="25">
        <v>316628.39999999997</v>
      </c>
      <c r="E3123" s="25">
        <v>186769.4</v>
      </c>
      <c r="F3123" s="21">
        <v>0</v>
      </c>
      <c r="G3123" s="22">
        <f t="shared" si="48"/>
        <v>129858.99999999997</v>
      </c>
      <c r="H3123" s="21">
        <v>0</v>
      </c>
      <c r="I3123" s="21">
        <v>0</v>
      </c>
    </row>
    <row r="3124" spans="1:9" ht="15" x14ac:dyDescent="0.25">
      <c r="A3124" s="24" t="s">
        <v>3403</v>
      </c>
      <c r="B3124" s="20">
        <v>0</v>
      </c>
      <c r="C3124" s="180" t="s">
        <v>4855</v>
      </c>
      <c r="D3124" s="25">
        <v>112832.40000000002</v>
      </c>
      <c r="E3124" s="25">
        <v>59230.3</v>
      </c>
      <c r="F3124" s="21">
        <v>0</v>
      </c>
      <c r="G3124" s="22">
        <f t="shared" si="48"/>
        <v>53602.10000000002</v>
      </c>
      <c r="H3124" s="21">
        <v>0</v>
      </c>
      <c r="I3124" s="21">
        <v>0</v>
      </c>
    </row>
    <row r="3125" spans="1:9" ht="15" x14ac:dyDescent="0.25">
      <c r="A3125" s="24" t="s">
        <v>3404</v>
      </c>
      <c r="B3125" s="20">
        <v>0</v>
      </c>
      <c r="C3125" s="180" t="s">
        <v>4855</v>
      </c>
      <c r="D3125" s="25">
        <v>145029.89999999997</v>
      </c>
      <c r="E3125" s="25">
        <v>49226.600000000006</v>
      </c>
      <c r="F3125" s="21">
        <v>0</v>
      </c>
      <c r="G3125" s="22">
        <f t="shared" si="48"/>
        <v>95803.299999999959</v>
      </c>
      <c r="H3125" s="21">
        <v>0</v>
      </c>
      <c r="I3125" s="21">
        <v>0</v>
      </c>
    </row>
    <row r="3126" spans="1:9" ht="15" x14ac:dyDescent="0.25">
      <c r="A3126" s="24" t="s">
        <v>3405</v>
      </c>
      <c r="B3126" s="20">
        <v>0</v>
      </c>
      <c r="C3126" s="180" t="s">
        <v>4855</v>
      </c>
      <c r="D3126" s="25">
        <v>118453.60000000002</v>
      </c>
      <c r="E3126" s="25">
        <v>54220.900000000009</v>
      </c>
      <c r="F3126" s="21">
        <v>0</v>
      </c>
      <c r="G3126" s="22">
        <f t="shared" si="48"/>
        <v>64232.700000000012</v>
      </c>
      <c r="H3126" s="21">
        <v>0</v>
      </c>
      <c r="I3126" s="21">
        <v>0</v>
      </c>
    </row>
    <row r="3127" spans="1:9" ht="15" x14ac:dyDescent="0.25">
      <c r="A3127" s="24" t="s">
        <v>3406</v>
      </c>
      <c r="B3127" s="20">
        <v>0</v>
      </c>
      <c r="C3127" s="180" t="s">
        <v>4855</v>
      </c>
      <c r="D3127" s="25">
        <v>8302.7999999999993</v>
      </c>
      <c r="E3127" s="25">
        <v>0</v>
      </c>
      <c r="F3127" s="21">
        <v>0</v>
      </c>
      <c r="G3127" s="22">
        <f t="shared" si="48"/>
        <v>8302.7999999999993</v>
      </c>
      <c r="H3127" s="21">
        <v>0</v>
      </c>
      <c r="I3127" s="21">
        <v>0</v>
      </c>
    </row>
    <row r="3128" spans="1:9" ht="15" x14ac:dyDescent="0.25">
      <c r="A3128" s="24" t="s">
        <v>3407</v>
      </c>
      <c r="B3128" s="20">
        <v>0</v>
      </c>
      <c r="C3128" s="180" t="s">
        <v>4855</v>
      </c>
      <c r="D3128" s="25">
        <v>77030.399999999994</v>
      </c>
      <c r="E3128" s="25">
        <v>21901.200000000001</v>
      </c>
      <c r="F3128" s="21">
        <v>0</v>
      </c>
      <c r="G3128" s="22">
        <f t="shared" si="48"/>
        <v>55129.2</v>
      </c>
      <c r="H3128" s="21">
        <v>0</v>
      </c>
      <c r="I3128" s="21">
        <v>0</v>
      </c>
    </row>
    <row r="3129" spans="1:9" ht="15" x14ac:dyDescent="0.25">
      <c r="A3129" s="24" t="s">
        <v>3408</v>
      </c>
      <c r="B3129" s="20">
        <v>0</v>
      </c>
      <c r="C3129" s="180" t="s">
        <v>4855</v>
      </c>
      <c r="D3129" s="25">
        <v>47817.600000000006</v>
      </c>
      <c r="E3129" s="25">
        <v>0</v>
      </c>
      <c r="F3129" s="21">
        <v>0</v>
      </c>
      <c r="G3129" s="22">
        <f t="shared" si="48"/>
        <v>47817.600000000006</v>
      </c>
      <c r="H3129" s="21">
        <v>0</v>
      </c>
      <c r="I3129" s="21">
        <v>0</v>
      </c>
    </row>
    <row r="3130" spans="1:9" ht="15" x14ac:dyDescent="0.25">
      <c r="A3130" s="24" t="s">
        <v>3409</v>
      </c>
      <c r="B3130" s="20">
        <v>0</v>
      </c>
      <c r="C3130" s="180" t="s">
        <v>4855</v>
      </c>
      <c r="D3130" s="25">
        <v>242841.60000000003</v>
      </c>
      <c r="E3130" s="25">
        <v>9030.2999999999993</v>
      </c>
      <c r="F3130" s="21">
        <v>0</v>
      </c>
      <c r="G3130" s="22">
        <f t="shared" si="48"/>
        <v>233811.30000000005</v>
      </c>
      <c r="H3130" s="21">
        <v>0</v>
      </c>
      <c r="I3130" s="21">
        <v>0</v>
      </c>
    </row>
    <row r="3131" spans="1:9" ht="15" x14ac:dyDescent="0.25">
      <c r="A3131" s="24" t="s">
        <v>3410</v>
      </c>
      <c r="B3131" s="20">
        <v>0</v>
      </c>
      <c r="C3131" s="180" t="s">
        <v>4855</v>
      </c>
      <c r="D3131" s="25">
        <v>36577.200000000004</v>
      </c>
      <c r="E3131" s="25">
        <v>3146.7999999999997</v>
      </c>
      <c r="F3131" s="21">
        <v>0</v>
      </c>
      <c r="G3131" s="22">
        <f t="shared" si="48"/>
        <v>33430.400000000001</v>
      </c>
      <c r="H3131" s="21">
        <v>0</v>
      </c>
      <c r="I3131" s="21">
        <v>0</v>
      </c>
    </row>
    <row r="3132" spans="1:9" ht="15" x14ac:dyDescent="0.25">
      <c r="A3132" s="24" t="s">
        <v>3411</v>
      </c>
      <c r="B3132" s="20">
        <v>0</v>
      </c>
      <c r="C3132" s="180" t="s">
        <v>4855</v>
      </c>
      <c r="D3132" s="25">
        <v>156610.80000000005</v>
      </c>
      <c r="E3132" s="25">
        <v>55912.100000000006</v>
      </c>
      <c r="F3132" s="21">
        <v>0</v>
      </c>
      <c r="G3132" s="22">
        <f t="shared" si="48"/>
        <v>100698.70000000004</v>
      </c>
      <c r="H3132" s="21">
        <v>0</v>
      </c>
      <c r="I3132" s="21">
        <v>0</v>
      </c>
    </row>
    <row r="3133" spans="1:9" ht="15" x14ac:dyDescent="0.25">
      <c r="A3133" s="24" t="s">
        <v>3412</v>
      </c>
      <c r="B3133" s="20">
        <v>0</v>
      </c>
      <c r="C3133" s="180" t="s">
        <v>4855</v>
      </c>
      <c r="D3133" s="25">
        <v>167048</v>
      </c>
      <c r="E3133" s="25">
        <v>69880</v>
      </c>
      <c r="F3133" s="21">
        <v>0</v>
      </c>
      <c r="G3133" s="22">
        <f t="shared" ref="G3133:G3196" si="49">D3133-E3133</f>
        <v>97168</v>
      </c>
      <c r="H3133" s="21">
        <v>0</v>
      </c>
      <c r="I3133" s="21">
        <v>0</v>
      </c>
    </row>
    <row r="3134" spans="1:9" ht="15" x14ac:dyDescent="0.25">
      <c r="A3134" s="24" t="s">
        <v>3413</v>
      </c>
      <c r="B3134" s="20">
        <v>0</v>
      </c>
      <c r="C3134" s="180" t="s">
        <v>4855</v>
      </c>
      <c r="D3134" s="25">
        <v>88801.2</v>
      </c>
      <c r="E3134" s="25">
        <v>21043.100000000002</v>
      </c>
      <c r="F3134" s="21">
        <v>0</v>
      </c>
      <c r="G3134" s="22">
        <f t="shared" si="49"/>
        <v>67758.099999999991</v>
      </c>
      <c r="H3134" s="21">
        <v>0</v>
      </c>
      <c r="I3134" s="21">
        <v>0</v>
      </c>
    </row>
    <row r="3135" spans="1:9" ht="15" x14ac:dyDescent="0.25">
      <c r="A3135" s="24" t="s">
        <v>3414</v>
      </c>
      <c r="B3135" s="20">
        <v>0</v>
      </c>
      <c r="C3135" s="180" t="s">
        <v>4855</v>
      </c>
      <c r="D3135" s="25">
        <v>89388.72</v>
      </c>
      <c r="E3135" s="25">
        <v>33815.199999999997</v>
      </c>
      <c r="F3135" s="21">
        <v>0</v>
      </c>
      <c r="G3135" s="22">
        <f t="shared" si="49"/>
        <v>55573.520000000004</v>
      </c>
      <c r="H3135" s="21">
        <v>0</v>
      </c>
      <c r="I3135" s="21">
        <v>0</v>
      </c>
    </row>
    <row r="3136" spans="1:9" ht="15" x14ac:dyDescent="0.25">
      <c r="A3136" s="24" t="s">
        <v>3415</v>
      </c>
      <c r="B3136" s="20">
        <v>0</v>
      </c>
      <c r="C3136" s="180" t="s">
        <v>4855</v>
      </c>
      <c r="D3136" s="25">
        <v>106284</v>
      </c>
      <c r="E3136" s="25">
        <v>46886.700000000004</v>
      </c>
      <c r="F3136" s="21">
        <v>0</v>
      </c>
      <c r="G3136" s="22">
        <f t="shared" si="49"/>
        <v>59397.299999999996</v>
      </c>
      <c r="H3136" s="21">
        <v>0</v>
      </c>
      <c r="I3136" s="21">
        <v>0</v>
      </c>
    </row>
    <row r="3137" spans="1:9" ht="15" x14ac:dyDescent="0.25">
      <c r="A3137" s="24" t="s">
        <v>3416</v>
      </c>
      <c r="B3137" s="20">
        <v>0</v>
      </c>
      <c r="C3137" s="180" t="s">
        <v>4855</v>
      </c>
      <c r="D3137" s="25">
        <v>256632</v>
      </c>
      <c r="E3137" s="25">
        <v>102543.10000000002</v>
      </c>
      <c r="F3137" s="21">
        <v>0</v>
      </c>
      <c r="G3137" s="22">
        <f t="shared" si="49"/>
        <v>154088.89999999997</v>
      </c>
      <c r="H3137" s="21">
        <v>0</v>
      </c>
      <c r="I3137" s="21">
        <v>0</v>
      </c>
    </row>
    <row r="3138" spans="1:9" ht="15" x14ac:dyDescent="0.25">
      <c r="A3138" s="24" t="s">
        <v>3417</v>
      </c>
      <c r="B3138" s="20">
        <v>0</v>
      </c>
      <c r="C3138" s="180" t="s">
        <v>4855</v>
      </c>
      <c r="D3138" s="25">
        <v>8425.2000000000007</v>
      </c>
      <c r="E3138" s="25">
        <v>0</v>
      </c>
      <c r="F3138" s="21">
        <v>0</v>
      </c>
      <c r="G3138" s="22">
        <f t="shared" si="49"/>
        <v>8425.2000000000007</v>
      </c>
      <c r="H3138" s="21">
        <v>0</v>
      </c>
      <c r="I3138" s="21">
        <v>0</v>
      </c>
    </row>
    <row r="3139" spans="1:9" ht="15" x14ac:dyDescent="0.25">
      <c r="A3139" s="24" t="s">
        <v>3418</v>
      </c>
      <c r="B3139" s="20">
        <v>0</v>
      </c>
      <c r="C3139" s="180" t="s">
        <v>4855</v>
      </c>
      <c r="D3139" s="25">
        <v>138087.6</v>
      </c>
      <c r="E3139" s="25">
        <v>73696.800000000003</v>
      </c>
      <c r="F3139" s="21">
        <v>0</v>
      </c>
      <c r="G3139" s="22">
        <f t="shared" si="49"/>
        <v>64390.8</v>
      </c>
      <c r="H3139" s="21">
        <v>0</v>
      </c>
      <c r="I3139" s="21">
        <v>0</v>
      </c>
    </row>
    <row r="3140" spans="1:9" ht="15" x14ac:dyDescent="0.25">
      <c r="A3140" s="24" t="s">
        <v>952</v>
      </c>
      <c r="B3140" s="20">
        <v>0</v>
      </c>
      <c r="C3140" s="180" t="s">
        <v>4855</v>
      </c>
      <c r="D3140" s="25">
        <v>71685.599999999991</v>
      </c>
      <c r="E3140" s="25">
        <v>35159.800000000003</v>
      </c>
      <c r="F3140" s="21">
        <v>0</v>
      </c>
      <c r="G3140" s="22">
        <f t="shared" si="49"/>
        <v>36525.799999999988</v>
      </c>
      <c r="H3140" s="21">
        <v>0</v>
      </c>
      <c r="I3140" s="21">
        <v>0</v>
      </c>
    </row>
    <row r="3141" spans="1:9" ht="15" x14ac:dyDescent="0.25">
      <c r="A3141" s="24" t="s">
        <v>3419</v>
      </c>
      <c r="B3141" s="20">
        <v>0</v>
      </c>
      <c r="C3141" s="180" t="s">
        <v>4855</v>
      </c>
      <c r="D3141" s="25">
        <v>213344.80000000002</v>
      </c>
      <c r="E3141" s="25">
        <v>21919</v>
      </c>
      <c r="F3141" s="21">
        <v>0</v>
      </c>
      <c r="G3141" s="22">
        <f t="shared" si="49"/>
        <v>191425.80000000002</v>
      </c>
      <c r="H3141" s="21">
        <v>0</v>
      </c>
      <c r="I3141" s="21">
        <v>0</v>
      </c>
    </row>
    <row r="3142" spans="1:9" ht="15" x14ac:dyDescent="0.25">
      <c r="A3142" s="24" t="s">
        <v>3420</v>
      </c>
      <c r="B3142" s="20">
        <v>0</v>
      </c>
      <c r="C3142" s="180" t="s">
        <v>4855</v>
      </c>
      <c r="D3142" s="25">
        <v>47593.2</v>
      </c>
      <c r="E3142" s="25">
        <v>0</v>
      </c>
      <c r="F3142" s="21">
        <v>0</v>
      </c>
      <c r="G3142" s="22">
        <f t="shared" si="49"/>
        <v>47593.2</v>
      </c>
      <c r="H3142" s="21">
        <v>0</v>
      </c>
      <c r="I3142" s="21">
        <v>0</v>
      </c>
    </row>
    <row r="3143" spans="1:9" ht="15" x14ac:dyDescent="0.25">
      <c r="A3143" s="24" t="s">
        <v>3421</v>
      </c>
      <c r="B3143" s="20">
        <v>0</v>
      </c>
      <c r="C3143" s="180" t="s">
        <v>4855</v>
      </c>
      <c r="D3143" s="25">
        <v>93105.599999999991</v>
      </c>
      <c r="E3143" s="25">
        <v>47261.5</v>
      </c>
      <c r="F3143" s="21">
        <v>0</v>
      </c>
      <c r="G3143" s="22">
        <f t="shared" si="49"/>
        <v>45844.099999999991</v>
      </c>
      <c r="H3143" s="21">
        <v>0</v>
      </c>
      <c r="I3143" s="21">
        <v>0</v>
      </c>
    </row>
    <row r="3144" spans="1:9" ht="15" x14ac:dyDescent="0.25">
      <c r="A3144" s="24" t="s">
        <v>3422</v>
      </c>
      <c r="B3144" s="20">
        <v>0</v>
      </c>
      <c r="C3144" s="180" t="s">
        <v>4855</v>
      </c>
      <c r="D3144" s="25">
        <v>95329.2</v>
      </c>
      <c r="E3144" s="25">
        <v>44521.7</v>
      </c>
      <c r="F3144" s="21">
        <v>0</v>
      </c>
      <c r="G3144" s="22">
        <f t="shared" si="49"/>
        <v>50807.5</v>
      </c>
      <c r="H3144" s="21">
        <v>0</v>
      </c>
      <c r="I3144" s="21">
        <v>0</v>
      </c>
    </row>
    <row r="3145" spans="1:9" ht="15" x14ac:dyDescent="0.25">
      <c r="A3145" s="24" t="s">
        <v>3423</v>
      </c>
      <c r="B3145" s="20">
        <v>0</v>
      </c>
      <c r="C3145" s="180" t="s">
        <v>4855</v>
      </c>
      <c r="D3145" s="25">
        <v>134007.59999999998</v>
      </c>
      <c r="E3145" s="25">
        <v>0</v>
      </c>
      <c r="F3145" s="21">
        <v>0</v>
      </c>
      <c r="G3145" s="22">
        <f t="shared" si="49"/>
        <v>134007.59999999998</v>
      </c>
      <c r="H3145" s="21">
        <v>0</v>
      </c>
      <c r="I3145" s="21">
        <v>0</v>
      </c>
    </row>
    <row r="3146" spans="1:9" ht="15" x14ac:dyDescent="0.25">
      <c r="A3146" s="24" t="s">
        <v>3424</v>
      </c>
      <c r="B3146" s="20">
        <v>0</v>
      </c>
      <c r="C3146" s="180" t="s">
        <v>4855</v>
      </c>
      <c r="D3146" s="25">
        <v>114892.8</v>
      </c>
      <c r="E3146" s="25">
        <v>8159</v>
      </c>
      <c r="F3146" s="21">
        <v>0</v>
      </c>
      <c r="G3146" s="22">
        <f t="shared" si="49"/>
        <v>106733.8</v>
      </c>
      <c r="H3146" s="21">
        <v>0</v>
      </c>
      <c r="I3146" s="21">
        <v>0</v>
      </c>
    </row>
    <row r="3147" spans="1:9" ht="15" x14ac:dyDescent="0.25">
      <c r="A3147" s="24" t="s">
        <v>3425</v>
      </c>
      <c r="B3147" s="20">
        <v>0</v>
      </c>
      <c r="C3147" s="180" t="s">
        <v>4855</v>
      </c>
      <c r="D3147" s="25">
        <v>44737.2</v>
      </c>
      <c r="E3147" s="25">
        <v>0</v>
      </c>
      <c r="F3147" s="21">
        <v>0</v>
      </c>
      <c r="G3147" s="22">
        <f t="shared" si="49"/>
        <v>44737.2</v>
      </c>
      <c r="H3147" s="21">
        <v>0</v>
      </c>
      <c r="I3147" s="21">
        <v>0</v>
      </c>
    </row>
    <row r="3148" spans="1:9" ht="15" x14ac:dyDescent="0.25">
      <c r="A3148" s="24" t="s">
        <v>1069</v>
      </c>
      <c r="B3148" s="20">
        <v>0</v>
      </c>
      <c r="C3148" s="180" t="s">
        <v>4855</v>
      </c>
      <c r="D3148" s="25">
        <v>99735.6</v>
      </c>
      <c r="E3148" s="25">
        <v>24032</v>
      </c>
      <c r="F3148" s="21">
        <v>0</v>
      </c>
      <c r="G3148" s="22">
        <f t="shared" si="49"/>
        <v>75703.600000000006</v>
      </c>
      <c r="H3148" s="21">
        <v>0</v>
      </c>
      <c r="I3148" s="21">
        <v>0</v>
      </c>
    </row>
    <row r="3149" spans="1:9" ht="15" x14ac:dyDescent="0.25">
      <c r="A3149" s="24" t="s">
        <v>3426</v>
      </c>
      <c r="B3149" s="20">
        <v>0</v>
      </c>
      <c r="C3149" s="180" t="s">
        <v>4855</v>
      </c>
      <c r="D3149" s="25">
        <v>123236.40000000001</v>
      </c>
      <c r="E3149" s="25">
        <v>18420.5</v>
      </c>
      <c r="F3149" s="21">
        <v>0</v>
      </c>
      <c r="G3149" s="22">
        <f t="shared" si="49"/>
        <v>104815.90000000001</v>
      </c>
      <c r="H3149" s="21">
        <v>0</v>
      </c>
      <c r="I3149" s="21">
        <v>0</v>
      </c>
    </row>
    <row r="3150" spans="1:9" ht="15" x14ac:dyDescent="0.25">
      <c r="A3150" s="24" t="s">
        <v>3427</v>
      </c>
      <c r="B3150" s="20">
        <v>0</v>
      </c>
      <c r="C3150" s="180" t="s">
        <v>4855</v>
      </c>
      <c r="D3150" s="25">
        <v>19461.599999999999</v>
      </c>
      <c r="E3150" s="25">
        <v>0</v>
      </c>
      <c r="F3150" s="21">
        <v>0</v>
      </c>
      <c r="G3150" s="22">
        <f t="shared" si="49"/>
        <v>19461.599999999999</v>
      </c>
      <c r="H3150" s="21">
        <v>0</v>
      </c>
      <c r="I3150" s="21">
        <v>0</v>
      </c>
    </row>
    <row r="3151" spans="1:9" ht="15" x14ac:dyDescent="0.25">
      <c r="A3151" s="24" t="s">
        <v>3362</v>
      </c>
      <c r="B3151" s="20">
        <v>0</v>
      </c>
      <c r="C3151" s="180" t="s">
        <v>4855</v>
      </c>
      <c r="D3151" s="25">
        <v>74460</v>
      </c>
      <c r="E3151" s="25">
        <v>17543.400000000001</v>
      </c>
      <c r="F3151" s="21">
        <v>0</v>
      </c>
      <c r="G3151" s="22">
        <f t="shared" si="49"/>
        <v>56916.6</v>
      </c>
      <c r="H3151" s="21">
        <v>0</v>
      </c>
      <c r="I3151" s="21">
        <v>0</v>
      </c>
    </row>
    <row r="3152" spans="1:9" ht="15" x14ac:dyDescent="0.25">
      <c r="A3152" s="24" t="s">
        <v>3367</v>
      </c>
      <c r="B3152" s="20">
        <v>0</v>
      </c>
      <c r="C3152" s="180" t="s">
        <v>4855</v>
      </c>
      <c r="D3152" s="25">
        <v>90290.4</v>
      </c>
      <c r="E3152" s="25">
        <v>18971.099999999999</v>
      </c>
      <c r="F3152" s="21">
        <v>0</v>
      </c>
      <c r="G3152" s="22">
        <f t="shared" si="49"/>
        <v>71319.299999999988</v>
      </c>
      <c r="H3152" s="21">
        <v>0</v>
      </c>
      <c r="I3152" s="21">
        <v>0</v>
      </c>
    </row>
    <row r="3153" spans="1:9" ht="15" x14ac:dyDescent="0.25">
      <c r="A3153" s="24" t="s">
        <v>3428</v>
      </c>
      <c r="B3153" s="20">
        <v>0</v>
      </c>
      <c r="C3153" s="180" t="s">
        <v>4855</v>
      </c>
      <c r="D3153" s="25">
        <v>57650.399999999994</v>
      </c>
      <c r="E3153" s="25">
        <v>19665</v>
      </c>
      <c r="F3153" s="21">
        <v>0</v>
      </c>
      <c r="G3153" s="22">
        <f t="shared" si="49"/>
        <v>37985.399999999994</v>
      </c>
      <c r="H3153" s="21">
        <v>0</v>
      </c>
      <c r="I3153" s="21">
        <v>0</v>
      </c>
    </row>
    <row r="3154" spans="1:9" ht="15" x14ac:dyDescent="0.25">
      <c r="A3154" s="24" t="s">
        <v>3429</v>
      </c>
      <c r="B3154" s="20">
        <v>0</v>
      </c>
      <c r="C3154" s="180" t="s">
        <v>4855</v>
      </c>
      <c r="D3154" s="25">
        <v>86516.4</v>
      </c>
      <c r="E3154" s="25">
        <v>54193.899999999994</v>
      </c>
      <c r="F3154" s="21">
        <v>0</v>
      </c>
      <c r="G3154" s="22">
        <f t="shared" si="49"/>
        <v>32322.5</v>
      </c>
      <c r="H3154" s="21">
        <v>0</v>
      </c>
      <c r="I3154" s="21">
        <v>0</v>
      </c>
    </row>
    <row r="3155" spans="1:9" ht="15" x14ac:dyDescent="0.25">
      <c r="A3155" s="24" t="s">
        <v>3430</v>
      </c>
      <c r="B3155" s="20">
        <v>0</v>
      </c>
      <c r="C3155" s="180" t="s">
        <v>4855</v>
      </c>
      <c r="D3155" s="25">
        <v>91310.400000000009</v>
      </c>
      <c r="E3155" s="25">
        <v>40712.800000000003</v>
      </c>
      <c r="F3155" s="21">
        <v>0</v>
      </c>
      <c r="G3155" s="22">
        <f t="shared" si="49"/>
        <v>50597.600000000006</v>
      </c>
      <c r="H3155" s="21">
        <v>0</v>
      </c>
      <c r="I3155" s="21">
        <v>0</v>
      </c>
    </row>
    <row r="3156" spans="1:9" ht="15" x14ac:dyDescent="0.25">
      <c r="A3156" s="24" t="s">
        <v>3431</v>
      </c>
      <c r="B3156" s="20">
        <v>0</v>
      </c>
      <c r="C3156" s="180" t="s">
        <v>4856</v>
      </c>
      <c r="D3156" s="25">
        <v>75051.600000000006</v>
      </c>
      <c r="E3156" s="25">
        <v>53051.9</v>
      </c>
      <c r="F3156" s="21">
        <v>0</v>
      </c>
      <c r="G3156" s="22">
        <f t="shared" si="49"/>
        <v>21999.700000000004</v>
      </c>
      <c r="H3156" s="21">
        <v>0</v>
      </c>
      <c r="I3156" s="21">
        <v>0</v>
      </c>
    </row>
    <row r="3157" spans="1:9" ht="15" x14ac:dyDescent="0.25">
      <c r="A3157" s="24" t="s">
        <v>3432</v>
      </c>
      <c r="B3157" s="20">
        <v>0</v>
      </c>
      <c r="C3157" s="180" t="s">
        <v>4856</v>
      </c>
      <c r="D3157" s="25">
        <v>28498.800000000003</v>
      </c>
      <c r="E3157" s="25">
        <v>19674.7</v>
      </c>
      <c r="F3157" s="21">
        <v>0</v>
      </c>
      <c r="G3157" s="22">
        <f t="shared" si="49"/>
        <v>8824.1000000000022</v>
      </c>
      <c r="H3157" s="21">
        <v>0</v>
      </c>
      <c r="I3157" s="21">
        <v>0</v>
      </c>
    </row>
    <row r="3158" spans="1:9" ht="15" x14ac:dyDescent="0.25">
      <c r="A3158" s="24" t="s">
        <v>3433</v>
      </c>
      <c r="B3158" s="20">
        <v>0</v>
      </c>
      <c r="C3158" s="180" t="s">
        <v>4856</v>
      </c>
      <c r="D3158" s="25">
        <v>170156.4</v>
      </c>
      <c r="E3158" s="25">
        <v>44403.100000000006</v>
      </c>
      <c r="F3158" s="21">
        <v>0</v>
      </c>
      <c r="G3158" s="22">
        <f t="shared" si="49"/>
        <v>125753.29999999999</v>
      </c>
      <c r="H3158" s="21">
        <v>0</v>
      </c>
      <c r="I3158" s="21">
        <v>0</v>
      </c>
    </row>
    <row r="3159" spans="1:9" ht="15" x14ac:dyDescent="0.25">
      <c r="A3159" s="24" t="s">
        <v>3434</v>
      </c>
      <c r="B3159" s="20">
        <v>0</v>
      </c>
      <c r="C3159" s="180" t="s">
        <v>4856</v>
      </c>
      <c r="D3159" s="25">
        <v>63627.600000000006</v>
      </c>
      <c r="E3159" s="25">
        <v>18133.900000000001</v>
      </c>
      <c r="F3159" s="21">
        <v>0</v>
      </c>
      <c r="G3159" s="22">
        <f t="shared" si="49"/>
        <v>45493.700000000004</v>
      </c>
      <c r="H3159" s="21">
        <v>0</v>
      </c>
      <c r="I3159" s="21">
        <v>0</v>
      </c>
    </row>
    <row r="3160" spans="1:9" ht="15" x14ac:dyDescent="0.25">
      <c r="A3160" s="24" t="s">
        <v>3435</v>
      </c>
      <c r="B3160" s="20">
        <v>0</v>
      </c>
      <c r="C3160" s="180" t="s">
        <v>4856</v>
      </c>
      <c r="D3160" s="25">
        <v>60098.399999999994</v>
      </c>
      <c r="E3160" s="25">
        <v>16473.699999999997</v>
      </c>
      <c r="F3160" s="21">
        <v>0</v>
      </c>
      <c r="G3160" s="22">
        <f t="shared" si="49"/>
        <v>43624.7</v>
      </c>
      <c r="H3160" s="21">
        <v>0</v>
      </c>
      <c r="I3160" s="21">
        <v>0</v>
      </c>
    </row>
    <row r="3161" spans="1:9" ht="15" x14ac:dyDescent="0.25">
      <c r="A3161" s="24" t="s">
        <v>3436</v>
      </c>
      <c r="B3161" s="20">
        <v>0</v>
      </c>
      <c r="C3161" s="180" t="s">
        <v>4856</v>
      </c>
      <c r="D3161" s="25">
        <v>27091.199999999997</v>
      </c>
      <c r="E3161" s="25">
        <v>0</v>
      </c>
      <c r="F3161" s="21">
        <v>0</v>
      </c>
      <c r="G3161" s="22">
        <f t="shared" si="49"/>
        <v>27091.199999999997</v>
      </c>
      <c r="H3161" s="21">
        <v>0</v>
      </c>
      <c r="I3161" s="21">
        <v>0</v>
      </c>
    </row>
    <row r="3162" spans="1:9" ht="15" x14ac:dyDescent="0.25">
      <c r="A3162" s="24" t="s">
        <v>3437</v>
      </c>
      <c r="B3162" s="20">
        <v>0</v>
      </c>
      <c r="C3162" s="180" t="s">
        <v>4856</v>
      </c>
      <c r="D3162" s="25">
        <v>33823.199999999997</v>
      </c>
      <c r="E3162" s="25">
        <v>0</v>
      </c>
      <c r="F3162" s="21">
        <v>0</v>
      </c>
      <c r="G3162" s="22">
        <f t="shared" si="49"/>
        <v>33823.199999999997</v>
      </c>
      <c r="H3162" s="21">
        <v>0</v>
      </c>
      <c r="I3162" s="21">
        <v>0</v>
      </c>
    </row>
    <row r="3163" spans="1:9" ht="15" x14ac:dyDescent="0.25">
      <c r="A3163" s="24" t="s">
        <v>3438</v>
      </c>
      <c r="B3163" s="20">
        <v>0</v>
      </c>
      <c r="C3163" s="180" t="s">
        <v>4856</v>
      </c>
      <c r="D3163" s="25">
        <v>63709.200000000012</v>
      </c>
      <c r="E3163" s="25">
        <v>9098.4</v>
      </c>
      <c r="F3163" s="21">
        <v>0</v>
      </c>
      <c r="G3163" s="22">
        <f t="shared" si="49"/>
        <v>54610.80000000001</v>
      </c>
      <c r="H3163" s="21">
        <v>0</v>
      </c>
      <c r="I3163" s="21">
        <v>0</v>
      </c>
    </row>
    <row r="3164" spans="1:9" ht="15" x14ac:dyDescent="0.25">
      <c r="A3164" s="24" t="s">
        <v>3439</v>
      </c>
      <c r="B3164" s="20">
        <v>0</v>
      </c>
      <c r="C3164" s="180" t="s">
        <v>4856</v>
      </c>
      <c r="D3164" s="25">
        <v>36577.199999999997</v>
      </c>
      <c r="E3164" s="25">
        <v>0</v>
      </c>
      <c r="F3164" s="21">
        <v>0</v>
      </c>
      <c r="G3164" s="22">
        <f t="shared" si="49"/>
        <v>36577.199999999997</v>
      </c>
      <c r="H3164" s="21">
        <v>0</v>
      </c>
      <c r="I3164" s="21">
        <v>0</v>
      </c>
    </row>
    <row r="3165" spans="1:9" ht="15" x14ac:dyDescent="0.25">
      <c r="A3165" s="24" t="s">
        <v>3440</v>
      </c>
      <c r="B3165" s="20">
        <v>0</v>
      </c>
      <c r="C3165" s="180" t="s">
        <v>4856</v>
      </c>
      <c r="D3165" s="25">
        <v>44818.8</v>
      </c>
      <c r="E3165" s="25">
        <v>1411</v>
      </c>
      <c r="F3165" s="21">
        <v>0</v>
      </c>
      <c r="G3165" s="22">
        <f t="shared" si="49"/>
        <v>43407.8</v>
      </c>
      <c r="H3165" s="21">
        <v>0</v>
      </c>
      <c r="I3165" s="21">
        <v>0</v>
      </c>
    </row>
    <row r="3166" spans="1:9" ht="15" x14ac:dyDescent="0.25">
      <c r="A3166" s="24" t="s">
        <v>3441</v>
      </c>
      <c r="B3166" s="20">
        <v>0</v>
      </c>
      <c r="C3166" s="180" t="s">
        <v>4856</v>
      </c>
      <c r="D3166" s="25">
        <v>52632</v>
      </c>
      <c r="E3166" s="25">
        <v>0</v>
      </c>
      <c r="F3166" s="21">
        <v>0</v>
      </c>
      <c r="G3166" s="22">
        <f t="shared" si="49"/>
        <v>52632</v>
      </c>
      <c r="H3166" s="21">
        <v>0</v>
      </c>
      <c r="I3166" s="21">
        <v>0</v>
      </c>
    </row>
    <row r="3167" spans="1:9" ht="15" x14ac:dyDescent="0.25">
      <c r="A3167" s="24" t="s">
        <v>3442</v>
      </c>
      <c r="B3167" s="20">
        <v>0</v>
      </c>
      <c r="C3167" s="180" t="s">
        <v>4856</v>
      </c>
      <c r="D3167" s="25">
        <v>106406.40000000001</v>
      </c>
      <c r="E3167" s="25">
        <v>26381.5</v>
      </c>
      <c r="F3167" s="21">
        <v>0</v>
      </c>
      <c r="G3167" s="22">
        <f t="shared" si="49"/>
        <v>80024.900000000009</v>
      </c>
      <c r="H3167" s="21">
        <v>0</v>
      </c>
      <c r="I3167" s="21">
        <v>0</v>
      </c>
    </row>
    <row r="3168" spans="1:9" ht="15" x14ac:dyDescent="0.25">
      <c r="A3168" s="24" t="s">
        <v>3443</v>
      </c>
      <c r="B3168" s="20">
        <v>0</v>
      </c>
      <c r="C3168" s="180" t="s">
        <v>4856</v>
      </c>
      <c r="D3168" s="25">
        <v>47062.799999999996</v>
      </c>
      <c r="E3168" s="25">
        <v>7940.1</v>
      </c>
      <c r="F3168" s="21">
        <v>0</v>
      </c>
      <c r="G3168" s="22">
        <f t="shared" si="49"/>
        <v>39122.699999999997</v>
      </c>
      <c r="H3168" s="21">
        <v>0</v>
      </c>
      <c r="I3168" s="21">
        <v>0</v>
      </c>
    </row>
    <row r="3169" spans="1:9" ht="15" x14ac:dyDescent="0.25">
      <c r="A3169" s="24" t="s">
        <v>3444</v>
      </c>
      <c r="B3169" s="20">
        <v>0</v>
      </c>
      <c r="C3169" s="180" t="s">
        <v>4856</v>
      </c>
      <c r="D3169" s="25">
        <v>455817.6</v>
      </c>
      <c r="E3169" s="25">
        <v>179572.90000000002</v>
      </c>
      <c r="F3169" s="21">
        <v>0</v>
      </c>
      <c r="G3169" s="22">
        <f t="shared" si="49"/>
        <v>276244.69999999995</v>
      </c>
      <c r="H3169" s="21">
        <v>0</v>
      </c>
      <c r="I3169" s="21">
        <v>0</v>
      </c>
    </row>
    <row r="3170" spans="1:9" ht="15" x14ac:dyDescent="0.25">
      <c r="A3170" s="24" t="s">
        <v>3445</v>
      </c>
      <c r="B3170" s="20">
        <v>0</v>
      </c>
      <c r="C3170" s="180" t="s">
        <v>4856</v>
      </c>
      <c r="D3170" s="25">
        <v>386497.99999999983</v>
      </c>
      <c r="E3170" s="25">
        <v>161085.80000000002</v>
      </c>
      <c r="F3170" s="21">
        <v>0</v>
      </c>
      <c r="G3170" s="22">
        <f t="shared" si="49"/>
        <v>225412.19999999981</v>
      </c>
      <c r="H3170" s="21">
        <v>0</v>
      </c>
      <c r="I3170" s="21">
        <v>0</v>
      </c>
    </row>
    <row r="3171" spans="1:9" ht="15" x14ac:dyDescent="0.25">
      <c r="A3171" s="24" t="s">
        <v>3446</v>
      </c>
      <c r="B3171" s="20">
        <v>0</v>
      </c>
      <c r="C3171" s="180" t="s">
        <v>4856</v>
      </c>
      <c r="D3171" s="25">
        <v>436931.60000000003</v>
      </c>
      <c r="E3171" s="25">
        <v>216453.80000000005</v>
      </c>
      <c r="F3171" s="21">
        <v>0</v>
      </c>
      <c r="G3171" s="22">
        <f t="shared" si="49"/>
        <v>220477.8</v>
      </c>
      <c r="H3171" s="21">
        <v>0</v>
      </c>
      <c r="I3171" s="21">
        <v>0</v>
      </c>
    </row>
    <row r="3172" spans="1:9" ht="15" x14ac:dyDescent="0.25">
      <c r="A3172" s="24" t="s">
        <v>3447</v>
      </c>
      <c r="B3172" s="20">
        <v>0</v>
      </c>
      <c r="C3172" s="180" t="s">
        <v>4856</v>
      </c>
      <c r="D3172" s="25">
        <v>427407.60000000003</v>
      </c>
      <c r="E3172" s="25">
        <v>163088.4</v>
      </c>
      <c r="F3172" s="21">
        <v>0</v>
      </c>
      <c r="G3172" s="22">
        <f t="shared" si="49"/>
        <v>264319.20000000007</v>
      </c>
      <c r="H3172" s="21">
        <v>0</v>
      </c>
      <c r="I3172" s="21">
        <v>0</v>
      </c>
    </row>
    <row r="3173" spans="1:9" ht="15" x14ac:dyDescent="0.25">
      <c r="A3173" s="24" t="s">
        <v>3448</v>
      </c>
      <c r="B3173" s="20">
        <v>0</v>
      </c>
      <c r="C3173" s="180" t="s">
        <v>4856</v>
      </c>
      <c r="D3173" s="25">
        <v>474749.20000000007</v>
      </c>
      <c r="E3173" s="25">
        <v>210265.39999999997</v>
      </c>
      <c r="F3173" s="21">
        <v>0</v>
      </c>
      <c r="G3173" s="22">
        <f t="shared" si="49"/>
        <v>264483.8000000001</v>
      </c>
      <c r="H3173" s="21">
        <v>0</v>
      </c>
      <c r="I3173" s="21">
        <v>0</v>
      </c>
    </row>
    <row r="3174" spans="1:9" ht="15" x14ac:dyDescent="0.25">
      <c r="A3174" s="24" t="s">
        <v>3449</v>
      </c>
      <c r="B3174" s="20">
        <v>0</v>
      </c>
      <c r="C3174" s="180" t="s">
        <v>4856</v>
      </c>
      <c r="D3174" s="25">
        <v>440022.40000000008</v>
      </c>
      <c r="E3174" s="25">
        <v>202503.09999999995</v>
      </c>
      <c r="F3174" s="21">
        <v>0</v>
      </c>
      <c r="G3174" s="22">
        <f t="shared" si="49"/>
        <v>237519.30000000013</v>
      </c>
      <c r="H3174" s="21">
        <v>0</v>
      </c>
      <c r="I3174" s="21">
        <v>0</v>
      </c>
    </row>
    <row r="3175" spans="1:9" ht="15" x14ac:dyDescent="0.25">
      <c r="A3175" s="24" t="s">
        <v>3450</v>
      </c>
      <c r="B3175" s="20">
        <v>0</v>
      </c>
      <c r="C3175" s="180" t="s">
        <v>4856</v>
      </c>
      <c r="D3175" s="25">
        <v>456373.99999999994</v>
      </c>
      <c r="E3175" s="25">
        <v>198203.30000000002</v>
      </c>
      <c r="F3175" s="21">
        <v>0</v>
      </c>
      <c r="G3175" s="22">
        <f t="shared" si="49"/>
        <v>258170.69999999992</v>
      </c>
      <c r="H3175" s="21">
        <v>0</v>
      </c>
      <c r="I3175" s="21">
        <v>0</v>
      </c>
    </row>
    <row r="3176" spans="1:9" ht="15" x14ac:dyDescent="0.25">
      <c r="A3176" s="24" t="s">
        <v>3451</v>
      </c>
      <c r="B3176" s="20">
        <v>0</v>
      </c>
      <c r="C3176" s="180" t="s">
        <v>4856</v>
      </c>
      <c r="D3176" s="25">
        <v>432640.8</v>
      </c>
      <c r="E3176" s="25">
        <v>187366.40000000002</v>
      </c>
      <c r="F3176" s="21">
        <v>0</v>
      </c>
      <c r="G3176" s="22">
        <f t="shared" si="49"/>
        <v>245274.39999999997</v>
      </c>
      <c r="H3176" s="21">
        <v>0</v>
      </c>
      <c r="I3176" s="21">
        <v>0</v>
      </c>
    </row>
    <row r="3177" spans="1:9" ht="15" x14ac:dyDescent="0.25">
      <c r="A3177" s="24" t="s">
        <v>3452</v>
      </c>
      <c r="B3177" s="20">
        <v>0</v>
      </c>
      <c r="C3177" s="180" t="s">
        <v>4856</v>
      </c>
      <c r="D3177" s="25">
        <v>125276.4</v>
      </c>
      <c r="E3177" s="25">
        <v>43143.600000000006</v>
      </c>
      <c r="F3177" s="21">
        <v>0</v>
      </c>
      <c r="G3177" s="22">
        <f t="shared" si="49"/>
        <v>82132.799999999988</v>
      </c>
      <c r="H3177" s="21">
        <v>0</v>
      </c>
      <c r="I3177" s="21">
        <v>0</v>
      </c>
    </row>
    <row r="3178" spans="1:9" ht="15" x14ac:dyDescent="0.25">
      <c r="A3178" s="24" t="s">
        <v>3453</v>
      </c>
      <c r="B3178" s="20">
        <v>0</v>
      </c>
      <c r="C3178" s="180" t="s">
        <v>4856</v>
      </c>
      <c r="D3178" s="25">
        <v>82212</v>
      </c>
      <c r="E3178" s="25">
        <v>9649.1999999999989</v>
      </c>
      <c r="F3178" s="21">
        <v>0</v>
      </c>
      <c r="G3178" s="22">
        <f t="shared" si="49"/>
        <v>72562.8</v>
      </c>
      <c r="H3178" s="21">
        <v>0</v>
      </c>
      <c r="I3178" s="21">
        <v>0</v>
      </c>
    </row>
    <row r="3179" spans="1:9" ht="15" x14ac:dyDescent="0.25">
      <c r="A3179" s="24" t="s">
        <v>3454</v>
      </c>
      <c r="B3179" s="20">
        <v>0</v>
      </c>
      <c r="C3179" s="180" t="s">
        <v>4856</v>
      </c>
      <c r="D3179" s="25">
        <v>70074</v>
      </c>
      <c r="E3179" s="25">
        <v>26167.399999999998</v>
      </c>
      <c r="F3179" s="21">
        <v>0</v>
      </c>
      <c r="G3179" s="22">
        <f t="shared" si="49"/>
        <v>43906.600000000006</v>
      </c>
      <c r="H3179" s="21">
        <v>0</v>
      </c>
      <c r="I3179" s="21">
        <v>0</v>
      </c>
    </row>
    <row r="3180" spans="1:9" ht="15" x14ac:dyDescent="0.25">
      <c r="A3180" s="24" t="s">
        <v>3455</v>
      </c>
      <c r="B3180" s="20">
        <v>0</v>
      </c>
      <c r="C3180" s="180" t="s">
        <v>4857</v>
      </c>
      <c r="D3180" s="25">
        <v>113362.79999999999</v>
      </c>
      <c r="E3180" s="25">
        <v>28701</v>
      </c>
      <c r="F3180" s="21">
        <v>0</v>
      </c>
      <c r="G3180" s="22">
        <f t="shared" si="49"/>
        <v>84661.799999999988</v>
      </c>
      <c r="H3180" s="21">
        <v>0</v>
      </c>
      <c r="I3180" s="21">
        <v>0</v>
      </c>
    </row>
    <row r="3181" spans="1:9" ht="15" x14ac:dyDescent="0.25">
      <c r="A3181" s="24" t="s">
        <v>3456</v>
      </c>
      <c r="B3181" s="20">
        <v>0</v>
      </c>
      <c r="C3181" s="180" t="s">
        <v>4858</v>
      </c>
      <c r="D3181" s="25">
        <v>147950.40000000002</v>
      </c>
      <c r="E3181" s="25">
        <v>22867</v>
      </c>
      <c r="F3181" s="21">
        <v>0</v>
      </c>
      <c r="G3181" s="22">
        <f t="shared" si="49"/>
        <v>125083.40000000002</v>
      </c>
      <c r="H3181" s="21">
        <v>0</v>
      </c>
      <c r="I3181" s="21">
        <v>0</v>
      </c>
    </row>
    <row r="3182" spans="1:9" ht="15" x14ac:dyDescent="0.25">
      <c r="A3182" s="24" t="s">
        <v>3457</v>
      </c>
      <c r="B3182" s="20">
        <v>0</v>
      </c>
      <c r="C3182" s="180" t="s">
        <v>4858</v>
      </c>
      <c r="D3182" s="25">
        <v>159473.60000000003</v>
      </c>
      <c r="E3182" s="25">
        <v>50076.200000000004</v>
      </c>
      <c r="F3182" s="21">
        <v>0</v>
      </c>
      <c r="G3182" s="22">
        <f t="shared" si="49"/>
        <v>109397.40000000002</v>
      </c>
      <c r="H3182" s="21">
        <v>0</v>
      </c>
      <c r="I3182" s="21">
        <v>0</v>
      </c>
    </row>
    <row r="3183" spans="1:9" ht="15" x14ac:dyDescent="0.25">
      <c r="A3183" s="24" t="s">
        <v>3458</v>
      </c>
      <c r="B3183" s="20">
        <v>0</v>
      </c>
      <c r="C3183" s="180" t="s">
        <v>4858</v>
      </c>
      <c r="D3183" s="25">
        <v>177299.20000000001</v>
      </c>
      <c r="E3183" s="25">
        <v>28784.800000000003</v>
      </c>
      <c r="F3183" s="21">
        <v>0</v>
      </c>
      <c r="G3183" s="22">
        <f t="shared" si="49"/>
        <v>148514.40000000002</v>
      </c>
      <c r="H3183" s="21">
        <v>0</v>
      </c>
      <c r="I3183" s="21">
        <v>0</v>
      </c>
    </row>
    <row r="3184" spans="1:9" ht="15" x14ac:dyDescent="0.25">
      <c r="A3184" s="24" t="s">
        <v>3459</v>
      </c>
      <c r="B3184" s="20">
        <v>0</v>
      </c>
      <c r="C3184" s="180" t="s">
        <v>4858</v>
      </c>
      <c r="D3184" s="25">
        <v>152110.39999999999</v>
      </c>
      <c r="E3184" s="25">
        <v>57419.199999999997</v>
      </c>
      <c r="F3184" s="21">
        <v>0</v>
      </c>
      <c r="G3184" s="22">
        <f t="shared" si="49"/>
        <v>94691.199999999997</v>
      </c>
      <c r="H3184" s="21">
        <v>0</v>
      </c>
      <c r="I3184" s="21">
        <v>0</v>
      </c>
    </row>
    <row r="3185" spans="1:9" ht="15" x14ac:dyDescent="0.25">
      <c r="A3185" s="24" t="s">
        <v>3460</v>
      </c>
      <c r="B3185" s="20">
        <v>0</v>
      </c>
      <c r="C3185" s="180" t="s">
        <v>4858</v>
      </c>
      <c r="D3185" s="25">
        <v>142043.19999999998</v>
      </c>
      <c r="E3185" s="25">
        <v>35559.699999999997</v>
      </c>
      <c r="F3185" s="21">
        <v>0</v>
      </c>
      <c r="G3185" s="22">
        <f t="shared" si="49"/>
        <v>106483.49999999999</v>
      </c>
      <c r="H3185" s="21">
        <v>0</v>
      </c>
      <c r="I3185" s="21">
        <v>0</v>
      </c>
    </row>
    <row r="3186" spans="1:9" ht="15" x14ac:dyDescent="0.25">
      <c r="A3186" s="24" t="s">
        <v>3461</v>
      </c>
      <c r="B3186" s="20">
        <v>0</v>
      </c>
      <c r="C3186" s="180" t="s">
        <v>4858</v>
      </c>
      <c r="D3186" s="25">
        <v>154315.19999999998</v>
      </c>
      <c r="E3186" s="25">
        <v>52161.400000000009</v>
      </c>
      <c r="F3186" s="21">
        <v>0</v>
      </c>
      <c r="G3186" s="22">
        <f t="shared" si="49"/>
        <v>102153.79999999997</v>
      </c>
      <c r="H3186" s="21">
        <v>0</v>
      </c>
      <c r="I3186" s="21">
        <v>0</v>
      </c>
    </row>
    <row r="3187" spans="1:9" ht="15" x14ac:dyDescent="0.25">
      <c r="A3187" s="24" t="s">
        <v>3462</v>
      </c>
      <c r="B3187" s="20">
        <v>0</v>
      </c>
      <c r="C3187" s="180" t="s">
        <v>4858</v>
      </c>
      <c r="D3187" s="25">
        <v>176612.80000000002</v>
      </c>
      <c r="E3187" s="25">
        <v>74596.3</v>
      </c>
      <c r="F3187" s="21">
        <v>0</v>
      </c>
      <c r="G3187" s="22">
        <f t="shared" si="49"/>
        <v>102016.50000000001</v>
      </c>
      <c r="H3187" s="21">
        <v>0</v>
      </c>
      <c r="I3187" s="21">
        <v>0</v>
      </c>
    </row>
    <row r="3188" spans="1:9" ht="15" x14ac:dyDescent="0.25">
      <c r="A3188" s="24" t="s">
        <v>3463</v>
      </c>
      <c r="B3188" s="20">
        <v>0</v>
      </c>
      <c r="C3188" s="180" t="s">
        <v>4858</v>
      </c>
      <c r="D3188" s="25">
        <v>142771.19999999998</v>
      </c>
      <c r="E3188" s="25">
        <v>24526.600000000002</v>
      </c>
      <c r="F3188" s="21">
        <v>0</v>
      </c>
      <c r="G3188" s="22">
        <f t="shared" si="49"/>
        <v>118244.59999999998</v>
      </c>
      <c r="H3188" s="21">
        <v>0</v>
      </c>
      <c r="I3188" s="21">
        <v>0</v>
      </c>
    </row>
    <row r="3189" spans="1:9" ht="15" x14ac:dyDescent="0.25">
      <c r="A3189" s="24" t="s">
        <v>3464</v>
      </c>
      <c r="B3189" s="20">
        <v>0</v>
      </c>
      <c r="C3189" s="180" t="s">
        <v>4858</v>
      </c>
      <c r="D3189" s="25">
        <v>152900.79999999999</v>
      </c>
      <c r="E3189" s="25">
        <v>39294.5</v>
      </c>
      <c r="F3189" s="21">
        <v>0</v>
      </c>
      <c r="G3189" s="22">
        <f t="shared" si="49"/>
        <v>113606.29999999999</v>
      </c>
      <c r="H3189" s="21">
        <v>0</v>
      </c>
      <c r="I3189" s="21">
        <v>0</v>
      </c>
    </row>
    <row r="3190" spans="1:9" ht="15" x14ac:dyDescent="0.25">
      <c r="A3190" s="24" t="s">
        <v>3465</v>
      </c>
      <c r="B3190" s="20">
        <v>0</v>
      </c>
      <c r="C3190" s="180" t="s">
        <v>4858</v>
      </c>
      <c r="D3190" s="25">
        <v>167502.39999999997</v>
      </c>
      <c r="E3190" s="25">
        <v>28339.200000000001</v>
      </c>
      <c r="F3190" s="21">
        <v>0</v>
      </c>
      <c r="G3190" s="22">
        <f t="shared" si="49"/>
        <v>139163.19999999995</v>
      </c>
      <c r="H3190" s="21">
        <v>0</v>
      </c>
      <c r="I3190" s="21">
        <v>0</v>
      </c>
    </row>
    <row r="3191" spans="1:9" ht="15" x14ac:dyDescent="0.25">
      <c r="A3191" s="24" t="s">
        <v>3466</v>
      </c>
      <c r="B3191" s="20">
        <v>0</v>
      </c>
      <c r="C3191" s="180" t="s">
        <v>4858</v>
      </c>
      <c r="D3191" s="25">
        <v>176134.39999999999</v>
      </c>
      <c r="E3191" s="25">
        <v>32269.199999999997</v>
      </c>
      <c r="F3191" s="21">
        <v>0</v>
      </c>
      <c r="G3191" s="22">
        <f t="shared" si="49"/>
        <v>143865.20000000001</v>
      </c>
      <c r="H3191" s="21">
        <v>0</v>
      </c>
      <c r="I3191" s="21">
        <v>0</v>
      </c>
    </row>
    <row r="3192" spans="1:9" ht="15" x14ac:dyDescent="0.25">
      <c r="A3192" s="24" t="s">
        <v>3467</v>
      </c>
      <c r="B3192" s="20">
        <v>0</v>
      </c>
      <c r="C3192" s="180" t="s">
        <v>4858</v>
      </c>
      <c r="D3192" s="25">
        <v>176155.2</v>
      </c>
      <c r="E3192" s="25">
        <v>48163.9</v>
      </c>
      <c r="F3192" s="21">
        <v>0</v>
      </c>
      <c r="G3192" s="22">
        <f t="shared" si="49"/>
        <v>127991.30000000002</v>
      </c>
      <c r="H3192" s="21">
        <v>0</v>
      </c>
      <c r="I3192" s="21">
        <v>0</v>
      </c>
    </row>
    <row r="3193" spans="1:9" ht="15" x14ac:dyDescent="0.25">
      <c r="A3193" s="24" t="s">
        <v>3468</v>
      </c>
      <c r="B3193" s="20">
        <v>0</v>
      </c>
      <c r="C3193" s="180" t="s">
        <v>4859</v>
      </c>
      <c r="D3193" s="25">
        <v>188462.80000000002</v>
      </c>
      <c r="E3193" s="25">
        <v>78368.299999999988</v>
      </c>
      <c r="F3193" s="21">
        <v>0</v>
      </c>
      <c r="G3193" s="22">
        <f t="shared" si="49"/>
        <v>110094.50000000003</v>
      </c>
      <c r="H3193" s="21">
        <v>0</v>
      </c>
      <c r="I3193" s="21">
        <v>0</v>
      </c>
    </row>
    <row r="3194" spans="1:9" ht="15" x14ac:dyDescent="0.25">
      <c r="A3194" s="24" t="s">
        <v>3469</v>
      </c>
      <c r="B3194" s="20">
        <v>0</v>
      </c>
      <c r="C3194" s="180" t="s">
        <v>4859</v>
      </c>
      <c r="D3194" s="25">
        <v>1135005.5999999999</v>
      </c>
      <c r="E3194" s="25">
        <v>675816.99999999977</v>
      </c>
      <c r="F3194" s="21">
        <v>0</v>
      </c>
      <c r="G3194" s="22">
        <f t="shared" si="49"/>
        <v>459188.60000000009</v>
      </c>
      <c r="H3194" s="21">
        <v>0</v>
      </c>
      <c r="I3194" s="21">
        <v>0</v>
      </c>
    </row>
    <row r="3195" spans="1:9" ht="15" x14ac:dyDescent="0.25">
      <c r="A3195" s="24" t="s">
        <v>3470</v>
      </c>
      <c r="B3195" s="20">
        <v>0</v>
      </c>
      <c r="C3195" s="180" t="s">
        <v>4859</v>
      </c>
      <c r="D3195" s="25">
        <v>947634.8</v>
      </c>
      <c r="E3195" s="25">
        <v>630735.10000000009</v>
      </c>
      <c r="F3195" s="21">
        <v>0</v>
      </c>
      <c r="G3195" s="22">
        <f t="shared" si="49"/>
        <v>316899.69999999995</v>
      </c>
      <c r="H3195" s="21">
        <v>0</v>
      </c>
      <c r="I3195" s="21">
        <v>0</v>
      </c>
    </row>
    <row r="3196" spans="1:9" ht="15" x14ac:dyDescent="0.25">
      <c r="A3196" s="24" t="s">
        <v>3037</v>
      </c>
      <c r="B3196" s="20">
        <v>0</v>
      </c>
      <c r="C3196" s="180" t="s">
        <v>4859</v>
      </c>
      <c r="D3196" s="25">
        <v>96716.4</v>
      </c>
      <c r="E3196" s="25">
        <v>2249.1</v>
      </c>
      <c r="F3196" s="21">
        <v>0</v>
      </c>
      <c r="G3196" s="22">
        <f t="shared" si="49"/>
        <v>94467.299999999988</v>
      </c>
      <c r="H3196" s="21">
        <v>0</v>
      </c>
      <c r="I3196" s="21">
        <v>0</v>
      </c>
    </row>
    <row r="3197" spans="1:9" ht="15" x14ac:dyDescent="0.25">
      <c r="A3197" s="24" t="s">
        <v>3471</v>
      </c>
      <c r="B3197" s="20">
        <v>0</v>
      </c>
      <c r="C3197" s="180" t="s">
        <v>4859</v>
      </c>
      <c r="D3197" s="25">
        <v>135906</v>
      </c>
      <c r="E3197" s="25">
        <v>105472.59999999999</v>
      </c>
      <c r="F3197" s="21">
        <v>0</v>
      </c>
      <c r="G3197" s="22">
        <f t="shared" ref="G3197:G3260" si="50">D3197-E3197</f>
        <v>30433.400000000009</v>
      </c>
      <c r="H3197" s="21">
        <v>0</v>
      </c>
      <c r="I3197" s="21">
        <v>0</v>
      </c>
    </row>
    <row r="3198" spans="1:9" ht="15" x14ac:dyDescent="0.25">
      <c r="A3198" s="24" t="s">
        <v>3472</v>
      </c>
      <c r="B3198" s="20">
        <v>0</v>
      </c>
      <c r="C3198" s="180" t="s">
        <v>4859</v>
      </c>
      <c r="D3198" s="25">
        <v>177153.59999999998</v>
      </c>
      <c r="E3198" s="25">
        <v>85390.2</v>
      </c>
      <c r="F3198" s="21">
        <v>0</v>
      </c>
      <c r="G3198" s="22">
        <f t="shared" si="50"/>
        <v>91763.39999999998</v>
      </c>
      <c r="H3198" s="21">
        <v>0</v>
      </c>
      <c r="I3198" s="21">
        <v>0</v>
      </c>
    </row>
    <row r="3199" spans="1:9" ht="15" x14ac:dyDescent="0.25">
      <c r="A3199" s="24" t="s">
        <v>3473</v>
      </c>
      <c r="B3199" s="20">
        <v>0</v>
      </c>
      <c r="C3199" s="180" t="s">
        <v>4859</v>
      </c>
      <c r="D3199" s="25">
        <v>601928.89999999991</v>
      </c>
      <c r="E3199" s="25">
        <v>301921.09999999998</v>
      </c>
      <c r="F3199" s="21">
        <v>0</v>
      </c>
      <c r="G3199" s="22">
        <f t="shared" si="50"/>
        <v>300007.79999999993</v>
      </c>
      <c r="H3199" s="21">
        <v>0</v>
      </c>
      <c r="I3199" s="21">
        <v>0</v>
      </c>
    </row>
    <row r="3200" spans="1:9" ht="15" x14ac:dyDescent="0.25">
      <c r="A3200" s="24" t="s">
        <v>3474</v>
      </c>
      <c r="B3200" s="20">
        <v>0</v>
      </c>
      <c r="C3200" s="180" t="s">
        <v>4859</v>
      </c>
      <c r="D3200" s="25">
        <v>62984.399999999994</v>
      </c>
      <c r="E3200" s="25">
        <v>57091.859999999993</v>
      </c>
      <c r="F3200" s="21">
        <v>0</v>
      </c>
      <c r="G3200" s="22">
        <f t="shared" si="50"/>
        <v>5892.5400000000009</v>
      </c>
      <c r="H3200" s="21">
        <v>0</v>
      </c>
      <c r="I3200" s="21">
        <v>0</v>
      </c>
    </row>
    <row r="3201" spans="1:9" ht="15" x14ac:dyDescent="0.25">
      <c r="A3201" s="24" t="s">
        <v>3475</v>
      </c>
      <c r="B3201" s="20">
        <v>0</v>
      </c>
      <c r="C3201" s="180" t="s">
        <v>4859</v>
      </c>
      <c r="D3201" s="25">
        <v>207672</v>
      </c>
      <c r="E3201" s="25">
        <v>95084.1</v>
      </c>
      <c r="F3201" s="21">
        <v>0</v>
      </c>
      <c r="G3201" s="22">
        <f t="shared" si="50"/>
        <v>112587.9</v>
      </c>
      <c r="H3201" s="21">
        <v>0</v>
      </c>
      <c r="I3201" s="21">
        <v>0</v>
      </c>
    </row>
    <row r="3202" spans="1:9" ht="15" x14ac:dyDescent="0.25">
      <c r="A3202" s="24" t="s">
        <v>3476</v>
      </c>
      <c r="B3202" s="20">
        <v>0</v>
      </c>
      <c r="C3202" s="180" t="s">
        <v>4859</v>
      </c>
      <c r="D3202" s="25">
        <v>100408.8</v>
      </c>
      <c r="E3202" s="25">
        <v>49955.100000000006</v>
      </c>
      <c r="F3202" s="21">
        <v>0</v>
      </c>
      <c r="G3202" s="22">
        <f t="shared" si="50"/>
        <v>50453.7</v>
      </c>
      <c r="H3202" s="21">
        <v>0</v>
      </c>
      <c r="I3202" s="21">
        <v>0</v>
      </c>
    </row>
    <row r="3203" spans="1:9" ht="15" x14ac:dyDescent="0.25">
      <c r="A3203" s="24" t="s">
        <v>3477</v>
      </c>
      <c r="B3203" s="20">
        <v>0</v>
      </c>
      <c r="C3203" s="180" t="s">
        <v>4859</v>
      </c>
      <c r="D3203" s="25">
        <v>134476.79999999999</v>
      </c>
      <c r="E3203" s="25">
        <v>125530.1</v>
      </c>
      <c r="F3203" s="21">
        <v>0</v>
      </c>
      <c r="G3203" s="22">
        <f t="shared" si="50"/>
        <v>8946.6999999999825</v>
      </c>
      <c r="H3203" s="21">
        <v>0</v>
      </c>
      <c r="I3203" s="21">
        <v>0</v>
      </c>
    </row>
    <row r="3204" spans="1:9" ht="15" x14ac:dyDescent="0.25">
      <c r="A3204" s="24" t="s">
        <v>3478</v>
      </c>
      <c r="B3204" s="20">
        <v>0</v>
      </c>
      <c r="C3204" s="180" t="s">
        <v>4859</v>
      </c>
      <c r="D3204" s="25">
        <v>182947.20000000001</v>
      </c>
      <c r="E3204" s="25">
        <v>91184.6</v>
      </c>
      <c r="F3204" s="21">
        <v>0</v>
      </c>
      <c r="G3204" s="22">
        <f t="shared" si="50"/>
        <v>91762.6</v>
      </c>
      <c r="H3204" s="21">
        <v>0</v>
      </c>
      <c r="I3204" s="21">
        <v>0</v>
      </c>
    </row>
    <row r="3205" spans="1:9" ht="15" x14ac:dyDescent="0.25">
      <c r="A3205" s="24" t="s">
        <v>3479</v>
      </c>
      <c r="B3205" s="20">
        <v>0</v>
      </c>
      <c r="C3205" s="180" t="s">
        <v>4859</v>
      </c>
      <c r="D3205" s="25">
        <v>99368.400000000009</v>
      </c>
      <c r="E3205" s="25">
        <v>54646.5</v>
      </c>
      <c r="F3205" s="21">
        <v>0</v>
      </c>
      <c r="G3205" s="22">
        <f t="shared" si="50"/>
        <v>44721.900000000009</v>
      </c>
      <c r="H3205" s="21">
        <v>0</v>
      </c>
      <c r="I3205" s="21">
        <v>0</v>
      </c>
    </row>
    <row r="3206" spans="1:9" ht="15" x14ac:dyDescent="0.25">
      <c r="A3206" s="24" t="s">
        <v>3480</v>
      </c>
      <c r="B3206" s="20">
        <v>0</v>
      </c>
      <c r="C3206" s="180" t="s">
        <v>4859</v>
      </c>
      <c r="D3206" s="25">
        <v>479965.60000000003</v>
      </c>
      <c r="E3206" s="25">
        <v>321487.92</v>
      </c>
      <c r="F3206" s="21">
        <v>0</v>
      </c>
      <c r="G3206" s="22">
        <f t="shared" si="50"/>
        <v>158477.68000000005</v>
      </c>
      <c r="H3206" s="21">
        <v>0</v>
      </c>
      <c r="I3206" s="21">
        <v>0</v>
      </c>
    </row>
    <row r="3207" spans="1:9" ht="15" x14ac:dyDescent="0.25">
      <c r="A3207" s="24" t="s">
        <v>3481</v>
      </c>
      <c r="B3207" s="20">
        <v>0</v>
      </c>
      <c r="C3207" s="180" t="s">
        <v>4859</v>
      </c>
      <c r="D3207" s="25">
        <v>8670</v>
      </c>
      <c r="E3207" s="25">
        <v>0</v>
      </c>
      <c r="F3207" s="21">
        <v>0</v>
      </c>
      <c r="G3207" s="22">
        <f t="shared" si="50"/>
        <v>8670</v>
      </c>
      <c r="H3207" s="21">
        <v>0</v>
      </c>
      <c r="I3207" s="21">
        <v>0</v>
      </c>
    </row>
    <row r="3208" spans="1:9" ht="15" x14ac:dyDescent="0.25">
      <c r="A3208" s="24" t="s">
        <v>3482</v>
      </c>
      <c r="B3208" s="20">
        <v>0</v>
      </c>
      <c r="C3208" s="180" t="s">
        <v>4859</v>
      </c>
      <c r="D3208" s="25">
        <v>147879.59999999998</v>
      </c>
      <c r="E3208" s="25">
        <v>88771.7</v>
      </c>
      <c r="F3208" s="21">
        <v>0</v>
      </c>
      <c r="G3208" s="22">
        <f t="shared" si="50"/>
        <v>59107.89999999998</v>
      </c>
      <c r="H3208" s="21">
        <v>0</v>
      </c>
      <c r="I3208" s="21">
        <v>0</v>
      </c>
    </row>
    <row r="3209" spans="1:9" ht="15" x14ac:dyDescent="0.25">
      <c r="A3209" s="24" t="s">
        <v>3483</v>
      </c>
      <c r="B3209" s="20">
        <v>0</v>
      </c>
      <c r="C3209" s="180" t="s">
        <v>4859</v>
      </c>
      <c r="D3209" s="25">
        <v>170537.00000000003</v>
      </c>
      <c r="E3209" s="25">
        <v>88456.66</v>
      </c>
      <c r="F3209" s="21">
        <v>0</v>
      </c>
      <c r="G3209" s="22">
        <f t="shared" si="50"/>
        <v>82080.340000000026</v>
      </c>
      <c r="H3209" s="21">
        <v>0</v>
      </c>
      <c r="I3209" s="21">
        <v>0</v>
      </c>
    </row>
    <row r="3210" spans="1:9" ht="15" x14ac:dyDescent="0.25">
      <c r="A3210" s="24" t="s">
        <v>3484</v>
      </c>
      <c r="B3210" s="20">
        <v>0</v>
      </c>
      <c r="C3210" s="180" t="s">
        <v>4859</v>
      </c>
      <c r="D3210" s="25">
        <v>97695.6</v>
      </c>
      <c r="E3210" s="25">
        <v>16882</v>
      </c>
      <c r="F3210" s="21">
        <v>0</v>
      </c>
      <c r="G3210" s="22">
        <f t="shared" si="50"/>
        <v>80813.600000000006</v>
      </c>
      <c r="H3210" s="21">
        <v>0</v>
      </c>
      <c r="I3210" s="21">
        <v>0</v>
      </c>
    </row>
    <row r="3211" spans="1:9" ht="15" x14ac:dyDescent="0.25">
      <c r="A3211" s="24" t="s">
        <v>3485</v>
      </c>
      <c r="B3211" s="20">
        <v>0</v>
      </c>
      <c r="C3211" s="180" t="s">
        <v>4859</v>
      </c>
      <c r="D3211" s="25">
        <v>148450.00000000003</v>
      </c>
      <c r="E3211" s="25">
        <v>73360.2</v>
      </c>
      <c r="F3211" s="21">
        <v>0</v>
      </c>
      <c r="G3211" s="22">
        <f t="shared" si="50"/>
        <v>75089.800000000032</v>
      </c>
      <c r="H3211" s="21">
        <v>0</v>
      </c>
      <c r="I3211" s="21">
        <v>0</v>
      </c>
    </row>
    <row r="3212" spans="1:9" ht="15" x14ac:dyDescent="0.25">
      <c r="A3212" s="24" t="s">
        <v>3486</v>
      </c>
      <c r="B3212" s="20">
        <v>0</v>
      </c>
      <c r="C3212" s="180" t="s">
        <v>4859</v>
      </c>
      <c r="D3212" s="25">
        <v>177888</v>
      </c>
      <c r="E3212" s="25">
        <v>86639.5</v>
      </c>
      <c r="F3212" s="21">
        <v>0</v>
      </c>
      <c r="G3212" s="22">
        <f t="shared" si="50"/>
        <v>91248.5</v>
      </c>
      <c r="H3212" s="21">
        <v>0</v>
      </c>
      <c r="I3212" s="21">
        <v>0</v>
      </c>
    </row>
    <row r="3213" spans="1:9" ht="15" x14ac:dyDescent="0.25">
      <c r="A3213" s="24" t="s">
        <v>3487</v>
      </c>
      <c r="B3213" s="20">
        <v>0</v>
      </c>
      <c r="C3213" s="180" t="s">
        <v>4859</v>
      </c>
      <c r="D3213" s="25">
        <v>96083.999999999985</v>
      </c>
      <c r="E3213" s="25">
        <v>14613.699999999999</v>
      </c>
      <c r="F3213" s="21">
        <v>0</v>
      </c>
      <c r="G3213" s="22">
        <f t="shared" si="50"/>
        <v>81470.299999999988</v>
      </c>
      <c r="H3213" s="21">
        <v>0</v>
      </c>
      <c r="I3213" s="21">
        <v>0</v>
      </c>
    </row>
    <row r="3214" spans="1:9" ht="15" x14ac:dyDescent="0.25">
      <c r="A3214" s="24" t="s">
        <v>3488</v>
      </c>
      <c r="B3214" s="20">
        <v>0</v>
      </c>
      <c r="C3214" s="180" t="s">
        <v>4859</v>
      </c>
      <c r="D3214" s="25">
        <v>141861.6</v>
      </c>
      <c r="E3214" s="25">
        <v>119365.20000000001</v>
      </c>
      <c r="F3214" s="21">
        <v>0</v>
      </c>
      <c r="G3214" s="22">
        <f t="shared" si="50"/>
        <v>22496.399999999994</v>
      </c>
      <c r="H3214" s="21">
        <v>0</v>
      </c>
      <c r="I3214" s="21">
        <v>0</v>
      </c>
    </row>
    <row r="3215" spans="1:9" ht="15" x14ac:dyDescent="0.25">
      <c r="A3215" s="24" t="s">
        <v>3489</v>
      </c>
      <c r="B3215" s="20">
        <v>0</v>
      </c>
      <c r="C3215" s="180" t="s">
        <v>4859</v>
      </c>
      <c r="D3215" s="25">
        <v>951431.52000000014</v>
      </c>
      <c r="E3215" s="25">
        <v>493161.22000000003</v>
      </c>
      <c r="F3215" s="21">
        <v>0</v>
      </c>
      <c r="G3215" s="22">
        <f t="shared" si="50"/>
        <v>458270.3000000001</v>
      </c>
      <c r="H3215" s="21">
        <v>0</v>
      </c>
      <c r="I3215" s="21">
        <v>0</v>
      </c>
    </row>
    <row r="3216" spans="1:9" ht="15" x14ac:dyDescent="0.25">
      <c r="A3216" s="24" t="s">
        <v>3490</v>
      </c>
      <c r="B3216" s="20">
        <v>0</v>
      </c>
      <c r="C3216" s="180" t="s">
        <v>4859</v>
      </c>
      <c r="D3216" s="25">
        <v>121379.99999999999</v>
      </c>
      <c r="E3216" s="25">
        <v>86693.5</v>
      </c>
      <c r="F3216" s="21">
        <v>0</v>
      </c>
      <c r="G3216" s="22">
        <f t="shared" si="50"/>
        <v>34686.499999999985</v>
      </c>
      <c r="H3216" s="21">
        <v>0</v>
      </c>
      <c r="I3216" s="21">
        <v>0</v>
      </c>
    </row>
    <row r="3217" spans="1:9" ht="15" x14ac:dyDescent="0.25">
      <c r="A3217" s="24" t="s">
        <v>3491</v>
      </c>
      <c r="B3217" s="20">
        <v>0</v>
      </c>
      <c r="C3217" s="180" t="s">
        <v>4859</v>
      </c>
      <c r="D3217" s="25">
        <v>181027.55000000002</v>
      </c>
      <c r="E3217" s="25">
        <v>111927.5</v>
      </c>
      <c r="F3217" s="21">
        <v>0</v>
      </c>
      <c r="G3217" s="22">
        <f t="shared" si="50"/>
        <v>69100.050000000017</v>
      </c>
      <c r="H3217" s="21">
        <v>0</v>
      </c>
      <c r="I3217" s="21">
        <v>0</v>
      </c>
    </row>
    <row r="3218" spans="1:9" ht="15" x14ac:dyDescent="0.25">
      <c r="A3218" s="24" t="s">
        <v>3492</v>
      </c>
      <c r="B3218" s="20">
        <v>0</v>
      </c>
      <c r="C3218" s="180" t="s">
        <v>4859</v>
      </c>
      <c r="D3218" s="25">
        <v>181539.60000000003</v>
      </c>
      <c r="E3218" s="25">
        <v>94832.9</v>
      </c>
      <c r="F3218" s="21">
        <v>0</v>
      </c>
      <c r="G3218" s="22">
        <f t="shared" si="50"/>
        <v>86706.700000000041</v>
      </c>
      <c r="H3218" s="21">
        <v>0</v>
      </c>
      <c r="I3218" s="21">
        <v>0</v>
      </c>
    </row>
    <row r="3219" spans="1:9" ht="15" x14ac:dyDescent="0.25">
      <c r="A3219" s="24" t="s">
        <v>3493</v>
      </c>
      <c r="B3219" s="20">
        <v>0</v>
      </c>
      <c r="C3219" s="180" t="s">
        <v>4859</v>
      </c>
      <c r="D3219" s="25">
        <v>160439.88</v>
      </c>
      <c r="E3219" s="25">
        <v>106684.35000000002</v>
      </c>
      <c r="F3219" s="21">
        <v>0</v>
      </c>
      <c r="G3219" s="22">
        <f t="shared" si="50"/>
        <v>53755.529999999984</v>
      </c>
      <c r="H3219" s="21">
        <v>0</v>
      </c>
      <c r="I3219" s="21">
        <v>0</v>
      </c>
    </row>
    <row r="3220" spans="1:9" ht="15" x14ac:dyDescent="0.25">
      <c r="A3220" s="24" t="s">
        <v>3494</v>
      </c>
      <c r="B3220" s="20">
        <v>0</v>
      </c>
      <c r="C3220" s="180" t="s">
        <v>4859</v>
      </c>
      <c r="D3220" s="25">
        <v>138740.4</v>
      </c>
      <c r="E3220" s="25">
        <v>102178.50000000001</v>
      </c>
      <c r="F3220" s="21">
        <v>0</v>
      </c>
      <c r="G3220" s="22">
        <f t="shared" si="50"/>
        <v>36561.89999999998</v>
      </c>
      <c r="H3220" s="21">
        <v>0</v>
      </c>
      <c r="I3220" s="21">
        <v>0</v>
      </c>
    </row>
    <row r="3221" spans="1:9" ht="15" x14ac:dyDescent="0.25">
      <c r="A3221" s="24" t="s">
        <v>3495</v>
      </c>
      <c r="B3221" s="20">
        <v>0</v>
      </c>
      <c r="C3221" s="180" t="s">
        <v>4859</v>
      </c>
      <c r="D3221" s="25">
        <v>142494</v>
      </c>
      <c r="E3221" s="25">
        <v>85579.8</v>
      </c>
      <c r="F3221" s="21">
        <v>0</v>
      </c>
      <c r="G3221" s="22">
        <f t="shared" si="50"/>
        <v>56914.2</v>
      </c>
      <c r="H3221" s="21">
        <v>0</v>
      </c>
      <c r="I3221" s="21">
        <v>0</v>
      </c>
    </row>
    <row r="3222" spans="1:9" ht="15" x14ac:dyDescent="0.25">
      <c r="A3222" s="24" t="s">
        <v>3496</v>
      </c>
      <c r="B3222" s="20">
        <v>0</v>
      </c>
      <c r="C3222" s="180" t="s">
        <v>4859</v>
      </c>
      <c r="D3222" s="25">
        <v>84925.200000000012</v>
      </c>
      <c r="E3222" s="25">
        <v>72044.2</v>
      </c>
      <c r="F3222" s="21">
        <v>0</v>
      </c>
      <c r="G3222" s="22">
        <f t="shared" si="50"/>
        <v>12881.000000000015</v>
      </c>
      <c r="H3222" s="21">
        <v>0</v>
      </c>
      <c r="I3222" s="21">
        <v>0</v>
      </c>
    </row>
    <row r="3223" spans="1:9" ht="15" x14ac:dyDescent="0.25">
      <c r="A3223" s="24" t="s">
        <v>3497</v>
      </c>
      <c r="B3223" s="20">
        <v>0</v>
      </c>
      <c r="C3223" s="180" t="s">
        <v>4859</v>
      </c>
      <c r="D3223" s="25">
        <v>68972.399999999994</v>
      </c>
      <c r="E3223" s="25">
        <v>26073.5</v>
      </c>
      <c r="F3223" s="21">
        <v>0</v>
      </c>
      <c r="G3223" s="22">
        <f t="shared" si="50"/>
        <v>42898.899999999994</v>
      </c>
      <c r="H3223" s="21">
        <v>0</v>
      </c>
      <c r="I3223" s="21">
        <v>0</v>
      </c>
    </row>
    <row r="3224" spans="1:9" ht="15" x14ac:dyDescent="0.25">
      <c r="A3224" s="24" t="s">
        <v>3498</v>
      </c>
      <c r="B3224" s="20">
        <v>0</v>
      </c>
      <c r="C3224" s="180" t="s">
        <v>4859</v>
      </c>
      <c r="D3224" s="25">
        <v>199165.19999999995</v>
      </c>
      <c r="E3224" s="25">
        <v>145300.4</v>
      </c>
      <c r="F3224" s="21">
        <v>0</v>
      </c>
      <c r="G3224" s="22">
        <f t="shared" si="50"/>
        <v>53864.799999999959</v>
      </c>
      <c r="H3224" s="21">
        <v>0</v>
      </c>
      <c r="I3224" s="21">
        <v>0</v>
      </c>
    </row>
    <row r="3225" spans="1:9" ht="15" x14ac:dyDescent="0.25">
      <c r="A3225" s="24" t="s">
        <v>3499</v>
      </c>
      <c r="B3225" s="20">
        <v>0</v>
      </c>
      <c r="C3225" s="180" t="s">
        <v>4859</v>
      </c>
      <c r="D3225" s="25">
        <v>179860.4</v>
      </c>
      <c r="E3225" s="25">
        <v>125390.3</v>
      </c>
      <c r="F3225" s="21">
        <v>0</v>
      </c>
      <c r="G3225" s="22">
        <f t="shared" si="50"/>
        <v>54470.099999999991</v>
      </c>
      <c r="H3225" s="21">
        <v>0</v>
      </c>
      <c r="I3225" s="21">
        <v>0</v>
      </c>
    </row>
    <row r="3226" spans="1:9" ht="15" x14ac:dyDescent="0.25">
      <c r="A3226" s="24" t="s">
        <v>3500</v>
      </c>
      <c r="B3226" s="20">
        <v>0</v>
      </c>
      <c r="C3226" s="180" t="s">
        <v>4859</v>
      </c>
      <c r="D3226" s="25">
        <v>174175.2</v>
      </c>
      <c r="E3226" s="25">
        <v>121196.99999999999</v>
      </c>
      <c r="F3226" s="21">
        <v>0</v>
      </c>
      <c r="G3226" s="22">
        <f t="shared" si="50"/>
        <v>52978.200000000026</v>
      </c>
      <c r="H3226" s="21">
        <v>0</v>
      </c>
      <c r="I3226" s="21">
        <v>0</v>
      </c>
    </row>
    <row r="3227" spans="1:9" ht="15" x14ac:dyDescent="0.25">
      <c r="A3227" s="24" t="s">
        <v>3501</v>
      </c>
      <c r="B3227" s="20">
        <v>0</v>
      </c>
      <c r="C3227" s="180" t="s">
        <v>4860</v>
      </c>
      <c r="D3227" s="25">
        <v>163357.08000000002</v>
      </c>
      <c r="E3227" s="25">
        <v>51964.5</v>
      </c>
      <c r="F3227" s="21">
        <v>0</v>
      </c>
      <c r="G3227" s="22">
        <f t="shared" si="50"/>
        <v>111392.58000000002</v>
      </c>
      <c r="H3227" s="21">
        <v>0</v>
      </c>
      <c r="I3227" s="21">
        <v>0</v>
      </c>
    </row>
    <row r="3228" spans="1:9" ht="15" x14ac:dyDescent="0.25">
      <c r="A3228" s="24" t="s">
        <v>3502</v>
      </c>
      <c r="B3228" s="20">
        <v>0</v>
      </c>
      <c r="C3228" s="180" t="s">
        <v>4860</v>
      </c>
      <c r="D3228" s="25">
        <v>174583.2</v>
      </c>
      <c r="E3228" s="25">
        <v>38597</v>
      </c>
      <c r="F3228" s="21">
        <v>0</v>
      </c>
      <c r="G3228" s="22">
        <f t="shared" si="50"/>
        <v>135986.20000000001</v>
      </c>
      <c r="H3228" s="21">
        <v>0</v>
      </c>
      <c r="I3228" s="21">
        <v>0</v>
      </c>
    </row>
    <row r="3229" spans="1:9" ht="15" x14ac:dyDescent="0.25">
      <c r="A3229" s="24" t="s">
        <v>3503</v>
      </c>
      <c r="B3229" s="20">
        <v>0</v>
      </c>
      <c r="C3229" s="180" t="s">
        <v>4860</v>
      </c>
      <c r="D3229" s="25">
        <v>43860</v>
      </c>
      <c r="E3229" s="25">
        <v>0</v>
      </c>
      <c r="F3229" s="21">
        <v>0</v>
      </c>
      <c r="G3229" s="22">
        <f t="shared" si="50"/>
        <v>43860</v>
      </c>
      <c r="H3229" s="21">
        <v>0</v>
      </c>
      <c r="I3229" s="21">
        <v>0</v>
      </c>
    </row>
    <row r="3230" spans="1:9" ht="15" x14ac:dyDescent="0.25">
      <c r="A3230" s="24" t="s">
        <v>3504</v>
      </c>
      <c r="B3230" s="20">
        <v>0</v>
      </c>
      <c r="C3230" s="180" t="s">
        <v>4860</v>
      </c>
      <c r="D3230" s="25">
        <v>44268</v>
      </c>
      <c r="E3230" s="25">
        <v>11721.1</v>
      </c>
      <c r="F3230" s="21">
        <v>0</v>
      </c>
      <c r="G3230" s="22">
        <f t="shared" si="50"/>
        <v>32546.9</v>
      </c>
      <c r="H3230" s="21">
        <v>0</v>
      </c>
      <c r="I3230" s="21">
        <v>0</v>
      </c>
    </row>
    <row r="3231" spans="1:9" ht="15" x14ac:dyDescent="0.25">
      <c r="A3231" s="24" t="s">
        <v>3505</v>
      </c>
      <c r="B3231" s="20">
        <v>0</v>
      </c>
      <c r="C3231" s="180" t="s">
        <v>4860</v>
      </c>
      <c r="D3231" s="25">
        <v>59078.400000000001</v>
      </c>
      <c r="E3231" s="25">
        <v>15923.9</v>
      </c>
      <c r="F3231" s="21">
        <v>0</v>
      </c>
      <c r="G3231" s="22">
        <f t="shared" si="50"/>
        <v>43154.5</v>
      </c>
      <c r="H3231" s="21">
        <v>0</v>
      </c>
      <c r="I3231" s="21">
        <v>0</v>
      </c>
    </row>
    <row r="3232" spans="1:9" ht="15" x14ac:dyDescent="0.25">
      <c r="A3232" s="24" t="s">
        <v>3506</v>
      </c>
      <c r="B3232" s="20">
        <v>0</v>
      </c>
      <c r="C3232" s="180" t="s">
        <v>4860</v>
      </c>
      <c r="D3232" s="25">
        <v>60873.599999999999</v>
      </c>
      <c r="E3232" s="25">
        <v>0</v>
      </c>
      <c r="F3232" s="21">
        <v>0</v>
      </c>
      <c r="G3232" s="22">
        <f t="shared" si="50"/>
        <v>60873.599999999999</v>
      </c>
      <c r="H3232" s="21">
        <v>0</v>
      </c>
      <c r="I3232" s="21">
        <v>0</v>
      </c>
    </row>
    <row r="3233" spans="1:9" ht="15" x14ac:dyDescent="0.25">
      <c r="A3233" s="24" t="s">
        <v>3507</v>
      </c>
      <c r="B3233" s="20">
        <v>0</v>
      </c>
      <c r="C3233" s="180" t="s">
        <v>4860</v>
      </c>
      <c r="D3233" s="25">
        <v>61812</v>
      </c>
      <c r="E3233" s="25">
        <v>0</v>
      </c>
      <c r="F3233" s="21">
        <v>0</v>
      </c>
      <c r="G3233" s="22">
        <f t="shared" si="50"/>
        <v>61812</v>
      </c>
      <c r="H3233" s="21">
        <v>0</v>
      </c>
      <c r="I3233" s="21">
        <v>0</v>
      </c>
    </row>
    <row r="3234" spans="1:9" ht="15" x14ac:dyDescent="0.25">
      <c r="A3234" s="24" t="s">
        <v>3508</v>
      </c>
      <c r="B3234" s="20">
        <v>0</v>
      </c>
      <c r="C3234" s="180" t="s">
        <v>4861</v>
      </c>
      <c r="D3234" s="25">
        <v>47450.400000000001</v>
      </c>
      <c r="E3234" s="25">
        <v>0</v>
      </c>
      <c r="F3234" s="21">
        <v>0</v>
      </c>
      <c r="G3234" s="22">
        <f t="shared" si="50"/>
        <v>47450.400000000001</v>
      </c>
      <c r="H3234" s="21">
        <v>0</v>
      </c>
      <c r="I3234" s="21">
        <v>0</v>
      </c>
    </row>
    <row r="3235" spans="1:9" ht="15" x14ac:dyDescent="0.25">
      <c r="A3235" s="24" t="s">
        <v>3509</v>
      </c>
      <c r="B3235" s="20">
        <v>0</v>
      </c>
      <c r="C3235" s="180" t="s">
        <v>4861</v>
      </c>
      <c r="D3235" s="25">
        <v>29641.199999999997</v>
      </c>
      <c r="E3235" s="25">
        <v>0</v>
      </c>
      <c r="F3235" s="21">
        <v>0</v>
      </c>
      <c r="G3235" s="22">
        <f t="shared" si="50"/>
        <v>29641.199999999997</v>
      </c>
      <c r="H3235" s="21">
        <v>0</v>
      </c>
      <c r="I3235" s="21">
        <v>0</v>
      </c>
    </row>
    <row r="3236" spans="1:9" ht="15" x14ac:dyDescent="0.25">
      <c r="A3236" s="24" t="s">
        <v>3510</v>
      </c>
      <c r="B3236" s="20">
        <v>0</v>
      </c>
      <c r="C3236" s="180" t="s">
        <v>4862</v>
      </c>
      <c r="D3236" s="25">
        <v>61444.800000000003</v>
      </c>
      <c r="E3236" s="25">
        <v>7203.8</v>
      </c>
      <c r="F3236" s="21">
        <v>0</v>
      </c>
      <c r="G3236" s="22">
        <f t="shared" si="50"/>
        <v>54241</v>
      </c>
      <c r="H3236" s="21">
        <v>0</v>
      </c>
      <c r="I3236" s="21">
        <v>0</v>
      </c>
    </row>
    <row r="3237" spans="1:9" ht="15" x14ac:dyDescent="0.25">
      <c r="A3237" s="24" t="s">
        <v>3511</v>
      </c>
      <c r="B3237" s="20">
        <v>0</v>
      </c>
      <c r="C3237" s="180" t="s">
        <v>4862</v>
      </c>
      <c r="D3237" s="25">
        <v>89372.4</v>
      </c>
      <c r="E3237" s="25">
        <v>42218.3</v>
      </c>
      <c r="F3237" s="21">
        <v>0</v>
      </c>
      <c r="G3237" s="22">
        <f t="shared" si="50"/>
        <v>47154.099999999991</v>
      </c>
      <c r="H3237" s="21">
        <v>0</v>
      </c>
      <c r="I3237" s="21">
        <v>0</v>
      </c>
    </row>
    <row r="3238" spans="1:9" ht="15" x14ac:dyDescent="0.25">
      <c r="A3238" s="24" t="s">
        <v>3512</v>
      </c>
      <c r="B3238" s="20">
        <v>0</v>
      </c>
      <c r="C3238" s="180" t="s">
        <v>4862</v>
      </c>
      <c r="D3238" s="25">
        <v>61057.2</v>
      </c>
      <c r="E3238" s="25">
        <v>544.5</v>
      </c>
      <c r="F3238" s="21">
        <v>0</v>
      </c>
      <c r="G3238" s="22">
        <f t="shared" si="50"/>
        <v>60512.7</v>
      </c>
      <c r="H3238" s="21">
        <v>0</v>
      </c>
      <c r="I3238" s="21">
        <v>0</v>
      </c>
    </row>
    <row r="3239" spans="1:9" ht="15" x14ac:dyDescent="0.25">
      <c r="A3239" s="24" t="s">
        <v>3513</v>
      </c>
      <c r="B3239" s="20">
        <v>0</v>
      </c>
      <c r="C3239" s="180" t="s">
        <v>4862</v>
      </c>
      <c r="D3239" s="25">
        <v>97981.2</v>
      </c>
      <c r="E3239" s="25">
        <v>45163.199999999997</v>
      </c>
      <c r="F3239" s="21">
        <v>0</v>
      </c>
      <c r="G3239" s="22">
        <f t="shared" si="50"/>
        <v>52818</v>
      </c>
      <c r="H3239" s="21">
        <v>0</v>
      </c>
      <c r="I3239" s="21">
        <v>0</v>
      </c>
    </row>
    <row r="3240" spans="1:9" ht="15" x14ac:dyDescent="0.25">
      <c r="A3240" s="24" t="s">
        <v>3514</v>
      </c>
      <c r="B3240" s="20">
        <v>0</v>
      </c>
      <c r="C3240" s="180" t="s">
        <v>4863</v>
      </c>
      <c r="D3240" s="25">
        <v>46022.399999999994</v>
      </c>
      <c r="E3240" s="25">
        <v>3485</v>
      </c>
      <c r="F3240" s="21">
        <v>0</v>
      </c>
      <c r="G3240" s="22">
        <f t="shared" si="50"/>
        <v>42537.399999999994</v>
      </c>
      <c r="H3240" s="21">
        <v>0</v>
      </c>
      <c r="I3240" s="21">
        <v>0</v>
      </c>
    </row>
    <row r="3241" spans="1:9" ht="15" x14ac:dyDescent="0.25">
      <c r="A3241" s="24" t="s">
        <v>3515</v>
      </c>
      <c r="B3241" s="20">
        <v>0</v>
      </c>
      <c r="C3241" s="180" t="s">
        <v>4863</v>
      </c>
      <c r="D3241" s="25">
        <v>56854.8</v>
      </c>
      <c r="E3241" s="25">
        <v>37574.9</v>
      </c>
      <c r="F3241" s="21">
        <v>0</v>
      </c>
      <c r="G3241" s="22">
        <f t="shared" si="50"/>
        <v>19279.900000000001</v>
      </c>
      <c r="H3241" s="21">
        <v>0</v>
      </c>
      <c r="I3241" s="21">
        <v>0</v>
      </c>
    </row>
    <row r="3242" spans="1:9" ht="15" x14ac:dyDescent="0.25">
      <c r="A3242" s="24" t="s">
        <v>3023</v>
      </c>
      <c r="B3242" s="20">
        <v>0</v>
      </c>
      <c r="C3242" s="180" t="s">
        <v>4863</v>
      </c>
      <c r="D3242" s="25">
        <v>56100.000000000007</v>
      </c>
      <c r="E3242" s="25">
        <v>23857.199999999997</v>
      </c>
      <c r="F3242" s="21">
        <v>0</v>
      </c>
      <c r="G3242" s="22">
        <f t="shared" si="50"/>
        <v>32242.80000000001</v>
      </c>
      <c r="H3242" s="21">
        <v>0</v>
      </c>
      <c r="I3242" s="21">
        <v>0</v>
      </c>
    </row>
    <row r="3243" spans="1:9" ht="15" x14ac:dyDescent="0.25">
      <c r="A3243" s="24" t="s">
        <v>3516</v>
      </c>
      <c r="B3243" s="20">
        <v>0</v>
      </c>
      <c r="C3243" s="180" t="s">
        <v>4863</v>
      </c>
      <c r="D3243" s="25">
        <v>63219.6</v>
      </c>
      <c r="E3243" s="25">
        <v>51124.799999999996</v>
      </c>
      <c r="F3243" s="21">
        <v>0</v>
      </c>
      <c r="G3243" s="22">
        <f t="shared" si="50"/>
        <v>12094.800000000003</v>
      </c>
      <c r="H3243" s="21">
        <v>0</v>
      </c>
      <c r="I3243" s="21">
        <v>0</v>
      </c>
    </row>
    <row r="3244" spans="1:9" ht="15" x14ac:dyDescent="0.25">
      <c r="A3244" s="24" t="s">
        <v>3517</v>
      </c>
      <c r="B3244" s="20">
        <v>0</v>
      </c>
      <c r="C3244" s="180" t="s">
        <v>4863</v>
      </c>
      <c r="D3244" s="25">
        <v>48062.400000000001</v>
      </c>
      <c r="E3244" s="25">
        <v>7164</v>
      </c>
      <c r="F3244" s="21">
        <v>0</v>
      </c>
      <c r="G3244" s="22">
        <f t="shared" si="50"/>
        <v>40898.400000000001</v>
      </c>
      <c r="H3244" s="21">
        <v>0</v>
      </c>
      <c r="I3244" s="21">
        <v>0</v>
      </c>
    </row>
    <row r="3245" spans="1:9" ht="15" x14ac:dyDescent="0.25">
      <c r="A3245" s="24" t="s">
        <v>3025</v>
      </c>
      <c r="B3245" s="20">
        <v>0</v>
      </c>
      <c r="C3245" s="180" t="s">
        <v>4863</v>
      </c>
      <c r="D3245" s="25">
        <v>31966.799999999999</v>
      </c>
      <c r="E3245" s="25">
        <v>16696.099999999999</v>
      </c>
      <c r="F3245" s="21">
        <v>0</v>
      </c>
      <c r="G3245" s="22">
        <f t="shared" si="50"/>
        <v>15270.7</v>
      </c>
      <c r="H3245" s="21">
        <v>0</v>
      </c>
      <c r="I3245" s="21">
        <v>0</v>
      </c>
    </row>
    <row r="3246" spans="1:9" ht="15" x14ac:dyDescent="0.25">
      <c r="A3246" s="24" t="s">
        <v>3518</v>
      </c>
      <c r="B3246" s="20">
        <v>0</v>
      </c>
      <c r="C3246" s="180" t="s">
        <v>4864</v>
      </c>
      <c r="D3246" s="25">
        <v>170482.80000000002</v>
      </c>
      <c r="E3246" s="25">
        <v>0</v>
      </c>
      <c r="F3246" s="21">
        <v>0</v>
      </c>
      <c r="G3246" s="22">
        <f t="shared" si="50"/>
        <v>170482.80000000002</v>
      </c>
      <c r="H3246" s="21">
        <v>0</v>
      </c>
      <c r="I3246" s="21">
        <v>0</v>
      </c>
    </row>
    <row r="3247" spans="1:9" ht="15" x14ac:dyDescent="0.25">
      <c r="A3247" s="24" t="s">
        <v>3519</v>
      </c>
      <c r="B3247" s="20">
        <v>0</v>
      </c>
      <c r="C3247" s="180" t="s">
        <v>4865</v>
      </c>
      <c r="D3247" s="25">
        <v>173298</v>
      </c>
      <c r="E3247" s="25">
        <v>85665.799999999988</v>
      </c>
      <c r="F3247" s="21">
        <v>0</v>
      </c>
      <c r="G3247" s="22">
        <f t="shared" si="50"/>
        <v>87632.200000000012</v>
      </c>
      <c r="H3247" s="21">
        <v>0</v>
      </c>
      <c r="I3247" s="21">
        <v>0</v>
      </c>
    </row>
    <row r="3248" spans="1:9" ht="15" x14ac:dyDescent="0.25">
      <c r="A3248" s="24" t="s">
        <v>3520</v>
      </c>
      <c r="B3248" s="20">
        <v>0</v>
      </c>
      <c r="C3248" s="180" t="s">
        <v>4866</v>
      </c>
      <c r="D3248" s="25">
        <v>46083.6</v>
      </c>
      <c r="E3248" s="25">
        <v>10319.4</v>
      </c>
      <c r="F3248" s="21">
        <v>0</v>
      </c>
      <c r="G3248" s="22">
        <f t="shared" si="50"/>
        <v>35764.199999999997</v>
      </c>
      <c r="H3248" s="21">
        <v>0</v>
      </c>
      <c r="I3248" s="21">
        <v>0</v>
      </c>
    </row>
    <row r="3249" spans="1:9" ht="15" x14ac:dyDescent="0.25">
      <c r="A3249" s="24" t="s">
        <v>3521</v>
      </c>
      <c r="B3249" s="20">
        <v>0</v>
      </c>
      <c r="C3249" s="180" t="s">
        <v>4866</v>
      </c>
      <c r="D3249" s="25">
        <v>260915.99999999997</v>
      </c>
      <c r="E3249" s="25">
        <v>86352.7</v>
      </c>
      <c r="F3249" s="21">
        <v>0</v>
      </c>
      <c r="G3249" s="22">
        <f t="shared" si="50"/>
        <v>174563.3</v>
      </c>
      <c r="H3249" s="21">
        <v>0</v>
      </c>
      <c r="I3249" s="21">
        <v>0</v>
      </c>
    </row>
    <row r="3250" spans="1:9" ht="15" x14ac:dyDescent="0.25">
      <c r="A3250" s="24" t="s">
        <v>3522</v>
      </c>
      <c r="B3250" s="20">
        <v>0</v>
      </c>
      <c r="C3250" s="180" t="s">
        <v>4866</v>
      </c>
      <c r="D3250" s="25">
        <v>113240.4</v>
      </c>
      <c r="E3250" s="25">
        <v>66669.200000000012</v>
      </c>
      <c r="F3250" s="21">
        <v>0</v>
      </c>
      <c r="G3250" s="22">
        <f t="shared" si="50"/>
        <v>46571.199999999983</v>
      </c>
      <c r="H3250" s="21">
        <v>0</v>
      </c>
      <c r="I3250" s="21">
        <v>0</v>
      </c>
    </row>
    <row r="3251" spans="1:9" ht="15" x14ac:dyDescent="0.25">
      <c r="A3251" s="24" t="s">
        <v>3523</v>
      </c>
      <c r="B3251" s="20">
        <v>0</v>
      </c>
      <c r="C3251" s="180" t="s">
        <v>4866</v>
      </c>
      <c r="D3251" s="25">
        <v>169401.60000000003</v>
      </c>
      <c r="E3251" s="25">
        <v>94846.399999999994</v>
      </c>
      <c r="F3251" s="21">
        <v>0</v>
      </c>
      <c r="G3251" s="22">
        <f t="shared" si="50"/>
        <v>74555.200000000041</v>
      </c>
      <c r="H3251" s="21">
        <v>0</v>
      </c>
      <c r="I3251" s="21">
        <v>0</v>
      </c>
    </row>
    <row r="3252" spans="1:9" ht="15" x14ac:dyDescent="0.25">
      <c r="A3252" s="24" t="s">
        <v>3524</v>
      </c>
      <c r="B3252" s="20">
        <v>0</v>
      </c>
      <c r="C3252" s="180" t="s">
        <v>4866</v>
      </c>
      <c r="D3252" s="25">
        <v>185517.59999999998</v>
      </c>
      <c r="E3252" s="25">
        <v>43463.4</v>
      </c>
      <c r="F3252" s="21">
        <v>0</v>
      </c>
      <c r="G3252" s="22">
        <f t="shared" si="50"/>
        <v>142054.19999999998</v>
      </c>
      <c r="H3252" s="21">
        <v>0</v>
      </c>
      <c r="I3252" s="21">
        <v>0</v>
      </c>
    </row>
    <row r="3253" spans="1:9" ht="15" x14ac:dyDescent="0.25">
      <c r="A3253" s="24" t="s">
        <v>3525</v>
      </c>
      <c r="B3253" s="20">
        <v>0</v>
      </c>
      <c r="C3253" s="180" t="s">
        <v>4866</v>
      </c>
      <c r="D3253" s="25">
        <v>185333.99999999994</v>
      </c>
      <c r="E3253" s="25">
        <v>137811.30000000002</v>
      </c>
      <c r="F3253" s="21">
        <v>0</v>
      </c>
      <c r="G3253" s="22">
        <f t="shared" si="50"/>
        <v>47522.699999999924</v>
      </c>
      <c r="H3253" s="21">
        <v>0</v>
      </c>
      <c r="I3253" s="21">
        <v>0</v>
      </c>
    </row>
    <row r="3254" spans="1:9" ht="15" x14ac:dyDescent="0.25">
      <c r="A3254" s="24" t="s">
        <v>3526</v>
      </c>
      <c r="B3254" s="20">
        <v>0</v>
      </c>
      <c r="C3254" s="180" t="s">
        <v>4867</v>
      </c>
      <c r="D3254" s="25">
        <v>88953.599999999991</v>
      </c>
      <c r="E3254" s="25">
        <v>19126.599999999999</v>
      </c>
      <c r="F3254" s="21">
        <v>0</v>
      </c>
      <c r="G3254" s="22">
        <f t="shared" si="50"/>
        <v>69827</v>
      </c>
      <c r="H3254" s="21">
        <v>0</v>
      </c>
      <c r="I3254" s="21">
        <v>0</v>
      </c>
    </row>
    <row r="3255" spans="1:9" ht="15" x14ac:dyDescent="0.25">
      <c r="A3255" s="24" t="s">
        <v>3527</v>
      </c>
      <c r="B3255" s="20">
        <v>0</v>
      </c>
      <c r="C3255" s="180" t="s">
        <v>4867</v>
      </c>
      <c r="D3255" s="25">
        <v>91790.400000000009</v>
      </c>
      <c r="E3255" s="25">
        <v>40989.699999999997</v>
      </c>
      <c r="F3255" s="21">
        <v>0</v>
      </c>
      <c r="G3255" s="22">
        <f t="shared" si="50"/>
        <v>50800.700000000012</v>
      </c>
      <c r="H3255" s="21">
        <v>0</v>
      </c>
      <c r="I3255" s="21">
        <v>0</v>
      </c>
    </row>
    <row r="3256" spans="1:9" ht="15" x14ac:dyDescent="0.25">
      <c r="A3256" s="24" t="s">
        <v>3528</v>
      </c>
      <c r="B3256" s="20">
        <v>0</v>
      </c>
      <c r="C3256" s="180" t="s">
        <v>4867</v>
      </c>
      <c r="D3256" s="25">
        <v>97843.199999999997</v>
      </c>
      <c r="E3256" s="25">
        <v>14270.380000000001</v>
      </c>
      <c r="F3256" s="21">
        <v>0</v>
      </c>
      <c r="G3256" s="22">
        <f t="shared" si="50"/>
        <v>83572.819999999992</v>
      </c>
      <c r="H3256" s="21">
        <v>0</v>
      </c>
      <c r="I3256" s="21">
        <v>0</v>
      </c>
    </row>
    <row r="3257" spans="1:9" ht="15" x14ac:dyDescent="0.25">
      <c r="A3257" s="24" t="s">
        <v>3529</v>
      </c>
      <c r="B3257" s="20">
        <v>0</v>
      </c>
      <c r="C3257" s="180" t="s">
        <v>4867</v>
      </c>
      <c r="D3257" s="25">
        <v>100713.60000000002</v>
      </c>
      <c r="E3257" s="25">
        <v>44840.1</v>
      </c>
      <c r="F3257" s="21">
        <v>0</v>
      </c>
      <c r="G3257" s="22">
        <f t="shared" si="50"/>
        <v>55873.500000000022</v>
      </c>
      <c r="H3257" s="21">
        <v>0</v>
      </c>
      <c r="I3257" s="21">
        <v>0</v>
      </c>
    </row>
    <row r="3258" spans="1:9" ht="15" x14ac:dyDescent="0.25">
      <c r="A3258" s="24" t="s">
        <v>3530</v>
      </c>
      <c r="B3258" s="20">
        <v>0</v>
      </c>
      <c r="C3258" s="180" t="s">
        <v>4867</v>
      </c>
      <c r="D3258" s="25">
        <v>75899.199999999997</v>
      </c>
      <c r="E3258" s="25">
        <v>18026.400000000001</v>
      </c>
      <c r="F3258" s="21">
        <v>0</v>
      </c>
      <c r="G3258" s="22">
        <f t="shared" si="50"/>
        <v>57872.799999999996</v>
      </c>
      <c r="H3258" s="21">
        <v>0</v>
      </c>
      <c r="I3258" s="21">
        <v>0</v>
      </c>
    </row>
    <row r="3259" spans="1:9" ht="15" x14ac:dyDescent="0.25">
      <c r="A3259" s="24" t="s">
        <v>3531</v>
      </c>
      <c r="B3259" s="20">
        <v>0</v>
      </c>
      <c r="C3259" s="180" t="s">
        <v>4867</v>
      </c>
      <c r="D3259" s="25">
        <v>77251.199999999997</v>
      </c>
      <c r="E3259" s="25">
        <v>19740.080000000002</v>
      </c>
      <c r="F3259" s="21">
        <v>0</v>
      </c>
      <c r="G3259" s="22">
        <f t="shared" si="50"/>
        <v>57511.119999999995</v>
      </c>
      <c r="H3259" s="21">
        <v>0</v>
      </c>
      <c r="I3259" s="21">
        <v>0</v>
      </c>
    </row>
    <row r="3260" spans="1:9" ht="15" x14ac:dyDescent="0.25">
      <c r="A3260" s="24" t="s">
        <v>3532</v>
      </c>
      <c r="B3260" s="20">
        <v>0</v>
      </c>
      <c r="C3260" s="180" t="s">
        <v>4867</v>
      </c>
      <c r="D3260" s="25">
        <v>110156.80000000002</v>
      </c>
      <c r="E3260" s="25">
        <v>39760.1</v>
      </c>
      <c r="F3260" s="21">
        <v>0</v>
      </c>
      <c r="G3260" s="22">
        <f t="shared" si="50"/>
        <v>70396.700000000012</v>
      </c>
      <c r="H3260" s="21">
        <v>0</v>
      </c>
      <c r="I3260" s="21">
        <v>0</v>
      </c>
    </row>
    <row r="3261" spans="1:9" ht="15" x14ac:dyDescent="0.25">
      <c r="A3261" s="24" t="s">
        <v>3533</v>
      </c>
      <c r="B3261" s="20">
        <v>0</v>
      </c>
      <c r="C3261" s="180" t="s">
        <v>4867</v>
      </c>
      <c r="D3261" s="25">
        <v>95867.199999999997</v>
      </c>
      <c r="E3261" s="25">
        <v>40771</v>
      </c>
      <c r="F3261" s="21">
        <v>0</v>
      </c>
      <c r="G3261" s="22">
        <f t="shared" ref="G3261:G3324" si="51">D3261-E3261</f>
        <v>55096.2</v>
      </c>
      <c r="H3261" s="21">
        <v>0</v>
      </c>
      <c r="I3261" s="21">
        <v>0</v>
      </c>
    </row>
    <row r="3262" spans="1:9" ht="15" x14ac:dyDescent="0.25">
      <c r="A3262" s="24" t="s">
        <v>3534</v>
      </c>
      <c r="B3262" s="20">
        <v>0</v>
      </c>
      <c r="C3262" s="180" t="s">
        <v>4867</v>
      </c>
      <c r="D3262" s="25">
        <v>86930.4</v>
      </c>
      <c r="E3262" s="25">
        <v>35764</v>
      </c>
      <c r="F3262" s="21">
        <v>0</v>
      </c>
      <c r="G3262" s="22">
        <f t="shared" si="51"/>
        <v>51166.399999999994</v>
      </c>
      <c r="H3262" s="21">
        <v>0</v>
      </c>
      <c r="I3262" s="21">
        <v>0</v>
      </c>
    </row>
    <row r="3263" spans="1:9" ht="15" x14ac:dyDescent="0.25">
      <c r="A3263" s="24" t="s">
        <v>3535</v>
      </c>
      <c r="B3263" s="20">
        <v>0</v>
      </c>
      <c r="C3263" s="180" t="s">
        <v>4867</v>
      </c>
      <c r="D3263" s="25">
        <v>91395.199999999997</v>
      </c>
      <c r="E3263" s="25">
        <v>12412</v>
      </c>
      <c r="F3263" s="21">
        <v>0</v>
      </c>
      <c r="G3263" s="22">
        <f t="shared" si="51"/>
        <v>78983.199999999997</v>
      </c>
      <c r="H3263" s="21">
        <v>0</v>
      </c>
      <c r="I3263" s="21">
        <v>0</v>
      </c>
    </row>
    <row r="3264" spans="1:9" ht="15" x14ac:dyDescent="0.25">
      <c r="A3264" s="24" t="s">
        <v>3536</v>
      </c>
      <c r="B3264" s="20">
        <v>0</v>
      </c>
      <c r="C3264" s="180" t="s">
        <v>4867</v>
      </c>
      <c r="D3264" s="25">
        <v>82867.200000000012</v>
      </c>
      <c r="E3264" s="25">
        <v>58791.100000000006</v>
      </c>
      <c r="F3264" s="21">
        <v>0</v>
      </c>
      <c r="G3264" s="22">
        <f t="shared" si="51"/>
        <v>24076.100000000006</v>
      </c>
      <c r="H3264" s="21">
        <v>0</v>
      </c>
      <c r="I3264" s="21">
        <v>0</v>
      </c>
    </row>
    <row r="3265" spans="1:9" ht="15" x14ac:dyDescent="0.25">
      <c r="A3265" s="24" t="s">
        <v>3508</v>
      </c>
      <c r="B3265" s="20">
        <v>0</v>
      </c>
      <c r="C3265" s="180" t="s">
        <v>4868</v>
      </c>
      <c r="D3265" s="25">
        <v>153753.44</v>
      </c>
      <c r="E3265" s="25">
        <v>15184.279999999999</v>
      </c>
      <c r="F3265" s="21">
        <v>0</v>
      </c>
      <c r="G3265" s="22">
        <f t="shared" si="51"/>
        <v>138569.16</v>
      </c>
      <c r="H3265" s="21">
        <v>0</v>
      </c>
      <c r="I3265" s="21">
        <v>0</v>
      </c>
    </row>
    <row r="3266" spans="1:9" ht="15" x14ac:dyDescent="0.25">
      <c r="A3266" s="24" t="s">
        <v>3509</v>
      </c>
      <c r="B3266" s="20">
        <v>0</v>
      </c>
      <c r="C3266" s="180" t="s">
        <v>4868</v>
      </c>
      <c r="D3266" s="25">
        <v>159072.4</v>
      </c>
      <c r="E3266" s="25">
        <v>976.5</v>
      </c>
      <c r="F3266" s="21">
        <v>0</v>
      </c>
      <c r="G3266" s="22">
        <f t="shared" si="51"/>
        <v>158095.9</v>
      </c>
      <c r="H3266" s="21">
        <v>0</v>
      </c>
      <c r="I3266" s="21">
        <v>0</v>
      </c>
    </row>
    <row r="3267" spans="1:9" ht="15" x14ac:dyDescent="0.25">
      <c r="A3267" s="24" t="s">
        <v>3537</v>
      </c>
      <c r="B3267" s="20">
        <v>0</v>
      </c>
      <c r="C3267" s="180" t="s">
        <v>4868</v>
      </c>
      <c r="D3267" s="25">
        <v>162865.28</v>
      </c>
      <c r="E3267" s="25">
        <v>10006.08</v>
      </c>
      <c r="F3267" s="21">
        <v>0</v>
      </c>
      <c r="G3267" s="22">
        <f t="shared" si="51"/>
        <v>152859.20000000001</v>
      </c>
      <c r="H3267" s="21">
        <v>0</v>
      </c>
      <c r="I3267" s="21">
        <v>0</v>
      </c>
    </row>
    <row r="3268" spans="1:9" ht="15" x14ac:dyDescent="0.25">
      <c r="A3268" s="24" t="s">
        <v>3538</v>
      </c>
      <c r="B3268" s="20">
        <v>0</v>
      </c>
      <c r="C3268" s="180" t="s">
        <v>4868</v>
      </c>
      <c r="D3268" s="25">
        <v>153200.32000000001</v>
      </c>
      <c r="E3268" s="25">
        <v>9248.2199999999993</v>
      </c>
      <c r="F3268" s="21">
        <v>0</v>
      </c>
      <c r="G3268" s="22">
        <f t="shared" si="51"/>
        <v>143952.1</v>
      </c>
      <c r="H3268" s="21">
        <v>0</v>
      </c>
      <c r="I3268" s="21">
        <v>0</v>
      </c>
    </row>
    <row r="3269" spans="1:9" ht="15" x14ac:dyDescent="0.25">
      <c r="A3269" s="24" t="s">
        <v>3539</v>
      </c>
      <c r="B3269" s="20">
        <v>0</v>
      </c>
      <c r="C3269" s="180" t="s">
        <v>4868</v>
      </c>
      <c r="D3269" s="25">
        <v>168096.59999999998</v>
      </c>
      <c r="E3269" s="25">
        <v>0</v>
      </c>
      <c r="F3269" s="21">
        <v>0</v>
      </c>
      <c r="G3269" s="22">
        <f t="shared" si="51"/>
        <v>168096.59999999998</v>
      </c>
      <c r="H3269" s="21">
        <v>0</v>
      </c>
      <c r="I3269" s="21">
        <v>0</v>
      </c>
    </row>
    <row r="3270" spans="1:9" ht="15" x14ac:dyDescent="0.25">
      <c r="A3270" s="24" t="s">
        <v>3540</v>
      </c>
      <c r="B3270" s="20">
        <v>0</v>
      </c>
      <c r="C3270" s="180" t="s">
        <v>4868</v>
      </c>
      <c r="D3270" s="25">
        <v>176852.40000000002</v>
      </c>
      <c r="E3270" s="25">
        <v>19078.7</v>
      </c>
      <c r="F3270" s="21">
        <v>0</v>
      </c>
      <c r="G3270" s="22">
        <f t="shared" si="51"/>
        <v>157773.70000000001</v>
      </c>
      <c r="H3270" s="21">
        <v>0</v>
      </c>
      <c r="I3270" s="21">
        <v>0</v>
      </c>
    </row>
    <row r="3271" spans="1:9" ht="15" x14ac:dyDescent="0.25">
      <c r="A3271" s="24" t="s">
        <v>3541</v>
      </c>
      <c r="B3271" s="20">
        <v>0</v>
      </c>
      <c r="C3271" s="180" t="s">
        <v>4868</v>
      </c>
      <c r="D3271" s="25">
        <v>109519.59999999999</v>
      </c>
      <c r="E3271" s="25">
        <v>8941.2000000000007</v>
      </c>
      <c r="F3271" s="21">
        <v>0</v>
      </c>
      <c r="G3271" s="22">
        <f t="shared" si="51"/>
        <v>100578.4</v>
      </c>
      <c r="H3271" s="21">
        <v>0</v>
      </c>
      <c r="I3271" s="21">
        <v>0</v>
      </c>
    </row>
    <row r="3272" spans="1:9" ht="15" x14ac:dyDescent="0.25">
      <c r="A3272" s="24" t="s">
        <v>3542</v>
      </c>
      <c r="B3272" s="20">
        <v>0</v>
      </c>
      <c r="C3272" s="180" t="s">
        <v>4868</v>
      </c>
      <c r="D3272" s="25">
        <v>106800</v>
      </c>
      <c r="E3272" s="25">
        <v>0</v>
      </c>
      <c r="F3272" s="21">
        <v>0</v>
      </c>
      <c r="G3272" s="22">
        <f t="shared" si="51"/>
        <v>106800</v>
      </c>
      <c r="H3272" s="21">
        <v>0</v>
      </c>
      <c r="I3272" s="21">
        <v>0</v>
      </c>
    </row>
    <row r="3273" spans="1:9" ht="15" x14ac:dyDescent="0.25">
      <c r="A3273" s="24" t="s">
        <v>3543</v>
      </c>
      <c r="B3273" s="20">
        <v>0</v>
      </c>
      <c r="C3273" s="180" t="s">
        <v>4869</v>
      </c>
      <c r="D3273" s="25">
        <v>184720.80000000002</v>
      </c>
      <c r="E3273" s="25">
        <v>116027.90000000001</v>
      </c>
      <c r="F3273" s="21">
        <v>0</v>
      </c>
      <c r="G3273" s="22">
        <f t="shared" si="51"/>
        <v>68692.900000000009</v>
      </c>
      <c r="H3273" s="21">
        <v>0</v>
      </c>
      <c r="I3273" s="21">
        <v>0</v>
      </c>
    </row>
    <row r="3274" spans="1:9" ht="15" x14ac:dyDescent="0.25">
      <c r="A3274" s="24" t="s">
        <v>3544</v>
      </c>
      <c r="B3274" s="20">
        <v>0</v>
      </c>
      <c r="C3274" s="180" t="s">
        <v>4869</v>
      </c>
      <c r="D3274" s="25">
        <v>48547.199999999997</v>
      </c>
      <c r="E3274" s="25">
        <v>0</v>
      </c>
      <c r="F3274" s="21">
        <v>0</v>
      </c>
      <c r="G3274" s="22">
        <f t="shared" si="51"/>
        <v>48547.199999999997</v>
      </c>
      <c r="H3274" s="21">
        <v>0</v>
      </c>
      <c r="I3274" s="21">
        <v>0</v>
      </c>
    </row>
    <row r="3275" spans="1:9" ht="15" x14ac:dyDescent="0.25">
      <c r="A3275" s="24" t="s">
        <v>3545</v>
      </c>
      <c r="B3275" s="20">
        <v>0</v>
      </c>
      <c r="C3275" s="180" t="s">
        <v>4869</v>
      </c>
      <c r="D3275" s="25">
        <v>179360.60000000003</v>
      </c>
      <c r="E3275" s="25">
        <v>78183.899999999994</v>
      </c>
      <c r="F3275" s="21">
        <v>0</v>
      </c>
      <c r="G3275" s="22">
        <f t="shared" si="51"/>
        <v>101176.70000000004</v>
      </c>
      <c r="H3275" s="21">
        <v>0</v>
      </c>
      <c r="I3275" s="21">
        <v>0</v>
      </c>
    </row>
    <row r="3276" spans="1:9" ht="15" x14ac:dyDescent="0.25">
      <c r="A3276" s="24" t="s">
        <v>3546</v>
      </c>
      <c r="B3276" s="20">
        <v>0</v>
      </c>
      <c r="C3276" s="180" t="s">
        <v>4869</v>
      </c>
      <c r="D3276" s="25">
        <v>330517.90000000002</v>
      </c>
      <c r="E3276" s="25">
        <v>201013.7</v>
      </c>
      <c r="F3276" s="21">
        <v>0</v>
      </c>
      <c r="G3276" s="22">
        <f t="shared" si="51"/>
        <v>129504.20000000001</v>
      </c>
      <c r="H3276" s="21">
        <v>0</v>
      </c>
      <c r="I3276" s="21">
        <v>0</v>
      </c>
    </row>
    <row r="3277" spans="1:9" ht="15" x14ac:dyDescent="0.25">
      <c r="A3277" s="24" t="s">
        <v>3547</v>
      </c>
      <c r="B3277" s="20">
        <v>0</v>
      </c>
      <c r="C3277" s="180" t="s">
        <v>4869</v>
      </c>
      <c r="D3277" s="25">
        <v>378272</v>
      </c>
      <c r="E3277" s="25">
        <v>223037.09999999998</v>
      </c>
      <c r="F3277" s="21">
        <v>0</v>
      </c>
      <c r="G3277" s="22">
        <f t="shared" si="51"/>
        <v>155234.90000000002</v>
      </c>
      <c r="H3277" s="21">
        <v>0</v>
      </c>
      <c r="I3277" s="21">
        <v>0</v>
      </c>
    </row>
    <row r="3278" spans="1:9" ht="15" x14ac:dyDescent="0.25">
      <c r="A3278" s="24" t="s">
        <v>3548</v>
      </c>
      <c r="B3278" s="20">
        <v>0</v>
      </c>
      <c r="C3278" s="180" t="s">
        <v>4869</v>
      </c>
      <c r="D3278" s="25">
        <v>235141.30000000002</v>
      </c>
      <c r="E3278" s="25">
        <v>107602.4</v>
      </c>
      <c r="F3278" s="21">
        <v>0</v>
      </c>
      <c r="G3278" s="22">
        <f t="shared" si="51"/>
        <v>127538.90000000002</v>
      </c>
      <c r="H3278" s="21">
        <v>0</v>
      </c>
      <c r="I3278" s="21">
        <v>0</v>
      </c>
    </row>
    <row r="3279" spans="1:9" ht="15" x14ac:dyDescent="0.25">
      <c r="A3279" s="24" t="s">
        <v>3549</v>
      </c>
      <c r="B3279" s="20">
        <v>0</v>
      </c>
      <c r="C3279" s="180" t="s">
        <v>4869</v>
      </c>
      <c r="D3279" s="25">
        <v>56655.399999999994</v>
      </c>
      <c r="E3279" s="25">
        <v>21207.599999999999</v>
      </c>
      <c r="F3279" s="21">
        <v>0</v>
      </c>
      <c r="G3279" s="22">
        <f t="shared" si="51"/>
        <v>35447.799999999996</v>
      </c>
      <c r="H3279" s="21">
        <v>0</v>
      </c>
      <c r="I3279" s="21">
        <v>0</v>
      </c>
    </row>
    <row r="3280" spans="1:9" ht="15" x14ac:dyDescent="0.25">
      <c r="A3280" s="24" t="s">
        <v>3550</v>
      </c>
      <c r="B3280" s="20">
        <v>0</v>
      </c>
      <c r="C3280" s="180" t="s">
        <v>4869</v>
      </c>
      <c r="D3280" s="25">
        <v>123085.68000000001</v>
      </c>
      <c r="E3280" s="25">
        <v>40893.499999999993</v>
      </c>
      <c r="F3280" s="21">
        <v>0</v>
      </c>
      <c r="G3280" s="22">
        <f t="shared" si="51"/>
        <v>82192.180000000022</v>
      </c>
      <c r="H3280" s="21">
        <v>0</v>
      </c>
      <c r="I3280" s="21">
        <v>0</v>
      </c>
    </row>
    <row r="3281" spans="1:9" ht="15" x14ac:dyDescent="0.25">
      <c r="A3281" s="24" t="s">
        <v>3551</v>
      </c>
      <c r="B3281" s="20">
        <v>0</v>
      </c>
      <c r="C3281" s="180" t="s">
        <v>4869</v>
      </c>
      <c r="D3281" s="25">
        <v>113567.00000000001</v>
      </c>
      <c r="E3281" s="25">
        <v>66823.099999999991</v>
      </c>
      <c r="F3281" s="21">
        <v>0</v>
      </c>
      <c r="G3281" s="22">
        <f t="shared" si="51"/>
        <v>46743.900000000023</v>
      </c>
      <c r="H3281" s="21">
        <v>0</v>
      </c>
      <c r="I3281" s="21">
        <v>0</v>
      </c>
    </row>
    <row r="3282" spans="1:9" ht="15" x14ac:dyDescent="0.25">
      <c r="A3282" s="24" t="s">
        <v>3552</v>
      </c>
      <c r="B3282" s="20">
        <v>0</v>
      </c>
      <c r="C3282" s="180" t="s">
        <v>4869</v>
      </c>
      <c r="D3282" s="25">
        <v>116303.30000000002</v>
      </c>
      <c r="E3282" s="25">
        <v>59847.12</v>
      </c>
      <c r="F3282" s="21">
        <v>0</v>
      </c>
      <c r="G3282" s="22">
        <f t="shared" si="51"/>
        <v>56456.180000000015</v>
      </c>
      <c r="H3282" s="21">
        <v>0</v>
      </c>
      <c r="I3282" s="21">
        <v>0</v>
      </c>
    </row>
    <row r="3283" spans="1:9" ht="15" x14ac:dyDescent="0.25">
      <c r="A3283" s="24" t="s">
        <v>3553</v>
      </c>
      <c r="B3283" s="20">
        <v>0</v>
      </c>
      <c r="C3283" s="180" t="s">
        <v>4869</v>
      </c>
      <c r="D3283" s="25">
        <v>6905.6</v>
      </c>
      <c r="E3283" s="25">
        <v>0</v>
      </c>
      <c r="F3283" s="21">
        <v>0</v>
      </c>
      <c r="G3283" s="22">
        <f t="shared" si="51"/>
        <v>6905.6</v>
      </c>
      <c r="H3283" s="21">
        <v>0</v>
      </c>
      <c r="I3283" s="21">
        <v>0</v>
      </c>
    </row>
    <row r="3284" spans="1:9" ht="15" x14ac:dyDescent="0.25">
      <c r="A3284" s="24" t="s">
        <v>3554</v>
      </c>
      <c r="B3284" s="20">
        <v>0</v>
      </c>
      <c r="C3284" s="180" t="s">
        <v>4869</v>
      </c>
      <c r="D3284" s="25">
        <v>96869.2</v>
      </c>
      <c r="E3284" s="25">
        <v>37720.6</v>
      </c>
      <c r="F3284" s="21">
        <v>0</v>
      </c>
      <c r="G3284" s="22">
        <f t="shared" si="51"/>
        <v>59148.6</v>
      </c>
      <c r="H3284" s="21">
        <v>0</v>
      </c>
      <c r="I3284" s="21">
        <v>0</v>
      </c>
    </row>
    <row r="3285" spans="1:9" ht="15" x14ac:dyDescent="0.25">
      <c r="A3285" s="24" t="s">
        <v>3555</v>
      </c>
      <c r="B3285" s="20">
        <v>0</v>
      </c>
      <c r="C3285" s="180" t="s">
        <v>4869</v>
      </c>
      <c r="D3285" s="25">
        <v>66562.799999999988</v>
      </c>
      <c r="E3285" s="25">
        <v>38436.9</v>
      </c>
      <c r="F3285" s="21">
        <v>0</v>
      </c>
      <c r="G3285" s="22">
        <f t="shared" si="51"/>
        <v>28125.899999999987</v>
      </c>
      <c r="H3285" s="21">
        <v>0</v>
      </c>
      <c r="I3285" s="21">
        <v>0</v>
      </c>
    </row>
    <row r="3286" spans="1:9" ht="15" x14ac:dyDescent="0.25">
      <c r="A3286" s="24" t="s">
        <v>3556</v>
      </c>
      <c r="B3286" s="20">
        <v>0</v>
      </c>
      <c r="C3286" s="180" t="s">
        <v>4869</v>
      </c>
      <c r="D3286" s="25">
        <v>53642</v>
      </c>
      <c r="E3286" s="25">
        <v>15200.8</v>
      </c>
      <c r="F3286" s="21">
        <v>0</v>
      </c>
      <c r="G3286" s="22">
        <f t="shared" si="51"/>
        <v>38441.199999999997</v>
      </c>
      <c r="H3286" s="21">
        <v>0</v>
      </c>
      <c r="I3286" s="21">
        <v>0</v>
      </c>
    </row>
    <row r="3287" spans="1:9" ht="15" x14ac:dyDescent="0.25">
      <c r="A3287" s="24" t="s">
        <v>3557</v>
      </c>
      <c r="B3287" s="20">
        <v>0</v>
      </c>
      <c r="C3287" s="180" t="s">
        <v>4869</v>
      </c>
      <c r="D3287" s="25">
        <v>82756.800000000003</v>
      </c>
      <c r="E3287" s="25">
        <v>25906.5</v>
      </c>
      <c r="F3287" s="21">
        <v>0</v>
      </c>
      <c r="G3287" s="22">
        <f t="shared" si="51"/>
        <v>56850.3</v>
      </c>
      <c r="H3287" s="21">
        <v>0</v>
      </c>
      <c r="I3287" s="21">
        <v>0</v>
      </c>
    </row>
    <row r="3288" spans="1:9" ht="15" x14ac:dyDescent="0.25">
      <c r="A3288" s="24" t="s">
        <v>3558</v>
      </c>
      <c r="B3288" s="20">
        <v>0</v>
      </c>
      <c r="C3288" s="180" t="s">
        <v>4869</v>
      </c>
      <c r="D3288" s="25">
        <v>62899.199999999997</v>
      </c>
      <c r="E3288" s="25">
        <v>46034.899999999994</v>
      </c>
      <c r="F3288" s="21">
        <v>0</v>
      </c>
      <c r="G3288" s="22">
        <f t="shared" si="51"/>
        <v>16864.300000000003</v>
      </c>
      <c r="H3288" s="21">
        <v>0</v>
      </c>
      <c r="I3288" s="21">
        <v>0</v>
      </c>
    </row>
    <row r="3289" spans="1:9" ht="15" x14ac:dyDescent="0.25">
      <c r="A3289" s="24" t="s">
        <v>3559</v>
      </c>
      <c r="B3289" s="20">
        <v>0</v>
      </c>
      <c r="C3289" s="180" t="s">
        <v>4869</v>
      </c>
      <c r="D3289" s="25">
        <v>63898.8</v>
      </c>
      <c r="E3289" s="25">
        <v>22868.2</v>
      </c>
      <c r="F3289" s="21">
        <v>0</v>
      </c>
      <c r="G3289" s="22">
        <f t="shared" si="51"/>
        <v>41030.600000000006</v>
      </c>
      <c r="H3289" s="21">
        <v>0</v>
      </c>
      <c r="I3289" s="21">
        <v>0</v>
      </c>
    </row>
    <row r="3290" spans="1:9" ht="15" x14ac:dyDescent="0.25">
      <c r="A3290" s="24" t="s">
        <v>3560</v>
      </c>
      <c r="B3290" s="20">
        <v>0</v>
      </c>
      <c r="C3290" s="180" t="s">
        <v>4869</v>
      </c>
      <c r="D3290" s="25">
        <v>64137.200000000004</v>
      </c>
      <c r="E3290" s="25">
        <v>45986.5</v>
      </c>
      <c r="F3290" s="21">
        <v>0</v>
      </c>
      <c r="G3290" s="22">
        <f t="shared" si="51"/>
        <v>18150.700000000004</v>
      </c>
      <c r="H3290" s="21">
        <v>0</v>
      </c>
      <c r="I3290" s="21">
        <v>0</v>
      </c>
    </row>
    <row r="3291" spans="1:9" ht="15" x14ac:dyDescent="0.25">
      <c r="A3291" s="24" t="s">
        <v>3561</v>
      </c>
      <c r="B3291" s="20">
        <v>0</v>
      </c>
      <c r="C3291" s="180" t="s">
        <v>4869</v>
      </c>
      <c r="D3291" s="25">
        <v>62099.400000000009</v>
      </c>
      <c r="E3291" s="25">
        <v>15492.25</v>
      </c>
      <c r="F3291" s="21">
        <v>0</v>
      </c>
      <c r="G3291" s="22">
        <f t="shared" si="51"/>
        <v>46607.150000000009</v>
      </c>
      <c r="H3291" s="21">
        <v>0</v>
      </c>
      <c r="I3291" s="21">
        <v>0</v>
      </c>
    </row>
    <row r="3292" spans="1:9" ht="15" x14ac:dyDescent="0.25">
      <c r="A3292" s="24" t="s">
        <v>3562</v>
      </c>
      <c r="B3292" s="20">
        <v>0</v>
      </c>
      <c r="C3292" s="180" t="s">
        <v>4869</v>
      </c>
      <c r="D3292" s="25">
        <v>63038.399999999994</v>
      </c>
      <c r="E3292" s="25">
        <v>22692</v>
      </c>
      <c r="F3292" s="21">
        <v>0</v>
      </c>
      <c r="G3292" s="22">
        <f t="shared" si="51"/>
        <v>40346.399999999994</v>
      </c>
      <c r="H3292" s="21">
        <v>0</v>
      </c>
      <c r="I3292" s="21">
        <v>0</v>
      </c>
    </row>
    <row r="3293" spans="1:9" ht="15" x14ac:dyDescent="0.25">
      <c r="A3293" s="24" t="s">
        <v>3563</v>
      </c>
      <c r="B3293" s="20">
        <v>0</v>
      </c>
      <c r="C3293" s="180" t="s">
        <v>4869</v>
      </c>
      <c r="D3293" s="25">
        <v>263054.48</v>
      </c>
      <c r="E3293" s="25">
        <v>94062.279999999984</v>
      </c>
      <c r="F3293" s="21">
        <v>0</v>
      </c>
      <c r="G3293" s="22">
        <f t="shared" si="51"/>
        <v>168992.2</v>
      </c>
      <c r="H3293" s="21">
        <v>0</v>
      </c>
      <c r="I3293" s="21">
        <v>0</v>
      </c>
    </row>
    <row r="3294" spans="1:9" ht="15" x14ac:dyDescent="0.25">
      <c r="A3294" s="24" t="s">
        <v>3564</v>
      </c>
      <c r="B3294" s="20">
        <v>0</v>
      </c>
      <c r="C3294" s="180" t="s">
        <v>4869</v>
      </c>
      <c r="D3294" s="25">
        <v>156915.19999999998</v>
      </c>
      <c r="E3294" s="25">
        <v>26152.85</v>
      </c>
      <c r="F3294" s="21">
        <v>0</v>
      </c>
      <c r="G3294" s="22">
        <f t="shared" si="51"/>
        <v>130762.34999999998</v>
      </c>
      <c r="H3294" s="21">
        <v>0</v>
      </c>
      <c r="I3294" s="21">
        <v>0</v>
      </c>
    </row>
    <row r="3295" spans="1:9" ht="15" x14ac:dyDescent="0.25">
      <c r="A3295" s="24" t="s">
        <v>3565</v>
      </c>
      <c r="B3295" s="20">
        <v>0</v>
      </c>
      <c r="C3295" s="180" t="s">
        <v>4869</v>
      </c>
      <c r="D3295" s="25">
        <v>75400.700000000012</v>
      </c>
      <c r="E3295" s="25">
        <v>61151.600000000006</v>
      </c>
      <c r="F3295" s="21">
        <v>0</v>
      </c>
      <c r="G3295" s="22">
        <f t="shared" si="51"/>
        <v>14249.100000000006</v>
      </c>
      <c r="H3295" s="21">
        <v>0</v>
      </c>
      <c r="I3295" s="21">
        <v>0</v>
      </c>
    </row>
    <row r="3296" spans="1:9" ht="15" x14ac:dyDescent="0.25">
      <c r="A3296" s="24" t="s">
        <v>3566</v>
      </c>
      <c r="B3296" s="20">
        <v>0</v>
      </c>
      <c r="C3296" s="180" t="s">
        <v>4869</v>
      </c>
      <c r="D3296" s="25">
        <v>165558.39999999999</v>
      </c>
      <c r="E3296" s="25">
        <v>0</v>
      </c>
      <c r="F3296" s="21">
        <v>0</v>
      </c>
      <c r="G3296" s="22">
        <f t="shared" si="51"/>
        <v>165558.39999999999</v>
      </c>
      <c r="H3296" s="21">
        <v>0</v>
      </c>
      <c r="I3296" s="21">
        <v>0</v>
      </c>
    </row>
    <row r="3297" spans="1:9" ht="15" x14ac:dyDescent="0.25">
      <c r="A3297" s="24" t="s">
        <v>3567</v>
      </c>
      <c r="B3297" s="20">
        <v>0</v>
      </c>
      <c r="C3297" s="180" t="s">
        <v>4869</v>
      </c>
      <c r="D3297" s="25">
        <v>104792</v>
      </c>
      <c r="E3297" s="25">
        <v>82913.5</v>
      </c>
      <c r="F3297" s="21">
        <v>0</v>
      </c>
      <c r="G3297" s="22">
        <f t="shared" si="51"/>
        <v>21878.5</v>
      </c>
      <c r="H3297" s="21">
        <v>0</v>
      </c>
      <c r="I3297" s="21">
        <v>0</v>
      </c>
    </row>
    <row r="3298" spans="1:9" ht="15" x14ac:dyDescent="0.25">
      <c r="A3298" s="24" t="s">
        <v>3568</v>
      </c>
      <c r="B3298" s="20">
        <v>0</v>
      </c>
      <c r="C3298" s="180" t="s">
        <v>4869</v>
      </c>
      <c r="D3298" s="25">
        <v>104696</v>
      </c>
      <c r="E3298" s="25">
        <v>50765.2</v>
      </c>
      <c r="F3298" s="21">
        <v>0</v>
      </c>
      <c r="G3298" s="22">
        <f t="shared" si="51"/>
        <v>53930.8</v>
      </c>
      <c r="H3298" s="21">
        <v>0</v>
      </c>
      <c r="I3298" s="21">
        <v>0</v>
      </c>
    </row>
    <row r="3299" spans="1:9" ht="15" x14ac:dyDescent="0.25">
      <c r="A3299" s="24" t="s">
        <v>3569</v>
      </c>
      <c r="B3299" s="20">
        <v>0</v>
      </c>
      <c r="C3299" s="180" t="s">
        <v>4869</v>
      </c>
      <c r="D3299" s="25">
        <v>81041.900000000009</v>
      </c>
      <c r="E3299" s="25">
        <v>31873.300000000003</v>
      </c>
      <c r="F3299" s="21">
        <v>0</v>
      </c>
      <c r="G3299" s="22">
        <f t="shared" si="51"/>
        <v>49168.600000000006</v>
      </c>
      <c r="H3299" s="21">
        <v>0</v>
      </c>
      <c r="I3299" s="21">
        <v>0</v>
      </c>
    </row>
    <row r="3300" spans="1:9" ht="15" x14ac:dyDescent="0.25">
      <c r="A3300" s="24" t="s">
        <v>3570</v>
      </c>
      <c r="B3300" s="20">
        <v>0</v>
      </c>
      <c r="C3300" s="180" t="s">
        <v>4869</v>
      </c>
      <c r="D3300" s="25">
        <v>6468</v>
      </c>
      <c r="E3300" s="25">
        <v>0</v>
      </c>
      <c r="F3300" s="21">
        <v>0</v>
      </c>
      <c r="G3300" s="22">
        <f t="shared" si="51"/>
        <v>6468</v>
      </c>
      <c r="H3300" s="21">
        <v>0</v>
      </c>
      <c r="I3300" s="21">
        <v>0</v>
      </c>
    </row>
    <row r="3301" spans="1:9" ht="15" x14ac:dyDescent="0.25">
      <c r="A3301" s="24" t="s">
        <v>3571</v>
      </c>
      <c r="B3301" s="20">
        <v>0</v>
      </c>
      <c r="C3301" s="180" t="s">
        <v>4869</v>
      </c>
      <c r="D3301" s="25">
        <v>82588.800000000003</v>
      </c>
      <c r="E3301" s="25">
        <v>10971.6</v>
      </c>
      <c r="F3301" s="21">
        <v>0</v>
      </c>
      <c r="G3301" s="22">
        <f t="shared" si="51"/>
        <v>71617.2</v>
      </c>
      <c r="H3301" s="21">
        <v>0</v>
      </c>
      <c r="I3301" s="21">
        <v>0</v>
      </c>
    </row>
    <row r="3302" spans="1:9" ht="15" x14ac:dyDescent="0.25">
      <c r="A3302" s="24" t="s">
        <v>3572</v>
      </c>
      <c r="B3302" s="20">
        <v>0</v>
      </c>
      <c r="C3302" s="180" t="s">
        <v>4869</v>
      </c>
      <c r="D3302" s="25">
        <v>4502.3999999999996</v>
      </c>
      <c r="E3302" s="25">
        <v>0</v>
      </c>
      <c r="F3302" s="21">
        <v>0</v>
      </c>
      <c r="G3302" s="22">
        <f t="shared" si="51"/>
        <v>4502.3999999999996</v>
      </c>
      <c r="H3302" s="21">
        <v>0</v>
      </c>
      <c r="I3302" s="21">
        <v>0</v>
      </c>
    </row>
    <row r="3303" spans="1:9" ht="15" x14ac:dyDescent="0.25">
      <c r="A3303" s="24" t="s">
        <v>3573</v>
      </c>
      <c r="B3303" s="20">
        <v>0</v>
      </c>
      <c r="C3303" s="180" t="s">
        <v>4869</v>
      </c>
      <c r="D3303" s="25">
        <v>29755.599999999999</v>
      </c>
      <c r="E3303" s="25">
        <v>18728.8</v>
      </c>
      <c r="F3303" s="21">
        <v>0</v>
      </c>
      <c r="G3303" s="22">
        <f t="shared" si="51"/>
        <v>11026.8</v>
      </c>
      <c r="H3303" s="21">
        <v>0</v>
      </c>
      <c r="I3303" s="21">
        <v>0</v>
      </c>
    </row>
    <row r="3304" spans="1:9" ht="15" x14ac:dyDescent="0.25">
      <c r="A3304" s="24" t="s">
        <v>3574</v>
      </c>
      <c r="B3304" s="20">
        <v>0</v>
      </c>
      <c r="C3304" s="180" t="s">
        <v>4869</v>
      </c>
      <c r="D3304" s="25">
        <v>94755.6</v>
      </c>
      <c r="E3304" s="25">
        <v>56945.599999999999</v>
      </c>
      <c r="F3304" s="21">
        <v>0</v>
      </c>
      <c r="G3304" s="22">
        <f t="shared" si="51"/>
        <v>37810.000000000007</v>
      </c>
      <c r="H3304" s="21">
        <v>0</v>
      </c>
      <c r="I3304" s="21">
        <v>0</v>
      </c>
    </row>
    <row r="3305" spans="1:9" ht="15" x14ac:dyDescent="0.25">
      <c r="A3305" s="24" t="s">
        <v>2285</v>
      </c>
      <c r="B3305" s="20">
        <v>0</v>
      </c>
      <c r="C3305" s="180" t="s">
        <v>4869</v>
      </c>
      <c r="D3305" s="25">
        <v>248125.04999999996</v>
      </c>
      <c r="E3305" s="25">
        <v>120297.79999999999</v>
      </c>
      <c r="F3305" s="21">
        <v>0</v>
      </c>
      <c r="G3305" s="22">
        <f t="shared" si="51"/>
        <v>127827.24999999997</v>
      </c>
      <c r="H3305" s="21">
        <v>0</v>
      </c>
      <c r="I3305" s="21">
        <v>0</v>
      </c>
    </row>
    <row r="3306" spans="1:9" ht="15" x14ac:dyDescent="0.25">
      <c r="A3306" s="24" t="s">
        <v>3575</v>
      </c>
      <c r="B3306" s="20">
        <v>0</v>
      </c>
      <c r="C3306" s="180" t="s">
        <v>4869</v>
      </c>
      <c r="D3306" s="25">
        <v>90654.399999999994</v>
      </c>
      <c r="E3306" s="25">
        <v>47609</v>
      </c>
      <c r="F3306" s="21">
        <v>0</v>
      </c>
      <c r="G3306" s="22">
        <f t="shared" si="51"/>
        <v>43045.399999999994</v>
      </c>
      <c r="H3306" s="21">
        <v>0</v>
      </c>
      <c r="I3306" s="21">
        <v>0</v>
      </c>
    </row>
    <row r="3307" spans="1:9" ht="15" x14ac:dyDescent="0.25">
      <c r="A3307" s="24" t="s">
        <v>3576</v>
      </c>
      <c r="B3307" s="20">
        <v>0</v>
      </c>
      <c r="C3307" s="180" t="s">
        <v>4869</v>
      </c>
      <c r="D3307" s="25">
        <v>147856.80000000002</v>
      </c>
      <c r="E3307" s="25">
        <v>57028.200000000004</v>
      </c>
      <c r="F3307" s="21">
        <v>0</v>
      </c>
      <c r="G3307" s="22">
        <f t="shared" si="51"/>
        <v>90828.6</v>
      </c>
      <c r="H3307" s="21">
        <v>0</v>
      </c>
      <c r="I3307" s="21">
        <v>0</v>
      </c>
    </row>
    <row r="3308" spans="1:9" ht="15" x14ac:dyDescent="0.25">
      <c r="A3308" s="24" t="s">
        <v>3577</v>
      </c>
      <c r="B3308" s="20">
        <v>0</v>
      </c>
      <c r="C3308" s="180" t="s">
        <v>4869</v>
      </c>
      <c r="D3308" s="25">
        <v>162544</v>
      </c>
      <c r="E3308" s="25">
        <v>103930.9</v>
      </c>
      <c r="F3308" s="21">
        <v>0</v>
      </c>
      <c r="G3308" s="22">
        <f t="shared" si="51"/>
        <v>58613.100000000006</v>
      </c>
      <c r="H3308" s="21">
        <v>0</v>
      </c>
      <c r="I3308" s="21">
        <v>0</v>
      </c>
    </row>
    <row r="3309" spans="1:9" ht="15" x14ac:dyDescent="0.25">
      <c r="A3309" s="24" t="s">
        <v>3578</v>
      </c>
      <c r="B3309" s="20">
        <v>0</v>
      </c>
      <c r="C3309" s="180" t="s">
        <v>4869</v>
      </c>
      <c r="D3309" s="25">
        <v>182571.50000000003</v>
      </c>
      <c r="E3309" s="25">
        <v>118818</v>
      </c>
      <c r="F3309" s="21">
        <v>0</v>
      </c>
      <c r="G3309" s="22">
        <f t="shared" si="51"/>
        <v>63753.500000000029</v>
      </c>
      <c r="H3309" s="21">
        <v>0</v>
      </c>
      <c r="I3309" s="21">
        <v>0</v>
      </c>
    </row>
    <row r="3310" spans="1:9" ht="15" x14ac:dyDescent="0.25">
      <c r="A3310" s="24" t="s">
        <v>3579</v>
      </c>
      <c r="B3310" s="20">
        <v>0</v>
      </c>
      <c r="C3310" s="180" t="s">
        <v>4869</v>
      </c>
      <c r="D3310" s="25">
        <v>179573.80000000002</v>
      </c>
      <c r="E3310" s="25">
        <v>91676</v>
      </c>
      <c r="F3310" s="21">
        <v>0</v>
      </c>
      <c r="G3310" s="22">
        <f t="shared" si="51"/>
        <v>87897.800000000017</v>
      </c>
      <c r="H3310" s="21">
        <v>0</v>
      </c>
      <c r="I3310" s="21">
        <v>0</v>
      </c>
    </row>
    <row r="3311" spans="1:9" ht="15" x14ac:dyDescent="0.25">
      <c r="A3311" s="24" t="s">
        <v>3580</v>
      </c>
      <c r="B3311" s="20">
        <v>0</v>
      </c>
      <c r="C3311" s="180" t="s">
        <v>4869</v>
      </c>
      <c r="D3311" s="25">
        <v>185765</v>
      </c>
      <c r="E3311" s="25">
        <v>147863.40000000002</v>
      </c>
      <c r="F3311" s="21">
        <v>0</v>
      </c>
      <c r="G3311" s="22">
        <f t="shared" si="51"/>
        <v>37901.599999999977</v>
      </c>
      <c r="H3311" s="21">
        <v>0</v>
      </c>
      <c r="I3311" s="21">
        <v>0</v>
      </c>
    </row>
    <row r="3312" spans="1:9" ht="15" x14ac:dyDescent="0.25">
      <c r="A3312" s="24" t="s">
        <v>3581</v>
      </c>
      <c r="B3312" s="20">
        <v>0</v>
      </c>
      <c r="C3312" s="180" t="s">
        <v>4869</v>
      </c>
      <c r="D3312" s="25">
        <v>187201.90000000002</v>
      </c>
      <c r="E3312" s="25">
        <v>91493.200000000012</v>
      </c>
      <c r="F3312" s="21">
        <v>0</v>
      </c>
      <c r="G3312" s="22">
        <f t="shared" si="51"/>
        <v>95708.700000000012</v>
      </c>
      <c r="H3312" s="21">
        <v>0</v>
      </c>
      <c r="I3312" s="21">
        <v>0</v>
      </c>
    </row>
    <row r="3313" spans="1:9" ht="15" x14ac:dyDescent="0.25">
      <c r="A3313" s="24" t="s">
        <v>3582</v>
      </c>
      <c r="B3313" s="20">
        <v>0</v>
      </c>
      <c r="C3313" s="180" t="s">
        <v>4869</v>
      </c>
      <c r="D3313" s="25">
        <v>196727.40000000002</v>
      </c>
      <c r="E3313" s="25">
        <v>158430.10000000003</v>
      </c>
      <c r="F3313" s="21">
        <v>0</v>
      </c>
      <c r="G3313" s="22">
        <f t="shared" si="51"/>
        <v>38297.299999999988</v>
      </c>
      <c r="H3313" s="21">
        <v>0</v>
      </c>
      <c r="I3313" s="21">
        <v>0</v>
      </c>
    </row>
    <row r="3314" spans="1:9" ht="15" x14ac:dyDescent="0.25">
      <c r="A3314" s="24" t="s">
        <v>3583</v>
      </c>
      <c r="B3314" s="20">
        <v>0</v>
      </c>
      <c r="C3314" s="180" t="s">
        <v>4869</v>
      </c>
      <c r="D3314" s="25">
        <v>74955.600000000006</v>
      </c>
      <c r="E3314" s="25">
        <v>25432.2</v>
      </c>
      <c r="F3314" s="21">
        <v>0</v>
      </c>
      <c r="G3314" s="22">
        <f t="shared" si="51"/>
        <v>49523.400000000009</v>
      </c>
      <c r="H3314" s="21">
        <v>0</v>
      </c>
      <c r="I3314" s="21">
        <v>0</v>
      </c>
    </row>
    <row r="3315" spans="1:9" ht="15" x14ac:dyDescent="0.25">
      <c r="A3315" s="24" t="s">
        <v>3584</v>
      </c>
      <c r="B3315" s="20">
        <v>0</v>
      </c>
      <c r="C3315" s="180" t="s">
        <v>4869</v>
      </c>
      <c r="D3315" s="25">
        <v>237770.82</v>
      </c>
      <c r="E3315" s="25">
        <v>124972.9</v>
      </c>
      <c r="F3315" s="21">
        <v>0</v>
      </c>
      <c r="G3315" s="22">
        <f t="shared" si="51"/>
        <v>112797.92000000001</v>
      </c>
      <c r="H3315" s="21">
        <v>0</v>
      </c>
      <c r="I3315" s="21">
        <v>0</v>
      </c>
    </row>
    <row r="3316" spans="1:9" ht="15" x14ac:dyDescent="0.25">
      <c r="A3316" s="24" t="s">
        <v>3585</v>
      </c>
      <c r="B3316" s="20">
        <v>0</v>
      </c>
      <c r="C3316" s="180" t="s">
        <v>4869</v>
      </c>
      <c r="D3316" s="25">
        <v>237346.29999999993</v>
      </c>
      <c r="E3316" s="25">
        <v>119572.8</v>
      </c>
      <c r="F3316" s="21">
        <v>0</v>
      </c>
      <c r="G3316" s="22">
        <f t="shared" si="51"/>
        <v>117773.49999999993</v>
      </c>
      <c r="H3316" s="21">
        <v>0</v>
      </c>
      <c r="I3316" s="21">
        <v>0</v>
      </c>
    </row>
    <row r="3317" spans="1:9" ht="15" x14ac:dyDescent="0.25">
      <c r="A3317" s="24" t="s">
        <v>3586</v>
      </c>
      <c r="B3317" s="20">
        <v>0</v>
      </c>
      <c r="C3317" s="180" t="s">
        <v>4869</v>
      </c>
      <c r="D3317" s="25">
        <v>150033.74</v>
      </c>
      <c r="E3317" s="25">
        <v>80881.2</v>
      </c>
      <c r="F3317" s="21">
        <v>0</v>
      </c>
      <c r="G3317" s="22">
        <f t="shared" si="51"/>
        <v>69152.539999999994</v>
      </c>
      <c r="H3317" s="21">
        <v>0</v>
      </c>
      <c r="I3317" s="21">
        <v>0</v>
      </c>
    </row>
    <row r="3318" spans="1:9" ht="15" x14ac:dyDescent="0.25">
      <c r="A3318" s="24" t="s">
        <v>3587</v>
      </c>
      <c r="B3318" s="20">
        <v>0</v>
      </c>
      <c r="C3318" s="180" t="s">
        <v>4869</v>
      </c>
      <c r="D3318" s="25">
        <v>164814.88</v>
      </c>
      <c r="E3318" s="25">
        <v>83279.299999999988</v>
      </c>
      <c r="F3318" s="21">
        <v>0</v>
      </c>
      <c r="G3318" s="22">
        <f t="shared" si="51"/>
        <v>81535.580000000016</v>
      </c>
      <c r="H3318" s="21">
        <v>0</v>
      </c>
      <c r="I3318" s="21">
        <v>0</v>
      </c>
    </row>
    <row r="3319" spans="1:9" ht="15" x14ac:dyDescent="0.25">
      <c r="A3319" s="24" t="s">
        <v>3588</v>
      </c>
      <c r="B3319" s="20">
        <v>0</v>
      </c>
      <c r="C3319" s="180" t="s">
        <v>4869</v>
      </c>
      <c r="D3319" s="25">
        <v>6367.2</v>
      </c>
      <c r="E3319" s="25">
        <v>0</v>
      </c>
      <c r="F3319" s="21">
        <v>0</v>
      </c>
      <c r="G3319" s="22">
        <f t="shared" si="51"/>
        <v>6367.2</v>
      </c>
      <c r="H3319" s="21">
        <v>0</v>
      </c>
      <c r="I3319" s="21">
        <v>0</v>
      </c>
    </row>
    <row r="3320" spans="1:9" ht="15" x14ac:dyDescent="0.25">
      <c r="A3320" s="24" t="s">
        <v>3589</v>
      </c>
      <c r="B3320" s="20">
        <v>0</v>
      </c>
      <c r="C3320" s="180" t="s">
        <v>4870</v>
      </c>
      <c r="D3320" s="25">
        <v>217614.80000000002</v>
      </c>
      <c r="E3320" s="25">
        <v>28317.5</v>
      </c>
      <c r="F3320" s="21">
        <v>0</v>
      </c>
      <c r="G3320" s="22">
        <f t="shared" si="51"/>
        <v>189297.30000000002</v>
      </c>
      <c r="H3320" s="21">
        <v>0</v>
      </c>
      <c r="I3320" s="21">
        <v>0</v>
      </c>
    </row>
    <row r="3321" spans="1:9" ht="15" x14ac:dyDescent="0.25">
      <c r="A3321" s="24" t="s">
        <v>3590</v>
      </c>
      <c r="B3321" s="20">
        <v>0</v>
      </c>
      <c r="C3321" s="180" t="s">
        <v>4870</v>
      </c>
      <c r="D3321" s="25">
        <v>9443.2000000000007</v>
      </c>
      <c r="E3321" s="25">
        <v>0</v>
      </c>
      <c r="F3321" s="21">
        <v>0</v>
      </c>
      <c r="G3321" s="22">
        <f t="shared" si="51"/>
        <v>9443.2000000000007</v>
      </c>
      <c r="H3321" s="21">
        <v>0</v>
      </c>
      <c r="I3321" s="21">
        <v>0</v>
      </c>
    </row>
    <row r="3322" spans="1:9" ht="15" x14ac:dyDescent="0.25">
      <c r="A3322" s="24" t="s">
        <v>3591</v>
      </c>
      <c r="B3322" s="20">
        <v>0</v>
      </c>
      <c r="C3322" s="180" t="s">
        <v>4870</v>
      </c>
      <c r="D3322" s="25">
        <v>207060</v>
      </c>
      <c r="E3322" s="25">
        <v>67942.399999999994</v>
      </c>
      <c r="F3322" s="21">
        <v>0</v>
      </c>
      <c r="G3322" s="22">
        <f t="shared" si="51"/>
        <v>139117.6</v>
      </c>
      <c r="H3322" s="21">
        <v>0</v>
      </c>
      <c r="I3322" s="21">
        <v>0</v>
      </c>
    </row>
    <row r="3323" spans="1:9" ht="15" x14ac:dyDescent="0.25">
      <c r="A3323" s="24" t="s">
        <v>3592</v>
      </c>
      <c r="B3323" s="20">
        <v>0</v>
      </c>
      <c r="C3323" s="180" t="s">
        <v>4870</v>
      </c>
      <c r="D3323" s="25">
        <v>188546.99999999994</v>
      </c>
      <c r="E3323" s="25">
        <v>82522.100000000006</v>
      </c>
      <c r="F3323" s="21">
        <v>0</v>
      </c>
      <c r="G3323" s="22">
        <f t="shared" si="51"/>
        <v>106024.89999999994</v>
      </c>
      <c r="H3323" s="21">
        <v>0</v>
      </c>
      <c r="I3323" s="21">
        <v>0</v>
      </c>
    </row>
    <row r="3324" spans="1:9" ht="15" x14ac:dyDescent="0.25">
      <c r="A3324" s="24" t="s">
        <v>2146</v>
      </c>
      <c r="B3324" s="20">
        <v>0</v>
      </c>
      <c r="C3324" s="180" t="s">
        <v>4870</v>
      </c>
      <c r="D3324" s="25">
        <v>114097.20000000001</v>
      </c>
      <c r="E3324" s="25">
        <v>42114.5</v>
      </c>
      <c r="F3324" s="21">
        <v>0</v>
      </c>
      <c r="G3324" s="22">
        <f t="shared" si="51"/>
        <v>71982.700000000012</v>
      </c>
      <c r="H3324" s="21">
        <v>0</v>
      </c>
      <c r="I3324" s="21">
        <v>0</v>
      </c>
    </row>
    <row r="3325" spans="1:9" ht="15" x14ac:dyDescent="0.25">
      <c r="A3325" s="24" t="s">
        <v>3593</v>
      </c>
      <c r="B3325" s="20">
        <v>0</v>
      </c>
      <c r="C3325" s="180" t="s">
        <v>4870</v>
      </c>
      <c r="D3325" s="25">
        <v>110011.20000000001</v>
      </c>
      <c r="E3325" s="25">
        <v>41363.4</v>
      </c>
      <c r="F3325" s="21">
        <v>0</v>
      </c>
      <c r="G3325" s="22">
        <f t="shared" ref="G3325:G3388" si="52">D3325-E3325</f>
        <v>68647.800000000017</v>
      </c>
      <c r="H3325" s="21">
        <v>0</v>
      </c>
      <c r="I3325" s="21">
        <v>0</v>
      </c>
    </row>
    <row r="3326" spans="1:9" ht="15" x14ac:dyDescent="0.25">
      <c r="A3326" s="24" t="s">
        <v>2148</v>
      </c>
      <c r="B3326" s="20">
        <v>0</v>
      </c>
      <c r="C3326" s="180" t="s">
        <v>4870</v>
      </c>
      <c r="D3326" s="25">
        <v>180560.40000000002</v>
      </c>
      <c r="E3326" s="25">
        <v>80170.7</v>
      </c>
      <c r="F3326" s="21">
        <v>0</v>
      </c>
      <c r="G3326" s="22">
        <f t="shared" si="52"/>
        <v>100389.70000000003</v>
      </c>
      <c r="H3326" s="21">
        <v>0</v>
      </c>
      <c r="I3326" s="21">
        <v>0</v>
      </c>
    </row>
    <row r="3327" spans="1:9" ht="15" x14ac:dyDescent="0.25">
      <c r="A3327" s="24" t="s">
        <v>3572</v>
      </c>
      <c r="B3327" s="20">
        <v>0</v>
      </c>
      <c r="C3327" s="180" t="s">
        <v>4870</v>
      </c>
      <c r="D3327" s="25">
        <v>130557.19999999998</v>
      </c>
      <c r="E3327" s="25">
        <v>18509.7</v>
      </c>
      <c r="F3327" s="21">
        <v>0</v>
      </c>
      <c r="G3327" s="22">
        <f t="shared" si="52"/>
        <v>112047.49999999999</v>
      </c>
      <c r="H3327" s="21">
        <v>0</v>
      </c>
      <c r="I3327" s="21">
        <v>0</v>
      </c>
    </row>
    <row r="3328" spans="1:9" ht="15" x14ac:dyDescent="0.25">
      <c r="A3328" s="24" t="s">
        <v>3594</v>
      </c>
      <c r="B3328" s="20">
        <v>0</v>
      </c>
      <c r="C3328" s="180" t="s">
        <v>4870</v>
      </c>
      <c r="D3328" s="25">
        <v>118972.80000000002</v>
      </c>
      <c r="E3328" s="25">
        <v>3270.65</v>
      </c>
      <c r="F3328" s="21">
        <v>0</v>
      </c>
      <c r="G3328" s="22">
        <f t="shared" si="52"/>
        <v>115702.15000000002</v>
      </c>
      <c r="H3328" s="21">
        <v>0</v>
      </c>
      <c r="I3328" s="21">
        <v>0</v>
      </c>
    </row>
    <row r="3329" spans="1:9" ht="15" x14ac:dyDescent="0.25">
      <c r="A3329" s="24" t="s">
        <v>3595</v>
      </c>
      <c r="B3329" s="20">
        <v>0</v>
      </c>
      <c r="C3329" s="180" t="s">
        <v>4870</v>
      </c>
      <c r="D3329" s="25">
        <v>62423.999999999993</v>
      </c>
      <c r="E3329" s="25">
        <v>28635.899999999998</v>
      </c>
      <c r="F3329" s="21">
        <v>0</v>
      </c>
      <c r="G3329" s="22">
        <f t="shared" si="52"/>
        <v>33788.099999999991</v>
      </c>
      <c r="H3329" s="21">
        <v>0</v>
      </c>
      <c r="I3329" s="21">
        <v>0</v>
      </c>
    </row>
    <row r="3330" spans="1:9" ht="15" x14ac:dyDescent="0.25">
      <c r="A3330" s="24" t="s">
        <v>3596</v>
      </c>
      <c r="B3330" s="20">
        <v>0</v>
      </c>
      <c r="C3330" s="180" t="s">
        <v>4870</v>
      </c>
      <c r="D3330" s="25">
        <v>187802.39999999997</v>
      </c>
      <c r="E3330" s="25">
        <v>46576.399999999994</v>
      </c>
      <c r="F3330" s="21">
        <v>0</v>
      </c>
      <c r="G3330" s="22">
        <f t="shared" si="52"/>
        <v>141225.99999999997</v>
      </c>
      <c r="H3330" s="21">
        <v>0</v>
      </c>
      <c r="I3330" s="21">
        <v>0</v>
      </c>
    </row>
    <row r="3331" spans="1:9" ht="15" x14ac:dyDescent="0.25">
      <c r="A3331" s="24" t="s">
        <v>3597</v>
      </c>
      <c r="B3331" s="20">
        <v>0</v>
      </c>
      <c r="C3331" s="180" t="s">
        <v>4870</v>
      </c>
      <c r="D3331" s="25">
        <v>178051.19999999998</v>
      </c>
      <c r="E3331" s="25">
        <v>8249</v>
      </c>
      <c r="F3331" s="21">
        <v>0</v>
      </c>
      <c r="G3331" s="22">
        <f t="shared" si="52"/>
        <v>169802.19999999998</v>
      </c>
      <c r="H3331" s="21">
        <v>0</v>
      </c>
      <c r="I3331" s="21">
        <v>0</v>
      </c>
    </row>
    <row r="3332" spans="1:9" ht="15" x14ac:dyDescent="0.25">
      <c r="A3332" s="24" t="s">
        <v>3598</v>
      </c>
      <c r="B3332" s="20">
        <v>0</v>
      </c>
      <c r="C3332" s="180" t="s">
        <v>4870</v>
      </c>
      <c r="D3332" s="25">
        <v>190317.72000000003</v>
      </c>
      <c r="E3332" s="25">
        <v>30524.320000000003</v>
      </c>
      <c r="F3332" s="21">
        <v>0</v>
      </c>
      <c r="G3332" s="22">
        <f t="shared" si="52"/>
        <v>159793.40000000002</v>
      </c>
      <c r="H3332" s="21">
        <v>0</v>
      </c>
      <c r="I3332" s="21">
        <v>0</v>
      </c>
    </row>
    <row r="3333" spans="1:9" ht="15" x14ac:dyDescent="0.25">
      <c r="A3333" s="24" t="s">
        <v>3599</v>
      </c>
      <c r="B3333" s="20">
        <v>0</v>
      </c>
      <c r="C3333" s="180" t="s">
        <v>4870</v>
      </c>
      <c r="D3333" s="25">
        <v>194881.19999999995</v>
      </c>
      <c r="E3333" s="25">
        <v>74150.3</v>
      </c>
      <c r="F3333" s="21">
        <v>0</v>
      </c>
      <c r="G3333" s="22">
        <f t="shared" si="52"/>
        <v>120730.89999999995</v>
      </c>
      <c r="H3333" s="21">
        <v>0</v>
      </c>
      <c r="I3333" s="21">
        <v>0</v>
      </c>
    </row>
    <row r="3334" spans="1:9" ht="15" x14ac:dyDescent="0.25">
      <c r="A3334" s="24" t="s">
        <v>3600</v>
      </c>
      <c r="B3334" s="20">
        <v>0</v>
      </c>
      <c r="C3334" s="180" t="s">
        <v>4870</v>
      </c>
      <c r="D3334" s="25">
        <v>185165.19999999995</v>
      </c>
      <c r="E3334" s="25">
        <v>32167.5</v>
      </c>
      <c r="F3334" s="21">
        <v>0</v>
      </c>
      <c r="G3334" s="22">
        <f t="shared" si="52"/>
        <v>152997.69999999995</v>
      </c>
      <c r="H3334" s="21">
        <v>0</v>
      </c>
      <c r="I3334" s="21">
        <v>0</v>
      </c>
    </row>
    <row r="3335" spans="1:9" ht="15" x14ac:dyDescent="0.25">
      <c r="A3335" s="24" t="s">
        <v>3601</v>
      </c>
      <c r="B3335" s="20">
        <v>0</v>
      </c>
      <c r="C3335" s="180" t="s">
        <v>4870</v>
      </c>
      <c r="D3335" s="25">
        <v>193915.19999999998</v>
      </c>
      <c r="E3335" s="25">
        <v>73249</v>
      </c>
      <c r="F3335" s="21">
        <v>0</v>
      </c>
      <c r="G3335" s="22">
        <f t="shared" si="52"/>
        <v>120666.19999999998</v>
      </c>
      <c r="H3335" s="21">
        <v>0</v>
      </c>
      <c r="I3335" s="21">
        <v>0</v>
      </c>
    </row>
    <row r="3336" spans="1:9" ht="15" x14ac:dyDescent="0.25">
      <c r="A3336" s="24" t="s">
        <v>3602</v>
      </c>
      <c r="B3336" s="20">
        <v>0</v>
      </c>
      <c r="C3336" s="180" t="s">
        <v>4870</v>
      </c>
      <c r="D3336" s="25">
        <v>163546.79999999999</v>
      </c>
      <c r="E3336" s="25">
        <v>15739.4</v>
      </c>
      <c r="F3336" s="21">
        <v>0</v>
      </c>
      <c r="G3336" s="22">
        <f t="shared" si="52"/>
        <v>147807.4</v>
      </c>
      <c r="H3336" s="21">
        <v>0</v>
      </c>
      <c r="I3336" s="21">
        <v>0</v>
      </c>
    </row>
    <row r="3337" spans="1:9" ht="15" x14ac:dyDescent="0.25">
      <c r="A3337" s="24" t="s">
        <v>3603</v>
      </c>
      <c r="B3337" s="20">
        <v>0</v>
      </c>
      <c r="C3337" s="180" t="s">
        <v>4870</v>
      </c>
      <c r="D3337" s="25">
        <v>165493.35999999999</v>
      </c>
      <c r="E3337" s="25">
        <v>60396.829999999994</v>
      </c>
      <c r="F3337" s="21">
        <v>0</v>
      </c>
      <c r="G3337" s="22">
        <f t="shared" si="52"/>
        <v>105096.53</v>
      </c>
      <c r="H3337" s="21">
        <v>0</v>
      </c>
      <c r="I3337" s="21">
        <v>0</v>
      </c>
    </row>
    <row r="3338" spans="1:9" ht="15" x14ac:dyDescent="0.25">
      <c r="A3338" s="24" t="s">
        <v>3604</v>
      </c>
      <c r="B3338" s="20">
        <v>0</v>
      </c>
      <c r="C3338" s="180" t="s">
        <v>4870</v>
      </c>
      <c r="D3338" s="25">
        <v>164240.4</v>
      </c>
      <c r="E3338" s="25">
        <v>11437.2</v>
      </c>
      <c r="F3338" s="21">
        <v>0</v>
      </c>
      <c r="G3338" s="22">
        <f t="shared" si="52"/>
        <v>152803.19999999998</v>
      </c>
      <c r="H3338" s="21">
        <v>0</v>
      </c>
      <c r="I3338" s="21">
        <v>0</v>
      </c>
    </row>
    <row r="3339" spans="1:9" ht="15" x14ac:dyDescent="0.25">
      <c r="A3339" s="24" t="s">
        <v>3605</v>
      </c>
      <c r="B3339" s="20">
        <v>0</v>
      </c>
      <c r="C3339" s="180" t="s">
        <v>4870</v>
      </c>
      <c r="D3339" s="25">
        <v>165056.40000000002</v>
      </c>
      <c r="E3339" s="25">
        <v>47004.3</v>
      </c>
      <c r="F3339" s="21">
        <v>0</v>
      </c>
      <c r="G3339" s="22">
        <f t="shared" si="52"/>
        <v>118052.10000000002</v>
      </c>
      <c r="H3339" s="21">
        <v>0</v>
      </c>
      <c r="I3339" s="21">
        <v>0</v>
      </c>
    </row>
    <row r="3340" spans="1:9" ht="15" x14ac:dyDescent="0.25">
      <c r="A3340" s="24" t="s">
        <v>3606</v>
      </c>
      <c r="B3340" s="20">
        <v>0</v>
      </c>
      <c r="C3340" s="180" t="s">
        <v>4870</v>
      </c>
      <c r="D3340" s="25">
        <v>189856</v>
      </c>
      <c r="E3340" s="25">
        <v>53956.600000000006</v>
      </c>
      <c r="F3340" s="21">
        <v>0</v>
      </c>
      <c r="G3340" s="22">
        <f t="shared" si="52"/>
        <v>135899.4</v>
      </c>
      <c r="H3340" s="21">
        <v>0</v>
      </c>
      <c r="I3340" s="21">
        <v>0</v>
      </c>
    </row>
    <row r="3341" spans="1:9" ht="15" x14ac:dyDescent="0.25">
      <c r="A3341" s="24" t="s">
        <v>3607</v>
      </c>
      <c r="B3341" s="20">
        <v>0</v>
      </c>
      <c r="C3341" s="180" t="s">
        <v>4870</v>
      </c>
      <c r="D3341" s="25">
        <v>178540.80000000005</v>
      </c>
      <c r="E3341" s="25">
        <v>76624.399999999994</v>
      </c>
      <c r="F3341" s="21">
        <v>0</v>
      </c>
      <c r="G3341" s="22">
        <f t="shared" si="52"/>
        <v>101916.40000000005</v>
      </c>
      <c r="H3341" s="21">
        <v>0</v>
      </c>
      <c r="I3341" s="21">
        <v>0</v>
      </c>
    </row>
    <row r="3342" spans="1:9" ht="15" x14ac:dyDescent="0.25">
      <c r="A3342" s="24" t="s">
        <v>3608</v>
      </c>
      <c r="B3342" s="20">
        <v>0</v>
      </c>
      <c r="C3342" s="180" t="s">
        <v>4871</v>
      </c>
      <c r="D3342" s="25">
        <v>32578.799999999999</v>
      </c>
      <c r="E3342" s="25">
        <v>375.8</v>
      </c>
      <c r="F3342" s="21">
        <v>0</v>
      </c>
      <c r="G3342" s="22">
        <f t="shared" si="52"/>
        <v>32203</v>
      </c>
      <c r="H3342" s="21">
        <v>0</v>
      </c>
      <c r="I3342" s="21">
        <v>0</v>
      </c>
    </row>
    <row r="3343" spans="1:9" ht="15" x14ac:dyDescent="0.25">
      <c r="A3343" s="24" t="s">
        <v>3609</v>
      </c>
      <c r="B3343" s="20">
        <v>0</v>
      </c>
      <c r="C3343" s="180" t="s">
        <v>4871</v>
      </c>
      <c r="D3343" s="25">
        <v>30436.800000000003</v>
      </c>
      <c r="E3343" s="25">
        <v>0</v>
      </c>
      <c r="F3343" s="21">
        <v>0</v>
      </c>
      <c r="G3343" s="22">
        <f t="shared" si="52"/>
        <v>30436.800000000003</v>
      </c>
      <c r="H3343" s="21">
        <v>0</v>
      </c>
      <c r="I3343" s="21">
        <v>0</v>
      </c>
    </row>
    <row r="3344" spans="1:9" ht="15" x14ac:dyDescent="0.25">
      <c r="A3344" s="24" t="s">
        <v>3610</v>
      </c>
      <c r="B3344" s="20">
        <v>0</v>
      </c>
      <c r="C3344" s="180" t="s">
        <v>4871</v>
      </c>
      <c r="D3344" s="25">
        <v>15361.2</v>
      </c>
      <c r="E3344" s="25">
        <v>0</v>
      </c>
      <c r="F3344" s="21">
        <v>0</v>
      </c>
      <c r="G3344" s="22">
        <f t="shared" si="52"/>
        <v>15361.2</v>
      </c>
      <c r="H3344" s="21">
        <v>0</v>
      </c>
      <c r="I3344" s="21">
        <v>0</v>
      </c>
    </row>
    <row r="3345" spans="1:9" ht="15" x14ac:dyDescent="0.25">
      <c r="A3345" s="24" t="s">
        <v>3611</v>
      </c>
      <c r="B3345" s="20">
        <v>0</v>
      </c>
      <c r="C3345" s="180" t="s">
        <v>4872</v>
      </c>
      <c r="D3345" s="25">
        <v>59343.600000000006</v>
      </c>
      <c r="E3345" s="25">
        <v>2600</v>
      </c>
      <c r="F3345" s="21">
        <v>0</v>
      </c>
      <c r="G3345" s="22">
        <f t="shared" si="52"/>
        <v>56743.600000000006</v>
      </c>
      <c r="H3345" s="21">
        <v>0</v>
      </c>
      <c r="I3345" s="21">
        <v>0</v>
      </c>
    </row>
    <row r="3346" spans="1:9" ht="15" x14ac:dyDescent="0.25">
      <c r="A3346" s="24" t="s">
        <v>3612</v>
      </c>
      <c r="B3346" s="20">
        <v>0</v>
      </c>
      <c r="C3346" s="180" t="s">
        <v>4872</v>
      </c>
      <c r="D3346" s="25">
        <v>166729.20000000001</v>
      </c>
      <c r="E3346" s="25">
        <v>86701.599999999991</v>
      </c>
      <c r="F3346" s="21">
        <v>0</v>
      </c>
      <c r="G3346" s="22">
        <f t="shared" si="52"/>
        <v>80027.60000000002</v>
      </c>
      <c r="H3346" s="21">
        <v>0</v>
      </c>
      <c r="I3346" s="21">
        <v>0</v>
      </c>
    </row>
    <row r="3347" spans="1:9" ht="15" x14ac:dyDescent="0.25">
      <c r="A3347" s="24" t="s">
        <v>3613</v>
      </c>
      <c r="B3347" s="20">
        <v>0</v>
      </c>
      <c r="C3347" s="180" t="s">
        <v>4872</v>
      </c>
      <c r="D3347" s="25">
        <v>138536.4</v>
      </c>
      <c r="E3347" s="25">
        <v>517.5</v>
      </c>
      <c r="F3347" s="21">
        <v>0</v>
      </c>
      <c r="G3347" s="22">
        <f t="shared" si="52"/>
        <v>138018.9</v>
      </c>
      <c r="H3347" s="21">
        <v>0</v>
      </c>
      <c r="I3347" s="21">
        <v>0</v>
      </c>
    </row>
    <row r="3348" spans="1:9" ht="15" x14ac:dyDescent="0.25">
      <c r="A3348" s="24" t="s">
        <v>3614</v>
      </c>
      <c r="B3348" s="20">
        <v>0</v>
      </c>
      <c r="C3348" s="180" t="s">
        <v>4872</v>
      </c>
      <c r="D3348" s="25">
        <v>172992</v>
      </c>
      <c r="E3348" s="25">
        <v>81374.5</v>
      </c>
      <c r="F3348" s="21">
        <v>0</v>
      </c>
      <c r="G3348" s="22">
        <f t="shared" si="52"/>
        <v>91617.5</v>
      </c>
      <c r="H3348" s="21">
        <v>0</v>
      </c>
      <c r="I3348" s="21">
        <v>0</v>
      </c>
    </row>
    <row r="3349" spans="1:9" ht="15" x14ac:dyDescent="0.25">
      <c r="A3349" s="24" t="s">
        <v>3615</v>
      </c>
      <c r="B3349" s="20">
        <v>0</v>
      </c>
      <c r="C3349" s="180" t="s">
        <v>4872</v>
      </c>
      <c r="D3349" s="25">
        <v>167647.20000000001</v>
      </c>
      <c r="E3349" s="25">
        <v>14752.2</v>
      </c>
      <c r="F3349" s="21">
        <v>0</v>
      </c>
      <c r="G3349" s="22">
        <f t="shared" si="52"/>
        <v>152895</v>
      </c>
      <c r="H3349" s="21">
        <v>0</v>
      </c>
      <c r="I3349" s="21">
        <v>0</v>
      </c>
    </row>
    <row r="3350" spans="1:9" ht="15" x14ac:dyDescent="0.25">
      <c r="A3350" s="24" t="s">
        <v>3616</v>
      </c>
      <c r="B3350" s="20">
        <v>0</v>
      </c>
      <c r="C3350" s="180" t="s">
        <v>4872</v>
      </c>
      <c r="D3350" s="25">
        <v>80131.199999999997</v>
      </c>
      <c r="E3350" s="25">
        <v>15626</v>
      </c>
      <c r="F3350" s="21">
        <v>0</v>
      </c>
      <c r="G3350" s="22">
        <f t="shared" si="52"/>
        <v>64505.2</v>
      </c>
      <c r="H3350" s="21">
        <v>0</v>
      </c>
      <c r="I3350" s="21">
        <v>0</v>
      </c>
    </row>
    <row r="3351" spans="1:9" ht="15" x14ac:dyDescent="0.25">
      <c r="A3351" s="24" t="s">
        <v>3617</v>
      </c>
      <c r="B3351" s="20">
        <v>0</v>
      </c>
      <c r="C3351" s="180" t="s">
        <v>4872</v>
      </c>
      <c r="D3351" s="25">
        <v>68584.800000000003</v>
      </c>
      <c r="E3351" s="25">
        <v>9724.1</v>
      </c>
      <c r="F3351" s="21">
        <v>0</v>
      </c>
      <c r="G3351" s="22">
        <f t="shared" si="52"/>
        <v>58860.700000000004</v>
      </c>
      <c r="H3351" s="21">
        <v>0</v>
      </c>
      <c r="I3351" s="21">
        <v>0</v>
      </c>
    </row>
    <row r="3352" spans="1:9" ht="15" x14ac:dyDescent="0.25">
      <c r="A3352" s="24" t="s">
        <v>3618</v>
      </c>
      <c r="B3352" s="20">
        <v>0</v>
      </c>
      <c r="C3352" s="180" t="s">
        <v>4872</v>
      </c>
      <c r="D3352" s="25">
        <v>73134</v>
      </c>
      <c r="E3352" s="25">
        <v>25205.599999999999</v>
      </c>
      <c r="F3352" s="21">
        <v>0</v>
      </c>
      <c r="G3352" s="22">
        <f t="shared" si="52"/>
        <v>47928.4</v>
      </c>
      <c r="H3352" s="21">
        <v>0</v>
      </c>
      <c r="I3352" s="21">
        <v>0</v>
      </c>
    </row>
    <row r="3353" spans="1:9" ht="15" x14ac:dyDescent="0.25">
      <c r="A3353" s="24" t="s">
        <v>3619</v>
      </c>
      <c r="B3353" s="20">
        <v>0</v>
      </c>
      <c r="C3353" s="180" t="s">
        <v>4872</v>
      </c>
      <c r="D3353" s="25">
        <v>76724.399999999994</v>
      </c>
      <c r="E3353" s="25">
        <v>9778</v>
      </c>
      <c r="F3353" s="21">
        <v>0</v>
      </c>
      <c r="G3353" s="22">
        <f t="shared" si="52"/>
        <v>66946.399999999994</v>
      </c>
      <c r="H3353" s="21">
        <v>0</v>
      </c>
      <c r="I3353" s="21">
        <v>0</v>
      </c>
    </row>
    <row r="3354" spans="1:9" ht="15" x14ac:dyDescent="0.25">
      <c r="A3354" s="24" t="s">
        <v>3620</v>
      </c>
      <c r="B3354" s="20">
        <v>0</v>
      </c>
      <c r="C3354" s="180" t="s">
        <v>4872</v>
      </c>
      <c r="D3354" s="25">
        <v>60526.8</v>
      </c>
      <c r="E3354" s="25">
        <v>16547</v>
      </c>
      <c r="F3354" s="21">
        <v>0</v>
      </c>
      <c r="G3354" s="22">
        <f t="shared" si="52"/>
        <v>43979.8</v>
      </c>
      <c r="H3354" s="21">
        <v>0</v>
      </c>
      <c r="I3354" s="21">
        <v>0</v>
      </c>
    </row>
    <row r="3355" spans="1:9" ht="15" x14ac:dyDescent="0.25">
      <c r="A3355" s="24" t="s">
        <v>3621</v>
      </c>
      <c r="B3355" s="20">
        <v>0</v>
      </c>
      <c r="C3355" s="180" t="s">
        <v>4872</v>
      </c>
      <c r="D3355" s="25">
        <v>82783.199999999997</v>
      </c>
      <c r="E3355" s="25">
        <v>10812.7</v>
      </c>
      <c r="F3355" s="21">
        <v>0</v>
      </c>
      <c r="G3355" s="22">
        <f t="shared" si="52"/>
        <v>71970.5</v>
      </c>
      <c r="H3355" s="21">
        <v>0</v>
      </c>
      <c r="I3355" s="21">
        <v>0</v>
      </c>
    </row>
    <row r="3356" spans="1:9" ht="15" x14ac:dyDescent="0.25">
      <c r="A3356" s="24" t="s">
        <v>3622</v>
      </c>
      <c r="B3356" s="20">
        <v>0</v>
      </c>
      <c r="C3356" s="180" t="s">
        <v>4872</v>
      </c>
      <c r="D3356" s="25">
        <v>71420.399999999994</v>
      </c>
      <c r="E3356" s="25">
        <v>23496.9</v>
      </c>
      <c r="F3356" s="21">
        <v>0</v>
      </c>
      <c r="G3356" s="22">
        <f t="shared" si="52"/>
        <v>47923.499999999993</v>
      </c>
      <c r="H3356" s="21">
        <v>0</v>
      </c>
      <c r="I3356" s="21">
        <v>0</v>
      </c>
    </row>
    <row r="3357" spans="1:9" ht="15" x14ac:dyDescent="0.25">
      <c r="A3357" s="24" t="s">
        <v>3623</v>
      </c>
      <c r="B3357" s="20">
        <v>0</v>
      </c>
      <c r="C3357" s="180" t="s">
        <v>4872</v>
      </c>
      <c r="D3357" s="25">
        <v>64871.999999999993</v>
      </c>
      <c r="E3357" s="25">
        <v>28947.5</v>
      </c>
      <c r="F3357" s="21">
        <v>0</v>
      </c>
      <c r="G3357" s="22">
        <f t="shared" si="52"/>
        <v>35924.499999999993</v>
      </c>
      <c r="H3357" s="21">
        <v>0</v>
      </c>
      <c r="I3357" s="21">
        <v>0</v>
      </c>
    </row>
    <row r="3358" spans="1:9" ht="15" x14ac:dyDescent="0.25">
      <c r="A3358" s="24" t="s">
        <v>3624</v>
      </c>
      <c r="B3358" s="20">
        <v>0</v>
      </c>
      <c r="C3358" s="180" t="s">
        <v>4872</v>
      </c>
      <c r="D3358" s="25">
        <v>127540.80000000002</v>
      </c>
      <c r="E3358" s="25">
        <v>36966.199999999997</v>
      </c>
      <c r="F3358" s="21">
        <v>0</v>
      </c>
      <c r="G3358" s="22">
        <f t="shared" si="52"/>
        <v>90574.60000000002</v>
      </c>
      <c r="H3358" s="21">
        <v>0</v>
      </c>
      <c r="I3358" s="21">
        <v>0</v>
      </c>
    </row>
    <row r="3359" spans="1:9" ht="15" x14ac:dyDescent="0.25">
      <c r="A3359" s="24" t="s">
        <v>3625</v>
      </c>
      <c r="B3359" s="20">
        <v>0</v>
      </c>
      <c r="C3359" s="180" t="s">
        <v>4872</v>
      </c>
      <c r="D3359" s="25">
        <v>127948.79999999999</v>
      </c>
      <c r="E3359" s="25">
        <v>39097.800000000003</v>
      </c>
      <c r="F3359" s="21">
        <v>0</v>
      </c>
      <c r="G3359" s="22">
        <f t="shared" si="52"/>
        <v>88850.999999999985</v>
      </c>
      <c r="H3359" s="21">
        <v>0</v>
      </c>
      <c r="I3359" s="21">
        <v>0</v>
      </c>
    </row>
    <row r="3360" spans="1:9" ht="15" x14ac:dyDescent="0.25">
      <c r="A3360" s="24" t="s">
        <v>3626</v>
      </c>
      <c r="B3360" s="20">
        <v>0</v>
      </c>
      <c r="C3360" s="180" t="s">
        <v>4872</v>
      </c>
      <c r="D3360" s="25">
        <v>368587.20000000013</v>
      </c>
      <c r="E3360" s="25">
        <v>99365.000000000015</v>
      </c>
      <c r="F3360" s="21">
        <v>0</v>
      </c>
      <c r="G3360" s="22">
        <f t="shared" si="52"/>
        <v>269222.20000000013</v>
      </c>
      <c r="H3360" s="21">
        <v>0</v>
      </c>
      <c r="I3360" s="21">
        <v>0</v>
      </c>
    </row>
    <row r="3361" spans="1:9" ht="15" x14ac:dyDescent="0.25">
      <c r="A3361" s="24" t="s">
        <v>3627</v>
      </c>
      <c r="B3361" s="20">
        <v>0</v>
      </c>
      <c r="C3361" s="180" t="s">
        <v>4872</v>
      </c>
      <c r="D3361" s="25">
        <v>57099.600000000006</v>
      </c>
      <c r="E3361" s="25">
        <v>10169.6</v>
      </c>
      <c r="F3361" s="21">
        <v>0</v>
      </c>
      <c r="G3361" s="22">
        <f t="shared" si="52"/>
        <v>46930.000000000007</v>
      </c>
      <c r="H3361" s="21">
        <v>0</v>
      </c>
      <c r="I3361" s="21">
        <v>0</v>
      </c>
    </row>
    <row r="3362" spans="1:9" ht="15" x14ac:dyDescent="0.25">
      <c r="A3362" s="24" t="s">
        <v>3628</v>
      </c>
      <c r="B3362" s="20">
        <v>0</v>
      </c>
      <c r="C3362" s="180" t="s">
        <v>4872</v>
      </c>
      <c r="D3362" s="25">
        <v>36271.199999999997</v>
      </c>
      <c r="E3362" s="25">
        <v>16360</v>
      </c>
      <c r="F3362" s="21">
        <v>0</v>
      </c>
      <c r="G3362" s="22">
        <f t="shared" si="52"/>
        <v>19911.199999999997</v>
      </c>
      <c r="H3362" s="21">
        <v>0</v>
      </c>
      <c r="I3362" s="21">
        <v>0</v>
      </c>
    </row>
    <row r="3363" spans="1:9" ht="15" x14ac:dyDescent="0.25">
      <c r="A3363" s="24" t="s">
        <v>3629</v>
      </c>
      <c r="B3363" s="20">
        <v>0</v>
      </c>
      <c r="C3363" s="180" t="s">
        <v>4872</v>
      </c>
      <c r="D3363" s="25">
        <v>173196.00000000003</v>
      </c>
      <c r="E3363" s="25">
        <v>62306.600000000006</v>
      </c>
      <c r="F3363" s="21">
        <v>0</v>
      </c>
      <c r="G3363" s="22">
        <f t="shared" si="52"/>
        <v>110889.40000000002</v>
      </c>
      <c r="H3363" s="21">
        <v>0</v>
      </c>
      <c r="I3363" s="21">
        <v>0</v>
      </c>
    </row>
    <row r="3364" spans="1:9" ht="15" x14ac:dyDescent="0.25">
      <c r="A3364" s="24" t="s">
        <v>3630</v>
      </c>
      <c r="B3364" s="20">
        <v>0</v>
      </c>
      <c r="C3364" s="180" t="s">
        <v>4872</v>
      </c>
      <c r="D3364" s="25">
        <v>178867.19999999998</v>
      </c>
      <c r="E3364" s="25">
        <v>100257</v>
      </c>
      <c r="F3364" s="21">
        <v>0</v>
      </c>
      <c r="G3364" s="22">
        <f t="shared" si="52"/>
        <v>78610.199999999983</v>
      </c>
      <c r="H3364" s="21">
        <v>0</v>
      </c>
      <c r="I3364" s="21">
        <v>0</v>
      </c>
    </row>
    <row r="3365" spans="1:9" ht="15" x14ac:dyDescent="0.25">
      <c r="A3365" s="24" t="s">
        <v>3631</v>
      </c>
      <c r="B3365" s="20">
        <v>0</v>
      </c>
      <c r="C3365" s="180" t="s">
        <v>4872</v>
      </c>
      <c r="D3365" s="25">
        <v>151303.59999999998</v>
      </c>
      <c r="E3365" s="25">
        <v>90628.6</v>
      </c>
      <c r="F3365" s="21">
        <v>0</v>
      </c>
      <c r="G3365" s="22">
        <f t="shared" si="52"/>
        <v>60674.999999999971</v>
      </c>
      <c r="H3365" s="21">
        <v>0</v>
      </c>
      <c r="I3365" s="21">
        <v>0</v>
      </c>
    </row>
    <row r="3366" spans="1:9" ht="15" x14ac:dyDescent="0.25">
      <c r="A3366" s="24" t="s">
        <v>3632</v>
      </c>
      <c r="B3366" s="20">
        <v>0</v>
      </c>
      <c r="C3366" s="180" t="s">
        <v>4872</v>
      </c>
      <c r="D3366" s="25">
        <v>195554.39999999997</v>
      </c>
      <c r="E3366" s="25">
        <v>120696.30000000002</v>
      </c>
      <c r="F3366" s="21">
        <v>0</v>
      </c>
      <c r="G3366" s="22">
        <f t="shared" si="52"/>
        <v>74858.099999999948</v>
      </c>
      <c r="H3366" s="21">
        <v>0</v>
      </c>
      <c r="I3366" s="21">
        <v>0</v>
      </c>
    </row>
    <row r="3367" spans="1:9" ht="15" x14ac:dyDescent="0.25">
      <c r="A3367" s="24" t="s">
        <v>3633</v>
      </c>
      <c r="B3367" s="20">
        <v>0</v>
      </c>
      <c r="C3367" s="180" t="s">
        <v>4872</v>
      </c>
      <c r="D3367" s="25">
        <v>216097.19999999995</v>
      </c>
      <c r="E3367" s="25">
        <v>47103.4</v>
      </c>
      <c r="F3367" s="21">
        <v>0</v>
      </c>
      <c r="G3367" s="22">
        <f t="shared" si="52"/>
        <v>168993.79999999996</v>
      </c>
      <c r="H3367" s="21">
        <v>0</v>
      </c>
      <c r="I3367" s="21">
        <v>0</v>
      </c>
    </row>
    <row r="3368" spans="1:9" ht="15" x14ac:dyDescent="0.25">
      <c r="A3368" s="24" t="s">
        <v>3634</v>
      </c>
      <c r="B3368" s="20">
        <v>0</v>
      </c>
      <c r="C3368" s="180" t="s">
        <v>4872</v>
      </c>
      <c r="D3368" s="25">
        <v>131641.20000000001</v>
      </c>
      <c r="E3368" s="25">
        <v>31269.9</v>
      </c>
      <c r="F3368" s="21">
        <v>0</v>
      </c>
      <c r="G3368" s="22">
        <f t="shared" si="52"/>
        <v>100371.30000000002</v>
      </c>
      <c r="H3368" s="21">
        <v>0</v>
      </c>
      <c r="I3368" s="21">
        <v>0</v>
      </c>
    </row>
    <row r="3369" spans="1:9" ht="15" x14ac:dyDescent="0.25">
      <c r="A3369" s="24" t="s">
        <v>3635</v>
      </c>
      <c r="B3369" s="20">
        <v>0</v>
      </c>
      <c r="C3369" s="180" t="s">
        <v>4872</v>
      </c>
      <c r="D3369" s="25">
        <v>148573.20000000001</v>
      </c>
      <c r="E3369" s="25">
        <v>40132</v>
      </c>
      <c r="F3369" s="21">
        <v>0</v>
      </c>
      <c r="G3369" s="22">
        <f t="shared" si="52"/>
        <v>108441.20000000001</v>
      </c>
      <c r="H3369" s="21">
        <v>0</v>
      </c>
      <c r="I3369" s="21">
        <v>0</v>
      </c>
    </row>
    <row r="3370" spans="1:9" ht="15" x14ac:dyDescent="0.25">
      <c r="A3370" s="24" t="s">
        <v>3636</v>
      </c>
      <c r="B3370" s="20">
        <v>0</v>
      </c>
      <c r="C3370" s="180" t="s">
        <v>4872</v>
      </c>
      <c r="D3370" s="25">
        <v>193453.19999999998</v>
      </c>
      <c r="E3370" s="25">
        <v>33238</v>
      </c>
      <c r="F3370" s="21">
        <v>0</v>
      </c>
      <c r="G3370" s="22">
        <f t="shared" si="52"/>
        <v>160215.19999999998</v>
      </c>
      <c r="H3370" s="21">
        <v>0</v>
      </c>
      <c r="I3370" s="21">
        <v>0</v>
      </c>
    </row>
    <row r="3371" spans="1:9" ht="15" x14ac:dyDescent="0.25">
      <c r="A3371" s="24" t="s">
        <v>3637</v>
      </c>
      <c r="B3371" s="20">
        <v>0</v>
      </c>
      <c r="C3371" s="180" t="s">
        <v>4872</v>
      </c>
      <c r="D3371" s="25">
        <v>193392.00000000003</v>
      </c>
      <c r="E3371" s="25">
        <v>56980.7</v>
      </c>
      <c r="F3371" s="21">
        <v>0</v>
      </c>
      <c r="G3371" s="22">
        <f t="shared" si="52"/>
        <v>136411.30000000005</v>
      </c>
      <c r="H3371" s="21">
        <v>0</v>
      </c>
      <c r="I3371" s="21">
        <v>0</v>
      </c>
    </row>
    <row r="3372" spans="1:9" ht="15" x14ac:dyDescent="0.25">
      <c r="A3372" s="24" t="s">
        <v>3638</v>
      </c>
      <c r="B3372" s="20">
        <v>0</v>
      </c>
      <c r="C3372" s="180" t="s">
        <v>4872</v>
      </c>
      <c r="D3372" s="25">
        <v>198197.4</v>
      </c>
      <c r="E3372" s="25">
        <v>85508.200000000012</v>
      </c>
      <c r="F3372" s="21">
        <v>0</v>
      </c>
      <c r="G3372" s="22">
        <f t="shared" si="52"/>
        <v>112689.19999999998</v>
      </c>
      <c r="H3372" s="21">
        <v>0</v>
      </c>
      <c r="I3372" s="21">
        <v>0</v>
      </c>
    </row>
    <row r="3373" spans="1:9" ht="15" x14ac:dyDescent="0.25">
      <c r="A3373" s="24" t="s">
        <v>3639</v>
      </c>
      <c r="B3373" s="20">
        <v>0</v>
      </c>
      <c r="C3373" s="180" t="s">
        <v>4872</v>
      </c>
      <c r="D3373" s="25">
        <v>270136.79999999993</v>
      </c>
      <c r="E3373" s="25">
        <v>198539.19999999998</v>
      </c>
      <c r="F3373" s="21">
        <v>0</v>
      </c>
      <c r="G3373" s="22">
        <f t="shared" si="52"/>
        <v>71597.599999999948</v>
      </c>
      <c r="H3373" s="21">
        <v>0</v>
      </c>
      <c r="I3373" s="21">
        <v>0</v>
      </c>
    </row>
    <row r="3374" spans="1:9" ht="15" x14ac:dyDescent="0.25">
      <c r="A3374" s="24" t="s">
        <v>3640</v>
      </c>
      <c r="B3374" s="20">
        <v>0</v>
      </c>
      <c r="C3374" s="180" t="s">
        <v>4872</v>
      </c>
      <c r="D3374" s="25">
        <v>129948.00000000001</v>
      </c>
      <c r="E3374" s="25">
        <v>63243.3</v>
      </c>
      <c r="F3374" s="21">
        <v>0</v>
      </c>
      <c r="G3374" s="22">
        <f t="shared" si="52"/>
        <v>66704.700000000012</v>
      </c>
      <c r="H3374" s="21">
        <v>0</v>
      </c>
      <c r="I3374" s="21">
        <v>0</v>
      </c>
    </row>
    <row r="3375" spans="1:9" ht="15" x14ac:dyDescent="0.25">
      <c r="A3375" s="24" t="s">
        <v>3641</v>
      </c>
      <c r="B3375" s="20">
        <v>0</v>
      </c>
      <c r="C3375" s="180" t="s">
        <v>4872</v>
      </c>
      <c r="D3375" s="25">
        <v>80518.799999999988</v>
      </c>
      <c r="E3375" s="25">
        <v>34180.699999999997</v>
      </c>
      <c r="F3375" s="21">
        <v>0</v>
      </c>
      <c r="G3375" s="22">
        <f t="shared" si="52"/>
        <v>46338.099999999991</v>
      </c>
      <c r="H3375" s="21">
        <v>0</v>
      </c>
      <c r="I3375" s="21">
        <v>0</v>
      </c>
    </row>
    <row r="3376" spans="1:9" ht="15" x14ac:dyDescent="0.25">
      <c r="A3376" s="24" t="s">
        <v>3642</v>
      </c>
      <c r="B3376" s="20">
        <v>0</v>
      </c>
      <c r="C3376" s="180" t="s">
        <v>4872</v>
      </c>
      <c r="D3376" s="25">
        <v>54978.000000000007</v>
      </c>
      <c r="E3376" s="25">
        <v>2886</v>
      </c>
      <c r="F3376" s="21">
        <v>0</v>
      </c>
      <c r="G3376" s="22">
        <f t="shared" si="52"/>
        <v>52092.000000000007</v>
      </c>
      <c r="H3376" s="21">
        <v>0</v>
      </c>
      <c r="I3376" s="21">
        <v>0</v>
      </c>
    </row>
    <row r="3377" spans="1:9" ht="15" x14ac:dyDescent="0.25">
      <c r="A3377" s="24" t="s">
        <v>3643</v>
      </c>
      <c r="B3377" s="20">
        <v>0</v>
      </c>
      <c r="C3377" s="180" t="s">
        <v>4872</v>
      </c>
      <c r="D3377" s="25">
        <v>58548.000000000007</v>
      </c>
      <c r="E3377" s="25">
        <v>21856.9</v>
      </c>
      <c r="F3377" s="21">
        <v>0</v>
      </c>
      <c r="G3377" s="22">
        <f t="shared" si="52"/>
        <v>36691.100000000006</v>
      </c>
      <c r="H3377" s="21">
        <v>0</v>
      </c>
      <c r="I3377" s="21">
        <v>0</v>
      </c>
    </row>
    <row r="3378" spans="1:9" ht="15" x14ac:dyDescent="0.25">
      <c r="A3378" s="24" t="s">
        <v>3644</v>
      </c>
      <c r="B3378" s="20">
        <v>0</v>
      </c>
      <c r="C3378" s="180" t="s">
        <v>4872</v>
      </c>
      <c r="D3378" s="25">
        <v>67381.2</v>
      </c>
      <c r="E3378" s="25">
        <v>21089.4</v>
      </c>
      <c r="F3378" s="21">
        <v>0</v>
      </c>
      <c r="G3378" s="22">
        <f t="shared" si="52"/>
        <v>46291.799999999996</v>
      </c>
      <c r="H3378" s="21">
        <v>0</v>
      </c>
      <c r="I3378" s="21">
        <v>0</v>
      </c>
    </row>
    <row r="3379" spans="1:9" ht="15" x14ac:dyDescent="0.25">
      <c r="A3379" s="24" t="s">
        <v>3645</v>
      </c>
      <c r="B3379" s="20">
        <v>0</v>
      </c>
      <c r="C3379" s="180" t="s">
        <v>4872</v>
      </c>
      <c r="D3379" s="25">
        <v>68340</v>
      </c>
      <c r="E3379" s="25">
        <v>37072.899999999994</v>
      </c>
      <c r="F3379" s="21">
        <v>0</v>
      </c>
      <c r="G3379" s="22">
        <f t="shared" si="52"/>
        <v>31267.100000000006</v>
      </c>
      <c r="H3379" s="21">
        <v>0</v>
      </c>
      <c r="I3379" s="21">
        <v>0</v>
      </c>
    </row>
    <row r="3380" spans="1:9" ht="15" x14ac:dyDescent="0.25">
      <c r="A3380" s="24" t="s">
        <v>1070</v>
      </c>
      <c r="B3380" s="20">
        <v>0</v>
      </c>
      <c r="C3380" s="180" t="s">
        <v>4872</v>
      </c>
      <c r="D3380" s="25">
        <v>66422.399999999994</v>
      </c>
      <c r="E3380" s="25">
        <v>375</v>
      </c>
      <c r="F3380" s="21">
        <v>0</v>
      </c>
      <c r="G3380" s="22">
        <f t="shared" si="52"/>
        <v>66047.399999999994</v>
      </c>
      <c r="H3380" s="21">
        <v>0</v>
      </c>
      <c r="I3380" s="21">
        <v>0</v>
      </c>
    </row>
    <row r="3381" spans="1:9" ht="15" x14ac:dyDescent="0.25">
      <c r="A3381" s="24" t="s">
        <v>3646</v>
      </c>
      <c r="B3381" s="20">
        <v>0</v>
      </c>
      <c r="C3381" s="180" t="s">
        <v>4872</v>
      </c>
      <c r="D3381" s="25">
        <v>40861.199999999997</v>
      </c>
      <c r="E3381" s="25">
        <v>0</v>
      </c>
      <c r="F3381" s="21">
        <v>0</v>
      </c>
      <c r="G3381" s="22">
        <f t="shared" si="52"/>
        <v>40861.199999999997</v>
      </c>
      <c r="H3381" s="21">
        <v>0</v>
      </c>
      <c r="I3381" s="21">
        <v>0</v>
      </c>
    </row>
    <row r="3382" spans="1:9" ht="15" x14ac:dyDescent="0.25">
      <c r="A3382" s="24" t="s">
        <v>3647</v>
      </c>
      <c r="B3382" s="20">
        <v>0</v>
      </c>
      <c r="C3382" s="180" t="s">
        <v>4872</v>
      </c>
      <c r="D3382" s="25">
        <v>57630</v>
      </c>
      <c r="E3382" s="25">
        <v>6803</v>
      </c>
      <c r="F3382" s="21">
        <v>0</v>
      </c>
      <c r="G3382" s="22">
        <f t="shared" si="52"/>
        <v>50827</v>
      </c>
      <c r="H3382" s="21">
        <v>0</v>
      </c>
      <c r="I3382" s="21">
        <v>0</v>
      </c>
    </row>
    <row r="3383" spans="1:9" ht="15" x14ac:dyDescent="0.25">
      <c r="A3383" s="24" t="s">
        <v>3361</v>
      </c>
      <c r="B3383" s="20">
        <v>0</v>
      </c>
      <c r="C3383" s="180" t="s">
        <v>4872</v>
      </c>
      <c r="D3383" s="25">
        <v>54753.599999999999</v>
      </c>
      <c r="E3383" s="25">
        <v>25235</v>
      </c>
      <c r="F3383" s="21">
        <v>0</v>
      </c>
      <c r="G3383" s="22">
        <f t="shared" si="52"/>
        <v>29518.6</v>
      </c>
      <c r="H3383" s="21">
        <v>0</v>
      </c>
      <c r="I3383" s="21">
        <v>0</v>
      </c>
    </row>
    <row r="3384" spans="1:9" ht="15" x14ac:dyDescent="0.25">
      <c r="A3384" s="24" t="s">
        <v>3648</v>
      </c>
      <c r="B3384" s="20">
        <v>0</v>
      </c>
      <c r="C3384" s="180" t="s">
        <v>4872</v>
      </c>
      <c r="D3384" s="25">
        <v>72216</v>
      </c>
      <c r="E3384" s="25">
        <v>21956</v>
      </c>
      <c r="F3384" s="21">
        <v>0</v>
      </c>
      <c r="G3384" s="22">
        <f t="shared" si="52"/>
        <v>50260</v>
      </c>
      <c r="H3384" s="21">
        <v>0</v>
      </c>
      <c r="I3384" s="21">
        <v>0</v>
      </c>
    </row>
    <row r="3385" spans="1:9" ht="15" x14ac:dyDescent="0.25">
      <c r="A3385" s="24" t="s">
        <v>3649</v>
      </c>
      <c r="B3385" s="20">
        <v>0</v>
      </c>
      <c r="C3385" s="180" t="s">
        <v>4872</v>
      </c>
      <c r="D3385" s="25">
        <v>59160.000000000007</v>
      </c>
      <c r="E3385" s="25">
        <v>24322.1</v>
      </c>
      <c r="F3385" s="21">
        <v>0</v>
      </c>
      <c r="G3385" s="22">
        <f t="shared" si="52"/>
        <v>34837.900000000009</v>
      </c>
      <c r="H3385" s="21">
        <v>0</v>
      </c>
      <c r="I3385" s="21">
        <v>0</v>
      </c>
    </row>
    <row r="3386" spans="1:9" ht="15" x14ac:dyDescent="0.25">
      <c r="A3386" s="24" t="s">
        <v>3650</v>
      </c>
      <c r="B3386" s="20">
        <v>0</v>
      </c>
      <c r="C3386" s="180" t="s">
        <v>4873</v>
      </c>
      <c r="D3386" s="25">
        <v>577208.92000000016</v>
      </c>
      <c r="E3386" s="25">
        <v>186319.52000000002</v>
      </c>
      <c r="F3386" s="21">
        <v>0</v>
      </c>
      <c r="G3386" s="22">
        <f t="shared" si="52"/>
        <v>390889.40000000014</v>
      </c>
      <c r="H3386" s="21">
        <v>0</v>
      </c>
      <c r="I3386" s="21">
        <v>0</v>
      </c>
    </row>
    <row r="3387" spans="1:9" ht="15" x14ac:dyDescent="0.25">
      <c r="A3387" s="24" t="s">
        <v>3651</v>
      </c>
      <c r="B3387" s="20">
        <v>0</v>
      </c>
      <c r="C3387" s="180" t="s">
        <v>4873</v>
      </c>
      <c r="D3387" s="25">
        <v>512044.9</v>
      </c>
      <c r="E3387" s="25">
        <v>320221.66000000009</v>
      </c>
      <c r="F3387" s="21">
        <v>0</v>
      </c>
      <c r="G3387" s="22">
        <f t="shared" si="52"/>
        <v>191823.23999999993</v>
      </c>
      <c r="H3387" s="21">
        <v>0</v>
      </c>
      <c r="I3387" s="21">
        <v>0</v>
      </c>
    </row>
    <row r="3388" spans="1:9" ht="15" x14ac:dyDescent="0.25">
      <c r="A3388" s="24" t="s">
        <v>3652</v>
      </c>
      <c r="B3388" s="20">
        <v>0</v>
      </c>
      <c r="C3388" s="180" t="s">
        <v>4873</v>
      </c>
      <c r="D3388" s="25">
        <v>273156</v>
      </c>
      <c r="E3388" s="25">
        <v>101295.7</v>
      </c>
      <c r="F3388" s="21">
        <v>0</v>
      </c>
      <c r="G3388" s="22">
        <f t="shared" si="52"/>
        <v>171860.3</v>
      </c>
      <c r="H3388" s="21">
        <v>0</v>
      </c>
      <c r="I3388" s="21">
        <v>0</v>
      </c>
    </row>
    <row r="3389" spans="1:9" ht="15" x14ac:dyDescent="0.25">
      <c r="A3389" s="24" t="s">
        <v>3653</v>
      </c>
      <c r="B3389" s="20">
        <v>0</v>
      </c>
      <c r="C3389" s="180" t="s">
        <v>4873</v>
      </c>
      <c r="D3389" s="25">
        <v>801766.53000000038</v>
      </c>
      <c r="E3389" s="25">
        <v>457863.27000000008</v>
      </c>
      <c r="F3389" s="21">
        <v>0</v>
      </c>
      <c r="G3389" s="22">
        <f t="shared" ref="G3389:G3452" si="53">D3389-E3389</f>
        <v>343903.2600000003</v>
      </c>
      <c r="H3389" s="21">
        <v>0</v>
      </c>
      <c r="I3389" s="21">
        <v>0</v>
      </c>
    </row>
    <row r="3390" spans="1:9" ht="15" x14ac:dyDescent="0.25">
      <c r="A3390" s="24" t="s">
        <v>3654</v>
      </c>
      <c r="B3390" s="20">
        <v>0</v>
      </c>
      <c r="C3390" s="180" t="s">
        <v>4873</v>
      </c>
      <c r="D3390" s="25">
        <v>1700200.7200000002</v>
      </c>
      <c r="E3390" s="25">
        <v>805786</v>
      </c>
      <c r="F3390" s="21">
        <v>0</v>
      </c>
      <c r="G3390" s="22">
        <f t="shared" si="53"/>
        <v>894414.7200000002</v>
      </c>
      <c r="H3390" s="21">
        <v>0</v>
      </c>
      <c r="I3390" s="21">
        <v>0</v>
      </c>
    </row>
    <row r="3391" spans="1:9" ht="15" x14ac:dyDescent="0.25">
      <c r="A3391" s="24" t="s">
        <v>3655</v>
      </c>
      <c r="B3391" s="20">
        <v>0</v>
      </c>
      <c r="C3391" s="180" t="s">
        <v>4873</v>
      </c>
      <c r="D3391" s="25">
        <v>1067293.9200000002</v>
      </c>
      <c r="E3391" s="25">
        <v>598609.36999999988</v>
      </c>
      <c r="F3391" s="21">
        <v>0</v>
      </c>
      <c r="G3391" s="22">
        <f t="shared" si="53"/>
        <v>468684.55000000028</v>
      </c>
      <c r="H3391" s="21">
        <v>0</v>
      </c>
      <c r="I3391" s="21">
        <v>0</v>
      </c>
    </row>
    <row r="3392" spans="1:9" ht="15" x14ac:dyDescent="0.25">
      <c r="A3392" s="24" t="s">
        <v>3656</v>
      </c>
      <c r="B3392" s="20">
        <v>0</v>
      </c>
      <c r="C3392" s="180" t="s">
        <v>4873</v>
      </c>
      <c r="D3392" s="25">
        <v>800149.2</v>
      </c>
      <c r="E3392" s="25">
        <v>464809.03999999992</v>
      </c>
      <c r="F3392" s="21">
        <v>0</v>
      </c>
      <c r="G3392" s="22">
        <f t="shared" si="53"/>
        <v>335340.16000000003</v>
      </c>
      <c r="H3392" s="21">
        <v>0</v>
      </c>
      <c r="I3392" s="21">
        <v>0</v>
      </c>
    </row>
    <row r="3393" spans="1:9" ht="15" x14ac:dyDescent="0.25">
      <c r="A3393" s="24" t="s">
        <v>3657</v>
      </c>
      <c r="B3393" s="20">
        <v>0</v>
      </c>
      <c r="C3393" s="180" t="s">
        <v>4873</v>
      </c>
      <c r="D3393" s="25">
        <v>1401746.2</v>
      </c>
      <c r="E3393" s="25">
        <v>634825.64999999979</v>
      </c>
      <c r="F3393" s="21">
        <v>0</v>
      </c>
      <c r="G3393" s="22">
        <f t="shared" si="53"/>
        <v>766920.55000000016</v>
      </c>
      <c r="H3393" s="21">
        <v>0</v>
      </c>
      <c r="I3393" s="21">
        <v>0</v>
      </c>
    </row>
    <row r="3394" spans="1:9" ht="15" x14ac:dyDescent="0.25">
      <c r="A3394" s="24" t="s">
        <v>3658</v>
      </c>
      <c r="B3394" s="20">
        <v>0</v>
      </c>
      <c r="C3394" s="180" t="s">
        <v>4873</v>
      </c>
      <c r="D3394" s="25">
        <v>63178.8</v>
      </c>
      <c r="E3394" s="25">
        <v>19550.400000000001</v>
      </c>
      <c r="F3394" s="21">
        <v>0</v>
      </c>
      <c r="G3394" s="22">
        <f t="shared" si="53"/>
        <v>43628.4</v>
      </c>
      <c r="H3394" s="21">
        <v>0</v>
      </c>
      <c r="I3394" s="21">
        <v>0</v>
      </c>
    </row>
    <row r="3395" spans="1:9" ht="15" x14ac:dyDescent="0.25">
      <c r="A3395" s="24" t="s">
        <v>3659</v>
      </c>
      <c r="B3395" s="20">
        <v>0</v>
      </c>
      <c r="C3395" s="180" t="s">
        <v>4873</v>
      </c>
      <c r="D3395" s="25">
        <v>74460</v>
      </c>
      <c r="E3395" s="25">
        <v>44704</v>
      </c>
      <c r="F3395" s="21">
        <v>0</v>
      </c>
      <c r="G3395" s="22">
        <f t="shared" si="53"/>
        <v>29756</v>
      </c>
      <c r="H3395" s="21">
        <v>0</v>
      </c>
      <c r="I3395" s="21">
        <v>0</v>
      </c>
    </row>
    <row r="3396" spans="1:9" ht="15" x14ac:dyDescent="0.25">
      <c r="A3396" s="24" t="s">
        <v>3660</v>
      </c>
      <c r="B3396" s="20">
        <v>0</v>
      </c>
      <c r="C3396" s="180" t="s">
        <v>4873</v>
      </c>
      <c r="D3396" s="25">
        <v>370651.67999999993</v>
      </c>
      <c r="E3396" s="25">
        <v>151095.57999999999</v>
      </c>
      <c r="F3396" s="21">
        <v>0</v>
      </c>
      <c r="G3396" s="22">
        <f t="shared" si="53"/>
        <v>219556.09999999995</v>
      </c>
      <c r="H3396" s="21">
        <v>0</v>
      </c>
      <c r="I3396" s="21">
        <v>0</v>
      </c>
    </row>
    <row r="3397" spans="1:9" ht="15" x14ac:dyDescent="0.25">
      <c r="A3397" s="24" t="s">
        <v>3661</v>
      </c>
      <c r="B3397" s="20">
        <v>0</v>
      </c>
      <c r="C3397" s="180" t="s">
        <v>4873</v>
      </c>
      <c r="D3397" s="25">
        <v>412732.80000000005</v>
      </c>
      <c r="E3397" s="25">
        <v>268812.10000000003</v>
      </c>
      <c r="F3397" s="21">
        <v>0</v>
      </c>
      <c r="G3397" s="22">
        <f t="shared" si="53"/>
        <v>143920.70000000001</v>
      </c>
      <c r="H3397" s="21">
        <v>0</v>
      </c>
      <c r="I3397" s="21">
        <v>0</v>
      </c>
    </row>
    <row r="3398" spans="1:9" ht="15" x14ac:dyDescent="0.25">
      <c r="A3398" s="24" t="s">
        <v>3662</v>
      </c>
      <c r="B3398" s="20">
        <v>0</v>
      </c>
      <c r="C3398" s="180" t="s">
        <v>4873</v>
      </c>
      <c r="D3398" s="25">
        <v>398024.40000000008</v>
      </c>
      <c r="E3398" s="25">
        <v>99151.6</v>
      </c>
      <c r="F3398" s="21">
        <v>0</v>
      </c>
      <c r="G3398" s="22">
        <f t="shared" si="53"/>
        <v>298872.80000000005</v>
      </c>
      <c r="H3398" s="21">
        <v>0</v>
      </c>
      <c r="I3398" s="21">
        <v>0</v>
      </c>
    </row>
    <row r="3399" spans="1:9" ht="15" x14ac:dyDescent="0.25">
      <c r="A3399" s="24" t="s">
        <v>3663</v>
      </c>
      <c r="B3399" s="20">
        <v>0</v>
      </c>
      <c r="C3399" s="180" t="s">
        <v>4873</v>
      </c>
      <c r="D3399" s="25">
        <v>86128.800000000017</v>
      </c>
      <c r="E3399" s="25">
        <v>54443.200000000004</v>
      </c>
      <c r="F3399" s="21">
        <v>0</v>
      </c>
      <c r="G3399" s="22">
        <f t="shared" si="53"/>
        <v>31685.600000000013</v>
      </c>
      <c r="H3399" s="21">
        <v>0</v>
      </c>
      <c r="I3399" s="21">
        <v>0</v>
      </c>
    </row>
    <row r="3400" spans="1:9" ht="15" x14ac:dyDescent="0.25">
      <c r="A3400" s="24" t="s">
        <v>3664</v>
      </c>
      <c r="B3400" s="20">
        <v>0</v>
      </c>
      <c r="C3400" s="180" t="s">
        <v>4873</v>
      </c>
      <c r="D3400" s="25">
        <v>88882.799999999988</v>
      </c>
      <c r="E3400" s="25">
        <v>88882.799999999988</v>
      </c>
      <c r="F3400" s="21">
        <v>0</v>
      </c>
      <c r="G3400" s="22">
        <f t="shared" si="53"/>
        <v>0</v>
      </c>
      <c r="H3400" s="21">
        <v>0</v>
      </c>
      <c r="I3400" s="21">
        <v>0</v>
      </c>
    </row>
    <row r="3401" spans="1:9" ht="15" x14ac:dyDescent="0.25">
      <c r="A3401" s="24" t="s">
        <v>3665</v>
      </c>
      <c r="B3401" s="20">
        <v>0</v>
      </c>
      <c r="C3401" s="180" t="s">
        <v>4873</v>
      </c>
      <c r="D3401" s="25">
        <v>93391.200000000012</v>
      </c>
      <c r="E3401" s="25">
        <v>74181.650000000009</v>
      </c>
      <c r="F3401" s="21">
        <v>0</v>
      </c>
      <c r="G3401" s="22">
        <f t="shared" si="53"/>
        <v>19209.550000000003</v>
      </c>
      <c r="H3401" s="21">
        <v>0</v>
      </c>
      <c r="I3401" s="21">
        <v>0</v>
      </c>
    </row>
    <row r="3402" spans="1:9" ht="15" x14ac:dyDescent="0.25">
      <c r="A3402" s="24" t="s">
        <v>3118</v>
      </c>
      <c r="B3402" s="20">
        <v>0</v>
      </c>
      <c r="C3402" s="180" t="s">
        <v>4873</v>
      </c>
      <c r="D3402" s="25">
        <v>177322.91999999998</v>
      </c>
      <c r="E3402" s="25">
        <v>98090.819999999992</v>
      </c>
      <c r="F3402" s="21">
        <v>0</v>
      </c>
      <c r="G3402" s="22">
        <f t="shared" si="53"/>
        <v>79232.099999999991</v>
      </c>
      <c r="H3402" s="21">
        <v>0</v>
      </c>
      <c r="I3402" s="21">
        <v>0</v>
      </c>
    </row>
    <row r="3403" spans="1:9" ht="15" x14ac:dyDescent="0.25">
      <c r="A3403" s="24" t="s">
        <v>3666</v>
      </c>
      <c r="B3403" s="20">
        <v>0</v>
      </c>
      <c r="C3403" s="180" t="s">
        <v>4873</v>
      </c>
      <c r="D3403" s="25">
        <v>104570.4</v>
      </c>
      <c r="E3403" s="25">
        <v>29802.999999999996</v>
      </c>
      <c r="F3403" s="21">
        <v>0</v>
      </c>
      <c r="G3403" s="22">
        <f t="shared" si="53"/>
        <v>74767.399999999994</v>
      </c>
      <c r="H3403" s="21">
        <v>0</v>
      </c>
      <c r="I3403" s="21">
        <v>0</v>
      </c>
    </row>
    <row r="3404" spans="1:9" ht="15" x14ac:dyDescent="0.25">
      <c r="A3404" s="24" t="s">
        <v>3667</v>
      </c>
      <c r="B3404" s="20">
        <v>0</v>
      </c>
      <c r="C3404" s="180" t="s">
        <v>4874</v>
      </c>
      <c r="D3404" s="25">
        <v>153204.00000000003</v>
      </c>
      <c r="E3404" s="25">
        <v>40949.5</v>
      </c>
      <c r="F3404" s="21">
        <v>0</v>
      </c>
      <c r="G3404" s="22">
        <f t="shared" si="53"/>
        <v>112254.50000000003</v>
      </c>
      <c r="H3404" s="21">
        <v>0</v>
      </c>
      <c r="I3404" s="21">
        <v>0</v>
      </c>
    </row>
    <row r="3405" spans="1:9" ht="15" x14ac:dyDescent="0.25">
      <c r="A3405" s="24" t="s">
        <v>3668</v>
      </c>
      <c r="B3405" s="20">
        <v>0</v>
      </c>
      <c r="C3405" s="180" t="s">
        <v>4874</v>
      </c>
      <c r="D3405" s="25">
        <v>133538.4</v>
      </c>
      <c r="E3405" s="25">
        <v>88601</v>
      </c>
      <c r="F3405" s="21">
        <v>0</v>
      </c>
      <c r="G3405" s="22">
        <f t="shared" si="53"/>
        <v>44937.399999999994</v>
      </c>
      <c r="H3405" s="21">
        <v>0</v>
      </c>
      <c r="I3405" s="21">
        <v>0</v>
      </c>
    </row>
    <row r="3406" spans="1:9" ht="15" x14ac:dyDescent="0.25">
      <c r="A3406" s="24" t="s">
        <v>3669</v>
      </c>
      <c r="B3406" s="20">
        <v>0</v>
      </c>
      <c r="C3406" s="180" t="s">
        <v>4874</v>
      </c>
      <c r="D3406" s="25">
        <v>174032.4</v>
      </c>
      <c r="E3406" s="25">
        <v>57772.800000000003</v>
      </c>
      <c r="F3406" s="21">
        <v>0</v>
      </c>
      <c r="G3406" s="22">
        <f t="shared" si="53"/>
        <v>116259.59999999999</v>
      </c>
      <c r="H3406" s="21">
        <v>0</v>
      </c>
      <c r="I3406" s="21">
        <v>0</v>
      </c>
    </row>
    <row r="3407" spans="1:9" ht="15" x14ac:dyDescent="0.25">
      <c r="A3407" s="24" t="s">
        <v>3670</v>
      </c>
      <c r="B3407" s="20">
        <v>0</v>
      </c>
      <c r="C3407" s="180" t="s">
        <v>4874</v>
      </c>
      <c r="D3407" s="25">
        <v>155590.80000000002</v>
      </c>
      <c r="E3407" s="25">
        <v>53307.7</v>
      </c>
      <c r="F3407" s="21">
        <v>0</v>
      </c>
      <c r="G3407" s="22">
        <f t="shared" si="53"/>
        <v>102283.10000000002</v>
      </c>
      <c r="H3407" s="21">
        <v>0</v>
      </c>
      <c r="I3407" s="21">
        <v>0</v>
      </c>
    </row>
    <row r="3408" spans="1:9" ht="15" x14ac:dyDescent="0.25">
      <c r="A3408" s="24" t="s">
        <v>3671</v>
      </c>
      <c r="B3408" s="20">
        <v>0</v>
      </c>
      <c r="C3408" s="180" t="s">
        <v>4875</v>
      </c>
      <c r="D3408" s="25">
        <v>75643.199999999997</v>
      </c>
      <c r="E3408" s="25">
        <v>9814.4</v>
      </c>
      <c r="F3408" s="21">
        <v>0</v>
      </c>
      <c r="G3408" s="22">
        <f t="shared" si="53"/>
        <v>65828.800000000003</v>
      </c>
      <c r="H3408" s="21">
        <v>0</v>
      </c>
      <c r="I3408" s="21">
        <v>0</v>
      </c>
    </row>
    <row r="3409" spans="1:9" ht="15" x14ac:dyDescent="0.25">
      <c r="A3409" s="24" t="s">
        <v>3672</v>
      </c>
      <c r="B3409" s="20">
        <v>0</v>
      </c>
      <c r="C3409" s="180" t="s">
        <v>4876</v>
      </c>
      <c r="D3409" s="25">
        <v>80047.559999999983</v>
      </c>
      <c r="E3409" s="25">
        <v>16507.2</v>
      </c>
      <c r="F3409" s="21">
        <v>0</v>
      </c>
      <c r="G3409" s="22">
        <f t="shared" si="53"/>
        <v>63540.359999999986</v>
      </c>
      <c r="H3409" s="21">
        <v>0</v>
      </c>
      <c r="I3409" s="21">
        <v>0</v>
      </c>
    </row>
    <row r="3410" spans="1:9" ht="15" x14ac:dyDescent="0.25">
      <c r="A3410" s="24" t="s">
        <v>3673</v>
      </c>
      <c r="B3410" s="20">
        <v>0</v>
      </c>
      <c r="C3410" s="180" t="s">
        <v>4876</v>
      </c>
      <c r="D3410" s="25">
        <v>69145.8</v>
      </c>
      <c r="E3410" s="25">
        <v>0</v>
      </c>
      <c r="F3410" s="21">
        <v>0</v>
      </c>
      <c r="G3410" s="22">
        <f t="shared" si="53"/>
        <v>69145.8</v>
      </c>
      <c r="H3410" s="21">
        <v>0</v>
      </c>
      <c r="I3410" s="21">
        <v>0</v>
      </c>
    </row>
    <row r="3411" spans="1:9" ht="15" x14ac:dyDescent="0.25">
      <c r="A3411" s="24" t="s">
        <v>3674</v>
      </c>
      <c r="B3411" s="20">
        <v>0</v>
      </c>
      <c r="C3411" s="180" t="s">
        <v>4876</v>
      </c>
      <c r="D3411" s="25">
        <v>69984.240000000005</v>
      </c>
      <c r="E3411" s="25">
        <v>0</v>
      </c>
      <c r="F3411" s="21">
        <v>0</v>
      </c>
      <c r="G3411" s="22">
        <f t="shared" si="53"/>
        <v>69984.240000000005</v>
      </c>
      <c r="H3411" s="21">
        <v>0</v>
      </c>
      <c r="I3411" s="21">
        <v>0</v>
      </c>
    </row>
    <row r="3412" spans="1:9" ht="15" x14ac:dyDescent="0.25">
      <c r="A3412" s="24" t="s">
        <v>3675</v>
      </c>
      <c r="B3412" s="20">
        <v>0</v>
      </c>
      <c r="C3412" s="180" t="s">
        <v>4876</v>
      </c>
      <c r="D3412" s="25">
        <v>73078.919999999984</v>
      </c>
      <c r="E3412" s="25">
        <v>0</v>
      </c>
      <c r="F3412" s="21">
        <v>0</v>
      </c>
      <c r="G3412" s="22">
        <f t="shared" si="53"/>
        <v>73078.919999999984</v>
      </c>
      <c r="H3412" s="21">
        <v>0</v>
      </c>
      <c r="I3412" s="21">
        <v>0</v>
      </c>
    </row>
    <row r="3413" spans="1:9" ht="15" x14ac:dyDescent="0.25">
      <c r="A3413" s="24" t="s">
        <v>3676</v>
      </c>
      <c r="B3413" s="20">
        <v>0</v>
      </c>
      <c r="C3413" s="180" t="s">
        <v>4876</v>
      </c>
      <c r="D3413" s="25">
        <v>67132.319999999992</v>
      </c>
      <c r="E3413" s="25">
        <v>8180.4</v>
      </c>
      <c r="F3413" s="21">
        <v>0</v>
      </c>
      <c r="G3413" s="22">
        <f t="shared" si="53"/>
        <v>58951.919999999991</v>
      </c>
      <c r="H3413" s="21">
        <v>0</v>
      </c>
      <c r="I3413" s="21">
        <v>0</v>
      </c>
    </row>
    <row r="3414" spans="1:9" ht="15" x14ac:dyDescent="0.25">
      <c r="A3414" s="24" t="s">
        <v>3608</v>
      </c>
      <c r="B3414" s="20">
        <v>0</v>
      </c>
      <c r="C3414" s="180" t="s">
        <v>4877</v>
      </c>
      <c r="D3414" s="25">
        <v>12770.4</v>
      </c>
      <c r="E3414" s="25">
        <v>0</v>
      </c>
      <c r="F3414" s="21">
        <v>0</v>
      </c>
      <c r="G3414" s="22">
        <f t="shared" si="53"/>
        <v>12770.4</v>
      </c>
      <c r="H3414" s="21">
        <v>0</v>
      </c>
      <c r="I3414" s="21">
        <v>0</v>
      </c>
    </row>
    <row r="3415" spans="1:9" ht="15" x14ac:dyDescent="0.25">
      <c r="A3415" s="24" t="s">
        <v>3677</v>
      </c>
      <c r="B3415" s="20">
        <v>0</v>
      </c>
      <c r="C3415" s="180" t="s">
        <v>4877</v>
      </c>
      <c r="D3415" s="25">
        <v>64484.399999999994</v>
      </c>
      <c r="E3415" s="25">
        <v>14475.5</v>
      </c>
      <c r="F3415" s="21">
        <v>0</v>
      </c>
      <c r="G3415" s="22">
        <f t="shared" si="53"/>
        <v>50008.899999999994</v>
      </c>
      <c r="H3415" s="21">
        <v>0</v>
      </c>
      <c r="I3415" s="21">
        <v>0</v>
      </c>
    </row>
    <row r="3416" spans="1:9" ht="15" x14ac:dyDescent="0.25">
      <c r="A3416" s="24" t="s">
        <v>3678</v>
      </c>
      <c r="B3416" s="20">
        <v>0</v>
      </c>
      <c r="C3416" s="180" t="s">
        <v>4877</v>
      </c>
      <c r="D3416" s="25">
        <v>73795.199999999997</v>
      </c>
      <c r="E3416" s="25">
        <v>11570.8</v>
      </c>
      <c r="F3416" s="21">
        <v>0</v>
      </c>
      <c r="G3416" s="22">
        <f t="shared" si="53"/>
        <v>62224.399999999994</v>
      </c>
      <c r="H3416" s="21">
        <v>0</v>
      </c>
      <c r="I3416" s="21">
        <v>0</v>
      </c>
    </row>
    <row r="3417" spans="1:9" ht="15" x14ac:dyDescent="0.25">
      <c r="A3417" s="24" t="s">
        <v>3679</v>
      </c>
      <c r="B3417" s="20">
        <v>0</v>
      </c>
      <c r="C3417" s="180" t="s">
        <v>4877</v>
      </c>
      <c r="D3417" s="25">
        <v>144411.6</v>
      </c>
      <c r="E3417" s="25">
        <v>56189.8</v>
      </c>
      <c r="F3417" s="21">
        <v>0</v>
      </c>
      <c r="G3417" s="22">
        <f t="shared" si="53"/>
        <v>88221.8</v>
      </c>
      <c r="H3417" s="21">
        <v>0</v>
      </c>
      <c r="I3417" s="21">
        <v>0</v>
      </c>
    </row>
    <row r="3418" spans="1:9" ht="15" x14ac:dyDescent="0.25">
      <c r="A3418" s="24" t="s">
        <v>3680</v>
      </c>
      <c r="B3418" s="20">
        <v>0</v>
      </c>
      <c r="C3418" s="180" t="s">
        <v>4877</v>
      </c>
      <c r="D3418" s="25">
        <v>65178</v>
      </c>
      <c r="E3418" s="25">
        <v>8927.2000000000007</v>
      </c>
      <c r="F3418" s="21">
        <v>0</v>
      </c>
      <c r="G3418" s="22">
        <f t="shared" si="53"/>
        <v>56250.8</v>
      </c>
      <c r="H3418" s="21">
        <v>0</v>
      </c>
      <c r="I3418" s="21">
        <v>0</v>
      </c>
    </row>
    <row r="3419" spans="1:9" ht="15" x14ac:dyDescent="0.25">
      <c r="A3419" s="24" t="s">
        <v>3681</v>
      </c>
      <c r="B3419" s="20">
        <v>0</v>
      </c>
      <c r="C3419" s="180" t="s">
        <v>4877</v>
      </c>
      <c r="D3419" s="25">
        <v>210195.6</v>
      </c>
      <c r="E3419" s="25">
        <v>54742</v>
      </c>
      <c r="F3419" s="21">
        <v>0</v>
      </c>
      <c r="G3419" s="22">
        <f t="shared" si="53"/>
        <v>155453.6</v>
      </c>
      <c r="H3419" s="21">
        <v>0</v>
      </c>
      <c r="I3419" s="21">
        <v>0</v>
      </c>
    </row>
    <row r="3420" spans="1:9" ht="15" x14ac:dyDescent="0.25">
      <c r="A3420" s="24" t="s">
        <v>3682</v>
      </c>
      <c r="B3420" s="20">
        <v>0</v>
      </c>
      <c r="C3420" s="180" t="s">
        <v>4877</v>
      </c>
      <c r="D3420" s="25">
        <v>224446.8</v>
      </c>
      <c r="E3420" s="25">
        <v>67155.290000000008</v>
      </c>
      <c r="F3420" s="21">
        <v>0</v>
      </c>
      <c r="G3420" s="22">
        <f t="shared" si="53"/>
        <v>157291.50999999998</v>
      </c>
      <c r="H3420" s="21">
        <v>0</v>
      </c>
      <c r="I3420" s="21">
        <v>0</v>
      </c>
    </row>
    <row r="3421" spans="1:9" ht="15" x14ac:dyDescent="0.25">
      <c r="A3421" s="24" t="s">
        <v>3683</v>
      </c>
      <c r="B3421" s="20">
        <v>0</v>
      </c>
      <c r="C3421" s="180" t="s">
        <v>4877</v>
      </c>
      <c r="D3421" s="25">
        <v>161736</v>
      </c>
      <c r="E3421" s="25">
        <v>44700.2</v>
      </c>
      <c r="F3421" s="21">
        <v>0</v>
      </c>
      <c r="G3421" s="22">
        <f t="shared" si="53"/>
        <v>117035.8</v>
      </c>
      <c r="H3421" s="21">
        <v>0</v>
      </c>
      <c r="I3421" s="21">
        <v>0</v>
      </c>
    </row>
    <row r="3422" spans="1:9" ht="15" x14ac:dyDescent="0.25">
      <c r="A3422" s="24" t="s">
        <v>3684</v>
      </c>
      <c r="B3422" s="20">
        <v>0</v>
      </c>
      <c r="C3422" s="180" t="s">
        <v>4877</v>
      </c>
      <c r="D3422" s="25">
        <v>109364.4</v>
      </c>
      <c r="E3422" s="25">
        <v>7089.6</v>
      </c>
      <c r="F3422" s="21">
        <v>0</v>
      </c>
      <c r="G3422" s="22">
        <f t="shared" si="53"/>
        <v>102274.79999999999</v>
      </c>
      <c r="H3422" s="21">
        <v>0</v>
      </c>
      <c r="I3422" s="21">
        <v>0</v>
      </c>
    </row>
    <row r="3423" spans="1:9" ht="15" x14ac:dyDescent="0.25">
      <c r="A3423" s="24" t="s">
        <v>673</v>
      </c>
      <c r="B3423" s="20">
        <v>0</v>
      </c>
      <c r="C3423" s="180" t="s">
        <v>4877</v>
      </c>
      <c r="D3423" s="25">
        <v>237287.39999999994</v>
      </c>
      <c r="E3423" s="25">
        <v>36019.100000000006</v>
      </c>
      <c r="F3423" s="21">
        <v>0</v>
      </c>
      <c r="G3423" s="22">
        <f t="shared" si="53"/>
        <v>201268.29999999993</v>
      </c>
      <c r="H3423" s="21">
        <v>0</v>
      </c>
      <c r="I3423" s="21">
        <v>0</v>
      </c>
    </row>
    <row r="3424" spans="1:9" ht="15" x14ac:dyDescent="0.25">
      <c r="A3424" s="24" t="s">
        <v>3685</v>
      </c>
      <c r="B3424" s="20">
        <v>0</v>
      </c>
      <c r="C3424" s="180" t="s">
        <v>4877</v>
      </c>
      <c r="D3424" s="25">
        <v>251599.19999999998</v>
      </c>
      <c r="E3424" s="25">
        <v>46830.899999999994</v>
      </c>
      <c r="F3424" s="21">
        <v>0</v>
      </c>
      <c r="G3424" s="22">
        <f t="shared" si="53"/>
        <v>204768.3</v>
      </c>
      <c r="H3424" s="21">
        <v>0</v>
      </c>
      <c r="I3424" s="21">
        <v>0</v>
      </c>
    </row>
    <row r="3425" spans="1:9" ht="15" x14ac:dyDescent="0.25">
      <c r="A3425" s="24" t="s">
        <v>3686</v>
      </c>
      <c r="B3425" s="20">
        <v>0</v>
      </c>
      <c r="C3425" s="180" t="s">
        <v>4877</v>
      </c>
      <c r="D3425" s="25">
        <v>243615.59999999995</v>
      </c>
      <c r="E3425" s="25">
        <v>25468.9</v>
      </c>
      <c r="F3425" s="21">
        <v>0</v>
      </c>
      <c r="G3425" s="22">
        <f t="shared" si="53"/>
        <v>218146.69999999995</v>
      </c>
      <c r="H3425" s="21">
        <v>0</v>
      </c>
      <c r="I3425" s="21">
        <v>0</v>
      </c>
    </row>
    <row r="3426" spans="1:9" ht="15" x14ac:dyDescent="0.25">
      <c r="A3426" s="24" t="s">
        <v>3687</v>
      </c>
      <c r="B3426" s="20">
        <v>0</v>
      </c>
      <c r="C3426" s="180" t="s">
        <v>4877</v>
      </c>
      <c r="D3426" s="25">
        <v>249787.19999999995</v>
      </c>
      <c r="E3426" s="25">
        <v>50623.5</v>
      </c>
      <c r="F3426" s="21">
        <v>0</v>
      </c>
      <c r="G3426" s="22">
        <f t="shared" si="53"/>
        <v>199163.69999999995</v>
      </c>
      <c r="H3426" s="21">
        <v>0</v>
      </c>
      <c r="I3426" s="21">
        <v>0</v>
      </c>
    </row>
    <row r="3427" spans="1:9" ht="15" x14ac:dyDescent="0.25">
      <c r="A3427" s="24" t="s">
        <v>3688</v>
      </c>
      <c r="B3427" s="20">
        <v>0</v>
      </c>
      <c r="C3427" s="180" t="s">
        <v>4877</v>
      </c>
      <c r="D3427" s="25">
        <v>70053.599999999991</v>
      </c>
      <c r="E3427" s="25">
        <v>0</v>
      </c>
      <c r="F3427" s="21">
        <v>0</v>
      </c>
      <c r="G3427" s="22">
        <f t="shared" si="53"/>
        <v>70053.599999999991</v>
      </c>
      <c r="H3427" s="21">
        <v>0</v>
      </c>
      <c r="I3427" s="21">
        <v>0</v>
      </c>
    </row>
    <row r="3428" spans="1:9" ht="15" x14ac:dyDescent="0.25">
      <c r="A3428" s="24" t="s">
        <v>3689</v>
      </c>
      <c r="B3428" s="20">
        <v>0</v>
      </c>
      <c r="C3428" s="180" t="s">
        <v>4877</v>
      </c>
      <c r="D3428" s="25">
        <v>9363.6</v>
      </c>
      <c r="E3428" s="25">
        <v>0</v>
      </c>
      <c r="F3428" s="21">
        <v>0</v>
      </c>
      <c r="G3428" s="22">
        <f t="shared" si="53"/>
        <v>9363.6</v>
      </c>
      <c r="H3428" s="21">
        <v>0</v>
      </c>
      <c r="I3428" s="21">
        <v>0</v>
      </c>
    </row>
    <row r="3429" spans="1:9" ht="15" x14ac:dyDescent="0.25">
      <c r="A3429" s="24" t="s">
        <v>3690</v>
      </c>
      <c r="B3429" s="20">
        <v>0</v>
      </c>
      <c r="C3429" s="180" t="s">
        <v>4877</v>
      </c>
      <c r="D3429" s="25">
        <v>105100.8</v>
      </c>
      <c r="E3429" s="25">
        <v>19412.199999999997</v>
      </c>
      <c r="F3429" s="21">
        <v>0</v>
      </c>
      <c r="G3429" s="22">
        <f t="shared" si="53"/>
        <v>85688.6</v>
      </c>
      <c r="H3429" s="21">
        <v>0</v>
      </c>
      <c r="I3429" s="21">
        <v>0</v>
      </c>
    </row>
    <row r="3430" spans="1:9" ht="15" x14ac:dyDescent="0.25">
      <c r="A3430" s="24" t="s">
        <v>3691</v>
      </c>
      <c r="B3430" s="20">
        <v>0</v>
      </c>
      <c r="C3430" s="180" t="s">
        <v>4877</v>
      </c>
      <c r="D3430" s="25">
        <v>137270.78000000003</v>
      </c>
      <c r="E3430" s="25">
        <v>45782.200000000004</v>
      </c>
      <c r="F3430" s="21">
        <v>0</v>
      </c>
      <c r="G3430" s="22">
        <f t="shared" si="53"/>
        <v>91488.580000000016</v>
      </c>
      <c r="H3430" s="21">
        <v>0</v>
      </c>
      <c r="I3430" s="21">
        <v>0</v>
      </c>
    </row>
    <row r="3431" spans="1:9" ht="15" x14ac:dyDescent="0.25">
      <c r="A3431" s="24" t="s">
        <v>3692</v>
      </c>
      <c r="B3431" s="20">
        <v>0</v>
      </c>
      <c r="C3431" s="180" t="s">
        <v>4877</v>
      </c>
      <c r="D3431" s="25">
        <v>65545.200000000012</v>
      </c>
      <c r="E3431" s="25">
        <v>7568.4</v>
      </c>
      <c r="F3431" s="21">
        <v>0</v>
      </c>
      <c r="G3431" s="22">
        <f t="shared" si="53"/>
        <v>57976.80000000001</v>
      </c>
      <c r="H3431" s="21">
        <v>0</v>
      </c>
      <c r="I3431" s="21">
        <v>0</v>
      </c>
    </row>
    <row r="3432" spans="1:9" ht="15" x14ac:dyDescent="0.25">
      <c r="A3432" s="24" t="s">
        <v>3693</v>
      </c>
      <c r="B3432" s="20">
        <v>0</v>
      </c>
      <c r="C3432" s="180" t="s">
        <v>4877</v>
      </c>
      <c r="D3432" s="25">
        <v>57446.400000000001</v>
      </c>
      <c r="E3432" s="25">
        <v>35629.199999999997</v>
      </c>
      <c r="F3432" s="21">
        <v>0</v>
      </c>
      <c r="G3432" s="22">
        <f t="shared" si="53"/>
        <v>21817.200000000004</v>
      </c>
      <c r="H3432" s="21">
        <v>0</v>
      </c>
      <c r="I3432" s="21">
        <v>0</v>
      </c>
    </row>
    <row r="3433" spans="1:9" ht="15" x14ac:dyDescent="0.25">
      <c r="A3433" s="24" t="s">
        <v>3694</v>
      </c>
      <c r="B3433" s="20">
        <v>0</v>
      </c>
      <c r="C3433" s="180" t="s">
        <v>4877</v>
      </c>
      <c r="D3433" s="25">
        <v>64668.000000000007</v>
      </c>
      <c r="E3433" s="25">
        <v>21383.1</v>
      </c>
      <c r="F3433" s="21">
        <v>0</v>
      </c>
      <c r="G3433" s="22">
        <f t="shared" si="53"/>
        <v>43284.900000000009</v>
      </c>
      <c r="H3433" s="21">
        <v>0</v>
      </c>
      <c r="I3433" s="21">
        <v>0</v>
      </c>
    </row>
    <row r="3434" spans="1:9" ht="15" x14ac:dyDescent="0.25">
      <c r="A3434" s="24" t="s">
        <v>3695</v>
      </c>
      <c r="B3434" s="20">
        <v>0</v>
      </c>
      <c r="C3434" s="180" t="s">
        <v>4877</v>
      </c>
      <c r="D3434" s="25">
        <v>47980.799999999996</v>
      </c>
      <c r="E3434" s="25">
        <v>14845.4</v>
      </c>
      <c r="F3434" s="21">
        <v>0</v>
      </c>
      <c r="G3434" s="22">
        <f t="shared" si="53"/>
        <v>33135.399999999994</v>
      </c>
      <c r="H3434" s="21">
        <v>0</v>
      </c>
      <c r="I3434" s="21">
        <v>0</v>
      </c>
    </row>
    <row r="3435" spans="1:9" ht="15" x14ac:dyDescent="0.25">
      <c r="A3435" s="24" t="s">
        <v>3696</v>
      </c>
      <c r="B3435" s="20">
        <v>0</v>
      </c>
      <c r="C3435" s="180" t="s">
        <v>4877</v>
      </c>
      <c r="D3435" s="25">
        <v>38584.800000000003</v>
      </c>
      <c r="E3435" s="25">
        <v>26252.75</v>
      </c>
      <c r="F3435" s="21">
        <v>0</v>
      </c>
      <c r="G3435" s="22">
        <f t="shared" si="53"/>
        <v>12332.050000000003</v>
      </c>
      <c r="H3435" s="21">
        <v>0</v>
      </c>
      <c r="I3435" s="21">
        <v>0</v>
      </c>
    </row>
    <row r="3436" spans="1:9" ht="15" x14ac:dyDescent="0.25">
      <c r="A3436" s="24" t="s">
        <v>3697</v>
      </c>
      <c r="B3436" s="20">
        <v>0</v>
      </c>
      <c r="C3436" s="180" t="s">
        <v>4877</v>
      </c>
      <c r="D3436" s="25">
        <v>39372</v>
      </c>
      <c r="E3436" s="25">
        <v>1118</v>
      </c>
      <c r="F3436" s="21">
        <v>0</v>
      </c>
      <c r="G3436" s="22">
        <f t="shared" si="53"/>
        <v>38254</v>
      </c>
      <c r="H3436" s="21">
        <v>0</v>
      </c>
      <c r="I3436" s="21">
        <v>0</v>
      </c>
    </row>
    <row r="3437" spans="1:9" ht="15" x14ac:dyDescent="0.25">
      <c r="A3437" s="24" t="s">
        <v>3698</v>
      </c>
      <c r="B3437" s="20">
        <v>0</v>
      </c>
      <c r="C3437" s="180" t="s">
        <v>4877</v>
      </c>
      <c r="D3437" s="25">
        <v>48470.400000000001</v>
      </c>
      <c r="E3437" s="25">
        <v>9179.5</v>
      </c>
      <c r="F3437" s="21">
        <v>0</v>
      </c>
      <c r="G3437" s="22">
        <f t="shared" si="53"/>
        <v>39290.9</v>
      </c>
      <c r="H3437" s="21">
        <v>0</v>
      </c>
      <c r="I3437" s="21">
        <v>0</v>
      </c>
    </row>
    <row r="3438" spans="1:9" ht="15" x14ac:dyDescent="0.25">
      <c r="A3438" s="24" t="s">
        <v>3699</v>
      </c>
      <c r="B3438" s="20">
        <v>0</v>
      </c>
      <c r="C3438" s="180" t="s">
        <v>4877</v>
      </c>
      <c r="D3438" s="25">
        <v>10036.799999999999</v>
      </c>
      <c r="E3438" s="25">
        <v>7621</v>
      </c>
      <c r="F3438" s="21">
        <v>0</v>
      </c>
      <c r="G3438" s="22">
        <f t="shared" si="53"/>
        <v>2415.7999999999993</v>
      </c>
      <c r="H3438" s="21">
        <v>0</v>
      </c>
      <c r="I3438" s="21">
        <v>0</v>
      </c>
    </row>
    <row r="3439" spans="1:9" ht="15" x14ac:dyDescent="0.25">
      <c r="A3439" s="24" t="s">
        <v>3700</v>
      </c>
      <c r="B3439" s="20">
        <v>0</v>
      </c>
      <c r="C3439" s="180" t="s">
        <v>4877</v>
      </c>
      <c r="D3439" s="25">
        <v>7507.2</v>
      </c>
      <c r="E3439" s="25">
        <v>558</v>
      </c>
      <c r="F3439" s="21">
        <v>0</v>
      </c>
      <c r="G3439" s="22">
        <f t="shared" si="53"/>
        <v>6949.2</v>
      </c>
      <c r="H3439" s="21">
        <v>0</v>
      </c>
      <c r="I3439" s="21">
        <v>0</v>
      </c>
    </row>
    <row r="3440" spans="1:9" ht="15" x14ac:dyDescent="0.25">
      <c r="A3440" s="24" t="s">
        <v>3701</v>
      </c>
      <c r="B3440" s="20">
        <v>0</v>
      </c>
      <c r="C3440" s="180" t="s">
        <v>4877</v>
      </c>
      <c r="D3440" s="25">
        <v>10812</v>
      </c>
      <c r="E3440" s="25">
        <v>1855</v>
      </c>
      <c r="F3440" s="21">
        <v>0</v>
      </c>
      <c r="G3440" s="22">
        <f t="shared" si="53"/>
        <v>8957</v>
      </c>
      <c r="H3440" s="21">
        <v>0</v>
      </c>
      <c r="I3440" s="21">
        <v>0</v>
      </c>
    </row>
    <row r="3441" spans="1:9" ht="15" x14ac:dyDescent="0.25">
      <c r="A3441" s="24" t="s">
        <v>3702</v>
      </c>
      <c r="B3441" s="20">
        <v>0</v>
      </c>
      <c r="C3441" s="180" t="s">
        <v>4877</v>
      </c>
      <c r="D3441" s="25">
        <v>269949.59999999998</v>
      </c>
      <c r="E3441" s="25">
        <v>54842.039999999994</v>
      </c>
      <c r="F3441" s="21">
        <v>0</v>
      </c>
      <c r="G3441" s="22">
        <f t="shared" si="53"/>
        <v>215107.56</v>
      </c>
      <c r="H3441" s="21">
        <v>0</v>
      </c>
      <c r="I3441" s="21">
        <v>0</v>
      </c>
    </row>
    <row r="3442" spans="1:9" ht="15" x14ac:dyDescent="0.25">
      <c r="A3442" s="24" t="s">
        <v>3703</v>
      </c>
      <c r="B3442" s="20">
        <v>0</v>
      </c>
      <c r="C3442" s="180" t="s">
        <v>4877</v>
      </c>
      <c r="D3442" s="25">
        <v>78336</v>
      </c>
      <c r="E3442" s="25">
        <v>1944</v>
      </c>
      <c r="F3442" s="21">
        <v>0</v>
      </c>
      <c r="G3442" s="22">
        <f t="shared" si="53"/>
        <v>76392</v>
      </c>
      <c r="H3442" s="21">
        <v>0</v>
      </c>
      <c r="I3442" s="21">
        <v>0</v>
      </c>
    </row>
    <row r="3443" spans="1:9" ht="15" x14ac:dyDescent="0.25">
      <c r="A3443" s="24" t="s">
        <v>3704</v>
      </c>
      <c r="B3443" s="20">
        <v>0</v>
      </c>
      <c r="C3443" s="180" t="s">
        <v>4877</v>
      </c>
      <c r="D3443" s="25">
        <v>188965.19999999998</v>
      </c>
      <c r="E3443" s="25">
        <v>74042.899999999994</v>
      </c>
      <c r="F3443" s="21">
        <v>0</v>
      </c>
      <c r="G3443" s="22">
        <f t="shared" si="53"/>
        <v>114922.29999999999</v>
      </c>
      <c r="H3443" s="21">
        <v>0</v>
      </c>
      <c r="I3443" s="21">
        <v>0</v>
      </c>
    </row>
    <row r="3444" spans="1:9" ht="15" x14ac:dyDescent="0.25">
      <c r="A3444" s="24" t="s">
        <v>973</v>
      </c>
      <c r="B3444" s="20">
        <v>0</v>
      </c>
      <c r="C3444" s="180" t="s">
        <v>4877</v>
      </c>
      <c r="D3444" s="25">
        <v>125498.75999999998</v>
      </c>
      <c r="E3444" s="25">
        <v>31675.759999999998</v>
      </c>
      <c r="F3444" s="21">
        <v>0</v>
      </c>
      <c r="G3444" s="22">
        <f t="shared" si="53"/>
        <v>93822.999999999985</v>
      </c>
      <c r="H3444" s="21">
        <v>0</v>
      </c>
      <c r="I3444" s="21">
        <v>0</v>
      </c>
    </row>
    <row r="3445" spans="1:9" ht="15" x14ac:dyDescent="0.25">
      <c r="A3445" s="24" t="s">
        <v>3705</v>
      </c>
      <c r="B3445" s="20">
        <v>0</v>
      </c>
      <c r="C3445" s="180" t="s">
        <v>4877</v>
      </c>
      <c r="D3445" s="25">
        <v>140719.20000000001</v>
      </c>
      <c r="E3445" s="25">
        <v>20715.900000000001</v>
      </c>
      <c r="F3445" s="21">
        <v>0</v>
      </c>
      <c r="G3445" s="22">
        <f t="shared" si="53"/>
        <v>120003.30000000002</v>
      </c>
      <c r="H3445" s="21">
        <v>0</v>
      </c>
      <c r="I3445" s="21">
        <v>0</v>
      </c>
    </row>
    <row r="3446" spans="1:9" ht="15" x14ac:dyDescent="0.25">
      <c r="A3446" s="24" t="s">
        <v>3706</v>
      </c>
      <c r="B3446" s="20">
        <v>0</v>
      </c>
      <c r="C3446" s="180" t="s">
        <v>4877</v>
      </c>
      <c r="D3446" s="25">
        <v>163138.79999999999</v>
      </c>
      <c r="E3446" s="25">
        <v>33330.76</v>
      </c>
      <c r="F3446" s="21">
        <v>0</v>
      </c>
      <c r="G3446" s="22">
        <f t="shared" si="53"/>
        <v>129808.03999999998</v>
      </c>
      <c r="H3446" s="21">
        <v>0</v>
      </c>
      <c r="I3446" s="21">
        <v>0</v>
      </c>
    </row>
    <row r="3447" spans="1:9" ht="15" x14ac:dyDescent="0.25">
      <c r="A3447" s="24" t="s">
        <v>3707</v>
      </c>
      <c r="B3447" s="20">
        <v>0</v>
      </c>
      <c r="C3447" s="180" t="s">
        <v>4877</v>
      </c>
      <c r="D3447" s="25">
        <v>175803.9</v>
      </c>
      <c r="E3447" s="25">
        <v>107139.94</v>
      </c>
      <c r="F3447" s="21">
        <v>0</v>
      </c>
      <c r="G3447" s="22">
        <f t="shared" si="53"/>
        <v>68663.959999999992</v>
      </c>
      <c r="H3447" s="21">
        <v>0</v>
      </c>
      <c r="I3447" s="21">
        <v>0</v>
      </c>
    </row>
    <row r="3448" spans="1:9" ht="15" x14ac:dyDescent="0.25">
      <c r="A3448" s="24" t="s">
        <v>3708</v>
      </c>
      <c r="B3448" s="20">
        <v>0</v>
      </c>
      <c r="C3448" s="180" t="s">
        <v>4877</v>
      </c>
      <c r="D3448" s="25">
        <v>207325.19999999998</v>
      </c>
      <c r="E3448" s="25">
        <v>12245</v>
      </c>
      <c r="F3448" s="21">
        <v>0</v>
      </c>
      <c r="G3448" s="22">
        <f t="shared" si="53"/>
        <v>195080.19999999998</v>
      </c>
      <c r="H3448" s="21">
        <v>0</v>
      </c>
      <c r="I3448" s="21">
        <v>0</v>
      </c>
    </row>
    <row r="3449" spans="1:9" ht="15" x14ac:dyDescent="0.25">
      <c r="A3449" s="24" t="s">
        <v>3709</v>
      </c>
      <c r="B3449" s="20">
        <v>0</v>
      </c>
      <c r="C3449" s="180" t="s">
        <v>4877</v>
      </c>
      <c r="D3449" s="25">
        <v>224073.60000000001</v>
      </c>
      <c r="E3449" s="25">
        <v>13474</v>
      </c>
      <c r="F3449" s="21">
        <v>0</v>
      </c>
      <c r="G3449" s="22">
        <f t="shared" si="53"/>
        <v>210599.6</v>
      </c>
      <c r="H3449" s="21">
        <v>0</v>
      </c>
      <c r="I3449" s="21">
        <v>0</v>
      </c>
    </row>
    <row r="3450" spans="1:9" ht="15" x14ac:dyDescent="0.25">
      <c r="A3450" s="24" t="s">
        <v>3710</v>
      </c>
      <c r="B3450" s="20">
        <v>0</v>
      </c>
      <c r="C3450" s="180" t="s">
        <v>4877</v>
      </c>
      <c r="D3450" s="25">
        <v>9016.7999999999993</v>
      </c>
      <c r="E3450" s="25">
        <v>0</v>
      </c>
      <c r="F3450" s="21">
        <v>0</v>
      </c>
      <c r="G3450" s="22">
        <f t="shared" si="53"/>
        <v>9016.7999999999993</v>
      </c>
      <c r="H3450" s="21">
        <v>0</v>
      </c>
      <c r="I3450" s="21">
        <v>0</v>
      </c>
    </row>
    <row r="3451" spans="1:9" ht="15" x14ac:dyDescent="0.25">
      <c r="A3451" s="24" t="s">
        <v>977</v>
      </c>
      <c r="B3451" s="20">
        <v>0</v>
      </c>
      <c r="C3451" s="180" t="s">
        <v>4877</v>
      </c>
      <c r="D3451" s="25">
        <v>105529.2</v>
      </c>
      <c r="E3451" s="25">
        <v>151.5</v>
      </c>
      <c r="F3451" s="21">
        <v>0</v>
      </c>
      <c r="G3451" s="22">
        <f t="shared" si="53"/>
        <v>105377.7</v>
      </c>
      <c r="H3451" s="21">
        <v>0</v>
      </c>
      <c r="I3451" s="21">
        <v>0</v>
      </c>
    </row>
    <row r="3452" spans="1:9" ht="15" x14ac:dyDescent="0.25">
      <c r="A3452" s="24" t="s">
        <v>3711</v>
      </c>
      <c r="B3452" s="20">
        <v>0</v>
      </c>
      <c r="C3452" s="180" t="s">
        <v>4877</v>
      </c>
      <c r="D3452" s="25">
        <v>332109.59999999998</v>
      </c>
      <c r="E3452" s="25">
        <v>44646.5</v>
      </c>
      <c r="F3452" s="21">
        <v>0</v>
      </c>
      <c r="G3452" s="22">
        <f t="shared" si="53"/>
        <v>287463.09999999998</v>
      </c>
      <c r="H3452" s="21">
        <v>0</v>
      </c>
      <c r="I3452" s="21">
        <v>0</v>
      </c>
    </row>
    <row r="3453" spans="1:9" ht="15" x14ac:dyDescent="0.25">
      <c r="A3453" s="24" t="s">
        <v>3712</v>
      </c>
      <c r="B3453" s="20">
        <v>0</v>
      </c>
      <c r="C3453" s="180" t="s">
        <v>4877</v>
      </c>
      <c r="D3453" s="25">
        <v>333886.8000000001</v>
      </c>
      <c r="E3453" s="25">
        <v>170850.69</v>
      </c>
      <c r="F3453" s="21">
        <v>0</v>
      </c>
      <c r="G3453" s="22">
        <f t="shared" ref="G3453:G3515" si="54">D3453-E3453</f>
        <v>163036.1100000001</v>
      </c>
      <c r="H3453" s="21">
        <v>0</v>
      </c>
      <c r="I3453" s="21">
        <v>0</v>
      </c>
    </row>
    <row r="3454" spans="1:9" ht="15" x14ac:dyDescent="0.25">
      <c r="A3454" s="24" t="s">
        <v>3713</v>
      </c>
      <c r="B3454" s="20">
        <v>0</v>
      </c>
      <c r="C3454" s="180" t="s">
        <v>4877</v>
      </c>
      <c r="D3454" s="25">
        <v>239414.39999999997</v>
      </c>
      <c r="E3454" s="25">
        <v>52678.15</v>
      </c>
      <c r="F3454" s="21">
        <v>0</v>
      </c>
      <c r="G3454" s="22">
        <f t="shared" si="54"/>
        <v>186736.24999999997</v>
      </c>
      <c r="H3454" s="21">
        <v>0</v>
      </c>
      <c r="I3454" s="21">
        <v>0</v>
      </c>
    </row>
    <row r="3455" spans="1:9" ht="15" x14ac:dyDescent="0.25">
      <c r="A3455" s="24" t="s">
        <v>3144</v>
      </c>
      <c r="B3455" s="20">
        <v>0</v>
      </c>
      <c r="C3455" s="180" t="s">
        <v>4877</v>
      </c>
      <c r="D3455" s="25">
        <v>183199.8</v>
      </c>
      <c r="E3455" s="25">
        <v>39425</v>
      </c>
      <c r="F3455" s="21">
        <v>0</v>
      </c>
      <c r="G3455" s="22">
        <f t="shared" si="54"/>
        <v>143774.79999999999</v>
      </c>
      <c r="H3455" s="21">
        <v>0</v>
      </c>
      <c r="I3455" s="21">
        <v>0</v>
      </c>
    </row>
    <row r="3456" spans="1:9" ht="15" x14ac:dyDescent="0.25">
      <c r="A3456" s="24" t="s">
        <v>3146</v>
      </c>
      <c r="B3456" s="20">
        <v>0</v>
      </c>
      <c r="C3456" s="180" t="s">
        <v>4877</v>
      </c>
      <c r="D3456" s="25">
        <v>159067.6</v>
      </c>
      <c r="E3456" s="25">
        <v>43977.4</v>
      </c>
      <c r="F3456" s="21">
        <v>0</v>
      </c>
      <c r="G3456" s="22">
        <f t="shared" si="54"/>
        <v>115090.20000000001</v>
      </c>
      <c r="H3456" s="21">
        <v>0</v>
      </c>
      <c r="I3456" s="21">
        <v>0</v>
      </c>
    </row>
    <row r="3457" spans="1:9" ht="15" x14ac:dyDescent="0.25">
      <c r="A3457" s="24" t="s">
        <v>3714</v>
      </c>
      <c r="B3457" s="20">
        <v>0</v>
      </c>
      <c r="C3457" s="180" t="s">
        <v>4877</v>
      </c>
      <c r="D3457" s="25">
        <v>186578.4</v>
      </c>
      <c r="E3457" s="25">
        <v>55297.75</v>
      </c>
      <c r="F3457" s="21">
        <v>0</v>
      </c>
      <c r="G3457" s="22">
        <f t="shared" si="54"/>
        <v>131280.65</v>
      </c>
      <c r="H3457" s="21">
        <v>0</v>
      </c>
      <c r="I3457" s="21">
        <v>0</v>
      </c>
    </row>
    <row r="3458" spans="1:9" ht="15" x14ac:dyDescent="0.25">
      <c r="A3458" s="24" t="s">
        <v>3715</v>
      </c>
      <c r="B3458" s="20">
        <v>0</v>
      </c>
      <c r="C3458" s="180" t="s">
        <v>4877</v>
      </c>
      <c r="D3458" s="25">
        <v>281397.59999999998</v>
      </c>
      <c r="E3458" s="25">
        <v>137149.4</v>
      </c>
      <c r="F3458" s="21">
        <v>0</v>
      </c>
      <c r="G3458" s="22">
        <f t="shared" si="54"/>
        <v>144248.19999999998</v>
      </c>
      <c r="H3458" s="21">
        <v>0</v>
      </c>
      <c r="I3458" s="21">
        <v>0</v>
      </c>
    </row>
    <row r="3459" spans="1:9" ht="15" x14ac:dyDescent="0.25">
      <c r="A3459" s="24" t="s">
        <v>3716</v>
      </c>
      <c r="B3459" s="20">
        <v>0</v>
      </c>
      <c r="C3459" s="180" t="s">
        <v>4877</v>
      </c>
      <c r="D3459" s="25">
        <v>174576</v>
      </c>
      <c r="E3459" s="25">
        <v>61923</v>
      </c>
      <c r="F3459" s="21">
        <v>0</v>
      </c>
      <c r="G3459" s="22">
        <f t="shared" si="54"/>
        <v>112653</v>
      </c>
      <c r="H3459" s="21">
        <v>0</v>
      </c>
      <c r="I3459" s="21">
        <v>0</v>
      </c>
    </row>
    <row r="3460" spans="1:9" ht="15" x14ac:dyDescent="0.25">
      <c r="A3460" s="24" t="s">
        <v>3717</v>
      </c>
      <c r="B3460" s="20">
        <v>0</v>
      </c>
      <c r="C3460" s="180" t="s">
        <v>4878</v>
      </c>
      <c r="D3460" s="25">
        <v>179785.20000000004</v>
      </c>
      <c r="E3460" s="25">
        <v>145169</v>
      </c>
      <c r="F3460" s="21">
        <v>0</v>
      </c>
      <c r="G3460" s="22">
        <f t="shared" si="54"/>
        <v>34616.200000000041</v>
      </c>
      <c r="H3460" s="21">
        <v>0</v>
      </c>
      <c r="I3460" s="21">
        <v>0</v>
      </c>
    </row>
    <row r="3461" spans="1:9" ht="15" x14ac:dyDescent="0.25">
      <c r="A3461" s="24" t="s">
        <v>3718</v>
      </c>
      <c r="B3461" s="20">
        <v>0</v>
      </c>
      <c r="C3461" s="180" t="s">
        <v>4878</v>
      </c>
      <c r="D3461" s="25">
        <v>45363.600000000006</v>
      </c>
      <c r="E3461" s="25">
        <v>34151.700000000004</v>
      </c>
      <c r="F3461" s="21">
        <v>0</v>
      </c>
      <c r="G3461" s="22">
        <f t="shared" si="54"/>
        <v>11211.900000000001</v>
      </c>
      <c r="H3461" s="21">
        <v>0</v>
      </c>
      <c r="I3461" s="21">
        <v>0</v>
      </c>
    </row>
    <row r="3462" spans="1:9" ht="15" x14ac:dyDescent="0.25">
      <c r="A3462" s="24" t="s">
        <v>3719</v>
      </c>
      <c r="B3462" s="20">
        <v>0</v>
      </c>
      <c r="C3462" s="180" t="s">
        <v>4878</v>
      </c>
      <c r="D3462" s="25">
        <v>178153.19999999998</v>
      </c>
      <c r="E3462" s="25">
        <v>132744.24</v>
      </c>
      <c r="F3462" s="21">
        <v>0</v>
      </c>
      <c r="G3462" s="22">
        <f t="shared" si="54"/>
        <v>45408.959999999992</v>
      </c>
      <c r="H3462" s="21">
        <v>0</v>
      </c>
      <c r="I3462" s="21">
        <v>0</v>
      </c>
    </row>
    <row r="3463" spans="1:9" ht="15" x14ac:dyDescent="0.25">
      <c r="A3463" s="24" t="s">
        <v>3720</v>
      </c>
      <c r="B3463" s="20">
        <v>0</v>
      </c>
      <c r="C3463" s="180" t="s">
        <v>4878</v>
      </c>
      <c r="D3463" s="25">
        <v>30579.599999999999</v>
      </c>
      <c r="E3463" s="25">
        <v>14441</v>
      </c>
      <c r="F3463" s="21">
        <v>0</v>
      </c>
      <c r="G3463" s="22">
        <f t="shared" si="54"/>
        <v>16138.599999999999</v>
      </c>
      <c r="H3463" s="21">
        <v>0</v>
      </c>
      <c r="I3463" s="21">
        <v>0</v>
      </c>
    </row>
    <row r="3464" spans="1:9" ht="15" x14ac:dyDescent="0.25">
      <c r="A3464" s="24" t="s">
        <v>3721</v>
      </c>
      <c r="B3464" s="20">
        <v>0</v>
      </c>
      <c r="C3464" s="180" t="s">
        <v>4878</v>
      </c>
      <c r="D3464" s="25">
        <v>126602.40000000001</v>
      </c>
      <c r="E3464" s="25">
        <v>22034.800000000003</v>
      </c>
      <c r="F3464" s="21">
        <v>0</v>
      </c>
      <c r="G3464" s="22">
        <f t="shared" si="54"/>
        <v>104567.6</v>
      </c>
      <c r="H3464" s="21">
        <v>0</v>
      </c>
      <c r="I3464" s="21">
        <v>0</v>
      </c>
    </row>
    <row r="3465" spans="1:9" ht="15" x14ac:dyDescent="0.25">
      <c r="A3465" s="24" t="s">
        <v>3722</v>
      </c>
      <c r="B3465" s="20">
        <v>0</v>
      </c>
      <c r="C3465" s="180" t="s">
        <v>4878</v>
      </c>
      <c r="D3465" s="25">
        <v>79968.000000000015</v>
      </c>
      <c r="E3465" s="25">
        <v>46371.299999999996</v>
      </c>
      <c r="F3465" s="21">
        <v>0</v>
      </c>
      <c r="G3465" s="22">
        <f t="shared" si="54"/>
        <v>33596.700000000019</v>
      </c>
      <c r="H3465" s="21">
        <v>0</v>
      </c>
      <c r="I3465" s="21">
        <v>0</v>
      </c>
    </row>
    <row r="3466" spans="1:9" ht="15" x14ac:dyDescent="0.25">
      <c r="A3466" s="24" t="s">
        <v>3723</v>
      </c>
      <c r="B3466" s="20">
        <v>0</v>
      </c>
      <c r="C3466" s="180" t="s">
        <v>4878</v>
      </c>
      <c r="D3466" s="25">
        <v>121604.40000000001</v>
      </c>
      <c r="E3466" s="25">
        <v>67313</v>
      </c>
      <c r="F3466" s="21">
        <v>0</v>
      </c>
      <c r="G3466" s="22">
        <f t="shared" si="54"/>
        <v>54291.400000000009</v>
      </c>
      <c r="H3466" s="21">
        <v>0</v>
      </c>
      <c r="I3466" s="21">
        <v>0</v>
      </c>
    </row>
    <row r="3467" spans="1:9" ht="15" x14ac:dyDescent="0.25">
      <c r="A3467" s="24" t="s">
        <v>3724</v>
      </c>
      <c r="B3467" s="20">
        <v>0</v>
      </c>
      <c r="C3467" s="180" t="s">
        <v>4878</v>
      </c>
      <c r="D3467" s="25">
        <v>159609.59999999998</v>
      </c>
      <c r="E3467" s="25">
        <v>121355.4</v>
      </c>
      <c r="F3467" s="21">
        <v>0</v>
      </c>
      <c r="G3467" s="22">
        <f t="shared" si="54"/>
        <v>38254.199999999983</v>
      </c>
      <c r="H3467" s="21">
        <v>0</v>
      </c>
      <c r="I3467" s="21">
        <v>0</v>
      </c>
    </row>
    <row r="3468" spans="1:9" ht="15" x14ac:dyDescent="0.25">
      <c r="A3468" s="24" t="s">
        <v>3725</v>
      </c>
      <c r="B3468" s="20">
        <v>0</v>
      </c>
      <c r="C3468" s="180" t="s">
        <v>4878</v>
      </c>
      <c r="D3468" s="25">
        <v>203877.59999999995</v>
      </c>
      <c r="E3468" s="25">
        <v>99981.8</v>
      </c>
      <c r="F3468" s="21">
        <v>0</v>
      </c>
      <c r="G3468" s="22">
        <f t="shared" si="54"/>
        <v>103895.79999999994</v>
      </c>
      <c r="H3468" s="21">
        <v>0</v>
      </c>
      <c r="I3468" s="21">
        <v>0</v>
      </c>
    </row>
    <row r="3469" spans="1:9" ht="15" x14ac:dyDescent="0.25">
      <c r="A3469" s="24" t="s">
        <v>3726</v>
      </c>
      <c r="B3469" s="20">
        <v>0</v>
      </c>
      <c r="C3469" s="180" t="s">
        <v>4879</v>
      </c>
      <c r="D3469" s="25">
        <v>88291.199999999997</v>
      </c>
      <c r="E3469" s="25">
        <v>16656.8</v>
      </c>
      <c r="F3469" s="21">
        <v>0</v>
      </c>
      <c r="G3469" s="22">
        <f t="shared" si="54"/>
        <v>71634.399999999994</v>
      </c>
      <c r="H3469" s="21">
        <v>0</v>
      </c>
      <c r="I3469" s="21">
        <v>0</v>
      </c>
    </row>
    <row r="3470" spans="1:9" ht="15" x14ac:dyDescent="0.25">
      <c r="A3470" s="24" t="s">
        <v>3727</v>
      </c>
      <c r="B3470" s="20">
        <v>0</v>
      </c>
      <c r="C3470" s="180" t="s">
        <v>4879</v>
      </c>
      <c r="D3470" s="25">
        <v>104937.59999999998</v>
      </c>
      <c r="E3470" s="25">
        <v>0</v>
      </c>
      <c r="F3470" s="21">
        <v>0</v>
      </c>
      <c r="G3470" s="22">
        <f t="shared" si="54"/>
        <v>104937.59999999998</v>
      </c>
      <c r="H3470" s="21">
        <v>0</v>
      </c>
      <c r="I3470" s="21">
        <v>0</v>
      </c>
    </row>
    <row r="3471" spans="1:9" ht="15" x14ac:dyDescent="0.25">
      <c r="A3471" s="24" t="s">
        <v>3728</v>
      </c>
      <c r="B3471" s="20">
        <v>0</v>
      </c>
      <c r="C3471" s="180" t="s">
        <v>4879</v>
      </c>
      <c r="D3471" s="25">
        <v>105100.79999999997</v>
      </c>
      <c r="E3471" s="25">
        <v>726</v>
      </c>
      <c r="F3471" s="21">
        <v>0</v>
      </c>
      <c r="G3471" s="22">
        <f t="shared" si="54"/>
        <v>104374.79999999997</v>
      </c>
      <c r="H3471" s="21">
        <v>0</v>
      </c>
      <c r="I3471" s="21">
        <v>0</v>
      </c>
    </row>
    <row r="3472" spans="1:9" ht="15" x14ac:dyDescent="0.25">
      <c r="A3472" s="24" t="s">
        <v>3729</v>
      </c>
      <c r="B3472" s="20">
        <v>0</v>
      </c>
      <c r="C3472" s="180" t="s">
        <v>4880</v>
      </c>
      <c r="D3472" s="25">
        <v>230250.71999999997</v>
      </c>
      <c r="E3472" s="25">
        <v>86608.16</v>
      </c>
      <c r="F3472" s="21">
        <v>0</v>
      </c>
      <c r="G3472" s="22">
        <f t="shared" si="54"/>
        <v>143642.55999999997</v>
      </c>
      <c r="H3472" s="21">
        <v>0</v>
      </c>
      <c r="I3472" s="21">
        <v>0</v>
      </c>
    </row>
    <row r="3473" spans="1:9" ht="15" x14ac:dyDescent="0.25">
      <c r="A3473" s="24" t="s">
        <v>3730</v>
      </c>
      <c r="B3473" s="20">
        <v>0</v>
      </c>
      <c r="C3473" s="180" t="s">
        <v>4880</v>
      </c>
      <c r="D3473" s="25">
        <v>278988.35999999993</v>
      </c>
      <c r="E3473" s="25">
        <v>150701.09999999998</v>
      </c>
      <c r="F3473" s="21">
        <v>0</v>
      </c>
      <c r="G3473" s="22">
        <f t="shared" si="54"/>
        <v>128287.25999999995</v>
      </c>
      <c r="H3473" s="21">
        <v>0</v>
      </c>
      <c r="I3473" s="21">
        <v>0</v>
      </c>
    </row>
    <row r="3474" spans="1:9" ht="15" x14ac:dyDescent="0.25">
      <c r="A3474" s="24" t="s">
        <v>3731</v>
      </c>
      <c r="B3474" s="20">
        <v>0</v>
      </c>
      <c r="C3474" s="180" t="s">
        <v>4880</v>
      </c>
      <c r="D3474" s="25">
        <v>180825.60000000001</v>
      </c>
      <c r="E3474" s="25">
        <v>136061.4</v>
      </c>
      <c r="F3474" s="21">
        <v>0</v>
      </c>
      <c r="G3474" s="22">
        <f t="shared" si="54"/>
        <v>44764.200000000012</v>
      </c>
      <c r="H3474" s="21">
        <v>0</v>
      </c>
      <c r="I3474" s="21">
        <v>0</v>
      </c>
    </row>
    <row r="3475" spans="1:9" ht="15" x14ac:dyDescent="0.25">
      <c r="A3475" s="24" t="s">
        <v>3732</v>
      </c>
      <c r="B3475" s="20">
        <v>0</v>
      </c>
      <c r="C3475" s="180" t="s">
        <v>4880</v>
      </c>
      <c r="D3475" s="25">
        <v>429778.18</v>
      </c>
      <c r="E3475" s="25">
        <v>178163.83999999997</v>
      </c>
      <c r="F3475" s="21">
        <v>0</v>
      </c>
      <c r="G3475" s="22">
        <f t="shared" si="54"/>
        <v>251614.34000000003</v>
      </c>
      <c r="H3475" s="21">
        <v>0</v>
      </c>
      <c r="I3475" s="21">
        <v>0</v>
      </c>
    </row>
    <row r="3476" spans="1:9" ht="15" x14ac:dyDescent="0.25">
      <c r="A3476" s="24" t="s">
        <v>3434</v>
      </c>
      <c r="B3476" s="20">
        <v>0</v>
      </c>
      <c r="C3476" s="180" t="s">
        <v>4880</v>
      </c>
      <c r="D3476" s="25">
        <v>112687.56</v>
      </c>
      <c r="E3476" s="25">
        <v>46441.39</v>
      </c>
      <c r="F3476" s="21">
        <v>0</v>
      </c>
      <c r="G3476" s="22">
        <f t="shared" si="54"/>
        <v>66246.17</v>
      </c>
      <c r="H3476" s="21">
        <v>0</v>
      </c>
      <c r="I3476" s="21">
        <v>0</v>
      </c>
    </row>
    <row r="3477" spans="1:9" ht="15" x14ac:dyDescent="0.25">
      <c r="A3477" s="24" t="s">
        <v>3733</v>
      </c>
      <c r="B3477" s="20">
        <v>0</v>
      </c>
      <c r="C3477" s="180" t="s">
        <v>4880</v>
      </c>
      <c r="D3477" s="25">
        <v>49729.08</v>
      </c>
      <c r="E3477" s="25">
        <v>17983.899999999998</v>
      </c>
      <c r="F3477" s="21">
        <v>0</v>
      </c>
      <c r="G3477" s="22">
        <f t="shared" si="54"/>
        <v>31745.180000000004</v>
      </c>
      <c r="H3477" s="21">
        <v>0</v>
      </c>
      <c r="I3477" s="21">
        <v>0</v>
      </c>
    </row>
    <row r="3478" spans="1:9" ht="15" x14ac:dyDescent="0.25">
      <c r="A3478" s="24" t="s">
        <v>3734</v>
      </c>
      <c r="B3478" s="20">
        <v>0</v>
      </c>
      <c r="C3478" s="180" t="s">
        <v>4880</v>
      </c>
      <c r="D3478" s="25">
        <v>50461.439999999995</v>
      </c>
      <c r="E3478" s="25">
        <v>14527.96</v>
      </c>
      <c r="F3478" s="21">
        <v>0</v>
      </c>
      <c r="G3478" s="22">
        <f t="shared" si="54"/>
        <v>35933.479999999996</v>
      </c>
      <c r="H3478" s="21">
        <v>0</v>
      </c>
      <c r="I3478" s="21">
        <v>0</v>
      </c>
    </row>
    <row r="3479" spans="1:9" ht="15" x14ac:dyDescent="0.25">
      <c r="A3479" s="24" t="s">
        <v>3619</v>
      </c>
      <c r="B3479" s="20">
        <v>0</v>
      </c>
      <c r="C3479" s="180" t="s">
        <v>4880</v>
      </c>
      <c r="D3479" s="25">
        <v>4630.8</v>
      </c>
      <c r="E3479" s="25">
        <v>0</v>
      </c>
      <c r="F3479" s="21">
        <v>0</v>
      </c>
      <c r="G3479" s="22">
        <f t="shared" si="54"/>
        <v>4630.8</v>
      </c>
      <c r="H3479" s="21">
        <v>0</v>
      </c>
      <c r="I3479" s="21">
        <v>0</v>
      </c>
    </row>
    <row r="3480" spans="1:9" ht="15" x14ac:dyDescent="0.25">
      <c r="A3480" s="24" t="s">
        <v>601</v>
      </c>
      <c r="B3480" s="20">
        <v>0</v>
      </c>
      <c r="C3480" s="180" t="s">
        <v>4880</v>
      </c>
      <c r="D3480" s="25">
        <v>44166</v>
      </c>
      <c r="E3480" s="25">
        <v>32718.400000000001</v>
      </c>
      <c r="F3480" s="21">
        <v>0</v>
      </c>
      <c r="G3480" s="22">
        <f t="shared" si="54"/>
        <v>11447.599999999999</v>
      </c>
      <c r="H3480" s="21">
        <v>0</v>
      </c>
      <c r="I3480" s="21">
        <v>0</v>
      </c>
    </row>
    <row r="3481" spans="1:9" ht="15" x14ac:dyDescent="0.25">
      <c r="A3481" s="24" t="s">
        <v>603</v>
      </c>
      <c r="B3481" s="20">
        <v>0</v>
      </c>
      <c r="C3481" s="180" t="s">
        <v>4880</v>
      </c>
      <c r="D3481" s="25">
        <v>46238.640000000007</v>
      </c>
      <c r="E3481" s="25">
        <v>11100.22</v>
      </c>
      <c r="F3481" s="21">
        <v>0</v>
      </c>
      <c r="G3481" s="22">
        <f t="shared" si="54"/>
        <v>35138.420000000006</v>
      </c>
      <c r="H3481" s="21">
        <v>0</v>
      </c>
      <c r="I3481" s="21">
        <v>0</v>
      </c>
    </row>
    <row r="3482" spans="1:9" ht="15" x14ac:dyDescent="0.25">
      <c r="A3482" s="24" t="s">
        <v>3436</v>
      </c>
      <c r="B3482" s="20">
        <v>0</v>
      </c>
      <c r="C3482" s="180" t="s">
        <v>4880</v>
      </c>
      <c r="D3482" s="25">
        <v>344667.60000000009</v>
      </c>
      <c r="E3482" s="25">
        <v>204646.71</v>
      </c>
      <c r="F3482" s="21">
        <v>0</v>
      </c>
      <c r="G3482" s="22">
        <f t="shared" si="54"/>
        <v>140020.8900000001</v>
      </c>
      <c r="H3482" s="21">
        <v>0</v>
      </c>
      <c r="I3482" s="21">
        <v>0</v>
      </c>
    </row>
    <row r="3483" spans="1:9" ht="15" x14ac:dyDescent="0.25">
      <c r="A3483" s="24" t="s">
        <v>3437</v>
      </c>
      <c r="B3483" s="20">
        <v>0</v>
      </c>
      <c r="C3483" s="180" t="s">
        <v>4880</v>
      </c>
      <c r="D3483" s="25">
        <v>96436.919999999984</v>
      </c>
      <c r="E3483" s="25">
        <v>14721.01</v>
      </c>
      <c r="F3483" s="21">
        <v>0</v>
      </c>
      <c r="G3483" s="22">
        <f t="shared" si="54"/>
        <v>81715.909999999989</v>
      </c>
      <c r="H3483" s="21">
        <v>0</v>
      </c>
      <c r="I3483" s="21">
        <v>0</v>
      </c>
    </row>
    <row r="3484" spans="1:9" ht="15" x14ac:dyDescent="0.25">
      <c r="A3484" s="24" t="s">
        <v>3438</v>
      </c>
      <c r="B3484" s="20">
        <v>0</v>
      </c>
      <c r="C3484" s="180" t="s">
        <v>4880</v>
      </c>
      <c r="D3484" s="25">
        <v>636445.31999999995</v>
      </c>
      <c r="E3484" s="25">
        <v>325261.64</v>
      </c>
      <c r="F3484" s="21">
        <v>0</v>
      </c>
      <c r="G3484" s="22">
        <f t="shared" si="54"/>
        <v>311183.67999999993</v>
      </c>
      <c r="H3484" s="21">
        <v>0</v>
      </c>
      <c r="I3484" s="21">
        <v>0</v>
      </c>
    </row>
    <row r="3485" spans="1:9" ht="15" x14ac:dyDescent="0.25">
      <c r="A3485" s="24" t="s">
        <v>3439</v>
      </c>
      <c r="B3485" s="20">
        <v>0</v>
      </c>
      <c r="C3485" s="180" t="s">
        <v>4880</v>
      </c>
      <c r="D3485" s="25">
        <v>53205.240000000005</v>
      </c>
      <c r="E3485" s="25">
        <v>6952.92</v>
      </c>
      <c r="F3485" s="21">
        <v>0</v>
      </c>
      <c r="G3485" s="22">
        <f t="shared" si="54"/>
        <v>46252.320000000007</v>
      </c>
      <c r="H3485" s="21">
        <v>0</v>
      </c>
      <c r="I3485" s="21">
        <v>0</v>
      </c>
    </row>
    <row r="3486" spans="1:9" ht="15" x14ac:dyDescent="0.25">
      <c r="A3486" s="24" t="s">
        <v>3440</v>
      </c>
      <c r="B3486" s="20">
        <v>0</v>
      </c>
      <c r="C3486" s="180" t="s">
        <v>4880</v>
      </c>
      <c r="D3486" s="25">
        <v>418069.43999999977</v>
      </c>
      <c r="E3486" s="25">
        <v>88414.750000000015</v>
      </c>
      <c r="F3486" s="21">
        <v>0</v>
      </c>
      <c r="G3486" s="22">
        <f t="shared" si="54"/>
        <v>329654.68999999977</v>
      </c>
      <c r="H3486" s="21">
        <v>0</v>
      </c>
      <c r="I3486" s="21">
        <v>0</v>
      </c>
    </row>
    <row r="3487" spans="1:9" ht="15" x14ac:dyDescent="0.25">
      <c r="A3487" s="24" t="s">
        <v>3735</v>
      </c>
      <c r="B3487" s="20">
        <v>0</v>
      </c>
      <c r="C3487" s="180" t="s">
        <v>4880</v>
      </c>
      <c r="D3487" s="25">
        <v>475239.93999999994</v>
      </c>
      <c r="E3487" s="25">
        <v>278256.23</v>
      </c>
      <c r="F3487" s="21">
        <v>0</v>
      </c>
      <c r="G3487" s="22">
        <f t="shared" si="54"/>
        <v>196983.70999999996</v>
      </c>
      <c r="H3487" s="21">
        <v>0</v>
      </c>
      <c r="I3487" s="21">
        <v>0</v>
      </c>
    </row>
    <row r="3488" spans="1:9" ht="15" x14ac:dyDescent="0.25">
      <c r="A3488" s="24" t="s">
        <v>3441</v>
      </c>
      <c r="B3488" s="20">
        <v>0</v>
      </c>
      <c r="C3488" s="180" t="s">
        <v>4880</v>
      </c>
      <c r="D3488" s="25">
        <v>51746.640000000007</v>
      </c>
      <c r="E3488" s="25">
        <v>24588.289999999997</v>
      </c>
      <c r="F3488" s="21">
        <v>0</v>
      </c>
      <c r="G3488" s="22">
        <f t="shared" si="54"/>
        <v>27158.350000000009</v>
      </c>
      <c r="H3488" s="21">
        <v>0</v>
      </c>
      <c r="I3488" s="21">
        <v>0</v>
      </c>
    </row>
    <row r="3489" spans="1:9" ht="15" x14ac:dyDescent="0.25">
      <c r="A3489" s="24" t="s">
        <v>3736</v>
      </c>
      <c r="B3489" s="20">
        <v>0</v>
      </c>
      <c r="C3489" s="180" t="s">
        <v>4880</v>
      </c>
      <c r="D3489" s="25">
        <v>92248.799999999988</v>
      </c>
      <c r="E3489" s="25">
        <v>76892.3</v>
      </c>
      <c r="F3489" s="21">
        <v>0</v>
      </c>
      <c r="G3489" s="22">
        <f t="shared" si="54"/>
        <v>15356.499999999985</v>
      </c>
      <c r="H3489" s="21">
        <v>0</v>
      </c>
      <c r="I3489" s="21">
        <v>0</v>
      </c>
    </row>
    <row r="3490" spans="1:9" ht="15" x14ac:dyDescent="0.25">
      <c r="A3490" s="24" t="s">
        <v>3737</v>
      </c>
      <c r="B3490" s="20">
        <v>0</v>
      </c>
      <c r="C3490" s="180" t="s">
        <v>4880</v>
      </c>
      <c r="D3490" s="25">
        <v>91983.599999999991</v>
      </c>
      <c r="E3490" s="25">
        <v>65489.600000000006</v>
      </c>
      <c r="F3490" s="21">
        <v>0</v>
      </c>
      <c r="G3490" s="22">
        <f t="shared" si="54"/>
        <v>26493.999999999985</v>
      </c>
      <c r="H3490" s="21">
        <v>0</v>
      </c>
      <c r="I3490" s="21">
        <v>0</v>
      </c>
    </row>
    <row r="3491" spans="1:9" ht="15" x14ac:dyDescent="0.25">
      <c r="A3491" s="24" t="s">
        <v>3738</v>
      </c>
      <c r="B3491" s="20">
        <v>0</v>
      </c>
      <c r="C3491" s="180" t="s">
        <v>4880</v>
      </c>
      <c r="D3491" s="25">
        <v>345061.92000000004</v>
      </c>
      <c r="E3491" s="25">
        <v>145241.79999999999</v>
      </c>
      <c r="F3491" s="21">
        <v>0</v>
      </c>
      <c r="G3491" s="22">
        <f t="shared" si="54"/>
        <v>199820.12000000005</v>
      </c>
      <c r="H3491" s="21">
        <v>0</v>
      </c>
      <c r="I3491" s="21">
        <v>0</v>
      </c>
    </row>
    <row r="3492" spans="1:9" ht="15" x14ac:dyDescent="0.25">
      <c r="A3492" s="24" t="s">
        <v>3739</v>
      </c>
      <c r="B3492" s="20">
        <v>0</v>
      </c>
      <c r="C3492" s="180" t="s">
        <v>4880</v>
      </c>
      <c r="D3492" s="25">
        <v>376074</v>
      </c>
      <c r="E3492" s="25">
        <v>132724.45000000001</v>
      </c>
      <c r="F3492" s="21">
        <v>0</v>
      </c>
      <c r="G3492" s="22">
        <f t="shared" si="54"/>
        <v>243349.55</v>
      </c>
      <c r="H3492" s="21">
        <v>0</v>
      </c>
      <c r="I3492" s="21">
        <v>0</v>
      </c>
    </row>
    <row r="3493" spans="1:9" ht="15" x14ac:dyDescent="0.25">
      <c r="A3493" s="24" t="s">
        <v>3740</v>
      </c>
      <c r="B3493" s="20">
        <v>0</v>
      </c>
      <c r="C3493" s="180" t="s">
        <v>4880</v>
      </c>
      <c r="D3493" s="25">
        <v>278784.36</v>
      </c>
      <c r="E3493" s="25">
        <v>9675.56</v>
      </c>
      <c r="F3493" s="21">
        <v>0</v>
      </c>
      <c r="G3493" s="22">
        <f t="shared" si="54"/>
        <v>269108.8</v>
      </c>
      <c r="H3493" s="21">
        <v>0</v>
      </c>
      <c r="I3493" s="21">
        <v>0</v>
      </c>
    </row>
    <row r="3494" spans="1:9" ht="15" x14ac:dyDescent="0.25">
      <c r="A3494" s="24" t="s">
        <v>3741</v>
      </c>
      <c r="B3494" s="20">
        <v>0</v>
      </c>
      <c r="C3494" s="180" t="s">
        <v>4880</v>
      </c>
      <c r="D3494" s="25">
        <v>11587.2</v>
      </c>
      <c r="E3494" s="25">
        <v>0</v>
      </c>
      <c r="F3494" s="21">
        <v>0</v>
      </c>
      <c r="G3494" s="22">
        <f t="shared" si="54"/>
        <v>11587.2</v>
      </c>
      <c r="H3494" s="21">
        <v>0</v>
      </c>
      <c r="I3494" s="21">
        <v>0</v>
      </c>
    </row>
    <row r="3495" spans="1:9" ht="15" x14ac:dyDescent="0.25">
      <c r="A3495" s="24" t="s">
        <v>3742</v>
      </c>
      <c r="B3495" s="20">
        <v>0</v>
      </c>
      <c r="C3495" s="180" t="s">
        <v>4880</v>
      </c>
      <c r="D3495" s="25">
        <v>380738.30000000005</v>
      </c>
      <c r="E3495" s="25">
        <v>223052.87999999995</v>
      </c>
      <c r="F3495" s="21">
        <v>0</v>
      </c>
      <c r="G3495" s="22">
        <f t="shared" si="54"/>
        <v>157685.4200000001</v>
      </c>
      <c r="H3495" s="21">
        <v>0</v>
      </c>
      <c r="I3495" s="21">
        <v>0</v>
      </c>
    </row>
    <row r="3496" spans="1:9" ht="15" x14ac:dyDescent="0.25">
      <c r="A3496" s="24" t="s">
        <v>3743</v>
      </c>
      <c r="B3496" s="20">
        <v>0</v>
      </c>
      <c r="C3496" s="180" t="s">
        <v>4880</v>
      </c>
      <c r="D3496" s="25">
        <v>114362.4</v>
      </c>
      <c r="E3496" s="25">
        <v>12019.94</v>
      </c>
      <c r="F3496" s="21">
        <v>0</v>
      </c>
      <c r="G3496" s="22">
        <f t="shared" si="54"/>
        <v>102342.45999999999</v>
      </c>
      <c r="H3496" s="21">
        <v>0</v>
      </c>
      <c r="I3496" s="21">
        <v>0</v>
      </c>
    </row>
    <row r="3497" spans="1:9" ht="15" x14ac:dyDescent="0.25">
      <c r="A3497" s="24" t="s">
        <v>3744</v>
      </c>
      <c r="B3497" s="20">
        <v>0</v>
      </c>
      <c r="C3497" s="180" t="s">
        <v>4880</v>
      </c>
      <c r="D3497" s="25">
        <v>1281403.5600000003</v>
      </c>
      <c r="E3497" s="25">
        <v>570064.17000000004</v>
      </c>
      <c r="F3497" s="21">
        <v>0</v>
      </c>
      <c r="G3497" s="22">
        <f t="shared" si="54"/>
        <v>711339.39000000025</v>
      </c>
      <c r="H3497" s="21">
        <v>0</v>
      </c>
      <c r="I3497" s="21">
        <v>0</v>
      </c>
    </row>
    <row r="3498" spans="1:9" ht="15" x14ac:dyDescent="0.25">
      <c r="A3498" s="24" t="s">
        <v>3745</v>
      </c>
      <c r="B3498" s="20">
        <v>0</v>
      </c>
      <c r="C3498" s="180" t="s">
        <v>4881</v>
      </c>
      <c r="D3498" s="25">
        <v>82701.600000000006</v>
      </c>
      <c r="E3498" s="25">
        <v>16475</v>
      </c>
      <c r="F3498" s="21">
        <v>0</v>
      </c>
      <c r="G3498" s="22">
        <f t="shared" si="54"/>
        <v>66226.600000000006</v>
      </c>
      <c r="H3498" s="21">
        <v>0</v>
      </c>
      <c r="I3498" s="21">
        <v>0</v>
      </c>
    </row>
    <row r="3499" spans="1:9" ht="15" x14ac:dyDescent="0.25">
      <c r="A3499" s="24" t="s">
        <v>3746</v>
      </c>
      <c r="B3499" s="20">
        <v>0</v>
      </c>
      <c r="C3499" s="180" t="s">
        <v>4881</v>
      </c>
      <c r="D3499" s="25">
        <v>207590.39999999999</v>
      </c>
      <c r="E3499" s="25">
        <v>0</v>
      </c>
      <c r="F3499" s="21">
        <v>0</v>
      </c>
      <c r="G3499" s="22">
        <f t="shared" si="54"/>
        <v>207590.39999999999</v>
      </c>
      <c r="H3499" s="21">
        <v>0</v>
      </c>
      <c r="I3499" s="21">
        <v>0</v>
      </c>
    </row>
    <row r="3500" spans="1:9" ht="15" x14ac:dyDescent="0.25">
      <c r="A3500" s="24" t="s">
        <v>3747</v>
      </c>
      <c r="B3500" s="20">
        <v>0</v>
      </c>
      <c r="C3500" s="180" t="s">
        <v>4882</v>
      </c>
      <c r="D3500" s="25">
        <v>8547.6</v>
      </c>
      <c r="E3500" s="25">
        <v>0</v>
      </c>
      <c r="F3500" s="21">
        <v>0</v>
      </c>
      <c r="G3500" s="22">
        <f t="shared" si="54"/>
        <v>8547.6</v>
      </c>
      <c r="H3500" s="21">
        <v>0</v>
      </c>
      <c r="I3500" s="21">
        <v>0</v>
      </c>
    </row>
    <row r="3501" spans="1:9" ht="15" x14ac:dyDescent="0.25">
      <c r="A3501" s="24" t="s">
        <v>3748</v>
      </c>
      <c r="B3501" s="20">
        <v>0</v>
      </c>
      <c r="C3501" s="180" t="s">
        <v>4883</v>
      </c>
      <c r="D3501" s="25">
        <v>13525.2</v>
      </c>
      <c r="E3501" s="25">
        <v>0</v>
      </c>
      <c r="F3501" s="21">
        <v>0</v>
      </c>
      <c r="G3501" s="22">
        <f t="shared" si="54"/>
        <v>13525.2</v>
      </c>
      <c r="H3501" s="21">
        <v>0</v>
      </c>
      <c r="I3501" s="21">
        <v>0</v>
      </c>
    </row>
    <row r="3502" spans="1:9" ht="15" x14ac:dyDescent="0.25">
      <c r="A3502" s="24" t="s">
        <v>3749</v>
      </c>
      <c r="B3502" s="20">
        <v>0</v>
      </c>
      <c r="C3502" s="180" t="s">
        <v>4883</v>
      </c>
      <c r="D3502" s="25">
        <v>13117.2</v>
      </c>
      <c r="E3502" s="25">
        <v>0</v>
      </c>
      <c r="F3502" s="21">
        <v>0</v>
      </c>
      <c r="G3502" s="22">
        <f t="shared" si="54"/>
        <v>13117.2</v>
      </c>
      <c r="H3502" s="21">
        <v>0</v>
      </c>
      <c r="I3502" s="21">
        <v>0</v>
      </c>
    </row>
    <row r="3503" spans="1:9" ht="15" x14ac:dyDescent="0.25">
      <c r="A3503" s="24" t="s">
        <v>3750</v>
      </c>
      <c r="B3503" s="20">
        <v>0</v>
      </c>
      <c r="C3503" s="180" t="s">
        <v>4883</v>
      </c>
      <c r="D3503" s="25">
        <v>489327.5500000001</v>
      </c>
      <c r="E3503" s="25">
        <v>341143.05000000005</v>
      </c>
      <c r="F3503" s="21">
        <v>0</v>
      </c>
      <c r="G3503" s="22">
        <f t="shared" si="54"/>
        <v>148184.50000000006</v>
      </c>
      <c r="H3503" s="21">
        <v>0</v>
      </c>
      <c r="I3503" s="21">
        <v>0</v>
      </c>
    </row>
    <row r="3504" spans="1:9" ht="15" x14ac:dyDescent="0.25">
      <c r="A3504" s="24" t="s">
        <v>3751</v>
      </c>
      <c r="B3504" s="20">
        <v>0</v>
      </c>
      <c r="C3504" s="180" t="s">
        <v>4883</v>
      </c>
      <c r="D3504" s="25">
        <v>389180.12000000005</v>
      </c>
      <c r="E3504" s="25">
        <v>247624.93000000002</v>
      </c>
      <c r="F3504" s="21">
        <v>0</v>
      </c>
      <c r="G3504" s="22">
        <f t="shared" si="54"/>
        <v>141555.19000000003</v>
      </c>
      <c r="H3504" s="21">
        <v>0</v>
      </c>
      <c r="I3504" s="21">
        <v>0</v>
      </c>
    </row>
    <row r="3505" spans="1:9" ht="15" x14ac:dyDescent="0.25">
      <c r="A3505" s="24" t="s">
        <v>3752</v>
      </c>
      <c r="B3505" s="20">
        <v>0</v>
      </c>
      <c r="C3505" s="180" t="s">
        <v>4883</v>
      </c>
      <c r="D3505" s="25">
        <v>399553.54999999987</v>
      </c>
      <c r="E3505" s="25">
        <v>241537.33000000002</v>
      </c>
      <c r="F3505" s="21">
        <v>0</v>
      </c>
      <c r="G3505" s="22">
        <f t="shared" si="54"/>
        <v>158016.21999999986</v>
      </c>
      <c r="H3505" s="21">
        <v>0</v>
      </c>
      <c r="I3505" s="21">
        <v>0</v>
      </c>
    </row>
    <row r="3506" spans="1:9" ht="15" x14ac:dyDescent="0.25">
      <c r="A3506" s="24" t="s">
        <v>3753</v>
      </c>
      <c r="B3506" s="20">
        <v>0</v>
      </c>
      <c r="C3506" s="180" t="s">
        <v>4883</v>
      </c>
      <c r="D3506" s="25">
        <v>498462.74000000005</v>
      </c>
      <c r="E3506" s="25">
        <v>346546.60000000003</v>
      </c>
      <c r="F3506" s="21">
        <v>0</v>
      </c>
      <c r="G3506" s="22">
        <f t="shared" si="54"/>
        <v>151916.14000000001</v>
      </c>
      <c r="H3506" s="21">
        <v>0</v>
      </c>
      <c r="I3506" s="21">
        <v>0</v>
      </c>
    </row>
    <row r="3507" spans="1:9" ht="15" x14ac:dyDescent="0.25">
      <c r="A3507" s="24" t="s">
        <v>3754</v>
      </c>
      <c r="B3507" s="20">
        <v>0</v>
      </c>
      <c r="C3507" s="180" t="s">
        <v>4883</v>
      </c>
      <c r="D3507" s="25">
        <v>516348.15</v>
      </c>
      <c r="E3507" s="25">
        <v>338733.91</v>
      </c>
      <c r="F3507" s="21">
        <v>0</v>
      </c>
      <c r="G3507" s="22">
        <f t="shared" si="54"/>
        <v>177614.24000000005</v>
      </c>
      <c r="H3507" s="21">
        <v>0</v>
      </c>
      <c r="I3507" s="21">
        <v>0</v>
      </c>
    </row>
    <row r="3508" spans="1:9" ht="15" x14ac:dyDescent="0.25">
      <c r="A3508" s="24" t="s">
        <v>3755</v>
      </c>
      <c r="B3508" s="20">
        <v>0</v>
      </c>
      <c r="C3508" s="180" t="s">
        <v>4883</v>
      </c>
      <c r="D3508" s="25">
        <v>916208.16999999993</v>
      </c>
      <c r="E3508" s="25">
        <v>624211.58999999973</v>
      </c>
      <c r="F3508" s="21">
        <v>0</v>
      </c>
      <c r="G3508" s="22">
        <f t="shared" si="54"/>
        <v>291996.58000000019</v>
      </c>
      <c r="H3508" s="21">
        <v>0</v>
      </c>
      <c r="I3508" s="21">
        <v>0</v>
      </c>
    </row>
    <row r="3509" spans="1:9" ht="15" x14ac:dyDescent="0.25">
      <c r="A3509" s="24" t="s">
        <v>3756</v>
      </c>
      <c r="B3509" s="20">
        <v>0</v>
      </c>
      <c r="C3509" s="180" t="s">
        <v>4883</v>
      </c>
      <c r="D3509" s="25">
        <v>809333.20000000019</v>
      </c>
      <c r="E3509" s="25">
        <v>632905.28</v>
      </c>
      <c r="F3509" s="21">
        <v>0</v>
      </c>
      <c r="G3509" s="22">
        <f t="shared" si="54"/>
        <v>176427.92000000016</v>
      </c>
      <c r="H3509" s="21">
        <v>0</v>
      </c>
      <c r="I3509" s="21">
        <v>0</v>
      </c>
    </row>
    <row r="3510" spans="1:9" ht="15" x14ac:dyDescent="0.25">
      <c r="A3510" s="24" t="s">
        <v>3757</v>
      </c>
      <c r="B3510" s="20">
        <v>0</v>
      </c>
      <c r="C3510" s="180" t="s">
        <v>4883</v>
      </c>
      <c r="D3510" s="25">
        <v>177031.19999999998</v>
      </c>
      <c r="E3510" s="25">
        <v>109164.43000000001</v>
      </c>
      <c r="F3510" s="21">
        <v>0</v>
      </c>
      <c r="G3510" s="22">
        <f t="shared" si="54"/>
        <v>67866.769999999975</v>
      </c>
      <c r="H3510" s="21">
        <v>0</v>
      </c>
      <c r="I3510" s="21">
        <v>0</v>
      </c>
    </row>
    <row r="3511" spans="1:9" ht="15" x14ac:dyDescent="0.25">
      <c r="A3511" s="24" t="s">
        <v>3758</v>
      </c>
      <c r="B3511" s="20">
        <v>0</v>
      </c>
      <c r="C3511" s="180" t="s">
        <v>4883</v>
      </c>
      <c r="D3511" s="25">
        <v>629168.55000000028</v>
      </c>
      <c r="E3511" s="25">
        <v>432109.21000000008</v>
      </c>
      <c r="F3511" s="21">
        <v>0</v>
      </c>
      <c r="G3511" s="22">
        <f t="shared" si="54"/>
        <v>197059.3400000002</v>
      </c>
      <c r="H3511" s="21">
        <v>0</v>
      </c>
      <c r="I3511" s="21">
        <v>0</v>
      </c>
    </row>
    <row r="3512" spans="1:9" ht="15" x14ac:dyDescent="0.25">
      <c r="A3512" s="24" t="s">
        <v>3628</v>
      </c>
      <c r="B3512" s="20">
        <v>0</v>
      </c>
      <c r="C3512" s="180" t="s">
        <v>4883</v>
      </c>
      <c r="D3512" s="25">
        <v>363167.01</v>
      </c>
      <c r="E3512" s="25">
        <v>239643.90999999997</v>
      </c>
      <c r="F3512" s="21">
        <v>0</v>
      </c>
      <c r="G3512" s="22">
        <f t="shared" si="54"/>
        <v>123523.10000000003</v>
      </c>
      <c r="H3512" s="21">
        <v>0</v>
      </c>
      <c r="I3512" s="21">
        <v>0</v>
      </c>
    </row>
    <row r="3513" spans="1:9" ht="15" x14ac:dyDescent="0.25">
      <c r="A3513" s="24" t="s">
        <v>3759</v>
      </c>
      <c r="B3513" s="20">
        <v>0</v>
      </c>
      <c r="C3513" s="180" t="s">
        <v>4883</v>
      </c>
      <c r="D3513" s="25">
        <v>92065.200000000012</v>
      </c>
      <c r="E3513" s="25">
        <v>74594.399999999994</v>
      </c>
      <c r="F3513" s="21">
        <v>0</v>
      </c>
      <c r="G3513" s="22">
        <f t="shared" si="54"/>
        <v>17470.800000000017</v>
      </c>
      <c r="H3513" s="21">
        <v>0</v>
      </c>
      <c r="I3513" s="21">
        <v>0</v>
      </c>
    </row>
    <row r="3514" spans="1:9" ht="15" x14ac:dyDescent="0.25">
      <c r="A3514" s="24" t="s">
        <v>3631</v>
      </c>
      <c r="B3514" s="20">
        <v>0</v>
      </c>
      <c r="C3514" s="180" t="s">
        <v>4883</v>
      </c>
      <c r="D3514" s="25">
        <v>549446.17999999993</v>
      </c>
      <c r="E3514" s="25">
        <v>335353.01000000007</v>
      </c>
      <c r="F3514" s="21">
        <v>0</v>
      </c>
      <c r="G3514" s="22">
        <f t="shared" si="54"/>
        <v>214093.16999999987</v>
      </c>
      <c r="H3514" s="21">
        <v>0</v>
      </c>
      <c r="I3514" s="21">
        <v>0</v>
      </c>
    </row>
    <row r="3515" spans="1:9" ht="15" x14ac:dyDescent="0.25">
      <c r="A3515" s="24" t="s">
        <v>3760</v>
      </c>
      <c r="B3515" s="20">
        <v>0</v>
      </c>
      <c r="C3515" s="180" t="s">
        <v>4883</v>
      </c>
      <c r="D3515" s="25">
        <v>122685.6</v>
      </c>
      <c r="E3515" s="25">
        <v>74350</v>
      </c>
      <c r="F3515" s="21">
        <v>0</v>
      </c>
      <c r="G3515" s="22">
        <f t="shared" si="54"/>
        <v>48335.600000000006</v>
      </c>
      <c r="H3515" s="21">
        <v>0</v>
      </c>
      <c r="I3515" s="21">
        <v>0</v>
      </c>
    </row>
    <row r="3516" spans="1:9" ht="15" x14ac:dyDescent="0.25">
      <c r="A3516" s="24" t="s">
        <v>3761</v>
      </c>
      <c r="B3516" s="20">
        <v>0</v>
      </c>
      <c r="C3516" s="180" t="s">
        <v>4883</v>
      </c>
      <c r="D3516" s="25">
        <v>285423.38</v>
      </c>
      <c r="E3516" s="25">
        <v>165316.03999999998</v>
      </c>
      <c r="F3516" s="21">
        <v>0</v>
      </c>
      <c r="G3516" s="22">
        <f t="shared" ref="G3516:G3579" si="55">D3516-E3516</f>
        <v>120107.34000000003</v>
      </c>
      <c r="H3516" s="21">
        <v>0</v>
      </c>
      <c r="I3516" s="21">
        <v>0</v>
      </c>
    </row>
    <row r="3517" spans="1:9" ht="15" x14ac:dyDescent="0.25">
      <c r="A3517" s="24" t="s">
        <v>3762</v>
      </c>
      <c r="B3517" s="20">
        <v>0</v>
      </c>
      <c r="C3517" s="180" t="s">
        <v>4883</v>
      </c>
      <c r="D3517" s="25">
        <v>400214.80000000005</v>
      </c>
      <c r="E3517" s="25">
        <v>309939.52</v>
      </c>
      <c r="F3517" s="21">
        <v>0</v>
      </c>
      <c r="G3517" s="22">
        <f t="shared" si="55"/>
        <v>90275.280000000028</v>
      </c>
      <c r="H3517" s="21">
        <v>0</v>
      </c>
      <c r="I3517" s="21">
        <v>0</v>
      </c>
    </row>
    <row r="3518" spans="1:9" ht="15" x14ac:dyDescent="0.25">
      <c r="A3518" s="24" t="s">
        <v>3641</v>
      </c>
      <c r="B3518" s="20">
        <v>0</v>
      </c>
      <c r="C3518" s="180" t="s">
        <v>4883</v>
      </c>
      <c r="D3518" s="25">
        <v>638693.68999999994</v>
      </c>
      <c r="E3518" s="25">
        <v>480739.59000000008</v>
      </c>
      <c r="F3518" s="21">
        <v>0</v>
      </c>
      <c r="G3518" s="22">
        <f t="shared" si="55"/>
        <v>157954.09999999986</v>
      </c>
      <c r="H3518" s="21">
        <v>0</v>
      </c>
      <c r="I3518" s="21">
        <v>0</v>
      </c>
    </row>
    <row r="3519" spans="1:9" ht="15" x14ac:dyDescent="0.25">
      <c r="A3519" s="24" t="s">
        <v>3763</v>
      </c>
      <c r="B3519" s="20">
        <v>0</v>
      </c>
      <c r="C3519" s="180" t="s">
        <v>4883</v>
      </c>
      <c r="D3519" s="25">
        <v>311964.35000000003</v>
      </c>
      <c r="E3519" s="25">
        <v>217757.89999999994</v>
      </c>
      <c r="F3519" s="21">
        <v>0</v>
      </c>
      <c r="G3519" s="22">
        <f t="shared" si="55"/>
        <v>94206.450000000099</v>
      </c>
      <c r="H3519" s="21">
        <v>0</v>
      </c>
      <c r="I3519" s="21">
        <v>0</v>
      </c>
    </row>
    <row r="3520" spans="1:9" ht="15" x14ac:dyDescent="0.25">
      <c r="A3520" s="24" t="s">
        <v>3764</v>
      </c>
      <c r="B3520" s="20">
        <v>0</v>
      </c>
      <c r="C3520" s="180" t="s">
        <v>4883</v>
      </c>
      <c r="D3520" s="25">
        <v>9261.6</v>
      </c>
      <c r="E3520" s="25">
        <v>0</v>
      </c>
      <c r="F3520" s="21">
        <v>0</v>
      </c>
      <c r="G3520" s="22">
        <f t="shared" si="55"/>
        <v>9261.6</v>
      </c>
      <c r="H3520" s="21">
        <v>0</v>
      </c>
      <c r="I3520" s="21">
        <v>0</v>
      </c>
    </row>
    <row r="3521" spans="1:9" ht="15" x14ac:dyDescent="0.25">
      <c r="A3521" s="24" t="s">
        <v>3765</v>
      </c>
      <c r="B3521" s="20">
        <v>0</v>
      </c>
      <c r="C3521" s="180" t="s">
        <v>4883</v>
      </c>
      <c r="D3521" s="25">
        <v>10363.200000000001</v>
      </c>
      <c r="E3521" s="25">
        <v>0</v>
      </c>
      <c r="F3521" s="21">
        <v>0</v>
      </c>
      <c r="G3521" s="22">
        <f t="shared" si="55"/>
        <v>10363.200000000001</v>
      </c>
      <c r="H3521" s="21">
        <v>0</v>
      </c>
      <c r="I3521" s="21">
        <v>0</v>
      </c>
    </row>
    <row r="3522" spans="1:9" ht="15" x14ac:dyDescent="0.25">
      <c r="A3522" s="24" t="s">
        <v>3766</v>
      </c>
      <c r="B3522" s="20">
        <v>0</v>
      </c>
      <c r="C3522" s="180" t="s">
        <v>4883</v>
      </c>
      <c r="D3522" s="25">
        <v>12076.8</v>
      </c>
      <c r="E3522" s="25">
        <v>0</v>
      </c>
      <c r="F3522" s="21">
        <v>0</v>
      </c>
      <c r="G3522" s="22">
        <f t="shared" si="55"/>
        <v>12076.8</v>
      </c>
      <c r="H3522" s="21">
        <v>0</v>
      </c>
      <c r="I3522" s="21">
        <v>0</v>
      </c>
    </row>
    <row r="3523" spans="1:9" ht="15" x14ac:dyDescent="0.25">
      <c r="A3523" s="24" t="s">
        <v>3767</v>
      </c>
      <c r="B3523" s="20">
        <v>0</v>
      </c>
      <c r="C3523" s="180" t="s">
        <v>4883</v>
      </c>
      <c r="D3523" s="25">
        <v>537817.59999999998</v>
      </c>
      <c r="E3523" s="25">
        <v>399093.39999999997</v>
      </c>
      <c r="F3523" s="21">
        <v>0</v>
      </c>
      <c r="G3523" s="22">
        <f t="shared" si="55"/>
        <v>138724.20000000001</v>
      </c>
      <c r="H3523" s="21">
        <v>0</v>
      </c>
      <c r="I3523" s="21">
        <v>0</v>
      </c>
    </row>
    <row r="3524" spans="1:9" ht="15" x14ac:dyDescent="0.25">
      <c r="A3524" s="24" t="s">
        <v>3768</v>
      </c>
      <c r="B3524" s="20">
        <v>0</v>
      </c>
      <c r="C3524" s="180" t="s">
        <v>4883</v>
      </c>
      <c r="D3524" s="25">
        <v>768981.48000000021</v>
      </c>
      <c r="E3524" s="25">
        <v>499586.28000000014</v>
      </c>
      <c r="F3524" s="21">
        <v>0</v>
      </c>
      <c r="G3524" s="22">
        <f t="shared" si="55"/>
        <v>269395.20000000007</v>
      </c>
      <c r="H3524" s="21">
        <v>0</v>
      </c>
      <c r="I3524" s="21">
        <v>0</v>
      </c>
    </row>
    <row r="3525" spans="1:9" ht="15" x14ac:dyDescent="0.25">
      <c r="A3525" s="24" t="s">
        <v>3769</v>
      </c>
      <c r="B3525" s="20">
        <v>0</v>
      </c>
      <c r="C3525" s="180" t="s">
        <v>4883</v>
      </c>
      <c r="D3525" s="25">
        <v>630279.25000000023</v>
      </c>
      <c r="E3525" s="25">
        <v>378177.60000000015</v>
      </c>
      <c r="F3525" s="21">
        <v>0</v>
      </c>
      <c r="G3525" s="22">
        <f t="shared" si="55"/>
        <v>252101.65000000008</v>
      </c>
      <c r="H3525" s="21">
        <v>0</v>
      </c>
      <c r="I3525" s="21">
        <v>0</v>
      </c>
    </row>
    <row r="3526" spans="1:9" ht="15" x14ac:dyDescent="0.25">
      <c r="A3526" s="24" t="s">
        <v>3770</v>
      </c>
      <c r="B3526" s="20">
        <v>0</v>
      </c>
      <c r="C3526" s="180" t="s">
        <v>4883</v>
      </c>
      <c r="D3526" s="25">
        <v>6038.4</v>
      </c>
      <c r="E3526" s="25">
        <v>0</v>
      </c>
      <c r="F3526" s="21">
        <v>0</v>
      </c>
      <c r="G3526" s="22">
        <f t="shared" si="55"/>
        <v>6038.4</v>
      </c>
      <c r="H3526" s="21">
        <v>0</v>
      </c>
      <c r="I3526" s="21">
        <v>0</v>
      </c>
    </row>
    <row r="3527" spans="1:9" ht="15" x14ac:dyDescent="0.25">
      <c r="A3527" s="24" t="s">
        <v>3771</v>
      </c>
      <c r="B3527" s="20">
        <v>0</v>
      </c>
      <c r="C3527" s="180" t="s">
        <v>4883</v>
      </c>
      <c r="D3527" s="25">
        <v>245256.52000000002</v>
      </c>
      <c r="E3527" s="25">
        <v>147961.93</v>
      </c>
      <c r="F3527" s="21">
        <v>0</v>
      </c>
      <c r="G3527" s="22">
        <f t="shared" si="55"/>
        <v>97294.590000000026</v>
      </c>
      <c r="H3527" s="21">
        <v>0</v>
      </c>
      <c r="I3527" s="21">
        <v>0</v>
      </c>
    </row>
    <row r="3528" spans="1:9" ht="15" x14ac:dyDescent="0.25">
      <c r="A3528" s="24" t="s">
        <v>3772</v>
      </c>
      <c r="B3528" s="20">
        <v>0</v>
      </c>
      <c r="C3528" s="180" t="s">
        <v>4883</v>
      </c>
      <c r="D3528" s="25">
        <v>173684.64000000004</v>
      </c>
      <c r="E3528" s="25">
        <v>146894.29</v>
      </c>
      <c r="F3528" s="21">
        <v>0</v>
      </c>
      <c r="G3528" s="22">
        <f t="shared" si="55"/>
        <v>26790.350000000035</v>
      </c>
      <c r="H3528" s="21">
        <v>0</v>
      </c>
      <c r="I3528" s="21">
        <v>0</v>
      </c>
    </row>
    <row r="3529" spans="1:9" ht="15" x14ac:dyDescent="0.25">
      <c r="A3529" s="24" t="s">
        <v>3773</v>
      </c>
      <c r="B3529" s="20">
        <v>0</v>
      </c>
      <c r="C3529" s="180" t="s">
        <v>4883</v>
      </c>
      <c r="D3529" s="25">
        <v>169658.96</v>
      </c>
      <c r="E3529" s="25">
        <v>129829.56000000001</v>
      </c>
      <c r="F3529" s="21">
        <v>0</v>
      </c>
      <c r="G3529" s="22">
        <f t="shared" si="55"/>
        <v>39829.39999999998</v>
      </c>
      <c r="H3529" s="21">
        <v>0</v>
      </c>
      <c r="I3529" s="21">
        <v>0</v>
      </c>
    </row>
    <row r="3530" spans="1:9" ht="15" x14ac:dyDescent="0.25">
      <c r="A3530" s="24" t="s">
        <v>3774</v>
      </c>
      <c r="B3530" s="20">
        <v>0</v>
      </c>
      <c r="C3530" s="180" t="s">
        <v>4883</v>
      </c>
      <c r="D3530" s="25">
        <v>262609.19999999995</v>
      </c>
      <c r="E3530" s="25">
        <v>213235.5</v>
      </c>
      <c r="F3530" s="21">
        <v>0</v>
      </c>
      <c r="G3530" s="22">
        <f t="shared" si="55"/>
        <v>49373.699999999953</v>
      </c>
      <c r="H3530" s="21">
        <v>0</v>
      </c>
      <c r="I3530" s="21">
        <v>0</v>
      </c>
    </row>
    <row r="3531" spans="1:9" ht="15" x14ac:dyDescent="0.25">
      <c r="A3531" s="24" t="s">
        <v>3775</v>
      </c>
      <c r="B3531" s="20">
        <v>0</v>
      </c>
      <c r="C3531" s="180" t="s">
        <v>4883</v>
      </c>
      <c r="D3531" s="25">
        <v>168688.80000000002</v>
      </c>
      <c r="E3531" s="25">
        <v>113635.70000000001</v>
      </c>
      <c r="F3531" s="21">
        <v>0</v>
      </c>
      <c r="G3531" s="22">
        <f t="shared" si="55"/>
        <v>55053.100000000006</v>
      </c>
      <c r="H3531" s="21">
        <v>0</v>
      </c>
      <c r="I3531" s="21">
        <v>0</v>
      </c>
    </row>
    <row r="3532" spans="1:9" ht="15" x14ac:dyDescent="0.25">
      <c r="A3532" s="24" t="s">
        <v>3776</v>
      </c>
      <c r="B3532" s="20">
        <v>0</v>
      </c>
      <c r="C3532" s="180" t="s">
        <v>4883</v>
      </c>
      <c r="D3532" s="25">
        <v>119937.95999999999</v>
      </c>
      <c r="E3532" s="25">
        <v>86455.92</v>
      </c>
      <c r="F3532" s="21">
        <v>0</v>
      </c>
      <c r="G3532" s="22">
        <f t="shared" si="55"/>
        <v>33482.039999999994</v>
      </c>
      <c r="H3532" s="21">
        <v>0</v>
      </c>
      <c r="I3532" s="21">
        <v>0</v>
      </c>
    </row>
    <row r="3533" spans="1:9" ht="15" x14ac:dyDescent="0.25">
      <c r="A3533" s="24" t="s">
        <v>3777</v>
      </c>
      <c r="B3533" s="20">
        <v>0</v>
      </c>
      <c r="C3533" s="180" t="s">
        <v>4883</v>
      </c>
      <c r="D3533" s="25">
        <v>190209.6</v>
      </c>
      <c r="E3533" s="25">
        <v>100973.8</v>
      </c>
      <c r="F3533" s="21">
        <v>0</v>
      </c>
      <c r="G3533" s="22">
        <f t="shared" si="55"/>
        <v>89235.8</v>
      </c>
      <c r="H3533" s="21">
        <v>0</v>
      </c>
      <c r="I3533" s="21">
        <v>0</v>
      </c>
    </row>
    <row r="3534" spans="1:9" ht="15" x14ac:dyDescent="0.25">
      <c r="A3534" s="24" t="s">
        <v>3778</v>
      </c>
      <c r="B3534" s="20">
        <v>0</v>
      </c>
      <c r="C3534" s="180" t="s">
        <v>4883</v>
      </c>
      <c r="D3534" s="25">
        <v>182437.2</v>
      </c>
      <c r="E3534" s="25">
        <v>101864.5</v>
      </c>
      <c r="F3534" s="21">
        <v>0</v>
      </c>
      <c r="G3534" s="22">
        <f t="shared" si="55"/>
        <v>80572.700000000012</v>
      </c>
      <c r="H3534" s="21">
        <v>0</v>
      </c>
      <c r="I3534" s="21">
        <v>0</v>
      </c>
    </row>
    <row r="3535" spans="1:9" ht="15" x14ac:dyDescent="0.25">
      <c r="A3535" s="24" t="s">
        <v>3779</v>
      </c>
      <c r="B3535" s="20">
        <v>0</v>
      </c>
      <c r="C3535" s="180" t="s">
        <v>4883</v>
      </c>
      <c r="D3535" s="25">
        <v>190574.77</v>
      </c>
      <c r="E3535" s="25">
        <v>126275.77</v>
      </c>
      <c r="F3535" s="21">
        <v>0</v>
      </c>
      <c r="G3535" s="22">
        <f t="shared" si="55"/>
        <v>64298.999999999985</v>
      </c>
      <c r="H3535" s="21">
        <v>0</v>
      </c>
      <c r="I3535" s="21">
        <v>0</v>
      </c>
    </row>
    <row r="3536" spans="1:9" ht="15" x14ac:dyDescent="0.25">
      <c r="A3536" s="24" t="s">
        <v>3780</v>
      </c>
      <c r="B3536" s="20">
        <v>0</v>
      </c>
      <c r="C3536" s="180" t="s">
        <v>4883</v>
      </c>
      <c r="D3536" s="25">
        <v>186129.60000000003</v>
      </c>
      <c r="E3536" s="25">
        <v>119986.54</v>
      </c>
      <c r="F3536" s="21">
        <v>0</v>
      </c>
      <c r="G3536" s="22">
        <f t="shared" si="55"/>
        <v>66143.060000000041</v>
      </c>
      <c r="H3536" s="21">
        <v>0</v>
      </c>
      <c r="I3536" s="21">
        <v>0</v>
      </c>
    </row>
    <row r="3537" spans="1:9" ht="15" x14ac:dyDescent="0.25">
      <c r="A3537" s="24" t="s">
        <v>3781</v>
      </c>
      <c r="B3537" s="20">
        <v>0</v>
      </c>
      <c r="C3537" s="180" t="s">
        <v>4883</v>
      </c>
      <c r="D3537" s="25">
        <v>92289.599999999991</v>
      </c>
      <c r="E3537" s="25">
        <v>55291.6</v>
      </c>
      <c r="F3537" s="21">
        <v>0</v>
      </c>
      <c r="G3537" s="22">
        <f t="shared" si="55"/>
        <v>36997.999999999993</v>
      </c>
      <c r="H3537" s="21">
        <v>0</v>
      </c>
      <c r="I3537" s="21">
        <v>0</v>
      </c>
    </row>
    <row r="3538" spans="1:9" ht="15" x14ac:dyDescent="0.25">
      <c r="A3538" s="24" t="s">
        <v>3782</v>
      </c>
      <c r="B3538" s="20">
        <v>0</v>
      </c>
      <c r="C3538" s="180" t="s">
        <v>4883</v>
      </c>
      <c r="D3538" s="25">
        <v>268937.35999999993</v>
      </c>
      <c r="E3538" s="25">
        <v>173535.9</v>
      </c>
      <c r="F3538" s="21">
        <v>0</v>
      </c>
      <c r="G3538" s="22">
        <f t="shared" si="55"/>
        <v>95401.459999999934</v>
      </c>
      <c r="H3538" s="21">
        <v>0</v>
      </c>
      <c r="I3538" s="21">
        <v>0</v>
      </c>
    </row>
    <row r="3539" spans="1:9" ht="15" x14ac:dyDescent="0.25">
      <c r="A3539" s="24" t="s">
        <v>3783</v>
      </c>
      <c r="B3539" s="20">
        <v>0</v>
      </c>
      <c r="C3539" s="180" t="s">
        <v>4883</v>
      </c>
      <c r="D3539" s="25">
        <v>116374.07999999999</v>
      </c>
      <c r="E3539" s="25">
        <v>78331.78</v>
      </c>
      <c r="F3539" s="21">
        <v>0</v>
      </c>
      <c r="G3539" s="22">
        <f t="shared" si="55"/>
        <v>38042.299999999988</v>
      </c>
      <c r="H3539" s="21">
        <v>0</v>
      </c>
      <c r="I3539" s="21">
        <v>0</v>
      </c>
    </row>
    <row r="3540" spans="1:9" ht="15" x14ac:dyDescent="0.25">
      <c r="A3540" s="24" t="s">
        <v>3784</v>
      </c>
      <c r="B3540" s="20">
        <v>0</v>
      </c>
      <c r="C3540" s="180" t="s">
        <v>4883</v>
      </c>
      <c r="D3540" s="25">
        <v>117279.59999999998</v>
      </c>
      <c r="E3540" s="25">
        <v>73764.399999999994</v>
      </c>
      <c r="F3540" s="21">
        <v>0</v>
      </c>
      <c r="G3540" s="22">
        <f t="shared" si="55"/>
        <v>43515.199999999983</v>
      </c>
      <c r="H3540" s="21">
        <v>0</v>
      </c>
      <c r="I3540" s="21">
        <v>0</v>
      </c>
    </row>
    <row r="3541" spans="1:9" ht="15" x14ac:dyDescent="0.25">
      <c r="A3541" s="24" t="s">
        <v>3785</v>
      </c>
      <c r="B3541" s="20">
        <v>0</v>
      </c>
      <c r="C3541" s="180" t="s">
        <v>4883</v>
      </c>
      <c r="D3541" s="25">
        <v>117112.8</v>
      </c>
      <c r="E3541" s="25">
        <v>24386.7</v>
      </c>
      <c r="F3541" s="21">
        <v>0</v>
      </c>
      <c r="G3541" s="22">
        <f t="shared" si="55"/>
        <v>92726.1</v>
      </c>
      <c r="H3541" s="21">
        <v>0</v>
      </c>
      <c r="I3541" s="21">
        <v>0</v>
      </c>
    </row>
    <row r="3542" spans="1:9" ht="15" x14ac:dyDescent="0.25">
      <c r="A3542" s="24" t="s">
        <v>3786</v>
      </c>
      <c r="B3542" s="20">
        <v>0</v>
      </c>
      <c r="C3542" s="180" t="s">
        <v>4883</v>
      </c>
      <c r="D3542" s="25">
        <v>171564.00000000003</v>
      </c>
      <c r="E3542" s="25">
        <v>99681.040000000008</v>
      </c>
      <c r="F3542" s="21">
        <v>0</v>
      </c>
      <c r="G3542" s="22">
        <f t="shared" si="55"/>
        <v>71882.960000000021</v>
      </c>
      <c r="H3542" s="21">
        <v>0</v>
      </c>
      <c r="I3542" s="21">
        <v>0</v>
      </c>
    </row>
    <row r="3543" spans="1:9" ht="15" x14ac:dyDescent="0.25">
      <c r="A3543" s="24" t="s">
        <v>3787</v>
      </c>
      <c r="B3543" s="20">
        <v>0</v>
      </c>
      <c r="C3543" s="180" t="s">
        <v>4883</v>
      </c>
      <c r="D3543" s="25">
        <v>176704.8</v>
      </c>
      <c r="E3543" s="25">
        <v>89728.6</v>
      </c>
      <c r="F3543" s="21">
        <v>0</v>
      </c>
      <c r="G3543" s="22">
        <f t="shared" si="55"/>
        <v>86976.199999999983</v>
      </c>
      <c r="H3543" s="21">
        <v>0</v>
      </c>
      <c r="I3543" s="21">
        <v>0</v>
      </c>
    </row>
    <row r="3544" spans="1:9" ht="15" x14ac:dyDescent="0.25">
      <c r="A3544" s="24" t="s">
        <v>3788</v>
      </c>
      <c r="B3544" s="20">
        <v>0</v>
      </c>
      <c r="C3544" s="180" t="s">
        <v>4883</v>
      </c>
      <c r="D3544" s="25">
        <v>703269.6</v>
      </c>
      <c r="E3544" s="25">
        <v>524067.19999999995</v>
      </c>
      <c r="F3544" s="21">
        <v>0</v>
      </c>
      <c r="G3544" s="22">
        <f t="shared" si="55"/>
        <v>179202.40000000002</v>
      </c>
      <c r="H3544" s="21">
        <v>0</v>
      </c>
      <c r="I3544" s="21">
        <v>0</v>
      </c>
    </row>
    <row r="3545" spans="1:9" ht="15" x14ac:dyDescent="0.25">
      <c r="A3545" s="24" t="s">
        <v>3789</v>
      </c>
      <c r="B3545" s="20">
        <v>0</v>
      </c>
      <c r="C3545" s="180" t="s">
        <v>4883</v>
      </c>
      <c r="D3545" s="25">
        <v>171380.39999999997</v>
      </c>
      <c r="E3545" s="25">
        <v>133385.4</v>
      </c>
      <c r="F3545" s="21">
        <v>0</v>
      </c>
      <c r="G3545" s="22">
        <f t="shared" si="55"/>
        <v>37994.999999999971</v>
      </c>
      <c r="H3545" s="21">
        <v>0</v>
      </c>
      <c r="I3545" s="21">
        <v>0</v>
      </c>
    </row>
    <row r="3546" spans="1:9" ht="15" x14ac:dyDescent="0.25">
      <c r="A3546" s="24" t="s">
        <v>3790</v>
      </c>
      <c r="B3546" s="20">
        <v>0</v>
      </c>
      <c r="C3546" s="180" t="s">
        <v>4883</v>
      </c>
      <c r="D3546" s="25">
        <v>165260.4</v>
      </c>
      <c r="E3546" s="25">
        <v>100412.90000000001</v>
      </c>
      <c r="F3546" s="21">
        <v>0</v>
      </c>
      <c r="G3546" s="22">
        <f t="shared" si="55"/>
        <v>64847.499999999985</v>
      </c>
      <c r="H3546" s="21">
        <v>0</v>
      </c>
      <c r="I3546" s="21">
        <v>0</v>
      </c>
    </row>
    <row r="3547" spans="1:9" ht="15" x14ac:dyDescent="0.25">
      <c r="A3547" s="24" t="s">
        <v>3791</v>
      </c>
      <c r="B3547" s="20">
        <v>0</v>
      </c>
      <c r="C3547" s="180" t="s">
        <v>4883</v>
      </c>
      <c r="D3547" s="25">
        <v>169632.39999999997</v>
      </c>
      <c r="E3547" s="25">
        <v>122218.75999999998</v>
      </c>
      <c r="F3547" s="21">
        <v>0</v>
      </c>
      <c r="G3547" s="22">
        <f t="shared" si="55"/>
        <v>47413.639999999985</v>
      </c>
      <c r="H3547" s="21">
        <v>0</v>
      </c>
      <c r="I3547" s="21">
        <v>0</v>
      </c>
    </row>
    <row r="3548" spans="1:9" ht="15" x14ac:dyDescent="0.25">
      <c r="A3548" s="24" t="s">
        <v>3792</v>
      </c>
      <c r="B3548" s="20">
        <v>0</v>
      </c>
      <c r="C3548" s="180" t="s">
        <v>4883</v>
      </c>
      <c r="D3548" s="25">
        <v>171587.59999999998</v>
      </c>
      <c r="E3548" s="25">
        <v>104128.4</v>
      </c>
      <c r="F3548" s="21">
        <v>0</v>
      </c>
      <c r="G3548" s="22">
        <f t="shared" si="55"/>
        <v>67459.199999999983</v>
      </c>
      <c r="H3548" s="21">
        <v>0</v>
      </c>
      <c r="I3548" s="21">
        <v>0</v>
      </c>
    </row>
    <row r="3549" spans="1:9" ht="15" x14ac:dyDescent="0.25">
      <c r="A3549" s="24" t="s">
        <v>3793</v>
      </c>
      <c r="B3549" s="20">
        <v>0</v>
      </c>
      <c r="C3549" s="180" t="s">
        <v>4883</v>
      </c>
      <c r="D3549" s="25">
        <v>172459.17</v>
      </c>
      <c r="E3549" s="25">
        <v>84406.05</v>
      </c>
      <c r="F3549" s="21">
        <v>0</v>
      </c>
      <c r="G3549" s="22">
        <f t="shared" si="55"/>
        <v>88053.12000000001</v>
      </c>
      <c r="H3549" s="21">
        <v>0</v>
      </c>
      <c r="I3549" s="21">
        <v>0</v>
      </c>
    </row>
    <row r="3550" spans="1:9" ht="15" x14ac:dyDescent="0.25">
      <c r="A3550" s="24" t="s">
        <v>3794</v>
      </c>
      <c r="B3550" s="20">
        <v>0</v>
      </c>
      <c r="C3550" s="180" t="s">
        <v>4884</v>
      </c>
      <c r="D3550" s="25">
        <v>177888.00000000003</v>
      </c>
      <c r="E3550" s="25">
        <v>8331.2000000000007</v>
      </c>
      <c r="F3550" s="21">
        <v>0</v>
      </c>
      <c r="G3550" s="22">
        <f t="shared" si="55"/>
        <v>169556.80000000002</v>
      </c>
      <c r="H3550" s="21">
        <v>0</v>
      </c>
      <c r="I3550" s="21">
        <v>0</v>
      </c>
    </row>
    <row r="3551" spans="1:9" ht="15" x14ac:dyDescent="0.25">
      <c r="A3551" s="24" t="s">
        <v>3632</v>
      </c>
      <c r="B3551" s="20">
        <v>0</v>
      </c>
      <c r="C3551" s="180" t="s">
        <v>4884</v>
      </c>
      <c r="D3551" s="25">
        <v>176500.8</v>
      </c>
      <c r="E3551" s="25">
        <v>0</v>
      </c>
      <c r="F3551" s="21">
        <v>0</v>
      </c>
      <c r="G3551" s="22">
        <f t="shared" si="55"/>
        <v>176500.8</v>
      </c>
      <c r="H3551" s="21">
        <v>0</v>
      </c>
      <c r="I3551" s="21">
        <v>0</v>
      </c>
    </row>
    <row r="3552" spans="1:9" ht="15" x14ac:dyDescent="0.25">
      <c r="A3552" s="24" t="s">
        <v>3657</v>
      </c>
      <c r="B3552" s="20">
        <v>0</v>
      </c>
      <c r="C3552" s="180" t="s">
        <v>4884</v>
      </c>
      <c r="D3552" s="25">
        <v>187027.20000000004</v>
      </c>
      <c r="E3552" s="25">
        <v>5628</v>
      </c>
      <c r="F3552" s="21">
        <v>0</v>
      </c>
      <c r="G3552" s="22">
        <f t="shared" si="55"/>
        <v>181399.20000000004</v>
      </c>
      <c r="H3552" s="21">
        <v>0</v>
      </c>
      <c r="I3552" s="21">
        <v>0</v>
      </c>
    </row>
    <row r="3553" spans="1:9" ht="15" x14ac:dyDescent="0.25">
      <c r="A3553" s="24" t="s">
        <v>3795</v>
      </c>
      <c r="B3553" s="20">
        <v>0</v>
      </c>
      <c r="C3553" s="180" t="s">
        <v>4884</v>
      </c>
      <c r="D3553" s="25">
        <v>91453.199999999983</v>
      </c>
      <c r="E3553" s="25">
        <v>8101.6</v>
      </c>
      <c r="F3553" s="21">
        <v>0</v>
      </c>
      <c r="G3553" s="22">
        <f t="shared" si="55"/>
        <v>83351.599999999977</v>
      </c>
      <c r="H3553" s="21">
        <v>0</v>
      </c>
      <c r="I3553" s="21">
        <v>0</v>
      </c>
    </row>
    <row r="3554" spans="1:9" ht="15" x14ac:dyDescent="0.25">
      <c r="A3554" s="24" t="s">
        <v>3796</v>
      </c>
      <c r="B3554" s="20">
        <v>0</v>
      </c>
      <c r="C3554" s="180" t="s">
        <v>4884</v>
      </c>
      <c r="D3554" s="25">
        <v>93697.199999999983</v>
      </c>
      <c r="E3554" s="25">
        <v>0</v>
      </c>
      <c r="F3554" s="21">
        <v>0</v>
      </c>
      <c r="G3554" s="22">
        <f t="shared" si="55"/>
        <v>93697.199999999983</v>
      </c>
      <c r="H3554" s="21">
        <v>0</v>
      </c>
      <c r="I3554" s="21">
        <v>0</v>
      </c>
    </row>
    <row r="3555" spans="1:9" ht="15" x14ac:dyDescent="0.25">
      <c r="A3555" s="24" t="s">
        <v>3761</v>
      </c>
      <c r="B3555" s="20">
        <v>0</v>
      </c>
      <c r="C3555" s="180" t="s">
        <v>4884</v>
      </c>
      <c r="D3555" s="25">
        <v>93370.8</v>
      </c>
      <c r="E3555" s="25">
        <v>13249.5</v>
      </c>
      <c r="F3555" s="21">
        <v>0</v>
      </c>
      <c r="G3555" s="22">
        <f t="shared" si="55"/>
        <v>80121.3</v>
      </c>
      <c r="H3555" s="21">
        <v>0</v>
      </c>
      <c r="I3555" s="21">
        <v>0</v>
      </c>
    </row>
    <row r="3556" spans="1:9" ht="15" x14ac:dyDescent="0.25">
      <c r="A3556" s="24" t="s">
        <v>3797</v>
      </c>
      <c r="B3556" s="20">
        <v>0</v>
      </c>
      <c r="C3556" s="180" t="s">
        <v>4885</v>
      </c>
      <c r="D3556" s="25">
        <v>77190.600000000006</v>
      </c>
      <c r="E3556" s="25">
        <v>38829.1</v>
      </c>
      <c r="F3556" s="21">
        <v>0</v>
      </c>
      <c r="G3556" s="22">
        <f t="shared" si="55"/>
        <v>38361.500000000007</v>
      </c>
      <c r="H3556" s="21">
        <v>0</v>
      </c>
      <c r="I3556" s="21">
        <v>0</v>
      </c>
    </row>
    <row r="3557" spans="1:9" ht="15" x14ac:dyDescent="0.25">
      <c r="A3557" s="24" t="s">
        <v>3798</v>
      </c>
      <c r="B3557" s="20">
        <v>0</v>
      </c>
      <c r="C3557" s="180" t="s">
        <v>4885</v>
      </c>
      <c r="D3557" s="25">
        <v>69441.600000000006</v>
      </c>
      <c r="E3557" s="25">
        <v>38337</v>
      </c>
      <c r="F3557" s="21">
        <v>0</v>
      </c>
      <c r="G3557" s="22">
        <f t="shared" si="55"/>
        <v>31104.600000000006</v>
      </c>
      <c r="H3557" s="21">
        <v>0</v>
      </c>
      <c r="I3557" s="21">
        <v>0</v>
      </c>
    </row>
    <row r="3558" spans="1:9" ht="15" x14ac:dyDescent="0.25">
      <c r="A3558" s="24" t="s">
        <v>3799</v>
      </c>
      <c r="B3558" s="20">
        <v>0</v>
      </c>
      <c r="C3558" s="180" t="s">
        <v>4885</v>
      </c>
      <c r="D3558" s="25">
        <v>51204</v>
      </c>
      <c r="E3558" s="25">
        <v>38961</v>
      </c>
      <c r="F3558" s="21">
        <v>0</v>
      </c>
      <c r="G3558" s="22">
        <f t="shared" si="55"/>
        <v>12243</v>
      </c>
      <c r="H3558" s="21">
        <v>0</v>
      </c>
      <c r="I3558" s="21">
        <v>0</v>
      </c>
    </row>
    <row r="3559" spans="1:9" ht="15" x14ac:dyDescent="0.25">
      <c r="A3559" s="24" t="s">
        <v>1067</v>
      </c>
      <c r="B3559" s="20">
        <v>0</v>
      </c>
      <c r="C3559" s="180" t="s">
        <v>4885</v>
      </c>
      <c r="D3559" s="25">
        <v>35496</v>
      </c>
      <c r="E3559" s="25">
        <v>18538</v>
      </c>
      <c r="F3559" s="21">
        <v>0</v>
      </c>
      <c r="G3559" s="22">
        <f t="shared" si="55"/>
        <v>16958</v>
      </c>
      <c r="H3559" s="21">
        <v>0</v>
      </c>
      <c r="I3559" s="21">
        <v>0</v>
      </c>
    </row>
    <row r="3560" spans="1:9" ht="15" x14ac:dyDescent="0.25">
      <c r="A3560" s="24" t="s">
        <v>3800</v>
      </c>
      <c r="B3560" s="20">
        <v>0</v>
      </c>
      <c r="C3560" s="180" t="s">
        <v>4885</v>
      </c>
      <c r="D3560" s="25">
        <v>25296</v>
      </c>
      <c r="E3560" s="25">
        <v>15982</v>
      </c>
      <c r="F3560" s="21">
        <v>0</v>
      </c>
      <c r="G3560" s="22">
        <f t="shared" si="55"/>
        <v>9314</v>
      </c>
      <c r="H3560" s="21">
        <v>0</v>
      </c>
      <c r="I3560" s="21">
        <v>0</v>
      </c>
    </row>
    <row r="3561" spans="1:9" ht="15" x14ac:dyDescent="0.25">
      <c r="A3561" s="24" t="s">
        <v>3801</v>
      </c>
      <c r="B3561" s="20">
        <v>0</v>
      </c>
      <c r="C3561" s="180" t="s">
        <v>4885</v>
      </c>
      <c r="D3561" s="25">
        <v>35904</v>
      </c>
      <c r="E3561" s="25">
        <v>8358</v>
      </c>
      <c r="F3561" s="21">
        <v>0</v>
      </c>
      <c r="G3561" s="22">
        <f t="shared" si="55"/>
        <v>27546</v>
      </c>
      <c r="H3561" s="21">
        <v>0</v>
      </c>
      <c r="I3561" s="21">
        <v>0</v>
      </c>
    </row>
    <row r="3562" spans="1:9" ht="15" x14ac:dyDescent="0.25">
      <c r="A3562" s="24" t="s">
        <v>3748</v>
      </c>
      <c r="B3562" s="20">
        <v>0</v>
      </c>
      <c r="C3562" s="180" t="s">
        <v>4886</v>
      </c>
      <c r="D3562" s="25">
        <v>163322.40000000002</v>
      </c>
      <c r="E3562" s="25">
        <v>110827.80000000002</v>
      </c>
      <c r="F3562" s="21">
        <v>0</v>
      </c>
      <c r="G3562" s="22">
        <f t="shared" si="55"/>
        <v>52494.600000000006</v>
      </c>
      <c r="H3562" s="21">
        <v>0</v>
      </c>
      <c r="I3562" s="21">
        <v>0</v>
      </c>
    </row>
    <row r="3563" spans="1:9" ht="15" x14ac:dyDescent="0.25">
      <c r="A3563" s="24" t="s">
        <v>3802</v>
      </c>
      <c r="B3563" s="20">
        <v>0</v>
      </c>
      <c r="C3563" s="180" t="s">
        <v>4886</v>
      </c>
      <c r="D3563" s="25">
        <v>191841.6</v>
      </c>
      <c r="E3563" s="25">
        <v>111516.79999999999</v>
      </c>
      <c r="F3563" s="21">
        <v>0</v>
      </c>
      <c r="G3563" s="22">
        <f t="shared" si="55"/>
        <v>80324.800000000017</v>
      </c>
      <c r="H3563" s="21">
        <v>0</v>
      </c>
      <c r="I3563" s="21">
        <v>0</v>
      </c>
    </row>
    <row r="3564" spans="1:9" ht="15" x14ac:dyDescent="0.25">
      <c r="A3564" s="24" t="s">
        <v>3611</v>
      </c>
      <c r="B3564" s="20">
        <v>0</v>
      </c>
      <c r="C3564" s="180" t="s">
        <v>4886</v>
      </c>
      <c r="D3564" s="25">
        <v>62056.800000000003</v>
      </c>
      <c r="E3564" s="25">
        <v>16989.900000000001</v>
      </c>
      <c r="F3564" s="21">
        <v>0</v>
      </c>
      <c r="G3564" s="22">
        <f t="shared" si="55"/>
        <v>45066.9</v>
      </c>
      <c r="H3564" s="21">
        <v>0</v>
      </c>
      <c r="I3564" s="21">
        <v>0</v>
      </c>
    </row>
    <row r="3565" spans="1:9" ht="15" x14ac:dyDescent="0.25">
      <c r="A3565" s="24" t="s">
        <v>3803</v>
      </c>
      <c r="B3565" s="20">
        <v>0</v>
      </c>
      <c r="C3565" s="180" t="s">
        <v>4886</v>
      </c>
      <c r="D3565" s="25">
        <v>56956.800000000003</v>
      </c>
      <c r="E3565" s="25">
        <v>14939.6</v>
      </c>
      <c r="F3565" s="21">
        <v>0</v>
      </c>
      <c r="G3565" s="22">
        <f t="shared" si="55"/>
        <v>42017.200000000004</v>
      </c>
      <c r="H3565" s="21">
        <v>0</v>
      </c>
      <c r="I3565" s="21">
        <v>0</v>
      </c>
    </row>
    <row r="3566" spans="1:9" ht="15" x14ac:dyDescent="0.25">
      <c r="A3566" s="24" t="s">
        <v>3804</v>
      </c>
      <c r="B3566" s="20">
        <v>0</v>
      </c>
      <c r="C3566" s="180" t="s">
        <v>4886</v>
      </c>
      <c r="D3566" s="25">
        <v>120625.2</v>
      </c>
      <c r="E3566" s="25">
        <v>32526.700000000004</v>
      </c>
      <c r="F3566" s="21">
        <v>0</v>
      </c>
      <c r="G3566" s="22">
        <f t="shared" si="55"/>
        <v>88098.5</v>
      </c>
      <c r="H3566" s="21">
        <v>0</v>
      </c>
      <c r="I3566" s="21">
        <v>0</v>
      </c>
    </row>
    <row r="3567" spans="1:9" ht="15" x14ac:dyDescent="0.25">
      <c r="A3567" s="24" t="s">
        <v>3805</v>
      </c>
      <c r="B3567" s="20">
        <v>0</v>
      </c>
      <c r="C3567" s="180" t="s">
        <v>4886</v>
      </c>
      <c r="D3567" s="25">
        <v>122787.59999999998</v>
      </c>
      <c r="E3567" s="25">
        <v>87271.299999999988</v>
      </c>
      <c r="F3567" s="21">
        <v>0</v>
      </c>
      <c r="G3567" s="22">
        <f t="shared" si="55"/>
        <v>35516.299999999988</v>
      </c>
      <c r="H3567" s="21">
        <v>0</v>
      </c>
      <c r="I3567" s="21">
        <v>0</v>
      </c>
    </row>
    <row r="3568" spans="1:9" ht="15" x14ac:dyDescent="0.25">
      <c r="A3568" s="24" t="s">
        <v>3616</v>
      </c>
      <c r="B3568" s="20">
        <v>0</v>
      </c>
      <c r="C3568" s="180" t="s">
        <v>4886</v>
      </c>
      <c r="D3568" s="25">
        <v>183742.80000000002</v>
      </c>
      <c r="E3568" s="25">
        <v>97473.4</v>
      </c>
      <c r="F3568" s="21">
        <v>0</v>
      </c>
      <c r="G3568" s="22">
        <f t="shared" si="55"/>
        <v>86269.400000000023</v>
      </c>
      <c r="H3568" s="21">
        <v>0</v>
      </c>
      <c r="I3568" s="21">
        <v>0</v>
      </c>
    </row>
    <row r="3569" spans="1:9" ht="15" x14ac:dyDescent="0.25">
      <c r="A3569" s="24" t="s">
        <v>3806</v>
      </c>
      <c r="B3569" s="20">
        <v>0</v>
      </c>
      <c r="C3569" s="180" t="s">
        <v>4886</v>
      </c>
      <c r="D3569" s="25">
        <v>160221.6</v>
      </c>
      <c r="E3569" s="25">
        <v>90557.500000000015</v>
      </c>
      <c r="F3569" s="21">
        <v>0</v>
      </c>
      <c r="G3569" s="22">
        <f t="shared" si="55"/>
        <v>69664.099999999991</v>
      </c>
      <c r="H3569" s="21">
        <v>0</v>
      </c>
      <c r="I3569" s="21">
        <v>0</v>
      </c>
    </row>
    <row r="3570" spans="1:9" ht="15" x14ac:dyDescent="0.25">
      <c r="A3570" s="24" t="s">
        <v>3436</v>
      </c>
      <c r="B3570" s="20">
        <v>0</v>
      </c>
      <c r="C3570" s="180" t="s">
        <v>4886</v>
      </c>
      <c r="D3570" s="25">
        <v>102587.39999999998</v>
      </c>
      <c r="E3570" s="25">
        <v>3232.5</v>
      </c>
      <c r="F3570" s="21">
        <v>0</v>
      </c>
      <c r="G3570" s="22">
        <f t="shared" si="55"/>
        <v>99354.89999999998</v>
      </c>
      <c r="H3570" s="21">
        <v>0</v>
      </c>
      <c r="I3570" s="21">
        <v>0</v>
      </c>
    </row>
    <row r="3571" spans="1:9" ht="15" x14ac:dyDescent="0.25">
      <c r="A3571" s="24" t="s">
        <v>3807</v>
      </c>
      <c r="B3571" s="20">
        <v>0</v>
      </c>
      <c r="C3571" s="180" t="s">
        <v>4886</v>
      </c>
      <c r="D3571" s="25">
        <v>187700.4</v>
      </c>
      <c r="E3571" s="25">
        <v>110055.79999999999</v>
      </c>
      <c r="F3571" s="21">
        <v>0</v>
      </c>
      <c r="G3571" s="22">
        <f t="shared" si="55"/>
        <v>77644.600000000006</v>
      </c>
      <c r="H3571" s="21">
        <v>0</v>
      </c>
      <c r="I3571" s="21">
        <v>0</v>
      </c>
    </row>
    <row r="3572" spans="1:9" ht="15" x14ac:dyDescent="0.25">
      <c r="A3572" s="24" t="s">
        <v>759</v>
      </c>
      <c r="B3572" s="20">
        <v>0</v>
      </c>
      <c r="C3572" s="180" t="s">
        <v>4886</v>
      </c>
      <c r="D3572" s="25">
        <v>177214.80000000002</v>
      </c>
      <c r="E3572" s="25">
        <v>115727.59999999999</v>
      </c>
      <c r="F3572" s="21">
        <v>0</v>
      </c>
      <c r="G3572" s="22">
        <f t="shared" si="55"/>
        <v>61487.200000000026</v>
      </c>
      <c r="H3572" s="21">
        <v>0</v>
      </c>
      <c r="I3572" s="21">
        <v>0</v>
      </c>
    </row>
    <row r="3573" spans="1:9" ht="15" x14ac:dyDescent="0.25">
      <c r="A3573" s="24" t="s">
        <v>3808</v>
      </c>
      <c r="B3573" s="20">
        <v>0</v>
      </c>
      <c r="C3573" s="180" t="s">
        <v>4886</v>
      </c>
      <c r="D3573" s="25">
        <v>185742.00000000003</v>
      </c>
      <c r="E3573" s="25">
        <v>121206.59999999999</v>
      </c>
      <c r="F3573" s="21">
        <v>0</v>
      </c>
      <c r="G3573" s="22">
        <f t="shared" si="55"/>
        <v>64535.400000000038</v>
      </c>
      <c r="H3573" s="21">
        <v>0</v>
      </c>
      <c r="I3573" s="21">
        <v>0</v>
      </c>
    </row>
    <row r="3574" spans="1:9" ht="15" x14ac:dyDescent="0.25">
      <c r="A3574" s="24" t="s">
        <v>3809</v>
      </c>
      <c r="B3574" s="20">
        <v>0</v>
      </c>
      <c r="C3574" s="180" t="s">
        <v>4886</v>
      </c>
      <c r="D3574" s="25">
        <v>6670.8</v>
      </c>
      <c r="E3574" s="25">
        <v>6507.3</v>
      </c>
      <c r="F3574" s="21">
        <v>0</v>
      </c>
      <c r="G3574" s="22">
        <f t="shared" si="55"/>
        <v>163.5</v>
      </c>
      <c r="H3574" s="21">
        <v>0</v>
      </c>
      <c r="I3574" s="21">
        <v>0</v>
      </c>
    </row>
    <row r="3575" spans="1:9" ht="15" x14ac:dyDescent="0.25">
      <c r="A3575" s="24" t="s">
        <v>3810</v>
      </c>
      <c r="B3575" s="20">
        <v>0</v>
      </c>
      <c r="C3575" s="180" t="s">
        <v>4886</v>
      </c>
      <c r="D3575" s="25">
        <v>175929.60000000001</v>
      </c>
      <c r="E3575" s="25">
        <v>121712.90000000001</v>
      </c>
      <c r="F3575" s="21">
        <v>0</v>
      </c>
      <c r="G3575" s="22">
        <f t="shared" si="55"/>
        <v>54216.7</v>
      </c>
      <c r="H3575" s="21">
        <v>0</v>
      </c>
      <c r="I3575" s="21">
        <v>0</v>
      </c>
    </row>
    <row r="3576" spans="1:9" ht="15" x14ac:dyDescent="0.25">
      <c r="A3576" s="24" t="s">
        <v>3811</v>
      </c>
      <c r="B3576" s="20">
        <v>0</v>
      </c>
      <c r="C3576" s="180" t="s">
        <v>4886</v>
      </c>
      <c r="D3576" s="25">
        <v>11546.4</v>
      </c>
      <c r="E3576" s="25">
        <v>283</v>
      </c>
      <c r="F3576" s="21">
        <v>0</v>
      </c>
      <c r="G3576" s="22">
        <f t="shared" si="55"/>
        <v>11263.4</v>
      </c>
      <c r="H3576" s="21">
        <v>0</v>
      </c>
      <c r="I3576" s="21">
        <v>0</v>
      </c>
    </row>
    <row r="3577" spans="1:9" ht="15" x14ac:dyDescent="0.25">
      <c r="A3577" s="24" t="s">
        <v>3812</v>
      </c>
      <c r="B3577" s="20">
        <v>0</v>
      </c>
      <c r="C3577" s="180" t="s">
        <v>4886</v>
      </c>
      <c r="D3577" s="25">
        <v>16116</v>
      </c>
      <c r="E3577" s="25">
        <v>15328</v>
      </c>
      <c r="F3577" s="21">
        <v>0</v>
      </c>
      <c r="G3577" s="22">
        <f t="shared" si="55"/>
        <v>788</v>
      </c>
      <c r="H3577" s="21">
        <v>0</v>
      </c>
      <c r="I3577" s="21">
        <v>0</v>
      </c>
    </row>
    <row r="3578" spans="1:9" ht="15" x14ac:dyDescent="0.25">
      <c r="A3578" s="24" t="s">
        <v>3813</v>
      </c>
      <c r="B3578" s="20">
        <v>0</v>
      </c>
      <c r="C3578" s="180" t="s">
        <v>4886</v>
      </c>
      <c r="D3578" s="25">
        <v>154183.19999999995</v>
      </c>
      <c r="E3578" s="25">
        <v>94486.2</v>
      </c>
      <c r="F3578" s="21">
        <v>0</v>
      </c>
      <c r="G3578" s="22">
        <f t="shared" si="55"/>
        <v>59696.999999999956</v>
      </c>
      <c r="H3578" s="21">
        <v>0</v>
      </c>
      <c r="I3578" s="21">
        <v>0</v>
      </c>
    </row>
    <row r="3579" spans="1:9" ht="15" x14ac:dyDescent="0.25">
      <c r="A3579" s="24" t="s">
        <v>3814</v>
      </c>
      <c r="B3579" s="20">
        <v>0</v>
      </c>
      <c r="C3579" s="180" t="s">
        <v>4886</v>
      </c>
      <c r="D3579" s="25">
        <v>63750.000000000007</v>
      </c>
      <c r="E3579" s="25">
        <v>20674.800000000003</v>
      </c>
      <c r="F3579" s="21">
        <v>0</v>
      </c>
      <c r="G3579" s="22">
        <f t="shared" si="55"/>
        <v>43075.200000000004</v>
      </c>
      <c r="H3579" s="21">
        <v>0</v>
      </c>
      <c r="I3579" s="21">
        <v>0</v>
      </c>
    </row>
    <row r="3580" spans="1:9" ht="15" x14ac:dyDescent="0.25">
      <c r="A3580" s="24" t="s">
        <v>3815</v>
      </c>
      <c r="B3580" s="20">
        <v>0</v>
      </c>
      <c r="C3580" s="180" t="s">
        <v>4887</v>
      </c>
      <c r="D3580" s="25">
        <v>9261.6</v>
      </c>
      <c r="E3580" s="25">
        <v>0</v>
      </c>
      <c r="F3580" s="21">
        <v>0</v>
      </c>
      <c r="G3580" s="22">
        <f t="shared" ref="G3580:G3643" si="56">D3580-E3580</f>
        <v>9261.6</v>
      </c>
      <c r="H3580" s="21">
        <v>0</v>
      </c>
      <c r="I3580" s="21">
        <v>0</v>
      </c>
    </row>
    <row r="3581" spans="1:9" ht="15" x14ac:dyDescent="0.25">
      <c r="A3581" s="24" t="s">
        <v>3764</v>
      </c>
      <c r="B3581" s="20">
        <v>0</v>
      </c>
      <c r="C3581" s="180" t="s">
        <v>4887</v>
      </c>
      <c r="D3581" s="25">
        <v>162418.88</v>
      </c>
      <c r="E3581" s="25">
        <v>95212.08</v>
      </c>
      <c r="F3581" s="21">
        <v>0</v>
      </c>
      <c r="G3581" s="22">
        <f t="shared" si="56"/>
        <v>67206.8</v>
      </c>
      <c r="H3581" s="21">
        <v>0</v>
      </c>
      <c r="I3581" s="21">
        <v>0</v>
      </c>
    </row>
    <row r="3582" spans="1:9" ht="15" x14ac:dyDescent="0.25">
      <c r="A3582" s="24" t="s">
        <v>3816</v>
      </c>
      <c r="B3582" s="20">
        <v>0</v>
      </c>
      <c r="C3582" s="180" t="s">
        <v>4887</v>
      </c>
      <c r="D3582" s="25">
        <v>150144.00000000003</v>
      </c>
      <c r="E3582" s="25">
        <v>75795.200000000012</v>
      </c>
      <c r="F3582" s="21">
        <v>0</v>
      </c>
      <c r="G3582" s="22">
        <f t="shared" si="56"/>
        <v>74348.800000000017</v>
      </c>
      <c r="H3582" s="21">
        <v>0</v>
      </c>
      <c r="I3582" s="21">
        <v>0</v>
      </c>
    </row>
    <row r="3583" spans="1:9" ht="15" x14ac:dyDescent="0.25">
      <c r="A3583" s="24" t="s">
        <v>3817</v>
      </c>
      <c r="B3583" s="20">
        <v>0</v>
      </c>
      <c r="C3583" s="180" t="s">
        <v>4887</v>
      </c>
      <c r="D3583" s="25">
        <v>185640.00000000003</v>
      </c>
      <c r="E3583" s="25">
        <v>169647.00000000003</v>
      </c>
      <c r="F3583" s="21">
        <v>0</v>
      </c>
      <c r="G3583" s="22">
        <f t="shared" si="56"/>
        <v>15993</v>
      </c>
      <c r="H3583" s="21">
        <v>0</v>
      </c>
      <c r="I3583" s="21">
        <v>0</v>
      </c>
    </row>
    <row r="3584" spans="1:9" ht="15" x14ac:dyDescent="0.25">
      <c r="A3584" s="24" t="s">
        <v>3818</v>
      </c>
      <c r="B3584" s="20">
        <v>0</v>
      </c>
      <c r="C3584" s="180" t="s">
        <v>4887</v>
      </c>
      <c r="D3584" s="25">
        <v>188288.40000000002</v>
      </c>
      <c r="E3584" s="25">
        <v>161215.40000000002</v>
      </c>
      <c r="F3584" s="21">
        <v>0</v>
      </c>
      <c r="G3584" s="22">
        <f t="shared" si="56"/>
        <v>27073</v>
      </c>
      <c r="H3584" s="21">
        <v>0</v>
      </c>
      <c r="I3584" s="21">
        <v>0</v>
      </c>
    </row>
    <row r="3585" spans="1:9" ht="15" x14ac:dyDescent="0.25">
      <c r="A3585" s="24" t="s">
        <v>3819</v>
      </c>
      <c r="B3585" s="20">
        <v>0</v>
      </c>
      <c r="C3585" s="180" t="s">
        <v>4887</v>
      </c>
      <c r="D3585" s="25">
        <v>182131.20000000004</v>
      </c>
      <c r="E3585" s="25">
        <v>154522.6</v>
      </c>
      <c r="F3585" s="21">
        <v>0</v>
      </c>
      <c r="G3585" s="22">
        <f t="shared" si="56"/>
        <v>27608.600000000035</v>
      </c>
      <c r="H3585" s="21">
        <v>0</v>
      </c>
      <c r="I3585" s="21">
        <v>0</v>
      </c>
    </row>
    <row r="3586" spans="1:9" ht="15" x14ac:dyDescent="0.25">
      <c r="A3586" s="24" t="s">
        <v>3820</v>
      </c>
      <c r="B3586" s="20">
        <v>0</v>
      </c>
      <c r="C3586" s="180" t="s">
        <v>4887</v>
      </c>
      <c r="D3586" s="25">
        <v>86394</v>
      </c>
      <c r="E3586" s="25">
        <v>22195</v>
      </c>
      <c r="F3586" s="21">
        <v>0</v>
      </c>
      <c r="G3586" s="22">
        <f t="shared" si="56"/>
        <v>64199</v>
      </c>
      <c r="H3586" s="21">
        <v>0</v>
      </c>
      <c r="I3586" s="21">
        <v>0</v>
      </c>
    </row>
    <row r="3587" spans="1:9" ht="15" x14ac:dyDescent="0.25">
      <c r="A3587" s="24" t="s">
        <v>3821</v>
      </c>
      <c r="B3587" s="20">
        <v>0</v>
      </c>
      <c r="C3587" s="180" t="s">
        <v>4887</v>
      </c>
      <c r="D3587" s="25">
        <v>159793.20000000001</v>
      </c>
      <c r="E3587" s="25">
        <v>143447.60000000003</v>
      </c>
      <c r="F3587" s="21">
        <v>0</v>
      </c>
      <c r="G3587" s="22">
        <f t="shared" si="56"/>
        <v>16345.599999999977</v>
      </c>
      <c r="H3587" s="21">
        <v>0</v>
      </c>
      <c r="I3587" s="21">
        <v>0</v>
      </c>
    </row>
    <row r="3588" spans="1:9" ht="15" x14ac:dyDescent="0.25">
      <c r="A3588" s="24" t="s">
        <v>3822</v>
      </c>
      <c r="B3588" s="20">
        <v>0</v>
      </c>
      <c r="C3588" s="180" t="s">
        <v>4887</v>
      </c>
      <c r="D3588" s="25">
        <v>166443.6</v>
      </c>
      <c r="E3588" s="25">
        <v>102243.6</v>
      </c>
      <c r="F3588" s="21">
        <v>0</v>
      </c>
      <c r="G3588" s="22">
        <f t="shared" si="56"/>
        <v>64200</v>
      </c>
      <c r="H3588" s="21">
        <v>0</v>
      </c>
      <c r="I3588" s="21">
        <v>0</v>
      </c>
    </row>
    <row r="3589" spans="1:9" ht="15" x14ac:dyDescent="0.25">
      <c r="A3589" s="24" t="s">
        <v>3823</v>
      </c>
      <c r="B3589" s="20">
        <v>0</v>
      </c>
      <c r="C3589" s="180" t="s">
        <v>4887</v>
      </c>
      <c r="D3589" s="25">
        <v>137067.6</v>
      </c>
      <c r="E3589" s="25">
        <v>73242.600000000006</v>
      </c>
      <c r="F3589" s="21">
        <v>0</v>
      </c>
      <c r="G3589" s="22">
        <f t="shared" si="56"/>
        <v>63825</v>
      </c>
      <c r="H3589" s="21">
        <v>0</v>
      </c>
      <c r="I3589" s="21">
        <v>0</v>
      </c>
    </row>
    <row r="3590" spans="1:9" ht="15" x14ac:dyDescent="0.25">
      <c r="A3590" s="24" t="s">
        <v>3824</v>
      </c>
      <c r="B3590" s="20">
        <v>0</v>
      </c>
      <c r="C3590" s="180" t="s">
        <v>4887</v>
      </c>
      <c r="D3590" s="25">
        <v>149593.19999999998</v>
      </c>
      <c r="E3590" s="25">
        <v>77871.600000000006</v>
      </c>
      <c r="F3590" s="21">
        <v>0</v>
      </c>
      <c r="G3590" s="22">
        <f t="shared" si="56"/>
        <v>71721.599999999977</v>
      </c>
      <c r="H3590" s="21">
        <v>0</v>
      </c>
      <c r="I3590" s="21">
        <v>0</v>
      </c>
    </row>
    <row r="3591" spans="1:9" ht="15" x14ac:dyDescent="0.25">
      <c r="A3591" s="24" t="s">
        <v>3825</v>
      </c>
      <c r="B3591" s="20">
        <v>0</v>
      </c>
      <c r="C3591" s="180" t="s">
        <v>4888</v>
      </c>
      <c r="D3591" s="25">
        <v>139005.6</v>
      </c>
      <c r="E3591" s="25">
        <v>38101.4</v>
      </c>
      <c r="F3591" s="21">
        <v>0</v>
      </c>
      <c r="G3591" s="22">
        <f t="shared" si="56"/>
        <v>100904.20000000001</v>
      </c>
      <c r="H3591" s="21">
        <v>0</v>
      </c>
      <c r="I3591" s="21">
        <v>0</v>
      </c>
    </row>
    <row r="3592" spans="1:9" ht="15" x14ac:dyDescent="0.25">
      <c r="A3592" s="24" t="s">
        <v>3826</v>
      </c>
      <c r="B3592" s="20">
        <v>0</v>
      </c>
      <c r="C3592" s="180" t="s">
        <v>4889</v>
      </c>
      <c r="D3592" s="25">
        <v>179689.10000000003</v>
      </c>
      <c r="E3592" s="25">
        <v>5971.7</v>
      </c>
      <c r="F3592" s="21">
        <v>0</v>
      </c>
      <c r="G3592" s="22">
        <f t="shared" si="56"/>
        <v>173717.40000000002</v>
      </c>
      <c r="H3592" s="21">
        <v>0</v>
      </c>
      <c r="I3592" s="21">
        <v>0</v>
      </c>
    </row>
    <row r="3593" spans="1:9" ht="15" x14ac:dyDescent="0.25">
      <c r="A3593" s="24" t="s">
        <v>3520</v>
      </c>
      <c r="B3593" s="20">
        <v>0</v>
      </c>
      <c r="C3593" s="180" t="s">
        <v>4889</v>
      </c>
      <c r="D3593" s="25">
        <v>51652.800000000003</v>
      </c>
      <c r="E3593" s="25">
        <v>3840</v>
      </c>
      <c r="F3593" s="21">
        <v>0</v>
      </c>
      <c r="G3593" s="22">
        <f t="shared" si="56"/>
        <v>47812.800000000003</v>
      </c>
      <c r="H3593" s="21">
        <v>0</v>
      </c>
      <c r="I3593" s="21">
        <v>0</v>
      </c>
    </row>
    <row r="3594" spans="1:9" ht="15" x14ac:dyDescent="0.25">
      <c r="A3594" s="24" t="s">
        <v>3827</v>
      </c>
      <c r="B3594" s="20">
        <v>0</v>
      </c>
      <c r="C3594" s="180" t="s">
        <v>4889</v>
      </c>
      <c r="D3594" s="25">
        <v>61648.800000000003</v>
      </c>
      <c r="E3594" s="25">
        <v>4114.3999999999996</v>
      </c>
      <c r="F3594" s="21">
        <v>0</v>
      </c>
      <c r="G3594" s="22">
        <f t="shared" si="56"/>
        <v>57534.400000000001</v>
      </c>
      <c r="H3594" s="21">
        <v>0</v>
      </c>
      <c r="I3594" s="21">
        <v>0</v>
      </c>
    </row>
    <row r="3595" spans="1:9" ht="15" x14ac:dyDescent="0.25">
      <c r="A3595" s="24" t="s">
        <v>3828</v>
      </c>
      <c r="B3595" s="20">
        <v>0</v>
      </c>
      <c r="C3595" s="180" t="s">
        <v>4889</v>
      </c>
      <c r="D3595" s="25">
        <v>74113.200000000012</v>
      </c>
      <c r="E3595" s="25">
        <v>0</v>
      </c>
      <c r="F3595" s="21">
        <v>0</v>
      </c>
      <c r="G3595" s="22">
        <f t="shared" si="56"/>
        <v>74113.200000000012</v>
      </c>
      <c r="H3595" s="21">
        <v>0</v>
      </c>
      <c r="I3595" s="21">
        <v>0</v>
      </c>
    </row>
    <row r="3596" spans="1:9" ht="15" x14ac:dyDescent="0.25">
      <c r="A3596" s="24" t="s">
        <v>3829</v>
      </c>
      <c r="B3596" s="20">
        <v>0</v>
      </c>
      <c r="C3596" s="180" t="s">
        <v>4889</v>
      </c>
      <c r="D3596" s="25">
        <v>123195.6</v>
      </c>
      <c r="E3596" s="25">
        <v>72822.100000000006</v>
      </c>
      <c r="F3596" s="21">
        <v>0</v>
      </c>
      <c r="G3596" s="22">
        <f t="shared" si="56"/>
        <v>50373.5</v>
      </c>
      <c r="H3596" s="21">
        <v>0</v>
      </c>
      <c r="I3596" s="21">
        <v>0</v>
      </c>
    </row>
    <row r="3597" spans="1:9" ht="15" x14ac:dyDescent="0.25">
      <c r="A3597" s="24" t="s">
        <v>3830</v>
      </c>
      <c r="B3597" s="20">
        <v>0</v>
      </c>
      <c r="C3597" s="180" t="s">
        <v>4890</v>
      </c>
      <c r="D3597" s="25">
        <v>175725.59999999998</v>
      </c>
      <c r="E3597" s="25">
        <v>26282.799999999999</v>
      </c>
      <c r="F3597" s="21">
        <v>0</v>
      </c>
      <c r="G3597" s="22">
        <f t="shared" si="56"/>
        <v>149442.79999999999</v>
      </c>
      <c r="H3597" s="21">
        <v>0</v>
      </c>
      <c r="I3597" s="21">
        <v>0</v>
      </c>
    </row>
    <row r="3598" spans="1:9" ht="15" x14ac:dyDescent="0.25">
      <c r="A3598" s="24" t="s">
        <v>3831</v>
      </c>
      <c r="B3598" s="20">
        <v>0</v>
      </c>
      <c r="C3598" s="180" t="s">
        <v>4890</v>
      </c>
      <c r="D3598" s="25">
        <v>9424.7999999999993</v>
      </c>
      <c r="E3598" s="25">
        <v>1424</v>
      </c>
      <c r="F3598" s="21">
        <v>0</v>
      </c>
      <c r="G3598" s="22">
        <f t="shared" si="56"/>
        <v>8000.7999999999993</v>
      </c>
      <c r="H3598" s="21">
        <v>0</v>
      </c>
      <c r="I3598" s="21">
        <v>0</v>
      </c>
    </row>
    <row r="3599" spans="1:9" ht="15" x14ac:dyDescent="0.25">
      <c r="A3599" s="24" t="s">
        <v>3832</v>
      </c>
      <c r="B3599" s="20">
        <v>0</v>
      </c>
      <c r="C3599" s="180" t="s">
        <v>4890</v>
      </c>
      <c r="D3599" s="25">
        <v>61791.600000000006</v>
      </c>
      <c r="E3599" s="25">
        <v>32159.199999999997</v>
      </c>
      <c r="F3599" s="21">
        <v>0</v>
      </c>
      <c r="G3599" s="22">
        <f t="shared" si="56"/>
        <v>29632.400000000009</v>
      </c>
      <c r="H3599" s="21">
        <v>0</v>
      </c>
      <c r="I3599" s="21">
        <v>0</v>
      </c>
    </row>
    <row r="3600" spans="1:9" ht="15" x14ac:dyDescent="0.25">
      <c r="A3600" s="24" t="s">
        <v>3833</v>
      </c>
      <c r="B3600" s="20">
        <v>0</v>
      </c>
      <c r="C3600" s="180" t="s">
        <v>4890</v>
      </c>
      <c r="D3600" s="25">
        <v>78825.599999999991</v>
      </c>
      <c r="E3600" s="25">
        <v>5500</v>
      </c>
      <c r="F3600" s="21">
        <v>0</v>
      </c>
      <c r="G3600" s="22">
        <f t="shared" si="56"/>
        <v>73325.599999999991</v>
      </c>
      <c r="H3600" s="21">
        <v>0</v>
      </c>
      <c r="I3600" s="21">
        <v>0</v>
      </c>
    </row>
    <row r="3601" spans="1:9" ht="15" x14ac:dyDescent="0.25">
      <c r="A3601" s="24" t="s">
        <v>3834</v>
      </c>
      <c r="B3601" s="20">
        <v>0</v>
      </c>
      <c r="C3601" s="180" t="s">
        <v>4890</v>
      </c>
      <c r="D3601" s="25">
        <v>39657.599999999999</v>
      </c>
      <c r="E3601" s="25">
        <v>19499.8</v>
      </c>
      <c r="F3601" s="21">
        <v>0</v>
      </c>
      <c r="G3601" s="22">
        <f t="shared" si="56"/>
        <v>20157.8</v>
      </c>
      <c r="H3601" s="21">
        <v>0</v>
      </c>
      <c r="I3601" s="21">
        <v>0</v>
      </c>
    </row>
    <row r="3602" spans="1:9" ht="15" x14ac:dyDescent="0.25">
      <c r="A3602" s="24" t="s">
        <v>3835</v>
      </c>
      <c r="B3602" s="20">
        <v>0</v>
      </c>
      <c r="C3602" s="180" t="s">
        <v>4890</v>
      </c>
      <c r="D3602" s="25">
        <v>67320</v>
      </c>
      <c r="E3602" s="25">
        <v>20209</v>
      </c>
      <c r="F3602" s="21">
        <v>0</v>
      </c>
      <c r="G3602" s="22">
        <f t="shared" si="56"/>
        <v>47111</v>
      </c>
      <c r="H3602" s="21">
        <v>0</v>
      </c>
      <c r="I3602" s="21">
        <v>0</v>
      </c>
    </row>
    <row r="3603" spans="1:9" ht="15" x14ac:dyDescent="0.25">
      <c r="A3603" s="24" t="s">
        <v>3836</v>
      </c>
      <c r="B3603" s="20">
        <v>0</v>
      </c>
      <c r="C3603" s="180" t="s">
        <v>4890</v>
      </c>
      <c r="D3603" s="25">
        <v>83640</v>
      </c>
      <c r="E3603" s="25">
        <v>26092.2</v>
      </c>
      <c r="F3603" s="21">
        <v>0</v>
      </c>
      <c r="G3603" s="22">
        <f t="shared" si="56"/>
        <v>57547.8</v>
      </c>
      <c r="H3603" s="21">
        <v>0</v>
      </c>
      <c r="I3603" s="21">
        <v>0</v>
      </c>
    </row>
    <row r="3604" spans="1:9" ht="15" x14ac:dyDescent="0.25">
      <c r="A3604" s="24" t="s">
        <v>3837</v>
      </c>
      <c r="B3604" s="20">
        <v>0</v>
      </c>
      <c r="C3604" s="180" t="s">
        <v>4890</v>
      </c>
      <c r="D3604" s="25">
        <v>141208.79999999999</v>
      </c>
      <c r="E3604" s="25">
        <v>22656.5</v>
      </c>
      <c r="F3604" s="21">
        <v>0</v>
      </c>
      <c r="G3604" s="22">
        <f t="shared" si="56"/>
        <v>118552.29999999999</v>
      </c>
      <c r="H3604" s="21">
        <v>0</v>
      </c>
      <c r="I3604" s="21">
        <v>0</v>
      </c>
    </row>
    <row r="3605" spans="1:9" ht="15" x14ac:dyDescent="0.25">
      <c r="A3605" s="24" t="s">
        <v>3765</v>
      </c>
      <c r="B3605" s="20">
        <v>0</v>
      </c>
      <c r="C3605" s="180" t="s">
        <v>4890</v>
      </c>
      <c r="D3605" s="25">
        <v>82803.600000000006</v>
      </c>
      <c r="E3605" s="25">
        <v>15820.5</v>
      </c>
      <c r="F3605" s="21">
        <v>0</v>
      </c>
      <c r="G3605" s="22">
        <f t="shared" si="56"/>
        <v>66983.100000000006</v>
      </c>
      <c r="H3605" s="21">
        <v>0</v>
      </c>
      <c r="I3605" s="21">
        <v>0</v>
      </c>
    </row>
    <row r="3606" spans="1:9" ht="15" x14ac:dyDescent="0.25">
      <c r="A3606" s="24" t="s">
        <v>3838</v>
      </c>
      <c r="B3606" s="20">
        <v>0</v>
      </c>
      <c r="C3606" s="180" t="s">
        <v>4890</v>
      </c>
      <c r="D3606" s="25">
        <v>163811.99999999997</v>
      </c>
      <c r="E3606" s="25">
        <v>75183.000000000015</v>
      </c>
      <c r="F3606" s="21">
        <v>0</v>
      </c>
      <c r="G3606" s="22">
        <f t="shared" si="56"/>
        <v>88628.999999999956</v>
      </c>
      <c r="H3606" s="21">
        <v>0</v>
      </c>
      <c r="I3606" s="21">
        <v>0</v>
      </c>
    </row>
    <row r="3607" spans="1:9" ht="15" x14ac:dyDescent="0.25">
      <c r="A3607" s="24" t="s">
        <v>3839</v>
      </c>
      <c r="B3607" s="20">
        <v>0</v>
      </c>
      <c r="C3607" s="180" t="s">
        <v>4890</v>
      </c>
      <c r="D3607" s="25">
        <v>109078.8</v>
      </c>
      <c r="E3607" s="25">
        <v>29512</v>
      </c>
      <c r="F3607" s="21">
        <v>0</v>
      </c>
      <c r="G3607" s="22">
        <f t="shared" si="56"/>
        <v>79566.8</v>
      </c>
      <c r="H3607" s="21">
        <v>0</v>
      </c>
      <c r="I3607" s="21">
        <v>0</v>
      </c>
    </row>
    <row r="3608" spans="1:9" ht="15" x14ac:dyDescent="0.25">
      <c r="A3608" s="24" t="s">
        <v>3840</v>
      </c>
      <c r="B3608" s="20">
        <v>0</v>
      </c>
      <c r="C3608" s="180" t="s">
        <v>4890</v>
      </c>
      <c r="D3608" s="25">
        <v>181682.40000000002</v>
      </c>
      <c r="E3608" s="25">
        <v>64531.6</v>
      </c>
      <c r="F3608" s="21">
        <v>0</v>
      </c>
      <c r="G3608" s="22">
        <f t="shared" si="56"/>
        <v>117150.80000000002</v>
      </c>
      <c r="H3608" s="21">
        <v>0</v>
      </c>
      <c r="I3608" s="21">
        <v>0</v>
      </c>
    </row>
    <row r="3609" spans="1:9" ht="15" x14ac:dyDescent="0.25">
      <c r="A3609" s="24" t="s">
        <v>3841</v>
      </c>
      <c r="B3609" s="20">
        <v>0</v>
      </c>
      <c r="C3609" s="180" t="s">
        <v>4890</v>
      </c>
      <c r="D3609" s="25">
        <v>99470.400000000009</v>
      </c>
      <c r="E3609" s="25">
        <v>0</v>
      </c>
      <c r="F3609" s="21">
        <v>0</v>
      </c>
      <c r="G3609" s="22">
        <f t="shared" si="56"/>
        <v>99470.400000000009</v>
      </c>
      <c r="H3609" s="21">
        <v>0</v>
      </c>
      <c r="I3609" s="21">
        <v>0</v>
      </c>
    </row>
    <row r="3610" spans="1:9" ht="15" x14ac:dyDescent="0.25">
      <c r="A3610" s="24" t="s">
        <v>3842</v>
      </c>
      <c r="B3610" s="20">
        <v>0</v>
      </c>
      <c r="C3610" s="180" t="s">
        <v>4890</v>
      </c>
      <c r="D3610" s="25">
        <v>171747.6</v>
      </c>
      <c r="E3610" s="25">
        <v>71797.2</v>
      </c>
      <c r="F3610" s="21">
        <v>0</v>
      </c>
      <c r="G3610" s="22">
        <f t="shared" si="56"/>
        <v>99950.400000000009</v>
      </c>
      <c r="H3610" s="21">
        <v>0</v>
      </c>
      <c r="I3610" s="21">
        <v>0</v>
      </c>
    </row>
    <row r="3611" spans="1:9" ht="15" x14ac:dyDescent="0.25">
      <c r="A3611" s="24" t="s">
        <v>3843</v>
      </c>
      <c r="B3611" s="20">
        <v>0</v>
      </c>
      <c r="C3611" s="180" t="s">
        <v>4890</v>
      </c>
      <c r="D3611" s="25">
        <v>91371.60000000002</v>
      </c>
      <c r="E3611" s="25">
        <v>25256.799999999999</v>
      </c>
      <c r="F3611" s="21">
        <v>0</v>
      </c>
      <c r="G3611" s="22">
        <f t="shared" si="56"/>
        <v>66114.800000000017</v>
      </c>
      <c r="H3611" s="21">
        <v>0</v>
      </c>
      <c r="I3611" s="21">
        <v>0</v>
      </c>
    </row>
    <row r="3612" spans="1:9" ht="15" x14ac:dyDescent="0.25">
      <c r="A3612" s="24" t="s">
        <v>3766</v>
      </c>
      <c r="B3612" s="20">
        <v>0</v>
      </c>
      <c r="C3612" s="180" t="s">
        <v>4890</v>
      </c>
      <c r="D3612" s="25">
        <v>160854</v>
      </c>
      <c r="E3612" s="25">
        <v>17666.3</v>
      </c>
      <c r="F3612" s="21">
        <v>0</v>
      </c>
      <c r="G3612" s="22">
        <f t="shared" si="56"/>
        <v>143187.70000000001</v>
      </c>
      <c r="H3612" s="21">
        <v>0</v>
      </c>
      <c r="I3612" s="21">
        <v>0</v>
      </c>
    </row>
    <row r="3613" spans="1:9" ht="15" x14ac:dyDescent="0.25">
      <c r="A3613" s="24" t="s">
        <v>3844</v>
      </c>
      <c r="B3613" s="20">
        <v>0</v>
      </c>
      <c r="C3613" s="180" t="s">
        <v>4890</v>
      </c>
      <c r="D3613" s="25">
        <v>10240.799999999999</v>
      </c>
      <c r="E3613" s="25">
        <v>0</v>
      </c>
      <c r="F3613" s="21">
        <v>0</v>
      </c>
      <c r="G3613" s="22">
        <f t="shared" si="56"/>
        <v>10240.799999999999</v>
      </c>
      <c r="H3613" s="21">
        <v>0</v>
      </c>
      <c r="I3613" s="21">
        <v>0</v>
      </c>
    </row>
    <row r="3614" spans="1:9" ht="15" x14ac:dyDescent="0.25">
      <c r="A3614" s="24" t="s">
        <v>3845</v>
      </c>
      <c r="B3614" s="20">
        <v>0</v>
      </c>
      <c r="C3614" s="180" t="s">
        <v>4890</v>
      </c>
      <c r="D3614" s="25">
        <v>49572</v>
      </c>
      <c r="E3614" s="25">
        <v>0</v>
      </c>
      <c r="F3614" s="21">
        <v>0</v>
      </c>
      <c r="G3614" s="22">
        <f t="shared" si="56"/>
        <v>49572</v>
      </c>
      <c r="H3614" s="21">
        <v>0</v>
      </c>
      <c r="I3614" s="21">
        <v>0</v>
      </c>
    </row>
    <row r="3615" spans="1:9" ht="15" x14ac:dyDescent="0.25">
      <c r="A3615" s="24" t="s">
        <v>749</v>
      </c>
      <c r="B3615" s="20">
        <v>0</v>
      </c>
      <c r="C3615" s="180" t="s">
        <v>4891</v>
      </c>
      <c r="D3615" s="25">
        <v>119675.89999999998</v>
      </c>
      <c r="E3615" s="25">
        <v>38667.199999999997</v>
      </c>
      <c r="F3615" s="21">
        <v>0</v>
      </c>
      <c r="G3615" s="22">
        <f t="shared" si="56"/>
        <v>81008.699999999983</v>
      </c>
      <c r="H3615" s="21">
        <v>0</v>
      </c>
      <c r="I3615" s="21">
        <v>0</v>
      </c>
    </row>
    <row r="3616" spans="1:9" ht="15" x14ac:dyDescent="0.25">
      <c r="A3616" s="24" t="s">
        <v>751</v>
      </c>
      <c r="B3616" s="20">
        <v>0</v>
      </c>
      <c r="C3616" s="180" t="s">
        <v>4891</v>
      </c>
      <c r="D3616" s="25">
        <v>85006.800000000017</v>
      </c>
      <c r="E3616" s="25">
        <v>55550</v>
      </c>
      <c r="F3616" s="21">
        <v>0</v>
      </c>
      <c r="G3616" s="22">
        <f t="shared" si="56"/>
        <v>29456.800000000017</v>
      </c>
      <c r="H3616" s="21">
        <v>0</v>
      </c>
      <c r="I3616" s="21">
        <v>0</v>
      </c>
    </row>
    <row r="3617" spans="1:9" ht="15" x14ac:dyDescent="0.25">
      <c r="A3617" s="24" t="s">
        <v>3846</v>
      </c>
      <c r="B3617" s="20">
        <v>0</v>
      </c>
      <c r="C3617" s="180" t="s">
        <v>4891</v>
      </c>
      <c r="D3617" s="25">
        <v>84578.4</v>
      </c>
      <c r="E3617" s="25">
        <v>35796.400000000001</v>
      </c>
      <c r="F3617" s="21">
        <v>0</v>
      </c>
      <c r="G3617" s="22">
        <f t="shared" si="56"/>
        <v>48781.999999999993</v>
      </c>
      <c r="H3617" s="21">
        <v>0</v>
      </c>
      <c r="I3617" s="21">
        <v>0</v>
      </c>
    </row>
    <row r="3618" spans="1:9" ht="15" x14ac:dyDescent="0.25">
      <c r="A3618" s="24" t="s">
        <v>3051</v>
      </c>
      <c r="B3618" s="20">
        <v>0</v>
      </c>
      <c r="C3618" s="180" t="s">
        <v>4891</v>
      </c>
      <c r="D3618" s="25">
        <v>84709.43</v>
      </c>
      <c r="E3618" s="25">
        <v>24885.199999999997</v>
      </c>
      <c r="F3618" s="21">
        <v>0</v>
      </c>
      <c r="G3618" s="22">
        <f t="shared" si="56"/>
        <v>59824.229999999996</v>
      </c>
      <c r="H3618" s="21">
        <v>0</v>
      </c>
      <c r="I3618" s="21">
        <v>0</v>
      </c>
    </row>
    <row r="3619" spans="1:9" ht="15" x14ac:dyDescent="0.25">
      <c r="A3619" s="24" t="s">
        <v>3847</v>
      </c>
      <c r="B3619" s="20">
        <v>0</v>
      </c>
      <c r="C3619" s="180" t="s">
        <v>4891</v>
      </c>
      <c r="D3619" s="25">
        <v>189618</v>
      </c>
      <c r="E3619" s="25">
        <v>57366.07</v>
      </c>
      <c r="F3619" s="21">
        <v>0</v>
      </c>
      <c r="G3619" s="22">
        <f t="shared" si="56"/>
        <v>132251.93</v>
      </c>
      <c r="H3619" s="21">
        <v>0</v>
      </c>
      <c r="I3619" s="21">
        <v>0</v>
      </c>
    </row>
    <row r="3620" spans="1:9" ht="15" x14ac:dyDescent="0.25">
      <c r="A3620" s="24" t="s">
        <v>3055</v>
      </c>
      <c r="B3620" s="20">
        <v>0</v>
      </c>
      <c r="C3620" s="180" t="s">
        <v>4891</v>
      </c>
      <c r="D3620" s="25">
        <v>87475.199999999997</v>
      </c>
      <c r="E3620" s="25">
        <v>54426</v>
      </c>
      <c r="F3620" s="21">
        <v>0</v>
      </c>
      <c r="G3620" s="22">
        <f t="shared" si="56"/>
        <v>33049.199999999997</v>
      </c>
      <c r="H3620" s="21">
        <v>0</v>
      </c>
      <c r="I3620" s="21">
        <v>0</v>
      </c>
    </row>
    <row r="3621" spans="1:9" ht="15" x14ac:dyDescent="0.25">
      <c r="A3621" s="24" t="s">
        <v>3807</v>
      </c>
      <c r="B3621" s="20">
        <v>0</v>
      </c>
      <c r="C3621" s="180" t="s">
        <v>4891</v>
      </c>
      <c r="D3621" s="25">
        <v>89963.999999999985</v>
      </c>
      <c r="E3621" s="25">
        <v>47650.7</v>
      </c>
      <c r="F3621" s="21">
        <v>0</v>
      </c>
      <c r="G3621" s="22">
        <f t="shared" si="56"/>
        <v>42313.299999999988</v>
      </c>
      <c r="H3621" s="21">
        <v>0</v>
      </c>
      <c r="I3621" s="21">
        <v>0</v>
      </c>
    </row>
    <row r="3622" spans="1:9" ht="15" x14ac:dyDescent="0.25">
      <c r="A3622" s="24" t="s">
        <v>757</v>
      </c>
      <c r="B3622" s="20">
        <v>0</v>
      </c>
      <c r="C3622" s="180" t="s">
        <v>4891</v>
      </c>
      <c r="D3622" s="25">
        <v>79398.799999999988</v>
      </c>
      <c r="E3622" s="25">
        <v>13298.5</v>
      </c>
      <c r="F3622" s="21">
        <v>0</v>
      </c>
      <c r="G3622" s="22">
        <f t="shared" si="56"/>
        <v>66100.299999999988</v>
      </c>
      <c r="H3622" s="21">
        <v>0</v>
      </c>
      <c r="I3622" s="21">
        <v>0</v>
      </c>
    </row>
    <row r="3623" spans="1:9" ht="15" x14ac:dyDescent="0.25">
      <c r="A3623" s="24" t="s">
        <v>759</v>
      </c>
      <c r="B3623" s="20">
        <v>0</v>
      </c>
      <c r="C3623" s="180" t="s">
        <v>4891</v>
      </c>
      <c r="D3623" s="25">
        <v>87944.400000000009</v>
      </c>
      <c r="E3623" s="25">
        <v>39098.550000000003</v>
      </c>
      <c r="F3623" s="21">
        <v>0</v>
      </c>
      <c r="G3623" s="22">
        <f t="shared" si="56"/>
        <v>48845.850000000006</v>
      </c>
      <c r="H3623" s="21">
        <v>0</v>
      </c>
      <c r="I3623" s="21">
        <v>0</v>
      </c>
    </row>
    <row r="3624" spans="1:9" ht="15" x14ac:dyDescent="0.25">
      <c r="A3624" s="24" t="s">
        <v>761</v>
      </c>
      <c r="B3624" s="20">
        <v>0</v>
      </c>
      <c r="C3624" s="180" t="s">
        <v>4891</v>
      </c>
      <c r="D3624" s="25">
        <v>86638.8</v>
      </c>
      <c r="E3624" s="25">
        <v>33368</v>
      </c>
      <c r="F3624" s="21">
        <v>0</v>
      </c>
      <c r="G3624" s="22">
        <f t="shared" si="56"/>
        <v>53270.8</v>
      </c>
      <c r="H3624" s="21">
        <v>0</v>
      </c>
      <c r="I3624" s="21">
        <v>0</v>
      </c>
    </row>
    <row r="3625" spans="1:9" ht="15" x14ac:dyDescent="0.25">
      <c r="A3625" s="24" t="s">
        <v>3749</v>
      </c>
      <c r="B3625" s="20">
        <v>0</v>
      </c>
      <c r="C3625" s="180" t="s">
        <v>4891</v>
      </c>
      <c r="D3625" s="25">
        <v>86944.8</v>
      </c>
      <c r="E3625" s="25">
        <v>39004.5</v>
      </c>
      <c r="F3625" s="21">
        <v>0</v>
      </c>
      <c r="G3625" s="22">
        <f t="shared" si="56"/>
        <v>47940.3</v>
      </c>
      <c r="H3625" s="21">
        <v>0</v>
      </c>
      <c r="I3625" s="21">
        <v>0</v>
      </c>
    </row>
    <row r="3626" spans="1:9" ht="15" x14ac:dyDescent="0.25">
      <c r="A3626" s="24" t="s">
        <v>3848</v>
      </c>
      <c r="B3626" s="20">
        <v>0</v>
      </c>
      <c r="C3626" s="180" t="s">
        <v>4891</v>
      </c>
      <c r="D3626" s="25">
        <v>89372.4</v>
      </c>
      <c r="E3626" s="25">
        <v>19629.400000000001</v>
      </c>
      <c r="F3626" s="21">
        <v>0</v>
      </c>
      <c r="G3626" s="22">
        <f t="shared" si="56"/>
        <v>69743</v>
      </c>
      <c r="H3626" s="21">
        <v>0</v>
      </c>
      <c r="I3626" s="21">
        <v>0</v>
      </c>
    </row>
    <row r="3627" spans="1:9" ht="15" x14ac:dyDescent="0.25">
      <c r="A3627" s="24" t="s">
        <v>3849</v>
      </c>
      <c r="B3627" s="20">
        <v>0</v>
      </c>
      <c r="C3627" s="180" t="s">
        <v>4891</v>
      </c>
      <c r="D3627" s="25">
        <v>79784.399999999994</v>
      </c>
      <c r="E3627" s="25">
        <v>44826</v>
      </c>
      <c r="F3627" s="21">
        <v>0</v>
      </c>
      <c r="G3627" s="22">
        <f t="shared" si="56"/>
        <v>34958.399999999994</v>
      </c>
      <c r="H3627" s="21">
        <v>0</v>
      </c>
      <c r="I3627" s="21">
        <v>0</v>
      </c>
    </row>
    <row r="3628" spans="1:9" ht="15" x14ac:dyDescent="0.25">
      <c r="A3628" s="24" t="s">
        <v>3079</v>
      </c>
      <c r="B3628" s="20">
        <v>0</v>
      </c>
      <c r="C3628" s="180" t="s">
        <v>4891</v>
      </c>
      <c r="D3628" s="25">
        <v>90510</v>
      </c>
      <c r="E3628" s="25">
        <v>30247.4</v>
      </c>
      <c r="F3628" s="21">
        <v>0</v>
      </c>
      <c r="G3628" s="22">
        <f t="shared" si="56"/>
        <v>60262.6</v>
      </c>
      <c r="H3628" s="21">
        <v>0</v>
      </c>
      <c r="I3628" s="21">
        <v>0</v>
      </c>
    </row>
    <row r="3629" spans="1:9" ht="15" x14ac:dyDescent="0.25">
      <c r="A3629" s="24" t="s">
        <v>3080</v>
      </c>
      <c r="B3629" s="20">
        <v>0</v>
      </c>
      <c r="C3629" s="180" t="s">
        <v>4891</v>
      </c>
      <c r="D3629" s="25">
        <v>81946.8</v>
      </c>
      <c r="E3629" s="25">
        <v>19965.8</v>
      </c>
      <c r="F3629" s="21">
        <v>0</v>
      </c>
      <c r="G3629" s="22">
        <f t="shared" si="56"/>
        <v>61981</v>
      </c>
      <c r="H3629" s="21">
        <v>0</v>
      </c>
      <c r="I3629" s="21">
        <v>0</v>
      </c>
    </row>
    <row r="3630" spans="1:9" ht="15" x14ac:dyDescent="0.25">
      <c r="A3630" s="24" t="s">
        <v>3850</v>
      </c>
      <c r="B3630" s="20">
        <v>0</v>
      </c>
      <c r="C3630" s="180" t="s">
        <v>4892</v>
      </c>
      <c r="D3630" s="25">
        <v>83028</v>
      </c>
      <c r="E3630" s="25">
        <v>0</v>
      </c>
      <c r="F3630" s="21">
        <v>0</v>
      </c>
      <c r="G3630" s="22">
        <f t="shared" si="56"/>
        <v>83028</v>
      </c>
      <c r="H3630" s="21">
        <v>0</v>
      </c>
      <c r="I3630" s="21">
        <v>0</v>
      </c>
    </row>
    <row r="3631" spans="1:9" ht="15" x14ac:dyDescent="0.25">
      <c r="A3631" s="24" t="s">
        <v>3851</v>
      </c>
      <c r="B3631" s="20">
        <v>0</v>
      </c>
      <c r="C3631" s="180" t="s">
        <v>4892</v>
      </c>
      <c r="D3631" s="25">
        <v>54019.199999999997</v>
      </c>
      <c r="E3631" s="25">
        <v>0</v>
      </c>
      <c r="F3631" s="21">
        <v>0</v>
      </c>
      <c r="G3631" s="22">
        <f t="shared" si="56"/>
        <v>54019.199999999997</v>
      </c>
      <c r="H3631" s="21">
        <v>0</v>
      </c>
      <c r="I3631" s="21">
        <v>0</v>
      </c>
    </row>
    <row r="3632" spans="1:9" ht="15" x14ac:dyDescent="0.25">
      <c r="A3632" s="24" t="s">
        <v>3852</v>
      </c>
      <c r="B3632" s="20">
        <v>0</v>
      </c>
      <c r="C3632" s="180" t="s">
        <v>4892</v>
      </c>
      <c r="D3632" s="25">
        <v>70033.2</v>
      </c>
      <c r="E3632" s="25">
        <v>7758.5</v>
      </c>
      <c r="F3632" s="21">
        <v>0</v>
      </c>
      <c r="G3632" s="22">
        <f t="shared" si="56"/>
        <v>62274.7</v>
      </c>
      <c r="H3632" s="21">
        <v>0</v>
      </c>
      <c r="I3632" s="21">
        <v>0</v>
      </c>
    </row>
    <row r="3633" spans="1:9" ht="15" x14ac:dyDescent="0.25">
      <c r="A3633" s="24" t="s">
        <v>3853</v>
      </c>
      <c r="B3633" s="20">
        <v>0</v>
      </c>
      <c r="C3633" s="180" t="s">
        <v>4892</v>
      </c>
      <c r="D3633" s="25">
        <v>213494.39999999999</v>
      </c>
      <c r="E3633" s="25">
        <v>81148.710000000006</v>
      </c>
      <c r="F3633" s="21">
        <v>0</v>
      </c>
      <c r="G3633" s="22">
        <f t="shared" si="56"/>
        <v>132345.69</v>
      </c>
      <c r="H3633" s="21">
        <v>0</v>
      </c>
      <c r="I3633" s="21">
        <v>0</v>
      </c>
    </row>
    <row r="3634" spans="1:9" ht="15" x14ac:dyDescent="0.25">
      <c r="A3634" s="24" t="s">
        <v>3854</v>
      </c>
      <c r="B3634" s="20">
        <v>0</v>
      </c>
      <c r="C3634" s="180" t="s">
        <v>4892</v>
      </c>
      <c r="D3634" s="25">
        <v>410731.20000000007</v>
      </c>
      <c r="E3634" s="25">
        <v>212282.4</v>
      </c>
      <c r="F3634" s="21">
        <v>0</v>
      </c>
      <c r="G3634" s="22">
        <f t="shared" si="56"/>
        <v>198448.80000000008</v>
      </c>
      <c r="H3634" s="21">
        <v>0</v>
      </c>
      <c r="I3634" s="21">
        <v>0</v>
      </c>
    </row>
    <row r="3635" spans="1:9" ht="15" x14ac:dyDescent="0.25">
      <c r="A3635" s="24" t="s">
        <v>3855</v>
      </c>
      <c r="B3635" s="20">
        <v>0</v>
      </c>
      <c r="C3635" s="180" t="s">
        <v>4892</v>
      </c>
      <c r="D3635" s="25">
        <v>302614.40000000008</v>
      </c>
      <c r="E3635" s="25">
        <v>146304.52999999997</v>
      </c>
      <c r="F3635" s="21">
        <v>0</v>
      </c>
      <c r="G3635" s="22">
        <f t="shared" si="56"/>
        <v>156309.87000000011</v>
      </c>
      <c r="H3635" s="21">
        <v>0</v>
      </c>
      <c r="I3635" s="21">
        <v>0</v>
      </c>
    </row>
    <row r="3636" spans="1:9" ht="15" x14ac:dyDescent="0.25">
      <c r="A3636" s="24" t="s">
        <v>3856</v>
      </c>
      <c r="B3636" s="20">
        <v>0</v>
      </c>
      <c r="C3636" s="180" t="s">
        <v>4892</v>
      </c>
      <c r="D3636" s="25">
        <v>164750.39999999999</v>
      </c>
      <c r="E3636" s="25">
        <v>88803.4</v>
      </c>
      <c r="F3636" s="21">
        <v>0</v>
      </c>
      <c r="G3636" s="22">
        <f t="shared" si="56"/>
        <v>75947</v>
      </c>
      <c r="H3636" s="21">
        <v>0</v>
      </c>
      <c r="I3636" s="21">
        <v>0</v>
      </c>
    </row>
    <row r="3637" spans="1:9" ht="15" x14ac:dyDescent="0.25">
      <c r="A3637" s="24" t="s">
        <v>3857</v>
      </c>
      <c r="B3637" s="20">
        <v>0</v>
      </c>
      <c r="C3637" s="180" t="s">
        <v>4892</v>
      </c>
      <c r="D3637" s="25">
        <v>19920</v>
      </c>
      <c r="E3637" s="25">
        <v>19366.2</v>
      </c>
      <c r="F3637" s="21">
        <v>0</v>
      </c>
      <c r="G3637" s="22">
        <f t="shared" si="56"/>
        <v>553.79999999999927</v>
      </c>
      <c r="H3637" s="21">
        <v>0</v>
      </c>
      <c r="I3637" s="21">
        <v>0</v>
      </c>
    </row>
    <row r="3638" spans="1:9" ht="15" x14ac:dyDescent="0.25">
      <c r="A3638" s="24" t="s">
        <v>3858</v>
      </c>
      <c r="B3638" s="20">
        <v>0</v>
      </c>
      <c r="C3638" s="180" t="s">
        <v>4892</v>
      </c>
      <c r="D3638" s="25">
        <v>101692.8</v>
      </c>
      <c r="E3638" s="25">
        <v>20257.599999999999</v>
      </c>
      <c r="F3638" s="21">
        <v>0</v>
      </c>
      <c r="G3638" s="22">
        <f t="shared" si="56"/>
        <v>81435.200000000012</v>
      </c>
      <c r="H3638" s="21">
        <v>0</v>
      </c>
      <c r="I3638" s="21">
        <v>0</v>
      </c>
    </row>
    <row r="3639" spans="1:9" ht="15" x14ac:dyDescent="0.25">
      <c r="A3639" s="24" t="s">
        <v>3859</v>
      </c>
      <c r="B3639" s="20">
        <v>0</v>
      </c>
      <c r="C3639" s="180" t="s">
        <v>4892</v>
      </c>
      <c r="D3639" s="25">
        <v>143187.6</v>
      </c>
      <c r="E3639" s="25">
        <v>29970.5</v>
      </c>
      <c r="F3639" s="21">
        <v>0</v>
      </c>
      <c r="G3639" s="22">
        <f t="shared" si="56"/>
        <v>113217.1</v>
      </c>
      <c r="H3639" s="21">
        <v>0</v>
      </c>
      <c r="I3639" s="21">
        <v>0</v>
      </c>
    </row>
    <row r="3640" spans="1:9" ht="15" x14ac:dyDescent="0.25">
      <c r="A3640" s="24" t="s">
        <v>3860</v>
      </c>
      <c r="B3640" s="20">
        <v>0</v>
      </c>
      <c r="C3640" s="180" t="s">
        <v>4892</v>
      </c>
      <c r="D3640" s="25">
        <v>129274.79999999997</v>
      </c>
      <c r="E3640" s="25">
        <v>2194</v>
      </c>
      <c r="F3640" s="21">
        <v>0</v>
      </c>
      <c r="G3640" s="22">
        <f t="shared" si="56"/>
        <v>127080.79999999997</v>
      </c>
      <c r="H3640" s="21">
        <v>0</v>
      </c>
      <c r="I3640" s="21">
        <v>0</v>
      </c>
    </row>
    <row r="3641" spans="1:9" ht="15" x14ac:dyDescent="0.25">
      <c r="A3641" s="24" t="s">
        <v>3861</v>
      </c>
      <c r="B3641" s="20">
        <v>0</v>
      </c>
      <c r="C3641" s="180" t="s">
        <v>4892</v>
      </c>
      <c r="D3641" s="25">
        <v>145696.79999999999</v>
      </c>
      <c r="E3641" s="25">
        <v>6669</v>
      </c>
      <c r="F3641" s="21">
        <v>0</v>
      </c>
      <c r="G3641" s="22">
        <f t="shared" si="56"/>
        <v>139027.79999999999</v>
      </c>
      <c r="H3641" s="21">
        <v>0</v>
      </c>
      <c r="I3641" s="21">
        <v>0</v>
      </c>
    </row>
    <row r="3642" spans="1:9" ht="15" x14ac:dyDescent="0.25">
      <c r="A3642" s="24" t="s">
        <v>3862</v>
      </c>
      <c r="B3642" s="20">
        <v>0</v>
      </c>
      <c r="C3642" s="180" t="s">
        <v>4892</v>
      </c>
      <c r="D3642" s="25">
        <v>160058.39999999997</v>
      </c>
      <c r="E3642" s="25">
        <v>2982.5</v>
      </c>
      <c r="F3642" s="21">
        <v>0</v>
      </c>
      <c r="G3642" s="22">
        <f t="shared" si="56"/>
        <v>157075.89999999997</v>
      </c>
      <c r="H3642" s="21">
        <v>0</v>
      </c>
      <c r="I3642" s="21">
        <v>0</v>
      </c>
    </row>
    <row r="3643" spans="1:9" ht="15" x14ac:dyDescent="0.25">
      <c r="A3643" s="24" t="s">
        <v>3863</v>
      </c>
      <c r="B3643" s="20">
        <v>0</v>
      </c>
      <c r="C3643" s="180" t="s">
        <v>4892</v>
      </c>
      <c r="D3643" s="25">
        <v>154448.40000000002</v>
      </c>
      <c r="E3643" s="25">
        <v>65599.7</v>
      </c>
      <c r="F3643" s="21">
        <v>0</v>
      </c>
      <c r="G3643" s="22">
        <f t="shared" si="56"/>
        <v>88848.700000000026</v>
      </c>
      <c r="H3643" s="21">
        <v>0</v>
      </c>
      <c r="I3643" s="21">
        <v>0</v>
      </c>
    </row>
    <row r="3644" spans="1:9" ht="15" x14ac:dyDescent="0.25">
      <c r="A3644" s="24" t="s">
        <v>3864</v>
      </c>
      <c r="B3644" s="20">
        <v>0</v>
      </c>
      <c r="C3644" s="180" t="s">
        <v>4892</v>
      </c>
      <c r="D3644" s="25">
        <v>121522.79999999997</v>
      </c>
      <c r="E3644" s="25">
        <v>5567.2</v>
      </c>
      <c r="F3644" s="21">
        <v>0</v>
      </c>
      <c r="G3644" s="22">
        <f t="shared" ref="G3644:G3707" si="57">D3644-E3644</f>
        <v>115955.59999999998</v>
      </c>
      <c r="H3644" s="21">
        <v>0</v>
      </c>
      <c r="I3644" s="21">
        <v>0</v>
      </c>
    </row>
    <row r="3645" spans="1:9" ht="15" x14ac:dyDescent="0.25">
      <c r="A3645" s="24" t="s">
        <v>3865</v>
      </c>
      <c r="B3645" s="20">
        <v>0</v>
      </c>
      <c r="C3645" s="180" t="s">
        <v>4892</v>
      </c>
      <c r="D3645" s="25">
        <v>130923.12</v>
      </c>
      <c r="E3645" s="25">
        <v>48945.599999999999</v>
      </c>
      <c r="F3645" s="21">
        <v>0</v>
      </c>
      <c r="G3645" s="22">
        <f t="shared" si="57"/>
        <v>81977.51999999999</v>
      </c>
      <c r="H3645" s="21">
        <v>0</v>
      </c>
      <c r="I3645" s="21">
        <v>0</v>
      </c>
    </row>
    <row r="3646" spans="1:9" ht="15" x14ac:dyDescent="0.25">
      <c r="A3646" s="24" t="s">
        <v>3866</v>
      </c>
      <c r="B3646" s="20">
        <v>0</v>
      </c>
      <c r="C3646" s="180" t="s">
        <v>4892</v>
      </c>
      <c r="D3646" s="25">
        <v>142859.20000000001</v>
      </c>
      <c r="E3646" s="25">
        <v>68254.100000000006</v>
      </c>
      <c r="F3646" s="21">
        <v>0</v>
      </c>
      <c r="G3646" s="22">
        <f t="shared" si="57"/>
        <v>74605.100000000006</v>
      </c>
      <c r="H3646" s="21">
        <v>0</v>
      </c>
      <c r="I3646" s="21">
        <v>0</v>
      </c>
    </row>
    <row r="3647" spans="1:9" ht="15" x14ac:dyDescent="0.25">
      <c r="A3647" s="24" t="s">
        <v>3867</v>
      </c>
      <c r="B3647" s="20">
        <v>0</v>
      </c>
      <c r="C3647" s="180" t="s">
        <v>4892</v>
      </c>
      <c r="D3647" s="25">
        <v>139092.79999999999</v>
      </c>
      <c r="E3647" s="25">
        <v>43339.899999999994</v>
      </c>
      <c r="F3647" s="21">
        <v>0</v>
      </c>
      <c r="G3647" s="22">
        <f t="shared" si="57"/>
        <v>95752.9</v>
      </c>
      <c r="H3647" s="21">
        <v>0</v>
      </c>
      <c r="I3647" s="21">
        <v>0</v>
      </c>
    </row>
    <row r="3648" spans="1:9" ht="15" x14ac:dyDescent="0.25">
      <c r="A3648" s="24" t="s">
        <v>3868</v>
      </c>
      <c r="B3648" s="20">
        <v>0</v>
      </c>
      <c r="C3648" s="180" t="s">
        <v>4892</v>
      </c>
      <c r="D3648" s="25">
        <v>96532.800000000003</v>
      </c>
      <c r="E3648" s="25">
        <v>15190.4</v>
      </c>
      <c r="F3648" s="21">
        <v>0</v>
      </c>
      <c r="G3648" s="22">
        <f t="shared" si="57"/>
        <v>81342.400000000009</v>
      </c>
      <c r="H3648" s="21">
        <v>0</v>
      </c>
      <c r="I3648" s="21">
        <v>0</v>
      </c>
    </row>
    <row r="3649" spans="1:9" ht="15" x14ac:dyDescent="0.25">
      <c r="A3649" s="24" t="s">
        <v>3869</v>
      </c>
      <c r="B3649" s="20">
        <v>0</v>
      </c>
      <c r="C3649" s="180" t="s">
        <v>4892</v>
      </c>
      <c r="D3649" s="25">
        <v>45161.599999999991</v>
      </c>
      <c r="E3649" s="25">
        <v>820.8</v>
      </c>
      <c r="F3649" s="21">
        <v>0</v>
      </c>
      <c r="G3649" s="22">
        <f t="shared" si="57"/>
        <v>44340.799999999988</v>
      </c>
      <c r="H3649" s="21">
        <v>0</v>
      </c>
      <c r="I3649" s="21">
        <v>0</v>
      </c>
    </row>
    <row r="3650" spans="1:9" ht="15" x14ac:dyDescent="0.25">
      <c r="A3650" s="24" t="s">
        <v>3870</v>
      </c>
      <c r="B3650" s="20">
        <v>0</v>
      </c>
      <c r="C3650" s="180" t="s">
        <v>4892</v>
      </c>
      <c r="D3650" s="25">
        <v>72399.600000000006</v>
      </c>
      <c r="E3650" s="25">
        <v>0</v>
      </c>
      <c r="F3650" s="21">
        <v>0</v>
      </c>
      <c r="G3650" s="22">
        <f t="shared" si="57"/>
        <v>72399.600000000006</v>
      </c>
      <c r="H3650" s="21">
        <v>0</v>
      </c>
      <c r="I3650" s="21">
        <v>0</v>
      </c>
    </row>
    <row r="3651" spans="1:9" ht="15" x14ac:dyDescent="0.25">
      <c r="A3651" s="24" t="s">
        <v>3871</v>
      </c>
      <c r="B3651" s="20">
        <v>0</v>
      </c>
      <c r="C3651" s="180" t="s">
        <v>4892</v>
      </c>
      <c r="D3651" s="25">
        <v>123499.20000000001</v>
      </c>
      <c r="E3651" s="25">
        <v>13830</v>
      </c>
      <c r="F3651" s="21">
        <v>0</v>
      </c>
      <c r="G3651" s="22">
        <f t="shared" si="57"/>
        <v>109669.20000000001</v>
      </c>
      <c r="H3651" s="21">
        <v>0</v>
      </c>
      <c r="I3651" s="21">
        <v>0</v>
      </c>
    </row>
    <row r="3652" spans="1:9" ht="15" x14ac:dyDescent="0.25">
      <c r="A3652" s="24" t="s">
        <v>3872</v>
      </c>
      <c r="B3652" s="20">
        <v>0</v>
      </c>
      <c r="C3652" s="180" t="s">
        <v>4892</v>
      </c>
      <c r="D3652" s="25">
        <v>139311.6</v>
      </c>
      <c r="E3652" s="25">
        <v>48270.2</v>
      </c>
      <c r="F3652" s="21">
        <v>0</v>
      </c>
      <c r="G3652" s="22">
        <f t="shared" si="57"/>
        <v>91041.400000000009</v>
      </c>
      <c r="H3652" s="21">
        <v>0</v>
      </c>
      <c r="I3652" s="21">
        <v>0</v>
      </c>
    </row>
    <row r="3653" spans="1:9" ht="15" x14ac:dyDescent="0.25">
      <c r="A3653" s="24" t="s">
        <v>3873</v>
      </c>
      <c r="B3653" s="20">
        <v>0</v>
      </c>
      <c r="C3653" s="180" t="s">
        <v>4892</v>
      </c>
      <c r="D3653" s="25">
        <v>103244.4</v>
      </c>
      <c r="E3653" s="25">
        <v>289.2</v>
      </c>
      <c r="F3653" s="21">
        <v>0</v>
      </c>
      <c r="G3653" s="22">
        <f t="shared" si="57"/>
        <v>102955.2</v>
      </c>
      <c r="H3653" s="21">
        <v>0</v>
      </c>
      <c r="I3653" s="21">
        <v>0</v>
      </c>
    </row>
    <row r="3654" spans="1:9" ht="15" x14ac:dyDescent="0.25">
      <c r="A3654" s="24" t="s">
        <v>3874</v>
      </c>
      <c r="B3654" s="20">
        <v>0</v>
      </c>
      <c r="C3654" s="180" t="s">
        <v>4892</v>
      </c>
      <c r="D3654" s="25">
        <v>159162.83999999997</v>
      </c>
      <c r="E3654" s="25">
        <v>21853.84</v>
      </c>
      <c r="F3654" s="21">
        <v>0</v>
      </c>
      <c r="G3654" s="22">
        <f t="shared" si="57"/>
        <v>137308.99999999997</v>
      </c>
      <c r="H3654" s="21">
        <v>0</v>
      </c>
      <c r="I3654" s="21">
        <v>0</v>
      </c>
    </row>
    <row r="3655" spans="1:9" ht="15" x14ac:dyDescent="0.25">
      <c r="A3655" s="24" t="s">
        <v>3875</v>
      </c>
      <c r="B3655" s="20">
        <v>0</v>
      </c>
      <c r="C3655" s="180" t="s">
        <v>4892</v>
      </c>
      <c r="D3655" s="25">
        <v>122263.5</v>
      </c>
      <c r="E3655" s="25">
        <v>4020.8</v>
      </c>
      <c r="F3655" s="21">
        <v>0</v>
      </c>
      <c r="G3655" s="22">
        <f t="shared" si="57"/>
        <v>118242.7</v>
      </c>
      <c r="H3655" s="21">
        <v>0</v>
      </c>
      <c r="I3655" s="21">
        <v>0</v>
      </c>
    </row>
    <row r="3656" spans="1:9" ht="15" x14ac:dyDescent="0.25">
      <c r="A3656" s="24" t="s">
        <v>3876</v>
      </c>
      <c r="B3656" s="20">
        <v>0</v>
      </c>
      <c r="C3656" s="180" t="s">
        <v>4892</v>
      </c>
      <c r="D3656" s="25">
        <v>293896.08</v>
      </c>
      <c r="E3656" s="25">
        <v>43297.2</v>
      </c>
      <c r="F3656" s="21">
        <v>0</v>
      </c>
      <c r="G3656" s="22">
        <f t="shared" si="57"/>
        <v>250598.88</v>
      </c>
      <c r="H3656" s="21">
        <v>0</v>
      </c>
      <c r="I3656" s="21">
        <v>0</v>
      </c>
    </row>
    <row r="3657" spans="1:9" ht="15" x14ac:dyDescent="0.25">
      <c r="A3657" s="24" t="s">
        <v>3877</v>
      </c>
      <c r="B3657" s="20">
        <v>0</v>
      </c>
      <c r="C3657" s="180" t="s">
        <v>4892</v>
      </c>
      <c r="D3657" s="25">
        <v>33558</v>
      </c>
      <c r="E3657" s="25">
        <v>11317.2</v>
      </c>
      <c r="F3657" s="21">
        <v>0</v>
      </c>
      <c r="G3657" s="22">
        <f t="shared" si="57"/>
        <v>22240.799999999999</v>
      </c>
      <c r="H3657" s="21">
        <v>0</v>
      </c>
      <c r="I3657" s="21">
        <v>0</v>
      </c>
    </row>
    <row r="3658" spans="1:9" ht="15" x14ac:dyDescent="0.25">
      <c r="A3658" s="24" t="s">
        <v>3878</v>
      </c>
      <c r="B3658" s="20">
        <v>0</v>
      </c>
      <c r="C3658" s="180" t="s">
        <v>4892</v>
      </c>
      <c r="D3658" s="25">
        <v>52938.000000000007</v>
      </c>
      <c r="E3658" s="25">
        <v>0</v>
      </c>
      <c r="F3658" s="21">
        <v>0</v>
      </c>
      <c r="G3658" s="22">
        <f t="shared" si="57"/>
        <v>52938.000000000007</v>
      </c>
      <c r="H3658" s="21">
        <v>0</v>
      </c>
      <c r="I3658" s="21">
        <v>0</v>
      </c>
    </row>
    <row r="3659" spans="1:9" ht="15" x14ac:dyDescent="0.25">
      <c r="A3659" s="24" t="s">
        <v>3879</v>
      </c>
      <c r="B3659" s="20">
        <v>0</v>
      </c>
      <c r="C3659" s="180" t="s">
        <v>4892</v>
      </c>
      <c r="D3659" s="25">
        <v>57732</v>
      </c>
      <c r="E3659" s="25">
        <v>2545</v>
      </c>
      <c r="F3659" s="21">
        <v>0</v>
      </c>
      <c r="G3659" s="22">
        <f t="shared" si="57"/>
        <v>55187</v>
      </c>
      <c r="H3659" s="21">
        <v>0</v>
      </c>
      <c r="I3659" s="21">
        <v>0</v>
      </c>
    </row>
    <row r="3660" spans="1:9" ht="15" x14ac:dyDescent="0.25">
      <c r="A3660" s="24" t="s">
        <v>3880</v>
      </c>
      <c r="B3660" s="20">
        <v>0</v>
      </c>
      <c r="C3660" s="180" t="s">
        <v>4892</v>
      </c>
      <c r="D3660" s="25">
        <v>174154.80000000002</v>
      </c>
      <c r="E3660" s="25">
        <v>33163.399999999994</v>
      </c>
      <c r="F3660" s="21">
        <v>0</v>
      </c>
      <c r="G3660" s="22">
        <f t="shared" si="57"/>
        <v>140991.40000000002</v>
      </c>
      <c r="H3660" s="21">
        <v>0</v>
      </c>
      <c r="I3660" s="21">
        <v>0</v>
      </c>
    </row>
    <row r="3661" spans="1:9" ht="15" x14ac:dyDescent="0.25">
      <c r="A3661" s="24" t="s">
        <v>3881</v>
      </c>
      <c r="B3661" s="20">
        <v>0</v>
      </c>
      <c r="C3661" s="180" t="s">
        <v>4892</v>
      </c>
      <c r="D3661" s="25">
        <v>132950.40000000002</v>
      </c>
      <c r="E3661" s="25">
        <v>33347.199999999997</v>
      </c>
      <c r="F3661" s="21">
        <v>0</v>
      </c>
      <c r="G3661" s="22">
        <f t="shared" si="57"/>
        <v>99603.200000000026</v>
      </c>
      <c r="H3661" s="21">
        <v>0</v>
      </c>
      <c r="I3661" s="21">
        <v>0</v>
      </c>
    </row>
    <row r="3662" spans="1:9" ht="15" x14ac:dyDescent="0.25">
      <c r="A3662" s="24" t="s">
        <v>3882</v>
      </c>
      <c r="B3662" s="20">
        <v>0</v>
      </c>
      <c r="C3662" s="180" t="s">
        <v>4892</v>
      </c>
      <c r="D3662" s="25">
        <v>140430.39999999999</v>
      </c>
      <c r="E3662" s="25">
        <v>34600.9</v>
      </c>
      <c r="F3662" s="21">
        <v>0</v>
      </c>
      <c r="G3662" s="22">
        <f t="shared" si="57"/>
        <v>105829.5</v>
      </c>
      <c r="H3662" s="21">
        <v>0</v>
      </c>
      <c r="I3662" s="21">
        <v>0</v>
      </c>
    </row>
    <row r="3663" spans="1:9" ht="15" x14ac:dyDescent="0.25">
      <c r="A3663" s="24" t="s">
        <v>3883</v>
      </c>
      <c r="B3663" s="20">
        <v>0</v>
      </c>
      <c r="C3663" s="180" t="s">
        <v>4892</v>
      </c>
      <c r="D3663" s="25">
        <v>113643.2</v>
      </c>
      <c r="E3663" s="25">
        <v>30686.300000000003</v>
      </c>
      <c r="F3663" s="21">
        <v>0</v>
      </c>
      <c r="G3663" s="22">
        <f t="shared" si="57"/>
        <v>82956.899999999994</v>
      </c>
      <c r="H3663" s="21">
        <v>0</v>
      </c>
      <c r="I3663" s="21">
        <v>0</v>
      </c>
    </row>
    <row r="3664" spans="1:9" ht="15" x14ac:dyDescent="0.25">
      <c r="A3664" s="24" t="s">
        <v>3884</v>
      </c>
      <c r="B3664" s="20">
        <v>0</v>
      </c>
      <c r="C3664" s="180" t="s">
        <v>4892</v>
      </c>
      <c r="D3664" s="25">
        <v>145041.60000000003</v>
      </c>
      <c r="E3664" s="25">
        <v>22966.300000000003</v>
      </c>
      <c r="F3664" s="21">
        <v>0</v>
      </c>
      <c r="G3664" s="22">
        <f t="shared" si="57"/>
        <v>122075.30000000003</v>
      </c>
      <c r="H3664" s="21">
        <v>0</v>
      </c>
      <c r="I3664" s="21">
        <v>0</v>
      </c>
    </row>
    <row r="3665" spans="1:9" ht="15" x14ac:dyDescent="0.25">
      <c r="A3665" s="24" t="s">
        <v>3885</v>
      </c>
      <c r="B3665" s="20">
        <v>0</v>
      </c>
      <c r="C3665" s="180" t="s">
        <v>4892</v>
      </c>
      <c r="D3665" s="25">
        <v>93452.4</v>
      </c>
      <c r="E3665" s="25">
        <v>49403.6</v>
      </c>
      <c r="F3665" s="21">
        <v>0</v>
      </c>
      <c r="G3665" s="22">
        <f t="shared" si="57"/>
        <v>44048.799999999996</v>
      </c>
      <c r="H3665" s="21">
        <v>0</v>
      </c>
      <c r="I3665" s="21">
        <v>0</v>
      </c>
    </row>
    <row r="3666" spans="1:9" ht="15" x14ac:dyDescent="0.25">
      <c r="A3666" s="24" t="s">
        <v>3886</v>
      </c>
      <c r="B3666" s="20">
        <v>0</v>
      </c>
      <c r="C3666" s="180" t="s">
        <v>4892</v>
      </c>
      <c r="D3666" s="25">
        <v>102061.2</v>
      </c>
      <c r="E3666" s="25">
        <v>54855.899999999994</v>
      </c>
      <c r="F3666" s="21">
        <v>0</v>
      </c>
      <c r="G3666" s="22">
        <f t="shared" si="57"/>
        <v>47205.3</v>
      </c>
      <c r="H3666" s="21">
        <v>0</v>
      </c>
      <c r="I3666" s="21">
        <v>0</v>
      </c>
    </row>
    <row r="3667" spans="1:9" ht="15" x14ac:dyDescent="0.25">
      <c r="A3667" s="24" t="s">
        <v>3887</v>
      </c>
      <c r="B3667" s="20">
        <v>0</v>
      </c>
      <c r="C3667" s="180" t="s">
        <v>4892</v>
      </c>
      <c r="D3667" s="25">
        <v>78886.8</v>
      </c>
      <c r="E3667" s="25">
        <v>5600</v>
      </c>
      <c r="F3667" s="21">
        <v>0</v>
      </c>
      <c r="G3667" s="22">
        <f t="shared" si="57"/>
        <v>73286.8</v>
      </c>
      <c r="H3667" s="21">
        <v>0</v>
      </c>
      <c r="I3667" s="21">
        <v>0</v>
      </c>
    </row>
    <row r="3668" spans="1:9" ht="15" x14ac:dyDescent="0.25">
      <c r="A3668" s="24" t="s">
        <v>3888</v>
      </c>
      <c r="B3668" s="20">
        <v>0</v>
      </c>
      <c r="C3668" s="180" t="s">
        <v>4892</v>
      </c>
      <c r="D3668" s="25">
        <v>120298.8</v>
      </c>
      <c r="E3668" s="25">
        <v>46739.199999999997</v>
      </c>
      <c r="F3668" s="21">
        <v>0</v>
      </c>
      <c r="G3668" s="22">
        <f t="shared" si="57"/>
        <v>73559.600000000006</v>
      </c>
      <c r="H3668" s="21">
        <v>0</v>
      </c>
      <c r="I3668" s="21">
        <v>0</v>
      </c>
    </row>
    <row r="3669" spans="1:9" ht="15" x14ac:dyDescent="0.25">
      <c r="A3669" s="24" t="s">
        <v>3889</v>
      </c>
      <c r="B3669" s="20">
        <v>0</v>
      </c>
      <c r="C3669" s="180" t="s">
        <v>4892</v>
      </c>
      <c r="D3669" s="25">
        <v>98511.599999999991</v>
      </c>
      <c r="E3669" s="25">
        <v>19715.400000000001</v>
      </c>
      <c r="F3669" s="21">
        <v>0</v>
      </c>
      <c r="G3669" s="22">
        <f t="shared" si="57"/>
        <v>78796.199999999983</v>
      </c>
      <c r="H3669" s="21">
        <v>0</v>
      </c>
      <c r="I3669" s="21">
        <v>0</v>
      </c>
    </row>
    <row r="3670" spans="1:9" ht="15" x14ac:dyDescent="0.25">
      <c r="A3670" s="24" t="s">
        <v>3890</v>
      </c>
      <c r="B3670" s="20">
        <v>0</v>
      </c>
      <c r="C3670" s="180" t="s">
        <v>4892</v>
      </c>
      <c r="D3670" s="25">
        <v>182396.4</v>
      </c>
      <c r="E3670" s="25">
        <v>73073.600000000006</v>
      </c>
      <c r="F3670" s="21">
        <v>0</v>
      </c>
      <c r="G3670" s="22">
        <f t="shared" si="57"/>
        <v>109322.79999999999</v>
      </c>
      <c r="H3670" s="21">
        <v>0</v>
      </c>
      <c r="I3670" s="21">
        <v>0</v>
      </c>
    </row>
    <row r="3671" spans="1:9" ht="15" x14ac:dyDescent="0.25">
      <c r="A3671" s="24" t="s">
        <v>3891</v>
      </c>
      <c r="B3671" s="20">
        <v>0</v>
      </c>
      <c r="C3671" s="180" t="s">
        <v>4892</v>
      </c>
      <c r="D3671" s="25">
        <v>707003.39999999991</v>
      </c>
      <c r="E3671" s="25">
        <v>129504.50000000001</v>
      </c>
      <c r="F3671" s="21">
        <v>0</v>
      </c>
      <c r="G3671" s="22">
        <f t="shared" si="57"/>
        <v>577498.89999999991</v>
      </c>
      <c r="H3671" s="21">
        <v>0</v>
      </c>
      <c r="I3671" s="21">
        <v>0</v>
      </c>
    </row>
    <row r="3672" spans="1:9" ht="15" x14ac:dyDescent="0.25">
      <c r="A3672" s="24" t="s">
        <v>3892</v>
      </c>
      <c r="B3672" s="20">
        <v>0</v>
      </c>
      <c r="C3672" s="180" t="s">
        <v>4892</v>
      </c>
      <c r="D3672" s="25">
        <v>140923.19999999998</v>
      </c>
      <c r="E3672" s="25">
        <v>5129.8</v>
      </c>
      <c r="F3672" s="21">
        <v>0</v>
      </c>
      <c r="G3672" s="22">
        <f t="shared" si="57"/>
        <v>135793.4</v>
      </c>
      <c r="H3672" s="21">
        <v>0</v>
      </c>
      <c r="I3672" s="21">
        <v>0</v>
      </c>
    </row>
    <row r="3673" spans="1:9" ht="15" x14ac:dyDescent="0.25">
      <c r="A3673" s="24" t="s">
        <v>3893</v>
      </c>
      <c r="B3673" s="20">
        <v>0</v>
      </c>
      <c r="C3673" s="180" t="s">
        <v>4892</v>
      </c>
      <c r="D3673" s="25">
        <v>67503.600000000006</v>
      </c>
      <c r="E3673" s="25">
        <v>11718</v>
      </c>
      <c r="F3673" s="21">
        <v>0</v>
      </c>
      <c r="G3673" s="22">
        <f t="shared" si="57"/>
        <v>55785.600000000006</v>
      </c>
      <c r="H3673" s="21">
        <v>0</v>
      </c>
      <c r="I3673" s="21">
        <v>0</v>
      </c>
    </row>
    <row r="3674" spans="1:9" ht="15" x14ac:dyDescent="0.25">
      <c r="A3674" s="24" t="s">
        <v>3894</v>
      </c>
      <c r="B3674" s="20">
        <v>0</v>
      </c>
      <c r="C3674" s="180" t="s">
        <v>4892</v>
      </c>
      <c r="D3674" s="25">
        <v>139903.20000000001</v>
      </c>
      <c r="E3674" s="25">
        <v>3920</v>
      </c>
      <c r="F3674" s="21">
        <v>0</v>
      </c>
      <c r="G3674" s="22">
        <f t="shared" si="57"/>
        <v>135983.20000000001</v>
      </c>
      <c r="H3674" s="21">
        <v>0</v>
      </c>
      <c r="I3674" s="21">
        <v>0</v>
      </c>
    </row>
    <row r="3675" spans="1:9" ht="15" x14ac:dyDescent="0.25">
      <c r="A3675" s="24" t="s">
        <v>3895</v>
      </c>
      <c r="B3675" s="20">
        <v>0</v>
      </c>
      <c r="C3675" s="180" t="s">
        <v>4892</v>
      </c>
      <c r="D3675" s="25">
        <v>48531.600000000006</v>
      </c>
      <c r="E3675" s="25">
        <v>0</v>
      </c>
      <c r="F3675" s="21">
        <v>0</v>
      </c>
      <c r="G3675" s="22">
        <f t="shared" si="57"/>
        <v>48531.600000000006</v>
      </c>
      <c r="H3675" s="21">
        <v>0</v>
      </c>
      <c r="I3675" s="21">
        <v>0</v>
      </c>
    </row>
    <row r="3676" spans="1:9" ht="15" x14ac:dyDescent="0.25">
      <c r="A3676" s="24" t="s">
        <v>3896</v>
      </c>
      <c r="B3676" s="20">
        <v>0</v>
      </c>
      <c r="C3676" s="180" t="s">
        <v>4892</v>
      </c>
      <c r="D3676" s="25">
        <v>64892.400000000009</v>
      </c>
      <c r="E3676" s="25">
        <v>371</v>
      </c>
      <c r="F3676" s="21">
        <v>0</v>
      </c>
      <c r="G3676" s="22">
        <f t="shared" si="57"/>
        <v>64521.400000000009</v>
      </c>
      <c r="H3676" s="21">
        <v>0</v>
      </c>
      <c r="I3676" s="21">
        <v>0</v>
      </c>
    </row>
    <row r="3677" spans="1:9" ht="15" x14ac:dyDescent="0.25">
      <c r="A3677" s="24" t="s">
        <v>3897</v>
      </c>
      <c r="B3677" s="20">
        <v>0</v>
      </c>
      <c r="C3677" s="180" t="s">
        <v>4892</v>
      </c>
      <c r="D3677" s="25">
        <v>80906.400000000023</v>
      </c>
      <c r="E3677" s="25">
        <v>26999.4</v>
      </c>
      <c r="F3677" s="21">
        <v>0</v>
      </c>
      <c r="G3677" s="22">
        <f t="shared" si="57"/>
        <v>53907.000000000022</v>
      </c>
      <c r="H3677" s="21">
        <v>0</v>
      </c>
      <c r="I3677" s="21">
        <v>0</v>
      </c>
    </row>
    <row r="3678" spans="1:9" ht="15" x14ac:dyDescent="0.25">
      <c r="A3678" s="24" t="s">
        <v>3898</v>
      </c>
      <c r="B3678" s="20">
        <v>0</v>
      </c>
      <c r="C3678" s="180" t="s">
        <v>4892</v>
      </c>
      <c r="D3678" s="25">
        <v>64708.799999999996</v>
      </c>
      <c r="E3678" s="25">
        <v>11549.2</v>
      </c>
      <c r="F3678" s="21">
        <v>0</v>
      </c>
      <c r="G3678" s="22">
        <f t="shared" si="57"/>
        <v>53159.599999999991</v>
      </c>
      <c r="H3678" s="21">
        <v>0</v>
      </c>
      <c r="I3678" s="21">
        <v>0</v>
      </c>
    </row>
    <row r="3679" spans="1:9" ht="15" x14ac:dyDescent="0.25">
      <c r="A3679" s="24" t="s">
        <v>3899</v>
      </c>
      <c r="B3679" s="20">
        <v>0</v>
      </c>
      <c r="C3679" s="180" t="s">
        <v>4892</v>
      </c>
      <c r="D3679" s="25">
        <v>99103.199999999983</v>
      </c>
      <c r="E3679" s="25">
        <v>28940.2</v>
      </c>
      <c r="F3679" s="21">
        <v>0</v>
      </c>
      <c r="G3679" s="22">
        <f t="shared" si="57"/>
        <v>70162.999999999985</v>
      </c>
      <c r="H3679" s="21">
        <v>0</v>
      </c>
      <c r="I3679" s="21">
        <v>0</v>
      </c>
    </row>
    <row r="3680" spans="1:9" ht="15" x14ac:dyDescent="0.25">
      <c r="A3680" s="24" t="s">
        <v>3900</v>
      </c>
      <c r="B3680" s="20">
        <v>0</v>
      </c>
      <c r="C3680" s="180" t="s">
        <v>4892</v>
      </c>
      <c r="D3680" s="25">
        <v>155566.39999999999</v>
      </c>
      <c r="E3680" s="25">
        <v>11356.5</v>
      </c>
      <c r="F3680" s="21">
        <v>0</v>
      </c>
      <c r="G3680" s="22">
        <f t="shared" si="57"/>
        <v>144209.9</v>
      </c>
      <c r="H3680" s="21">
        <v>0</v>
      </c>
      <c r="I3680" s="21">
        <v>0</v>
      </c>
    </row>
    <row r="3681" spans="1:9" ht="15" x14ac:dyDescent="0.25">
      <c r="A3681" s="24" t="s">
        <v>3901</v>
      </c>
      <c r="B3681" s="20">
        <v>0</v>
      </c>
      <c r="C3681" s="180" t="s">
        <v>4892</v>
      </c>
      <c r="D3681" s="25">
        <v>203061.6</v>
      </c>
      <c r="E3681" s="25">
        <v>18718</v>
      </c>
      <c r="F3681" s="21">
        <v>0</v>
      </c>
      <c r="G3681" s="22">
        <f t="shared" si="57"/>
        <v>184343.6</v>
      </c>
      <c r="H3681" s="21">
        <v>0</v>
      </c>
      <c r="I3681" s="21">
        <v>0</v>
      </c>
    </row>
    <row r="3682" spans="1:9" ht="15" x14ac:dyDescent="0.25">
      <c r="A3682" s="24" t="s">
        <v>3902</v>
      </c>
      <c r="B3682" s="20">
        <v>0</v>
      </c>
      <c r="C3682" s="180" t="s">
        <v>4892</v>
      </c>
      <c r="D3682" s="25">
        <v>513154.8</v>
      </c>
      <c r="E3682" s="25">
        <v>237471.79999999993</v>
      </c>
      <c r="F3682" s="21">
        <v>0</v>
      </c>
      <c r="G3682" s="22">
        <f t="shared" si="57"/>
        <v>275683.00000000006</v>
      </c>
      <c r="H3682" s="21">
        <v>0</v>
      </c>
      <c r="I3682" s="21">
        <v>0</v>
      </c>
    </row>
    <row r="3683" spans="1:9" ht="15" x14ac:dyDescent="0.25">
      <c r="A3683" s="24" t="s">
        <v>3903</v>
      </c>
      <c r="B3683" s="20">
        <v>0</v>
      </c>
      <c r="C3683" s="180" t="s">
        <v>4892</v>
      </c>
      <c r="D3683" s="25">
        <v>481481.59999999992</v>
      </c>
      <c r="E3683" s="25">
        <v>5142.8</v>
      </c>
      <c r="F3683" s="21">
        <v>0</v>
      </c>
      <c r="G3683" s="22">
        <f t="shared" si="57"/>
        <v>476338.79999999993</v>
      </c>
      <c r="H3683" s="21">
        <v>0</v>
      </c>
      <c r="I3683" s="21">
        <v>0</v>
      </c>
    </row>
    <row r="3684" spans="1:9" ht="15" x14ac:dyDescent="0.25">
      <c r="A3684" s="24" t="s">
        <v>3904</v>
      </c>
      <c r="B3684" s="20">
        <v>0</v>
      </c>
      <c r="C3684" s="180" t="s">
        <v>4892</v>
      </c>
      <c r="D3684" s="25">
        <v>117972.79999999999</v>
      </c>
      <c r="E3684" s="25">
        <v>23586.699999999997</v>
      </c>
      <c r="F3684" s="21">
        <v>0</v>
      </c>
      <c r="G3684" s="22">
        <f t="shared" si="57"/>
        <v>94386.099999999991</v>
      </c>
      <c r="H3684" s="21">
        <v>0</v>
      </c>
      <c r="I3684" s="21">
        <v>0</v>
      </c>
    </row>
    <row r="3685" spans="1:9" ht="15" x14ac:dyDescent="0.25">
      <c r="A3685" s="24" t="s">
        <v>3905</v>
      </c>
      <c r="B3685" s="20">
        <v>0</v>
      </c>
      <c r="C3685" s="180" t="s">
        <v>4892</v>
      </c>
      <c r="D3685" s="25">
        <v>560632.79999999993</v>
      </c>
      <c r="E3685" s="25">
        <v>99794.5</v>
      </c>
      <c r="F3685" s="21">
        <v>0</v>
      </c>
      <c r="G3685" s="22">
        <f t="shared" si="57"/>
        <v>460838.29999999993</v>
      </c>
      <c r="H3685" s="21">
        <v>0</v>
      </c>
      <c r="I3685" s="21">
        <v>0</v>
      </c>
    </row>
    <row r="3686" spans="1:9" ht="15" x14ac:dyDescent="0.25">
      <c r="A3686" s="24" t="s">
        <v>3906</v>
      </c>
      <c r="B3686" s="20">
        <v>0</v>
      </c>
      <c r="C3686" s="180" t="s">
        <v>4892</v>
      </c>
      <c r="D3686" s="25">
        <v>447902.39999999997</v>
      </c>
      <c r="E3686" s="25">
        <v>58190.600000000006</v>
      </c>
      <c r="F3686" s="21">
        <v>0</v>
      </c>
      <c r="G3686" s="22">
        <f t="shared" si="57"/>
        <v>389711.79999999993</v>
      </c>
      <c r="H3686" s="21">
        <v>0</v>
      </c>
      <c r="I3686" s="21">
        <v>0</v>
      </c>
    </row>
    <row r="3687" spans="1:9" ht="15" x14ac:dyDescent="0.25">
      <c r="A3687" s="24" t="s">
        <v>3907</v>
      </c>
      <c r="B3687" s="20">
        <v>0</v>
      </c>
      <c r="C3687" s="180" t="s">
        <v>4892</v>
      </c>
      <c r="D3687" s="25">
        <v>589498.80000000005</v>
      </c>
      <c r="E3687" s="25">
        <v>37329</v>
      </c>
      <c r="F3687" s="21">
        <v>0</v>
      </c>
      <c r="G3687" s="22">
        <f t="shared" si="57"/>
        <v>552169.80000000005</v>
      </c>
      <c r="H3687" s="21">
        <v>0</v>
      </c>
      <c r="I3687" s="21">
        <v>0</v>
      </c>
    </row>
    <row r="3688" spans="1:9" ht="15" x14ac:dyDescent="0.25">
      <c r="A3688" s="24" t="s">
        <v>3908</v>
      </c>
      <c r="B3688" s="20">
        <v>0</v>
      </c>
      <c r="C3688" s="180" t="s">
        <v>4892</v>
      </c>
      <c r="D3688" s="25">
        <v>247615.2</v>
      </c>
      <c r="E3688" s="25">
        <v>19384.8</v>
      </c>
      <c r="F3688" s="21">
        <v>0</v>
      </c>
      <c r="G3688" s="22">
        <f t="shared" si="57"/>
        <v>228230.40000000002</v>
      </c>
      <c r="H3688" s="21">
        <v>0</v>
      </c>
      <c r="I3688" s="21">
        <v>0</v>
      </c>
    </row>
    <row r="3689" spans="1:9" ht="15" x14ac:dyDescent="0.25">
      <c r="A3689" s="24" t="s">
        <v>3909</v>
      </c>
      <c r="B3689" s="20">
        <v>0</v>
      </c>
      <c r="C3689" s="180" t="s">
        <v>4892</v>
      </c>
      <c r="D3689" s="25">
        <v>464487.60000000003</v>
      </c>
      <c r="E3689" s="25">
        <v>106388.9</v>
      </c>
      <c r="F3689" s="21">
        <v>0</v>
      </c>
      <c r="G3689" s="22">
        <f t="shared" si="57"/>
        <v>358098.70000000007</v>
      </c>
      <c r="H3689" s="21">
        <v>0</v>
      </c>
      <c r="I3689" s="21">
        <v>0</v>
      </c>
    </row>
    <row r="3690" spans="1:9" ht="15" x14ac:dyDescent="0.25">
      <c r="A3690" s="24" t="s">
        <v>3910</v>
      </c>
      <c r="B3690" s="20">
        <v>0</v>
      </c>
      <c r="C3690" s="180" t="s">
        <v>4892</v>
      </c>
      <c r="D3690" s="25">
        <v>57728</v>
      </c>
      <c r="E3690" s="25">
        <v>8172.7</v>
      </c>
      <c r="F3690" s="21">
        <v>0</v>
      </c>
      <c r="G3690" s="22">
        <f t="shared" si="57"/>
        <v>49555.3</v>
      </c>
      <c r="H3690" s="21">
        <v>0</v>
      </c>
      <c r="I3690" s="21">
        <v>0</v>
      </c>
    </row>
    <row r="3691" spans="1:9" ht="15" x14ac:dyDescent="0.25">
      <c r="A3691" s="24" t="s">
        <v>3338</v>
      </c>
      <c r="B3691" s="20">
        <v>0</v>
      </c>
      <c r="C3691" s="180" t="s">
        <v>4892</v>
      </c>
      <c r="D3691" s="25">
        <v>48572.4</v>
      </c>
      <c r="E3691" s="25">
        <v>4796</v>
      </c>
      <c r="F3691" s="21">
        <v>0</v>
      </c>
      <c r="G3691" s="22">
        <f t="shared" si="57"/>
        <v>43776.4</v>
      </c>
      <c r="H3691" s="21">
        <v>0</v>
      </c>
      <c r="I3691" s="21">
        <v>0</v>
      </c>
    </row>
    <row r="3692" spans="1:9" ht="15" x14ac:dyDescent="0.25">
      <c r="A3692" s="24" t="s">
        <v>1801</v>
      </c>
      <c r="B3692" s="20">
        <v>0</v>
      </c>
      <c r="C3692" s="180" t="s">
        <v>4892</v>
      </c>
      <c r="D3692" s="25">
        <v>81620.399999999994</v>
      </c>
      <c r="E3692" s="25">
        <v>15708.7</v>
      </c>
      <c r="F3692" s="21">
        <v>0</v>
      </c>
      <c r="G3692" s="22">
        <f t="shared" si="57"/>
        <v>65911.7</v>
      </c>
      <c r="H3692" s="21">
        <v>0</v>
      </c>
      <c r="I3692" s="21">
        <v>0</v>
      </c>
    </row>
    <row r="3693" spans="1:9" ht="15" x14ac:dyDescent="0.25">
      <c r="A3693" s="24" t="s">
        <v>3911</v>
      </c>
      <c r="B3693" s="20">
        <v>0</v>
      </c>
      <c r="C3693" s="180" t="s">
        <v>4892</v>
      </c>
      <c r="D3693" s="25">
        <v>8812.32</v>
      </c>
      <c r="E3693" s="25">
        <v>0</v>
      </c>
      <c r="F3693" s="21">
        <v>0</v>
      </c>
      <c r="G3693" s="22">
        <f t="shared" si="57"/>
        <v>8812.32</v>
      </c>
      <c r="H3693" s="21">
        <v>0</v>
      </c>
      <c r="I3693" s="21">
        <v>0</v>
      </c>
    </row>
    <row r="3694" spans="1:9" ht="15" x14ac:dyDescent="0.25">
      <c r="A3694" s="24" t="s">
        <v>3912</v>
      </c>
      <c r="B3694" s="20">
        <v>0</v>
      </c>
      <c r="C3694" s="180" t="s">
        <v>4892</v>
      </c>
      <c r="D3694" s="25">
        <v>9730.7999999999993</v>
      </c>
      <c r="E3694" s="25">
        <v>0</v>
      </c>
      <c r="F3694" s="21">
        <v>0</v>
      </c>
      <c r="G3694" s="22">
        <f t="shared" si="57"/>
        <v>9730.7999999999993</v>
      </c>
      <c r="H3694" s="21">
        <v>0</v>
      </c>
      <c r="I3694" s="21">
        <v>0</v>
      </c>
    </row>
    <row r="3695" spans="1:9" ht="15" x14ac:dyDescent="0.25">
      <c r="A3695" s="24" t="s">
        <v>3913</v>
      </c>
      <c r="B3695" s="20">
        <v>0</v>
      </c>
      <c r="C3695" s="180" t="s">
        <v>4893</v>
      </c>
      <c r="D3695" s="25">
        <v>236133.8</v>
      </c>
      <c r="E3695" s="25">
        <v>56999.700000000004</v>
      </c>
      <c r="F3695" s="21">
        <v>0</v>
      </c>
      <c r="G3695" s="22">
        <f t="shared" si="57"/>
        <v>179134.09999999998</v>
      </c>
      <c r="H3695" s="21">
        <v>0</v>
      </c>
      <c r="I3695" s="21">
        <v>0</v>
      </c>
    </row>
    <row r="3696" spans="1:9" ht="15" x14ac:dyDescent="0.25">
      <c r="A3696" s="24" t="s">
        <v>3914</v>
      </c>
      <c r="B3696" s="20">
        <v>0</v>
      </c>
      <c r="C3696" s="180" t="s">
        <v>4893</v>
      </c>
      <c r="D3696" s="25">
        <v>142018</v>
      </c>
      <c r="E3696" s="25">
        <v>19475.099999999999</v>
      </c>
      <c r="F3696" s="21">
        <v>0</v>
      </c>
      <c r="G3696" s="22">
        <f t="shared" si="57"/>
        <v>122542.9</v>
      </c>
      <c r="H3696" s="21">
        <v>0</v>
      </c>
      <c r="I3696" s="21">
        <v>0</v>
      </c>
    </row>
    <row r="3697" spans="1:9" ht="15" x14ac:dyDescent="0.25">
      <c r="A3697" s="24" t="s">
        <v>3915</v>
      </c>
      <c r="B3697" s="20">
        <v>0</v>
      </c>
      <c r="C3697" s="180" t="s">
        <v>4893</v>
      </c>
      <c r="D3697" s="25">
        <v>38780.400000000001</v>
      </c>
      <c r="E3697" s="25">
        <v>28516.3</v>
      </c>
      <c r="F3697" s="21">
        <v>0</v>
      </c>
      <c r="G3697" s="22">
        <f t="shared" si="57"/>
        <v>10264.100000000002</v>
      </c>
      <c r="H3697" s="21">
        <v>0</v>
      </c>
      <c r="I3697" s="21">
        <v>0</v>
      </c>
    </row>
    <row r="3698" spans="1:9" ht="15" x14ac:dyDescent="0.25">
      <c r="A3698" s="24" t="s">
        <v>3434</v>
      </c>
      <c r="B3698" s="20">
        <v>0</v>
      </c>
      <c r="C3698" s="180" t="s">
        <v>4893</v>
      </c>
      <c r="D3698" s="25">
        <v>80906.400000000009</v>
      </c>
      <c r="E3698" s="25">
        <v>7275.2</v>
      </c>
      <c r="F3698" s="21">
        <v>0</v>
      </c>
      <c r="G3698" s="22">
        <f t="shared" si="57"/>
        <v>73631.200000000012</v>
      </c>
      <c r="H3698" s="21">
        <v>0</v>
      </c>
      <c r="I3698" s="21">
        <v>0</v>
      </c>
    </row>
    <row r="3699" spans="1:9" ht="15" x14ac:dyDescent="0.25">
      <c r="A3699" s="24" t="s">
        <v>3733</v>
      </c>
      <c r="B3699" s="20">
        <v>0</v>
      </c>
      <c r="C3699" s="180" t="s">
        <v>4893</v>
      </c>
      <c r="D3699" s="25">
        <v>165005.69999999998</v>
      </c>
      <c r="E3699" s="25">
        <v>63412.3</v>
      </c>
      <c r="F3699" s="21">
        <v>0</v>
      </c>
      <c r="G3699" s="22">
        <f t="shared" si="57"/>
        <v>101593.39999999998</v>
      </c>
      <c r="H3699" s="21">
        <v>0</v>
      </c>
      <c r="I3699" s="21">
        <v>0</v>
      </c>
    </row>
    <row r="3700" spans="1:9" ht="15" x14ac:dyDescent="0.25">
      <c r="A3700" s="24" t="s">
        <v>3916</v>
      </c>
      <c r="B3700" s="20">
        <v>0</v>
      </c>
      <c r="C3700" s="180" t="s">
        <v>4893</v>
      </c>
      <c r="D3700" s="25">
        <v>127176</v>
      </c>
      <c r="E3700" s="25">
        <v>80730.380000000019</v>
      </c>
      <c r="F3700" s="21">
        <v>0</v>
      </c>
      <c r="G3700" s="22">
        <f t="shared" si="57"/>
        <v>46445.619999999981</v>
      </c>
      <c r="H3700" s="21">
        <v>0</v>
      </c>
      <c r="I3700" s="21">
        <v>0</v>
      </c>
    </row>
    <row r="3701" spans="1:9" ht="15" x14ac:dyDescent="0.25">
      <c r="A3701" s="24" t="s">
        <v>3618</v>
      </c>
      <c r="B3701" s="20">
        <v>0</v>
      </c>
      <c r="C3701" s="180" t="s">
        <v>4893</v>
      </c>
      <c r="D3701" s="25">
        <v>187099.49999999994</v>
      </c>
      <c r="E3701" s="25">
        <v>157259.09999999998</v>
      </c>
      <c r="F3701" s="21">
        <v>0</v>
      </c>
      <c r="G3701" s="22">
        <f t="shared" si="57"/>
        <v>29840.399999999965</v>
      </c>
      <c r="H3701" s="21">
        <v>0</v>
      </c>
      <c r="I3701" s="21">
        <v>0</v>
      </c>
    </row>
    <row r="3702" spans="1:9" ht="15" x14ac:dyDescent="0.25">
      <c r="A3702" s="24" t="s">
        <v>3917</v>
      </c>
      <c r="B3702" s="20">
        <v>0</v>
      </c>
      <c r="C3702" s="180" t="s">
        <v>4893</v>
      </c>
      <c r="D3702" s="25">
        <v>99735.6</v>
      </c>
      <c r="E3702" s="25">
        <v>49672.499999999993</v>
      </c>
      <c r="F3702" s="21">
        <v>0</v>
      </c>
      <c r="G3702" s="22">
        <f t="shared" si="57"/>
        <v>50063.100000000013</v>
      </c>
      <c r="H3702" s="21">
        <v>0</v>
      </c>
      <c r="I3702" s="21">
        <v>0</v>
      </c>
    </row>
    <row r="3703" spans="1:9" ht="15" x14ac:dyDescent="0.25">
      <c r="A3703" s="24" t="s">
        <v>3619</v>
      </c>
      <c r="B3703" s="20">
        <v>0</v>
      </c>
      <c r="C3703" s="180" t="s">
        <v>4893</v>
      </c>
      <c r="D3703" s="25">
        <v>143065.20000000001</v>
      </c>
      <c r="E3703" s="25">
        <v>50902</v>
      </c>
      <c r="F3703" s="21">
        <v>0</v>
      </c>
      <c r="G3703" s="22">
        <f t="shared" si="57"/>
        <v>92163.200000000012</v>
      </c>
      <c r="H3703" s="21">
        <v>0</v>
      </c>
      <c r="I3703" s="21">
        <v>0</v>
      </c>
    </row>
    <row r="3704" spans="1:9" ht="15" x14ac:dyDescent="0.25">
      <c r="A3704" s="24" t="s">
        <v>3918</v>
      </c>
      <c r="B3704" s="20">
        <v>0</v>
      </c>
      <c r="C3704" s="180" t="s">
        <v>4893</v>
      </c>
      <c r="D3704" s="25">
        <v>129009.59999999999</v>
      </c>
      <c r="E3704" s="25">
        <v>20372.7</v>
      </c>
      <c r="F3704" s="21">
        <v>0</v>
      </c>
      <c r="G3704" s="22">
        <f t="shared" si="57"/>
        <v>108636.9</v>
      </c>
      <c r="H3704" s="21">
        <v>0</v>
      </c>
      <c r="I3704" s="21">
        <v>0</v>
      </c>
    </row>
    <row r="3705" spans="1:9" ht="15" x14ac:dyDescent="0.25">
      <c r="A3705" s="24" t="s">
        <v>600</v>
      </c>
      <c r="B3705" s="20">
        <v>0</v>
      </c>
      <c r="C3705" s="180" t="s">
        <v>4893</v>
      </c>
      <c r="D3705" s="25">
        <v>136088.4</v>
      </c>
      <c r="E3705" s="25">
        <v>113370.10000000002</v>
      </c>
      <c r="F3705" s="21">
        <v>0</v>
      </c>
      <c r="G3705" s="22">
        <f t="shared" si="57"/>
        <v>22718.299999999974</v>
      </c>
      <c r="H3705" s="21">
        <v>0</v>
      </c>
      <c r="I3705" s="21">
        <v>0</v>
      </c>
    </row>
    <row r="3706" spans="1:9" ht="15" x14ac:dyDescent="0.25">
      <c r="A3706" s="24" t="s">
        <v>3919</v>
      </c>
      <c r="B3706" s="20">
        <v>0</v>
      </c>
      <c r="C3706" s="180" t="s">
        <v>4893</v>
      </c>
      <c r="D3706" s="25">
        <v>71298</v>
      </c>
      <c r="E3706" s="25">
        <v>52809.5</v>
      </c>
      <c r="F3706" s="21">
        <v>0</v>
      </c>
      <c r="G3706" s="22">
        <f t="shared" si="57"/>
        <v>18488.5</v>
      </c>
      <c r="H3706" s="21">
        <v>0</v>
      </c>
      <c r="I3706" s="21">
        <v>0</v>
      </c>
    </row>
    <row r="3707" spans="1:9" ht="15" x14ac:dyDescent="0.25">
      <c r="A3707" s="24" t="s">
        <v>602</v>
      </c>
      <c r="B3707" s="20">
        <v>0</v>
      </c>
      <c r="C3707" s="180" t="s">
        <v>4893</v>
      </c>
      <c r="D3707" s="25">
        <v>83007.599999999991</v>
      </c>
      <c r="E3707" s="25">
        <v>19233.400000000001</v>
      </c>
      <c r="F3707" s="21">
        <v>0</v>
      </c>
      <c r="G3707" s="22">
        <f t="shared" si="57"/>
        <v>63774.19999999999</v>
      </c>
      <c r="H3707" s="21">
        <v>0</v>
      </c>
      <c r="I3707" s="21">
        <v>0</v>
      </c>
    </row>
    <row r="3708" spans="1:9" ht="15" x14ac:dyDescent="0.25">
      <c r="A3708" s="24" t="s">
        <v>3920</v>
      </c>
      <c r="B3708" s="20">
        <v>0</v>
      </c>
      <c r="C3708" s="180" t="s">
        <v>4893</v>
      </c>
      <c r="D3708" s="25">
        <v>158288.80000000002</v>
      </c>
      <c r="E3708" s="25">
        <v>67524.899999999994</v>
      </c>
      <c r="F3708" s="21">
        <v>0</v>
      </c>
      <c r="G3708" s="22">
        <f t="shared" ref="G3708:G3771" si="58">D3708-E3708</f>
        <v>90763.900000000023</v>
      </c>
      <c r="H3708" s="21">
        <v>0</v>
      </c>
      <c r="I3708" s="21">
        <v>0</v>
      </c>
    </row>
    <row r="3709" spans="1:9" ht="15" x14ac:dyDescent="0.25">
      <c r="A3709" s="24" t="s">
        <v>603</v>
      </c>
      <c r="B3709" s="20">
        <v>0</v>
      </c>
      <c r="C3709" s="180" t="s">
        <v>4893</v>
      </c>
      <c r="D3709" s="25">
        <v>153673.20000000001</v>
      </c>
      <c r="E3709" s="25">
        <v>45176.899999999994</v>
      </c>
      <c r="F3709" s="21">
        <v>0</v>
      </c>
      <c r="G3709" s="22">
        <f t="shared" si="58"/>
        <v>108496.30000000002</v>
      </c>
      <c r="H3709" s="21">
        <v>0</v>
      </c>
      <c r="I3709" s="21">
        <v>0</v>
      </c>
    </row>
    <row r="3710" spans="1:9" ht="15" x14ac:dyDescent="0.25">
      <c r="A3710" s="24" t="s">
        <v>3921</v>
      </c>
      <c r="B3710" s="20">
        <v>0</v>
      </c>
      <c r="C3710" s="180" t="s">
        <v>4893</v>
      </c>
      <c r="D3710" s="25">
        <v>73888.800000000003</v>
      </c>
      <c r="E3710" s="25">
        <v>24847.100000000002</v>
      </c>
      <c r="F3710" s="21">
        <v>0</v>
      </c>
      <c r="G3710" s="22">
        <f t="shared" si="58"/>
        <v>49041.7</v>
      </c>
      <c r="H3710" s="21">
        <v>0</v>
      </c>
      <c r="I3710" s="21">
        <v>0</v>
      </c>
    </row>
    <row r="3711" spans="1:9" ht="15" x14ac:dyDescent="0.25">
      <c r="A3711" s="24" t="s">
        <v>3922</v>
      </c>
      <c r="B3711" s="20">
        <v>0</v>
      </c>
      <c r="C3711" s="180" t="s">
        <v>4893</v>
      </c>
      <c r="D3711" s="25">
        <v>38267.55999999999</v>
      </c>
      <c r="E3711" s="25">
        <v>8983.0600000000013</v>
      </c>
      <c r="F3711" s="21">
        <v>0</v>
      </c>
      <c r="G3711" s="22">
        <f t="shared" si="58"/>
        <v>29284.499999999989</v>
      </c>
      <c r="H3711" s="21">
        <v>0</v>
      </c>
      <c r="I3711" s="21">
        <v>0</v>
      </c>
    </row>
    <row r="3712" spans="1:9" ht="15" x14ac:dyDescent="0.25">
      <c r="A3712" s="24" t="s">
        <v>3923</v>
      </c>
      <c r="B3712" s="20">
        <v>0</v>
      </c>
      <c r="C3712" s="180" t="s">
        <v>4893</v>
      </c>
      <c r="D3712" s="25">
        <v>71236.800000000003</v>
      </c>
      <c r="E3712" s="25">
        <v>65709</v>
      </c>
      <c r="F3712" s="21">
        <v>0</v>
      </c>
      <c r="G3712" s="22">
        <f t="shared" si="58"/>
        <v>5527.8000000000029</v>
      </c>
      <c r="H3712" s="21">
        <v>0</v>
      </c>
      <c r="I3712" s="21">
        <v>0</v>
      </c>
    </row>
    <row r="3713" spans="1:9" ht="15" x14ac:dyDescent="0.25">
      <c r="A3713" s="24" t="s">
        <v>3924</v>
      </c>
      <c r="B3713" s="20">
        <v>0</v>
      </c>
      <c r="C3713" s="180" t="s">
        <v>4893</v>
      </c>
      <c r="D3713" s="25">
        <v>174154.8</v>
      </c>
      <c r="E3713" s="25">
        <v>102094.5</v>
      </c>
      <c r="F3713" s="21">
        <v>0</v>
      </c>
      <c r="G3713" s="22">
        <f t="shared" si="58"/>
        <v>72060.299999999988</v>
      </c>
      <c r="H3713" s="21">
        <v>0</v>
      </c>
      <c r="I3713" s="21">
        <v>0</v>
      </c>
    </row>
    <row r="3714" spans="1:9" ht="15" x14ac:dyDescent="0.25">
      <c r="A3714" s="24" t="s">
        <v>3925</v>
      </c>
      <c r="B3714" s="20">
        <v>0</v>
      </c>
      <c r="C3714" s="180" t="s">
        <v>4893</v>
      </c>
      <c r="D3714" s="25">
        <v>10587.6</v>
      </c>
      <c r="E3714" s="25">
        <v>0</v>
      </c>
      <c r="F3714" s="21">
        <v>0</v>
      </c>
      <c r="G3714" s="22">
        <f t="shared" si="58"/>
        <v>10587.6</v>
      </c>
      <c r="H3714" s="21">
        <v>0</v>
      </c>
      <c r="I3714" s="21">
        <v>0</v>
      </c>
    </row>
    <row r="3715" spans="1:9" ht="15" x14ac:dyDescent="0.25">
      <c r="A3715" s="24" t="s">
        <v>3926</v>
      </c>
      <c r="B3715" s="20">
        <v>0</v>
      </c>
      <c r="C3715" s="180" t="s">
        <v>4893</v>
      </c>
      <c r="D3715" s="25">
        <v>79560</v>
      </c>
      <c r="E3715" s="25">
        <v>49501.2</v>
      </c>
      <c r="F3715" s="21">
        <v>0</v>
      </c>
      <c r="G3715" s="22">
        <f t="shared" si="58"/>
        <v>30058.800000000003</v>
      </c>
      <c r="H3715" s="21">
        <v>0</v>
      </c>
      <c r="I3715" s="21">
        <v>0</v>
      </c>
    </row>
    <row r="3716" spans="1:9" ht="15" x14ac:dyDescent="0.25">
      <c r="A3716" s="24" t="s">
        <v>3927</v>
      </c>
      <c r="B3716" s="20">
        <v>0</v>
      </c>
      <c r="C3716" s="180" t="s">
        <v>4893</v>
      </c>
      <c r="D3716" s="25">
        <v>40636.799999999996</v>
      </c>
      <c r="E3716" s="25">
        <v>20720.099999999999</v>
      </c>
      <c r="F3716" s="21">
        <v>0</v>
      </c>
      <c r="G3716" s="22">
        <f t="shared" si="58"/>
        <v>19916.699999999997</v>
      </c>
      <c r="H3716" s="21">
        <v>0</v>
      </c>
      <c r="I3716" s="21">
        <v>0</v>
      </c>
    </row>
    <row r="3717" spans="1:9" ht="15" x14ac:dyDescent="0.25">
      <c r="A3717" s="24" t="s">
        <v>3928</v>
      </c>
      <c r="B3717" s="20">
        <v>0</v>
      </c>
      <c r="C3717" s="180" t="s">
        <v>4893</v>
      </c>
      <c r="D3717" s="25">
        <v>73480.799999999988</v>
      </c>
      <c r="E3717" s="25">
        <v>6303.7</v>
      </c>
      <c r="F3717" s="21">
        <v>0</v>
      </c>
      <c r="G3717" s="22">
        <f t="shared" si="58"/>
        <v>67177.099999999991</v>
      </c>
      <c r="H3717" s="21">
        <v>0</v>
      </c>
      <c r="I3717" s="21">
        <v>0</v>
      </c>
    </row>
    <row r="3718" spans="1:9" ht="15" x14ac:dyDescent="0.25">
      <c r="A3718" s="24" t="s">
        <v>3929</v>
      </c>
      <c r="B3718" s="20">
        <v>0</v>
      </c>
      <c r="C3718" s="180" t="s">
        <v>4893</v>
      </c>
      <c r="D3718" s="25">
        <v>55590</v>
      </c>
      <c r="E3718" s="25">
        <v>41493.599999999999</v>
      </c>
      <c r="F3718" s="21">
        <v>0</v>
      </c>
      <c r="G3718" s="22">
        <f t="shared" si="58"/>
        <v>14096.400000000001</v>
      </c>
      <c r="H3718" s="21">
        <v>0</v>
      </c>
      <c r="I3718" s="21">
        <v>0</v>
      </c>
    </row>
    <row r="3719" spans="1:9" ht="15" x14ac:dyDescent="0.25">
      <c r="A3719" s="24" t="s">
        <v>3930</v>
      </c>
      <c r="B3719" s="20">
        <v>0</v>
      </c>
      <c r="C3719" s="180" t="s">
        <v>4893</v>
      </c>
      <c r="D3719" s="25">
        <v>77619.8</v>
      </c>
      <c r="E3719" s="25">
        <v>40515.1</v>
      </c>
      <c r="F3719" s="21">
        <v>0</v>
      </c>
      <c r="G3719" s="22">
        <f t="shared" si="58"/>
        <v>37104.700000000004</v>
      </c>
      <c r="H3719" s="21">
        <v>0</v>
      </c>
      <c r="I3719" s="21">
        <v>0</v>
      </c>
    </row>
    <row r="3720" spans="1:9" ht="15" x14ac:dyDescent="0.25">
      <c r="A3720" s="24" t="s">
        <v>3931</v>
      </c>
      <c r="B3720" s="20">
        <v>0</v>
      </c>
      <c r="C3720" s="180" t="s">
        <v>4893</v>
      </c>
      <c r="D3720" s="25">
        <v>100893.2</v>
      </c>
      <c r="E3720" s="25">
        <v>34499.800000000003</v>
      </c>
      <c r="F3720" s="21">
        <v>0</v>
      </c>
      <c r="G3720" s="22">
        <f t="shared" si="58"/>
        <v>66393.399999999994</v>
      </c>
      <c r="H3720" s="21">
        <v>0</v>
      </c>
      <c r="I3720" s="21">
        <v>0</v>
      </c>
    </row>
    <row r="3721" spans="1:9" ht="15" x14ac:dyDescent="0.25">
      <c r="A3721" s="24" t="s">
        <v>3932</v>
      </c>
      <c r="B3721" s="20">
        <v>0</v>
      </c>
      <c r="C3721" s="180" t="s">
        <v>4893</v>
      </c>
      <c r="D3721" s="25">
        <v>152571.59999999998</v>
      </c>
      <c r="E3721" s="25">
        <v>76559.599999999991</v>
      </c>
      <c r="F3721" s="21">
        <v>0</v>
      </c>
      <c r="G3721" s="22">
        <f t="shared" si="58"/>
        <v>76011.999999999985</v>
      </c>
      <c r="H3721" s="21">
        <v>0</v>
      </c>
      <c r="I3721" s="21">
        <v>0</v>
      </c>
    </row>
    <row r="3722" spans="1:9" ht="15" x14ac:dyDescent="0.25">
      <c r="A3722" s="24" t="s">
        <v>3439</v>
      </c>
      <c r="B3722" s="20">
        <v>0</v>
      </c>
      <c r="C3722" s="180" t="s">
        <v>4893</v>
      </c>
      <c r="D3722" s="25">
        <v>198483.20000000001</v>
      </c>
      <c r="E3722" s="25">
        <v>68161.8</v>
      </c>
      <c r="F3722" s="21">
        <v>0</v>
      </c>
      <c r="G3722" s="22">
        <f t="shared" si="58"/>
        <v>130321.40000000001</v>
      </c>
      <c r="H3722" s="21">
        <v>0</v>
      </c>
      <c r="I3722" s="21">
        <v>0</v>
      </c>
    </row>
    <row r="3723" spans="1:9" ht="15" x14ac:dyDescent="0.25">
      <c r="A3723" s="24" t="s">
        <v>3441</v>
      </c>
      <c r="B3723" s="20">
        <v>0</v>
      </c>
      <c r="C3723" s="180" t="s">
        <v>4893</v>
      </c>
      <c r="D3723" s="25">
        <v>202450.61999999994</v>
      </c>
      <c r="E3723" s="25">
        <v>124920.40000000001</v>
      </c>
      <c r="F3723" s="21">
        <v>0</v>
      </c>
      <c r="G3723" s="22">
        <f t="shared" si="58"/>
        <v>77530.219999999928</v>
      </c>
      <c r="H3723" s="21">
        <v>0</v>
      </c>
      <c r="I3723" s="21">
        <v>0</v>
      </c>
    </row>
    <row r="3724" spans="1:9" ht="15" x14ac:dyDescent="0.25">
      <c r="A3724" s="24" t="s">
        <v>3933</v>
      </c>
      <c r="B3724" s="20">
        <v>0</v>
      </c>
      <c r="C3724" s="180" t="s">
        <v>4893</v>
      </c>
      <c r="D3724" s="25">
        <v>69829.2</v>
      </c>
      <c r="E3724" s="25">
        <v>17835.2</v>
      </c>
      <c r="F3724" s="21">
        <v>0</v>
      </c>
      <c r="G3724" s="22">
        <f t="shared" si="58"/>
        <v>51994</v>
      </c>
      <c r="H3724" s="21">
        <v>0</v>
      </c>
      <c r="I3724" s="21">
        <v>0</v>
      </c>
    </row>
    <row r="3725" spans="1:9" ht="15" x14ac:dyDescent="0.25">
      <c r="A3725" s="24" t="s">
        <v>3934</v>
      </c>
      <c r="B3725" s="20">
        <v>0</v>
      </c>
      <c r="C3725" s="180" t="s">
        <v>4893</v>
      </c>
      <c r="D3725" s="25">
        <v>36964.800000000003</v>
      </c>
      <c r="E3725" s="25">
        <v>0</v>
      </c>
      <c r="F3725" s="21">
        <v>0</v>
      </c>
      <c r="G3725" s="22">
        <f t="shared" si="58"/>
        <v>36964.800000000003</v>
      </c>
      <c r="H3725" s="21">
        <v>0</v>
      </c>
      <c r="I3725" s="21">
        <v>0</v>
      </c>
    </row>
    <row r="3726" spans="1:9" ht="15" x14ac:dyDescent="0.25">
      <c r="A3726" s="24" t="s">
        <v>3935</v>
      </c>
      <c r="B3726" s="20">
        <v>0</v>
      </c>
      <c r="C3726" s="180" t="s">
        <v>4893</v>
      </c>
      <c r="D3726" s="25">
        <v>64341.599999999991</v>
      </c>
      <c r="E3726" s="25">
        <v>23357</v>
      </c>
      <c r="F3726" s="21">
        <v>0</v>
      </c>
      <c r="G3726" s="22">
        <f t="shared" si="58"/>
        <v>40984.599999999991</v>
      </c>
      <c r="H3726" s="21">
        <v>0</v>
      </c>
      <c r="I3726" s="21">
        <v>0</v>
      </c>
    </row>
    <row r="3727" spans="1:9" ht="15" x14ac:dyDescent="0.25">
      <c r="A3727" s="24" t="s">
        <v>3936</v>
      </c>
      <c r="B3727" s="20">
        <v>0</v>
      </c>
      <c r="C3727" s="180" t="s">
        <v>4893</v>
      </c>
      <c r="D3727" s="25">
        <v>55753.200000000004</v>
      </c>
      <c r="E3727" s="25">
        <v>36014.9</v>
      </c>
      <c r="F3727" s="21">
        <v>0</v>
      </c>
      <c r="G3727" s="22">
        <f t="shared" si="58"/>
        <v>19738.300000000003</v>
      </c>
      <c r="H3727" s="21">
        <v>0</v>
      </c>
      <c r="I3727" s="21">
        <v>0</v>
      </c>
    </row>
    <row r="3728" spans="1:9" ht="15" x14ac:dyDescent="0.25">
      <c r="A3728" s="24" t="s">
        <v>3937</v>
      </c>
      <c r="B3728" s="20">
        <v>0</v>
      </c>
      <c r="C3728" s="180" t="s">
        <v>4893</v>
      </c>
      <c r="D3728" s="25">
        <v>56079.6</v>
      </c>
      <c r="E3728" s="25">
        <v>40433.1</v>
      </c>
      <c r="F3728" s="21">
        <v>0</v>
      </c>
      <c r="G3728" s="22">
        <f t="shared" si="58"/>
        <v>15646.5</v>
      </c>
      <c r="H3728" s="21">
        <v>0</v>
      </c>
      <c r="I3728" s="21">
        <v>0</v>
      </c>
    </row>
    <row r="3729" spans="1:9" ht="15" x14ac:dyDescent="0.25">
      <c r="A3729" s="24" t="s">
        <v>3938</v>
      </c>
      <c r="B3729" s="20">
        <v>0</v>
      </c>
      <c r="C3729" s="180" t="s">
        <v>4893</v>
      </c>
      <c r="D3729" s="25">
        <v>160446</v>
      </c>
      <c r="E3729" s="25">
        <v>80295.3</v>
      </c>
      <c r="F3729" s="21">
        <v>0</v>
      </c>
      <c r="G3729" s="22">
        <f t="shared" si="58"/>
        <v>80150.7</v>
      </c>
      <c r="H3729" s="21">
        <v>0</v>
      </c>
      <c r="I3729" s="21">
        <v>0</v>
      </c>
    </row>
    <row r="3730" spans="1:9" ht="15" x14ac:dyDescent="0.25">
      <c r="A3730" s="24" t="s">
        <v>3939</v>
      </c>
      <c r="B3730" s="20">
        <v>0</v>
      </c>
      <c r="C3730" s="180" t="s">
        <v>4893</v>
      </c>
      <c r="D3730" s="25">
        <v>178744.8</v>
      </c>
      <c r="E3730" s="25">
        <v>76049.2</v>
      </c>
      <c r="F3730" s="21">
        <v>0</v>
      </c>
      <c r="G3730" s="22">
        <f t="shared" si="58"/>
        <v>102695.59999999999</v>
      </c>
      <c r="H3730" s="21">
        <v>0</v>
      </c>
      <c r="I3730" s="21">
        <v>0</v>
      </c>
    </row>
    <row r="3731" spans="1:9" ht="15" x14ac:dyDescent="0.25">
      <c r="A3731" s="24" t="s">
        <v>3940</v>
      </c>
      <c r="B3731" s="20">
        <v>0</v>
      </c>
      <c r="C3731" s="180" t="s">
        <v>4893</v>
      </c>
      <c r="D3731" s="25">
        <v>147510.40000000002</v>
      </c>
      <c r="E3731" s="25">
        <v>61231.7</v>
      </c>
      <c r="F3731" s="21">
        <v>0</v>
      </c>
      <c r="G3731" s="22">
        <f t="shared" si="58"/>
        <v>86278.700000000026</v>
      </c>
      <c r="H3731" s="21">
        <v>0</v>
      </c>
      <c r="I3731" s="21">
        <v>0</v>
      </c>
    </row>
    <row r="3732" spans="1:9" ht="15" x14ac:dyDescent="0.25">
      <c r="A3732" s="24" t="s">
        <v>3064</v>
      </c>
      <c r="B3732" s="20">
        <v>0</v>
      </c>
      <c r="C3732" s="180" t="s">
        <v>4893</v>
      </c>
      <c r="D3732" s="25">
        <v>24444</v>
      </c>
      <c r="E3732" s="25">
        <v>0</v>
      </c>
      <c r="F3732" s="21">
        <v>0</v>
      </c>
      <c r="G3732" s="22">
        <f t="shared" si="58"/>
        <v>24444</v>
      </c>
      <c r="H3732" s="21">
        <v>0</v>
      </c>
      <c r="I3732" s="21">
        <v>0</v>
      </c>
    </row>
    <row r="3733" spans="1:9" ht="15" x14ac:dyDescent="0.25">
      <c r="A3733" s="24" t="s">
        <v>3070</v>
      </c>
      <c r="B3733" s="20">
        <v>0</v>
      </c>
      <c r="C3733" s="180" t="s">
        <v>4893</v>
      </c>
      <c r="D3733" s="25">
        <v>140739.59999999998</v>
      </c>
      <c r="E3733" s="25">
        <v>74681.400000000009</v>
      </c>
      <c r="F3733" s="21">
        <v>0</v>
      </c>
      <c r="G3733" s="22">
        <f t="shared" si="58"/>
        <v>66058.199999999968</v>
      </c>
      <c r="H3733" s="21">
        <v>0</v>
      </c>
      <c r="I3733" s="21">
        <v>0</v>
      </c>
    </row>
    <row r="3734" spans="1:9" ht="15" x14ac:dyDescent="0.25">
      <c r="A3734" s="24" t="s">
        <v>3941</v>
      </c>
      <c r="B3734" s="20">
        <v>0</v>
      </c>
      <c r="C3734" s="180" t="s">
        <v>4893</v>
      </c>
      <c r="D3734" s="25">
        <v>374217.60000000003</v>
      </c>
      <c r="E3734" s="25">
        <v>216217</v>
      </c>
      <c r="F3734" s="21">
        <v>0</v>
      </c>
      <c r="G3734" s="22">
        <f t="shared" si="58"/>
        <v>158000.60000000003</v>
      </c>
      <c r="H3734" s="21">
        <v>0</v>
      </c>
      <c r="I3734" s="21">
        <v>0</v>
      </c>
    </row>
    <row r="3735" spans="1:9" ht="15" x14ac:dyDescent="0.25">
      <c r="A3735" s="24" t="s">
        <v>3942</v>
      </c>
      <c r="B3735" s="20">
        <v>0</v>
      </c>
      <c r="C3735" s="180" t="s">
        <v>4893</v>
      </c>
      <c r="D3735" s="25">
        <v>819019.19999999984</v>
      </c>
      <c r="E3735" s="25">
        <v>321071.09999999998</v>
      </c>
      <c r="F3735" s="21">
        <v>0</v>
      </c>
      <c r="G3735" s="22">
        <f t="shared" si="58"/>
        <v>497948.09999999986</v>
      </c>
      <c r="H3735" s="21">
        <v>0</v>
      </c>
      <c r="I3735" s="21">
        <v>0</v>
      </c>
    </row>
    <row r="3736" spans="1:9" ht="15" x14ac:dyDescent="0.25">
      <c r="A3736" s="24" t="s">
        <v>3943</v>
      </c>
      <c r="B3736" s="20">
        <v>0</v>
      </c>
      <c r="C3736" s="180" t="s">
        <v>4893</v>
      </c>
      <c r="D3736" s="25">
        <v>10159.200000000001</v>
      </c>
      <c r="E3736" s="25">
        <v>9412.2000000000007</v>
      </c>
      <c r="F3736" s="21">
        <v>0</v>
      </c>
      <c r="G3736" s="22">
        <f t="shared" si="58"/>
        <v>747</v>
      </c>
      <c r="H3736" s="21">
        <v>0</v>
      </c>
      <c r="I3736" s="21">
        <v>0</v>
      </c>
    </row>
    <row r="3737" spans="1:9" ht="15" x14ac:dyDescent="0.25">
      <c r="A3737" s="24" t="s">
        <v>3944</v>
      </c>
      <c r="B3737" s="20">
        <v>0</v>
      </c>
      <c r="C3737" s="180" t="s">
        <v>4893</v>
      </c>
      <c r="D3737" s="25">
        <v>161676.9</v>
      </c>
      <c r="E3737" s="25">
        <v>37839.300000000003</v>
      </c>
      <c r="F3737" s="21">
        <v>0</v>
      </c>
      <c r="G3737" s="22">
        <f t="shared" si="58"/>
        <v>123837.59999999999</v>
      </c>
      <c r="H3737" s="21">
        <v>0</v>
      </c>
      <c r="I3737" s="21">
        <v>0</v>
      </c>
    </row>
    <row r="3738" spans="1:9" ht="15" x14ac:dyDescent="0.25">
      <c r="A3738" s="24" t="s">
        <v>2737</v>
      </c>
      <c r="B3738" s="20">
        <v>0</v>
      </c>
      <c r="C3738" s="180" t="s">
        <v>4893</v>
      </c>
      <c r="D3738" s="25">
        <v>100143.59999999998</v>
      </c>
      <c r="E3738" s="25">
        <v>32424.9</v>
      </c>
      <c r="F3738" s="21">
        <v>0</v>
      </c>
      <c r="G3738" s="22">
        <f t="shared" si="58"/>
        <v>67718.699999999983</v>
      </c>
      <c r="H3738" s="21">
        <v>0</v>
      </c>
      <c r="I3738" s="21">
        <v>0</v>
      </c>
    </row>
    <row r="3739" spans="1:9" ht="15" x14ac:dyDescent="0.25">
      <c r="A3739" s="24" t="s">
        <v>2738</v>
      </c>
      <c r="B3739" s="20">
        <v>0</v>
      </c>
      <c r="C3739" s="180" t="s">
        <v>4893</v>
      </c>
      <c r="D3739" s="25">
        <v>78499.199999999997</v>
      </c>
      <c r="E3739" s="25">
        <v>32205.699999999997</v>
      </c>
      <c r="F3739" s="21">
        <v>0</v>
      </c>
      <c r="G3739" s="22">
        <f t="shared" si="58"/>
        <v>46293.5</v>
      </c>
      <c r="H3739" s="21">
        <v>0</v>
      </c>
      <c r="I3739" s="21">
        <v>0</v>
      </c>
    </row>
    <row r="3740" spans="1:9" ht="15" x14ac:dyDescent="0.25">
      <c r="A3740" s="24" t="s">
        <v>3945</v>
      </c>
      <c r="B3740" s="20">
        <v>0</v>
      </c>
      <c r="C3740" s="180" t="s">
        <v>4893</v>
      </c>
      <c r="D3740" s="25">
        <v>170523.10000000003</v>
      </c>
      <c r="E3740" s="25">
        <v>31395.9</v>
      </c>
      <c r="F3740" s="21">
        <v>0</v>
      </c>
      <c r="G3740" s="22">
        <f t="shared" si="58"/>
        <v>139127.20000000004</v>
      </c>
      <c r="H3740" s="21">
        <v>0</v>
      </c>
      <c r="I3740" s="21">
        <v>0</v>
      </c>
    </row>
    <row r="3741" spans="1:9" ht="15" x14ac:dyDescent="0.25">
      <c r="A3741" s="24" t="s">
        <v>3946</v>
      </c>
      <c r="B3741" s="20">
        <v>0</v>
      </c>
      <c r="C3741" s="180" t="s">
        <v>4893</v>
      </c>
      <c r="D3741" s="25">
        <v>90025.2</v>
      </c>
      <c r="E3741" s="25">
        <v>51265.5</v>
      </c>
      <c r="F3741" s="21">
        <v>0</v>
      </c>
      <c r="G3741" s="22">
        <f t="shared" si="58"/>
        <v>38759.699999999997</v>
      </c>
      <c r="H3741" s="21">
        <v>0</v>
      </c>
      <c r="I3741" s="21">
        <v>0</v>
      </c>
    </row>
    <row r="3742" spans="1:9" ht="15" x14ac:dyDescent="0.25">
      <c r="A3742" s="24" t="s">
        <v>3947</v>
      </c>
      <c r="B3742" s="20">
        <v>0</v>
      </c>
      <c r="C3742" s="180" t="s">
        <v>4893</v>
      </c>
      <c r="D3742" s="25">
        <v>40922.400000000001</v>
      </c>
      <c r="E3742" s="25">
        <v>718</v>
      </c>
      <c r="F3742" s="21">
        <v>0</v>
      </c>
      <c r="G3742" s="22">
        <f t="shared" si="58"/>
        <v>40204.400000000001</v>
      </c>
      <c r="H3742" s="21">
        <v>0</v>
      </c>
      <c r="I3742" s="21">
        <v>0</v>
      </c>
    </row>
    <row r="3743" spans="1:9" ht="15" x14ac:dyDescent="0.25">
      <c r="A3743" s="24" t="s">
        <v>3948</v>
      </c>
      <c r="B3743" s="20">
        <v>0</v>
      </c>
      <c r="C3743" s="180" t="s">
        <v>4893</v>
      </c>
      <c r="D3743" s="25">
        <v>47042.400000000001</v>
      </c>
      <c r="E3743" s="25">
        <v>0</v>
      </c>
      <c r="F3743" s="21">
        <v>0</v>
      </c>
      <c r="G3743" s="22">
        <f t="shared" si="58"/>
        <v>47042.400000000001</v>
      </c>
      <c r="H3743" s="21">
        <v>0</v>
      </c>
      <c r="I3743" s="21">
        <v>0</v>
      </c>
    </row>
    <row r="3744" spans="1:9" ht="15" x14ac:dyDescent="0.25">
      <c r="A3744" s="24" t="s">
        <v>3949</v>
      </c>
      <c r="B3744" s="20">
        <v>0</v>
      </c>
      <c r="C3744" s="180" t="s">
        <v>4893</v>
      </c>
      <c r="D3744" s="25">
        <v>66544.800000000003</v>
      </c>
      <c r="E3744" s="25">
        <v>15427.9</v>
      </c>
      <c r="F3744" s="21">
        <v>0</v>
      </c>
      <c r="G3744" s="22">
        <f t="shared" si="58"/>
        <v>51116.9</v>
      </c>
      <c r="H3744" s="21">
        <v>0</v>
      </c>
      <c r="I3744" s="21">
        <v>0</v>
      </c>
    </row>
    <row r="3745" spans="1:9" ht="15" x14ac:dyDescent="0.25">
      <c r="A3745" s="24" t="s">
        <v>3950</v>
      </c>
      <c r="B3745" s="20">
        <v>0</v>
      </c>
      <c r="C3745" s="180" t="s">
        <v>4893</v>
      </c>
      <c r="D3745" s="25">
        <v>64402.8</v>
      </c>
      <c r="E3745" s="25">
        <v>0</v>
      </c>
      <c r="F3745" s="21">
        <v>0</v>
      </c>
      <c r="G3745" s="22">
        <f t="shared" si="58"/>
        <v>64402.8</v>
      </c>
      <c r="H3745" s="21">
        <v>0</v>
      </c>
      <c r="I3745" s="21">
        <v>0</v>
      </c>
    </row>
    <row r="3746" spans="1:9" ht="15" x14ac:dyDescent="0.25">
      <c r="A3746" s="24" t="s">
        <v>3951</v>
      </c>
      <c r="B3746" s="20">
        <v>0</v>
      </c>
      <c r="C3746" s="180" t="s">
        <v>4893</v>
      </c>
      <c r="D3746" s="25">
        <v>453573.60000000003</v>
      </c>
      <c r="E3746" s="25">
        <v>217631</v>
      </c>
      <c r="F3746" s="21">
        <v>0</v>
      </c>
      <c r="G3746" s="22">
        <f t="shared" si="58"/>
        <v>235942.60000000003</v>
      </c>
      <c r="H3746" s="21">
        <v>0</v>
      </c>
      <c r="I3746" s="21">
        <v>0</v>
      </c>
    </row>
    <row r="3747" spans="1:9" ht="15" x14ac:dyDescent="0.25">
      <c r="A3747" s="24" t="s">
        <v>3952</v>
      </c>
      <c r="B3747" s="20">
        <v>0</v>
      </c>
      <c r="C3747" s="180" t="s">
        <v>4893</v>
      </c>
      <c r="D3747" s="25">
        <v>17809.2</v>
      </c>
      <c r="E3747" s="25">
        <v>4864</v>
      </c>
      <c r="F3747" s="21">
        <v>0</v>
      </c>
      <c r="G3747" s="22">
        <f t="shared" si="58"/>
        <v>12945.2</v>
      </c>
      <c r="H3747" s="21">
        <v>0</v>
      </c>
      <c r="I3747" s="21">
        <v>0</v>
      </c>
    </row>
    <row r="3748" spans="1:9" ht="15" x14ac:dyDescent="0.25">
      <c r="A3748" s="24" t="s">
        <v>3953</v>
      </c>
      <c r="B3748" s="20">
        <v>0</v>
      </c>
      <c r="C3748" s="180" t="s">
        <v>4893</v>
      </c>
      <c r="D3748" s="25">
        <v>96447.12000000001</v>
      </c>
      <c r="E3748" s="25">
        <v>25360.720000000001</v>
      </c>
      <c r="F3748" s="21">
        <v>0</v>
      </c>
      <c r="G3748" s="22">
        <f t="shared" si="58"/>
        <v>71086.400000000009</v>
      </c>
      <c r="H3748" s="21">
        <v>0</v>
      </c>
      <c r="I3748" s="21">
        <v>0</v>
      </c>
    </row>
    <row r="3749" spans="1:9" ht="15" x14ac:dyDescent="0.25">
      <c r="A3749" s="24" t="s">
        <v>3522</v>
      </c>
      <c r="B3749" s="20">
        <v>0</v>
      </c>
      <c r="C3749" s="180" t="s">
        <v>4894</v>
      </c>
      <c r="D3749" s="25">
        <v>76051.199999999997</v>
      </c>
      <c r="E3749" s="25">
        <v>5239.7</v>
      </c>
      <c r="F3749" s="21">
        <v>0</v>
      </c>
      <c r="G3749" s="22">
        <f t="shared" si="58"/>
        <v>70811.5</v>
      </c>
      <c r="H3749" s="21">
        <v>0</v>
      </c>
      <c r="I3749" s="21">
        <v>0</v>
      </c>
    </row>
    <row r="3750" spans="1:9" ht="15" x14ac:dyDescent="0.25">
      <c r="A3750" s="24" t="s">
        <v>3523</v>
      </c>
      <c r="B3750" s="20">
        <v>0</v>
      </c>
      <c r="C3750" s="180" t="s">
        <v>4894</v>
      </c>
      <c r="D3750" s="25">
        <v>49980</v>
      </c>
      <c r="E3750" s="25">
        <v>0</v>
      </c>
      <c r="F3750" s="21">
        <v>0</v>
      </c>
      <c r="G3750" s="22">
        <f t="shared" si="58"/>
        <v>49980</v>
      </c>
      <c r="H3750" s="21">
        <v>0</v>
      </c>
      <c r="I3750" s="21">
        <v>0</v>
      </c>
    </row>
    <row r="3751" spans="1:9" ht="15" x14ac:dyDescent="0.25">
      <c r="A3751" s="24" t="s">
        <v>3799</v>
      </c>
      <c r="B3751" s="20">
        <v>0</v>
      </c>
      <c r="C3751" s="180" t="s">
        <v>4895</v>
      </c>
      <c r="D3751" s="25">
        <v>107059.19999999998</v>
      </c>
      <c r="E3751" s="25">
        <v>0</v>
      </c>
      <c r="F3751" s="21">
        <v>0</v>
      </c>
      <c r="G3751" s="22">
        <f t="shared" si="58"/>
        <v>107059.19999999998</v>
      </c>
      <c r="H3751" s="21">
        <v>0</v>
      </c>
      <c r="I3751" s="21">
        <v>0</v>
      </c>
    </row>
    <row r="3752" spans="1:9" ht="15" x14ac:dyDescent="0.25">
      <c r="A3752" s="24" t="s">
        <v>3800</v>
      </c>
      <c r="B3752" s="20">
        <v>0</v>
      </c>
      <c r="C3752" s="180" t="s">
        <v>4895</v>
      </c>
      <c r="D3752" s="25">
        <v>93676.799999999988</v>
      </c>
      <c r="E3752" s="25">
        <v>0</v>
      </c>
      <c r="F3752" s="21">
        <v>0</v>
      </c>
      <c r="G3752" s="22">
        <f t="shared" si="58"/>
        <v>93676.799999999988</v>
      </c>
      <c r="H3752" s="21">
        <v>0</v>
      </c>
      <c r="I3752" s="21">
        <v>0</v>
      </c>
    </row>
    <row r="3753" spans="1:9" ht="15" x14ac:dyDescent="0.25">
      <c r="A3753" s="24" t="s">
        <v>3954</v>
      </c>
      <c r="B3753" s="20">
        <v>0</v>
      </c>
      <c r="C3753" s="180" t="s">
        <v>4895</v>
      </c>
      <c r="D3753" s="25">
        <v>208692</v>
      </c>
      <c r="E3753" s="25">
        <v>0</v>
      </c>
      <c r="F3753" s="21">
        <v>0</v>
      </c>
      <c r="G3753" s="22">
        <f t="shared" si="58"/>
        <v>208692</v>
      </c>
      <c r="H3753" s="21">
        <v>0</v>
      </c>
      <c r="I3753" s="21">
        <v>0</v>
      </c>
    </row>
    <row r="3754" spans="1:9" ht="15" x14ac:dyDescent="0.25">
      <c r="A3754" s="24" t="s">
        <v>3955</v>
      </c>
      <c r="B3754" s="20">
        <v>0</v>
      </c>
      <c r="C3754" s="180" t="s">
        <v>4896</v>
      </c>
      <c r="D3754" s="25">
        <v>263296.68</v>
      </c>
      <c r="E3754" s="25">
        <v>126278.17999999998</v>
      </c>
      <c r="F3754" s="21">
        <v>0</v>
      </c>
      <c r="G3754" s="22">
        <f t="shared" si="58"/>
        <v>137018.5</v>
      </c>
      <c r="H3754" s="21">
        <v>0</v>
      </c>
      <c r="I3754" s="21">
        <v>0</v>
      </c>
    </row>
    <row r="3755" spans="1:9" ht="15" x14ac:dyDescent="0.25">
      <c r="A3755" s="24" t="s">
        <v>3956</v>
      </c>
      <c r="B3755" s="20">
        <v>0</v>
      </c>
      <c r="C3755" s="180" t="s">
        <v>3956</v>
      </c>
      <c r="D3755" s="25">
        <v>115831.20000000001</v>
      </c>
      <c r="E3755" s="25">
        <v>4996.7999999999993</v>
      </c>
      <c r="F3755" s="21">
        <v>0</v>
      </c>
      <c r="G3755" s="22">
        <f t="shared" si="58"/>
        <v>110834.40000000001</v>
      </c>
      <c r="H3755" s="21">
        <v>0</v>
      </c>
      <c r="I3755" s="21">
        <v>0</v>
      </c>
    </row>
    <row r="3756" spans="1:9" ht="15" x14ac:dyDescent="0.25">
      <c r="A3756" s="24" t="s">
        <v>3957</v>
      </c>
      <c r="B3756" s="20">
        <v>0</v>
      </c>
      <c r="C3756" s="180" t="s">
        <v>4897</v>
      </c>
      <c r="D3756" s="25">
        <v>357722.25</v>
      </c>
      <c r="E3756" s="25">
        <v>15638.82</v>
      </c>
      <c r="F3756" s="21">
        <v>0</v>
      </c>
      <c r="G3756" s="22">
        <f t="shared" si="58"/>
        <v>342083.43</v>
      </c>
      <c r="H3756" s="21">
        <v>0</v>
      </c>
      <c r="I3756" s="21">
        <v>0</v>
      </c>
    </row>
    <row r="3757" spans="1:9" ht="15" x14ac:dyDescent="0.25">
      <c r="A3757" s="24" t="s">
        <v>3958</v>
      </c>
      <c r="B3757" s="20">
        <v>0</v>
      </c>
      <c r="C3757" s="180" t="s">
        <v>4897</v>
      </c>
      <c r="D3757" s="25">
        <v>685579.3</v>
      </c>
      <c r="E3757" s="25">
        <v>175934.68</v>
      </c>
      <c r="F3757" s="21">
        <v>0</v>
      </c>
      <c r="G3757" s="22">
        <f t="shared" si="58"/>
        <v>509644.62000000005</v>
      </c>
      <c r="H3757" s="21">
        <v>0</v>
      </c>
      <c r="I3757" s="21">
        <v>0</v>
      </c>
    </row>
    <row r="3758" spans="1:9" ht="15" x14ac:dyDescent="0.25">
      <c r="A3758" s="24" t="s">
        <v>3959</v>
      </c>
      <c r="B3758" s="20">
        <v>0</v>
      </c>
      <c r="C3758" s="180" t="s">
        <v>4897</v>
      </c>
      <c r="D3758" s="25">
        <v>949308.09999999974</v>
      </c>
      <c r="E3758" s="25">
        <v>373228.9</v>
      </c>
      <c r="F3758" s="21">
        <v>0</v>
      </c>
      <c r="G3758" s="22">
        <f t="shared" si="58"/>
        <v>576079.19999999972</v>
      </c>
      <c r="H3758" s="21">
        <v>0</v>
      </c>
      <c r="I3758" s="21">
        <v>0</v>
      </c>
    </row>
    <row r="3759" spans="1:9" ht="15" x14ac:dyDescent="0.25">
      <c r="A3759" s="24" t="s">
        <v>2987</v>
      </c>
      <c r="B3759" s="20">
        <v>0</v>
      </c>
      <c r="C3759" s="180" t="s">
        <v>4897</v>
      </c>
      <c r="D3759" s="25">
        <v>701304.40000000014</v>
      </c>
      <c r="E3759" s="25">
        <v>412971.5799999999</v>
      </c>
      <c r="F3759" s="21">
        <v>0</v>
      </c>
      <c r="G3759" s="22">
        <f t="shared" si="58"/>
        <v>288332.82000000024</v>
      </c>
      <c r="H3759" s="21">
        <v>0</v>
      </c>
      <c r="I3759" s="21">
        <v>0</v>
      </c>
    </row>
    <row r="3760" spans="1:9" ht="15" x14ac:dyDescent="0.25">
      <c r="A3760" s="24" t="s">
        <v>2988</v>
      </c>
      <c r="B3760" s="20">
        <v>0</v>
      </c>
      <c r="C3760" s="180" t="s">
        <v>4897</v>
      </c>
      <c r="D3760" s="25">
        <v>968626.0900000002</v>
      </c>
      <c r="E3760" s="25">
        <v>440199.77000000008</v>
      </c>
      <c r="F3760" s="21">
        <v>0</v>
      </c>
      <c r="G3760" s="22">
        <f t="shared" si="58"/>
        <v>528426.32000000007</v>
      </c>
      <c r="H3760" s="21">
        <v>0</v>
      </c>
      <c r="I3760" s="21">
        <v>0</v>
      </c>
    </row>
    <row r="3761" spans="1:9" ht="15" x14ac:dyDescent="0.25">
      <c r="A3761" s="24" t="s">
        <v>2991</v>
      </c>
      <c r="B3761" s="20">
        <v>0</v>
      </c>
      <c r="C3761" s="180" t="s">
        <v>4897</v>
      </c>
      <c r="D3761" s="25">
        <v>802581.50000000012</v>
      </c>
      <c r="E3761" s="25">
        <v>403495.69999999995</v>
      </c>
      <c r="F3761" s="21">
        <v>0</v>
      </c>
      <c r="G3761" s="22">
        <f t="shared" si="58"/>
        <v>399085.80000000016</v>
      </c>
      <c r="H3761" s="21">
        <v>0</v>
      </c>
      <c r="I3761" s="21">
        <v>0</v>
      </c>
    </row>
    <row r="3762" spans="1:9" ht="15" x14ac:dyDescent="0.25">
      <c r="A3762" s="24" t="s">
        <v>3960</v>
      </c>
      <c r="B3762" s="20">
        <v>0</v>
      </c>
      <c r="C3762" s="180" t="s">
        <v>4897</v>
      </c>
      <c r="D3762" s="25">
        <v>358104.37999999995</v>
      </c>
      <c r="E3762" s="25">
        <v>17304.68</v>
      </c>
      <c r="F3762" s="21">
        <v>0</v>
      </c>
      <c r="G3762" s="22">
        <f t="shared" si="58"/>
        <v>340799.69999999995</v>
      </c>
      <c r="H3762" s="21">
        <v>0</v>
      </c>
      <c r="I3762" s="21">
        <v>0</v>
      </c>
    </row>
    <row r="3763" spans="1:9" ht="15" x14ac:dyDescent="0.25">
      <c r="A3763" s="24" t="s">
        <v>3961</v>
      </c>
      <c r="B3763" s="20">
        <v>0</v>
      </c>
      <c r="C3763" s="180" t="s">
        <v>4897</v>
      </c>
      <c r="D3763" s="25">
        <v>427523.19999999995</v>
      </c>
      <c r="E3763" s="25">
        <v>0</v>
      </c>
      <c r="F3763" s="21">
        <v>0</v>
      </c>
      <c r="G3763" s="22">
        <f t="shared" si="58"/>
        <v>427523.19999999995</v>
      </c>
      <c r="H3763" s="21">
        <v>0</v>
      </c>
      <c r="I3763" s="21">
        <v>0</v>
      </c>
    </row>
    <row r="3764" spans="1:9" ht="15" x14ac:dyDescent="0.25">
      <c r="A3764" s="24" t="s">
        <v>3002</v>
      </c>
      <c r="B3764" s="20">
        <v>0</v>
      </c>
      <c r="C3764" s="180" t="s">
        <v>4897</v>
      </c>
      <c r="D3764" s="25">
        <v>1331119.0799999996</v>
      </c>
      <c r="E3764" s="25">
        <v>533177.80000000005</v>
      </c>
      <c r="F3764" s="21">
        <v>0</v>
      </c>
      <c r="G3764" s="22">
        <f t="shared" si="58"/>
        <v>797941.27999999956</v>
      </c>
      <c r="H3764" s="21">
        <v>0</v>
      </c>
      <c r="I3764" s="21">
        <v>0</v>
      </c>
    </row>
    <row r="3765" spans="1:9" ht="15" x14ac:dyDescent="0.25">
      <c r="A3765" s="24" t="s">
        <v>3003</v>
      </c>
      <c r="B3765" s="20">
        <v>0</v>
      </c>
      <c r="C3765" s="180" t="s">
        <v>4897</v>
      </c>
      <c r="D3765" s="25">
        <v>1660739.93</v>
      </c>
      <c r="E3765" s="25">
        <v>517250.27999999997</v>
      </c>
      <c r="F3765" s="21">
        <v>0</v>
      </c>
      <c r="G3765" s="22">
        <f t="shared" si="58"/>
        <v>1143489.6499999999</v>
      </c>
      <c r="H3765" s="21">
        <v>0</v>
      </c>
      <c r="I3765" s="21">
        <v>0</v>
      </c>
    </row>
    <row r="3766" spans="1:9" ht="15" x14ac:dyDescent="0.25">
      <c r="A3766" s="24" t="s">
        <v>2473</v>
      </c>
      <c r="B3766" s="20">
        <v>0</v>
      </c>
      <c r="C3766" s="180" t="s">
        <v>4897</v>
      </c>
      <c r="D3766" s="25">
        <v>1743547.94</v>
      </c>
      <c r="E3766" s="25">
        <v>373855.38000000006</v>
      </c>
      <c r="F3766" s="21">
        <v>0</v>
      </c>
      <c r="G3766" s="22">
        <f t="shared" si="58"/>
        <v>1369692.5599999998</v>
      </c>
      <c r="H3766" s="21">
        <v>0</v>
      </c>
      <c r="I3766" s="21">
        <v>0</v>
      </c>
    </row>
    <row r="3767" spans="1:9" ht="15" x14ac:dyDescent="0.25">
      <c r="A3767" s="24" t="s">
        <v>3004</v>
      </c>
      <c r="B3767" s="20">
        <v>0</v>
      </c>
      <c r="C3767" s="180" t="s">
        <v>4897</v>
      </c>
      <c r="D3767" s="25">
        <v>1939166.8799999994</v>
      </c>
      <c r="E3767" s="25">
        <v>518902.21</v>
      </c>
      <c r="F3767" s="21">
        <v>0</v>
      </c>
      <c r="G3767" s="22">
        <f t="shared" si="58"/>
        <v>1420264.6699999995</v>
      </c>
      <c r="H3767" s="21">
        <v>0</v>
      </c>
      <c r="I3767" s="21">
        <v>0</v>
      </c>
    </row>
    <row r="3768" spans="1:9" ht="15" x14ac:dyDescent="0.25">
      <c r="A3768" s="24" t="s">
        <v>3209</v>
      </c>
      <c r="B3768" s="20">
        <v>0</v>
      </c>
      <c r="C3768" s="180" t="s">
        <v>4897</v>
      </c>
      <c r="D3768" s="25">
        <v>690728.49999999965</v>
      </c>
      <c r="E3768" s="25">
        <v>365949.79999999993</v>
      </c>
      <c r="F3768" s="21">
        <v>0</v>
      </c>
      <c r="G3768" s="22">
        <f t="shared" si="58"/>
        <v>324778.69999999972</v>
      </c>
      <c r="H3768" s="21">
        <v>0</v>
      </c>
      <c r="I3768" s="21">
        <v>0</v>
      </c>
    </row>
    <row r="3769" spans="1:9" ht="15" x14ac:dyDescent="0.25">
      <c r="A3769" s="24" t="s">
        <v>3005</v>
      </c>
      <c r="B3769" s="20">
        <v>0</v>
      </c>
      <c r="C3769" s="180" t="s">
        <v>4897</v>
      </c>
      <c r="D3769" s="25">
        <v>514176.50000000012</v>
      </c>
      <c r="E3769" s="25">
        <v>261923.00000000003</v>
      </c>
      <c r="F3769" s="21">
        <v>0</v>
      </c>
      <c r="G3769" s="22">
        <f t="shared" si="58"/>
        <v>252253.50000000009</v>
      </c>
      <c r="H3769" s="21">
        <v>0</v>
      </c>
      <c r="I3769" s="21">
        <v>0</v>
      </c>
    </row>
    <row r="3770" spans="1:9" ht="15" x14ac:dyDescent="0.25">
      <c r="A3770" s="24" t="s">
        <v>3006</v>
      </c>
      <c r="B3770" s="20">
        <v>0</v>
      </c>
      <c r="C3770" s="180" t="s">
        <v>4897</v>
      </c>
      <c r="D3770" s="25">
        <v>515678.39999999991</v>
      </c>
      <c r="E3770" s="25">
        <v>94228.93</v>
      </c>
      <c r="F3770" s="21">
        <v>0</v>
      </c>
      <c r="G3770" s="22">
        <f t="shared" si="58"/>
        <v>421449.46999999991</v>
      </c>
      <c r="H3770" s="21">
        <v>0</v>
      </c>
      <c r="I3770" s="21">
        <v>0</v>
      </c>
    </row>
    <row r="3771" spans="1:9" ht="15" x14ac:dyDescent="0.25">
      <c r="A3771" s="24" t="s">
        <v>3007</v>
      </c>
      <c r="B3771" s="20">
        <v>0</v>
      </c>
      <c r="C3771" s="180" t="s">
        <v>4897</v>
      </c>
      <c r="D3771" s="25">
        <v>875276.00000000035</v>
      </c>
      <c r="E3771" s="25">
        <v>290172.64</v>
      </c>
      <c r="F3771" s="21">
        <v>0</v>
      </c>
      <c r="G3771" s="22">
        <f t="shared" si="58"/>
        <v>585103.36000000034</v>
      </c>
      <c r="H3771" s="21">
        <v>0</v>
      </c>
      <c r="I3771" s="21">
        <v>0</v>
      </c>
    </row>
    <row r="3772" spans="1:9" ht="15" x14ac:dyDescent="0.25">
      <c r="A3772" s="24" t="s">
        <v>3015</v>
      </c>
      <c r="B3772" s="20">
        <v>0</v>
      </c>
      <c r="C3772" s="180" t="s">
        <v>4897</v>
      </c>
      <c r="D3772" s="25">
        <v>626003.19999999995</v>
      </c>
      <c r="E3772" s="25">
        <v>335698.15999999992</v>
      </c>
      <c r="F3772" s="21">
        <v>0</v>
      </c>
      <c r="G3772" s="22">
        <f t="shared" ref="G3772:G3835" si="59">D3772-E3772</f>
        <v>290305.04000000004</v>
      </c>
      <c r="H3772" s="21">
        <v>0</v>
      </c>
      <c r="I3772" s="21">
        <v>0</v>
      </c>
    </row>
    <row r="3773" spans="1:9" ht="15" x14ac:dyDescent="0.25">
      <c r="A3773" s="24" t="s">
        <v>3020</v>
      </c>
      <c r="B3773" s="20">
        <v>0</v>
      </c>
      <c r="C3773" s="180" t="s">
        <v>4897</v>
      </c>
      <c r="D3773" s="25">
        <v>1445790.9000000001</v>
      </c>
      <c r="E3773" s="25">
        <v>707471.80000000016</v>
      </c>
      <c r="F3773" s="21">
        <v>0</v>
      </c>
      <c r="G3773" s="22">
        <f t="shared" si="59"/>
        <v>738319.1</v>
      </c>
      <c r="H3773" s="21">
        <v>0</v>
      </c>
      <c r="I3773" s="21">
        <v>0</v>
      </c>
    </row>
    <row r="3774" spans="1:9" ht="15" x14ac:dyDescent="0.25">
      <c r="A3774" s="24" t="s">
        <v>3021</v>
      </c>
      <c r="B3774" s="20">
        <v>0</v>
      </c>
      <c r="C3774" s="180" t="s">
        <v>4897</v>
      </c>
      <c r="D3774" s="25">
        <v>18122.2</v>
      </c>
      <c r="E3774" s="25">
        <v>0</v>
      </c>
      <c r="F3774" s="21">
        <v>0</v>
      </c>
      <c r="G3774" s="22">
        <f t="shared" si="59"/>
        <v>18122.2</v>
      </c>
      <c r="H3774" s="21">
        <v>0</v>
      </c>
      <c r="I3774" s="21">
        <v>0</v>
      </c>
    </row>
    <row r="3775" spans="1:9" ht="15" x14ac:dyDescent="0.25">
      <c r="A3775" s="24" t="s">
        <v>3962</v>
      </c>
      <c r="B3775" s="20">
        <v>0</v>
      </c>
      <c r="C3775" s="180" t="s">
        <v>4897</v>
      </c>
      <c r="D3775" s="25">
        <v>14517.44</v>
      </c>
      <c r="E3775" s="25">
        <v>0</v>
      </c>
      <c r="F3775" s="21">
        <v>0</v>
      </c>
      <c r="G3775" s="22">
        <f t="shared" si="59"/>
        <v>14517.44</v>
      </c>
      <c r="H3775" s="21">
        <v>0</v>
      </c>
      <c r="I3775" s="21">
        <v>0</v>
      </c>
    </row>
    <row r="3776" spans="1:9" ht="15" x14ac:dyDescent="0.25">
      <c r="A3776" s="24" t="s">
        <v>446</v>
      </c>
      <c r="B3776" s="20">
        <v>0</v>
      </c>
      <c r="C3776" s="180" t="s">
        <v>4897</v>
      </c>
      <c r="D3776" s="25">
        <v>600745.2000000003</v>
      </c>
      <c r="E3776" s="25">
        <v>178534.9</v>
      </c>
      <c r="F3776" s="21">
        <v>0</v>
      </c>
      <c r="G3776" s="22">
        <f t="shared" si="59"/>
        <v>422210.30000000028</v>
      </c>
      <c r="H3776" s="21">
        <v>0</v>
      </c>
      <c r="I3776" s="21">
        <v>0</v>
      </c>
    </row>
    <row r="3777" spans="1:9" ht="15" x14ac:dyDescent="0.25">
      <c r="A3777" s="24" t="s">
        <v>3963</v>
      </c>
      <c r="B3777" s="20">
        <v>0</v>
      </c>
      <c r="C3777" s="180" t="s">
        <v>4897</v>
      </c>
      <c r="D3777" s="25">
        <v>1148433.3800000004</v>
      </c>
      <c r="E3777" s="25">
        <v>381622.42</v>
      </c>
      <c r="F3777" s="21">
        <v>0</v>
      </c>
      <c r="G3777" s="22">
        <f t="shared" si="59"/>
        <v>766810.96000000043</v>
      </c>
      <c r="H3777" s="21">
        <v>0</v>
      </c>
      <c r="I3777" s="21">
        <v>0</v>
      </c>
    </row>
    <row r="3778" spans="1:9" ht="15" x14ac:dyDescent="0.25">
      <c r="A3778" s="24" t="s">
        <v>3739</v>
      </c>
      <c r="B3778" s="20">
        <v>0</v>
      </c>
      <c r="C3778" s="180" t="s">
        <v>4897</v>
      </c>
      <c r="D3778" s="25">
        <v>634067.82999999996</v>
      </c>
      <c r="E3778" s="25">
        <v>212312.40000000002</v>
      </c>
      <c r="F3778" s="21">
        <v>0</v>
      </c>
      <c r="G3778" s="22">
        <f t="shared" si="59"/>
        <v>421755.42999999993</v>
      </c>
      <c r="H3778" s="21">
        <v>0</v>
      </c>
      <c r="I3778" s="21">
        <v>0</v>
      </c>
    </row>
    <row r="3779" spans="1:9" ht="15" x14ac:dyDescent="0.25">
      <c r="A3779" s="24" t="s">
        <v>3815</v>
      </c>
      <c r="B3779" s="20">
        <v>0</v>
      </c>
      <c r="C3779" s="180" t="s">
        <v>4897</v>
      </c>
      <c r="D3779" s="25">
        <v>535479.31000000006</v>
      </c>
      <c r="E3779" s="25">
        <v>252405.95</v>
      </c>
      <c r="F3779" s="21">
        <v>0</v>
      </c>
      <c r="G3779" s="22">
        <f t="shared" si="59"/>
        <v>283073.36000000004</v>
      </c>
      <c r="H3779" s="21">
        <v>0</v>
      </c>
      <c r="I3779" s="21">
        <v>0</v>
      </c>
    </row>
    <row r="3780" spans="1:9" ht="15" x14ac:dyDescent="0.25">
      <c r="A3780" s="24" t="s">
        <v>3964</v>
      </c>
      <c r="B3780" s="20">
        <v>0</v>
      </c>
      <c r="C3780" s="180" t="s">
        <v>4897</v>
      </c>
      <c r="D3780" s="25">
        <v>444063.46000000008</v>
      </c>
      <c r="E3780" s="25">
        <v>185561.02</v>
      </c>
      <c r="F3780" s="21">
        <v>0</v>
      </c>
      <c r="G3780" s="22">
        <f t="shared" si="59"/>
        <v>258502.44000000009</v>
      </c>
      <c r="H3780" s="21">
        <v>0</v>
      </c>
      <c r="I3780" s="21">
        <v>0</v>
      </c>
    </row>
    <row r="3781" spans="1:9" ht="15" x14ac:dyDescent="0.25">
      <c r="A3781" s="24" t="s">
        <v>3965</v>
      </c>
      <c r="B3781" s="20">
        <v>0</v>
      </c>
      <c r="C3781" s="180" t="s">
        <v>4897</v>
      </c>
      <c r="D3781" s="25">
        <v>16436.16</v>
      </c>
      <c r="E3781" s="25">
        <v>215</v>
      </c>
      <c r="F3781" s="21">
        <v>0</v>
      </c>
      <c r="G3781" s="22">
        <f t="shared" si="59"/>
        <v>16221.16</v>
      </c>
      <c r="H3781" s="21">
        <v>0</v>
      </c>
      <c r="I3781" s="21">
        <v>0</v>
      </c>
    </row>
    <row r="3782" spans="1:9" ht="15" x14ac:dyDescent="0.25">
      <c r="A3782" s="24" t="s">
        <v>3808</v>
      </c>
      <c r="B3782" s="20">
        <v>0</v>
      </c>
      <c r="C3782" s="180" t="s">
        <v>4897</v>
      </c>
      <c r="D3782" s="25">
        <v>483058.5</v>
      </c>
      <c r="E3782" s="25">
        <v>138036.90000000002</v>
      </c>
      <c r="F3782" s="21">
        <v>0</v>
      </c>
      <c r="G3782" s="22">
        <f t="shared" si="59"/>
        <v>345021.6</v>
      </c>
      <c r="H3782" s="21">
        <v>0</v>
      </c>
      <c r="I3782" s="21">
        <v>0</v>
      </c>
    </row>
    <row r="3783" spans="1:9" ht="15" x14ac:dyDescent="0.25">
      <c r="A3783" s="24" t="s">
        <v>3809</v>
      </c>
      <c r="B3783" s="20">
        <v>0</v>
      </c>
      <c r="C3783" s="180" t="s">
        <v>4897</v>
      </c>
      <c r="D3783" s="25">
        <v>73382.400000000009</v>
      </c>
      <c r="E3783" s="25">
        <v>0</v>
      </c>
      <c r="F3783" s="21">
        <v>0</v>
      </c>
      <c r="G3783" s="22">
        <f t="shared" si="59"/>
        <v>73382.400000000009</v>
      </c>
      <c r="H3783" s="21">
        <v>0</v>
      </c>
      <c r="I3783" s="21">
        <v>0</v>
      </c>
    </row>
    <row r="3784" spans="1:9" ht="15" x14ac:dyDescent="0.25">
      <c r="A3784" s="24" t="s">
        <v>3809</v>
      </c>
      <c r="B3784" s="20">
        <v>0</v>
      </c>
      <c r="C3784" s="180" t="s">
        <v>4897</v>
      </c>
      <c r="D3784" s="25">
        <v>739743.0199999999</v>
      </c>
      <c r="E3784" s="25">
        <v>258308.90000000005</v>
      </c>
      <c r="F3784" s="21">
        <v>0</v>
      </c>
      <c r="G3784" s="22">
        <f t="shared" si="59"/>
        <v>481434.11999999988</v>
      </c>
      <c r="H3784" s="21">
        <v>0</v>
      </c>
      <c r="I3784" s="21">
        <v>0</v>
      </c>
    </row>
    <row r="3785" spans="1:9" ht="15" x14ac:dyDescent="0.25">
      <c r="A3785" s="24" t="s">
        <v>3966</v>
      </c>
      <c r="B3785" s="20">
        <v>0</v>
      </c>
      <c r="C3785" s="180" t="s">
        <v>4897</v>
      </c>
      <c r="D3785" s="25">
        <v>815676.01000000013</v>
      </c>
      <c r="E3785" s="25">
        <v>339139.75</v>
      </c>
      <c r="F3785" s="21">
        <v>0</v>
      </c>
      <c r="G3785" s="22">
        <f t="shared" si="59"/>
        <v>476536.26000000013</v>
      </c>
      <c r="H3785" s="21">
        <v>0</v>
      </c>
      <c r="I3785" s="21">
        <v>0</v>
      </c>
    </row>
    <row r="3786" spans="1:9" ht="15" x14ac:dyDescent="0.25">
      <c r="A3786" s="24" t="s">
        <v>3967</v>
      </c>
      <c r="B3786" s="20">
        <v>0</v>
      </c>
      <c r="C3786" s="180" t="s">
        <v>4897</v>
      </c>
      <c r="D3786" s="25">
        <v>1074522.7100000002</v>
      </c>
      <c r="E3786" s="25">
        <v>416487.3</v>
      </c>
      <c r="F3786" s="21">
        <v>0</v>
      </c>
      <c r="G3786" s="22">
        <f t="shared" si="59"/>
        <v>658035.41000000015</v>
      </c>
      <c r="H3786" s="21">
        <v>0</v>
      </c>
      <c r="I3786" s="21">
        <v>0</v>
      </c>
    </row>
    <row r="3787" spans="1:9" ht="15" x14ac:dyDescent="0.25">
      <c r="A3787" s="24" t="s">
        <v>3742</v>
      </c>
      <c r="B3787" s="20">
        <v>0</v>
      </c>
      <c r="C3787" s="180" t="s">
        <v>4897</v>
      </c>
      <c r="D3787" s="25">
        <v>6294.4</v>
      </c>
      <c r="E3787" s="25">
        <v>2780</v>
      </c>
      <c r="F3787" s="21">
        <v>0</v>
      </c>
      <c r="G3787" s="22">
        <f t="shared" si="59"/>
        <v>3514.3999999999996</v>
      </c>
      <c r="H3787" s="21">
        <v>0</v>
      </c>
      <c r="I3787" s="21">
        <v>0</v>
      </c>
    </row>
    <row r="3788" spans="1:9" ht="15" x14ac:dyDescent="0.25">
      <c r="A3788" s="24" t="s">
        <v>3968</v>
      </c>
      <c r="B3788" s="20">
        <v>0</v>
      </c>
      <c r="C3788" s="180" t="s">
        <v>4897</v>
      </c>
      <c r="D3788" s="25">
        <v>8646.56</v>
      </c>
      <c r="E3788" s="25">
        <v>0</v>
      </c>
      <c r="F3788" s="21">
        <v>0</v>
      </c>
      <c r="G3788" s="22">
        <f t="shared" si="59"/>
        <v>8646.56</v>
      </c>
      <c r="H3788" s="21">
        <v>0</v>
      </c>
      <c r="I3788" s="21">
        <v>0</v>
      </c>
    </row>
    <row r="3789" spans="1:9" ht="15" x14ac:dyDescent="0.25">
      <c r="A3789" s="24" t="s">
        <v>3969</v>
      </c>
      <c r="B3789" s="20">
        <v>0</v>
      </c>
      <c r="C3789" s="180" t="s">
        <v>4897</v>
      </c>
      <c r="D3789" s="25">
        <v>504578.00999999995</v>
      </c>
      <c r="E3789" s="25">
        <v>224941.09000000003</v>
      </c>
      <c r="F3789" s="21">
        <v>0</v>
      </c>
      <c r="G3789" s="22">
        <f t="shared" si="59"/>
        <v>279636.91999999993</v>
      </c>
      <c r="H3789" s="21">
        <v>0</v>
      </c>
      <c r="I3789" s="21">
        <v>0</v>
      </c>
    </row>
    <row r="3790" spans="1:9" ht="15" x14ac:dyDescent="0.25">
      <c r="A3790" s="24" t="s">
        <v>3970</v>
      </c>
      <c r="B3790" s="20">
        <v>0</v>
      </c>
      <c r="C3790" s="180" t="s">
        <v>4897</v>
      </c>
      <c r="D3790" s="25">
        <v>691329.0399999998</v>
      </c>
      <c r="E3790" s="25">
        <v>150593.37</v>
      </c>
      <c r="F3790" s="21">
        <v>0</v>
      </c>
      <c r="G3790" s="22">
        <f t="shared" si="59"/>
        <v>540735.66999999981</v>
      </c>
      <c r="H3790" s="21">
        <v>0</v>
      </c>
      <c r="I3790" s="21">
        <v>0</v>
      </c>
    </row>
    <row r="3791" spans="1:9" ht="15" x14ac:dyDescent="0.25">
      <c r="A3791" s="24" t="s">
        <v>3971</v>
      </c>
      <c r="B3791" s="20">
        <v>0</v>
      </c>
      <c r="C3791" s="180" t="s">
        <v>4897</v>
      </c>
      <c r="D3791" s="25">
        <v>527945.60000000009</v>
      </c>
      <c r="E3791" s="25">
        <v>191770.77</v>
      </c>
      <c r="F3791" s="21">
        <v>0</v>
      </c>
      <c r="G3791" s="22">
        <f t="shared" si="59"/>
        <v>336174.83000000007</v>
      </c>
      <c r="H3791" s="21">
        <v>0</v>
      </c>
      <c r="I3791" s="21">
        <v>0</v>
      </c>
    </row>
    <row r="3792" spans="1:9" ht="15" x14ac:dyDescent="0.25">
      <c r="A3792" s="24" t="s">
        <v>3972</v>
      </c>
      <c r="B3792" s="20">
        <v>0</v>
      </c>
      <c r="C3792" s="180" t="s">
        <v>4897</v>
      </c>
      <c r="D3792" s="25">
        <v>829984.89999999991</v>
      </c>
      <c r="E3792" s="25">
        <v>193565.72999999998</v>
      </c>
      <c r="F3792" s="21">
        <v>0</v>
      </c>
      <c r="G3792" s="22">
        <f t="shared" si="59"/>
        <v>636419.16999999993</v>
      </c>
      <c r="H3792" s="21">
        <v>0</v>
      </c>
      <c r="I3792" s="21">
        <v>0</v>
      </c>
    </row>
    <row r="3793" spans="1:9" ht="15" x14ac:dyDescent="0.25">
      <c r="A3793" s="24" t="s">
        <v>3495</v>
      </c>
      <c r="B3793" s="20">
        <v>0</v>
      </c>
      <c r="C3793" s="180" t="s">
        <v>4897</v>
      </c>
      <c r="D3793" s="25">
        <v>485098.28999999992</v>
      </c>
      <c r="E3793" s="25">
        <v>21670.239999999998</v>
      </c>
      <c r="F3793" s="21">
        <v>0</v>
      </c>
      <c r="G3793" s="22">
        <f t="shared" si="59"/>
        <v>463428.04999999993</v>
      </c>
      <c r="H3793" s="21">
        <v>0</v>
      </c>
      <c r="I3793" s="21">
        <v>0</v>
      </c>
    </row>
    <row r="3794" spans="1:9" ht="15" x14ac:dyDescent="0.25">
      <c r="A3794" s="24" t="s">
        <v>3973</v>
      </c>
      <c r="B3794" s="20">
        <v>0</v>
      </c>
      <c r="C3794" s="180" t="s">
        <v>4897</v>
      </c>
      <c r="D3794" s="25">
        <v>9135.36</v>
      </c>
      <c r="E3794" s="25">
        <v>0</v>
      </c>
      <c r="F3794" s="21">
        <v>0</v>
      </c>
      <c r="G3794" s="22">
        <f t="shared" si="59"/>
        <v>9135.36</v>
      </c>
      <c r="H3794" s="21">
        <v>0</v>
      </c>
      <c r="I3794" s="21">
        <v>0</v>
      </c>
    </row>
    <row r="3795" spans="1:9" ht="15" x14ac:dyDescent="0.25">
      <c r="A3795" s="24" t="s">
        <v>3974</v>
      </c>
      <c r="B3795" s="20">
        <v>0</v>
      </c>
      <c r="C3795" s="180" t="s">
        <v>4897</v>
      </c>
      <c r="D3795" s="25">
        <v>527812.16000000015</v>
      </c>
      <c r="E3795" s="25">
        <v>210348.96</v>
      </c>
      <c r="F3795" s="21">
        <v>0</v>
      </c>
      <c r="G3795" s="22">
        <f t="shared" si="59"/>
        <v>317463.20000000019</v>
      </c>
      <c r="H3795" s="21">
        <v>0</v>
      </c>
      <c r="I3795" s="21">
        <v>0</v>
      </c>
    </row>
    <row r="3796" spans="1:9" ht="15" x14ac:dyDescent="0.25">
      <c r="A3796" s="24" t="s">
        <v>3975</v>
      </c>
      <c r="B3796" s="20">
        <v>0</v>
      </c>
      <c r="C3796" s="180" t="s">
        <v>4897</v>
      </c>
      <c r="D3796" s="25">
        <v>533143.99999999988</v>
      </c>
      <c r="E3796" s="25">
        <v>181651.99999999997</v>
      </c>
      <c r="F3796" s="21">
        <v>0</v>
      </c>
      <c r="G3796" s="22">
        <f t="shared" si="59"/>
        <v>351491.99999999988</v>
      </c>
      <c r="H3796" s="21">
        <v>0</v>
      </c>
      <c r="I3796" s="21">
        <v>0</v>
      </c>
    </row>
    <row r="3797" spans="1:9" ht="15" x14ac:dyDescent="0.25">
      <c r="A3797" s="24" t="s">
        <v>3976</v>
      </c>
      <c r="B3797" s="20">
        <v>0</v>
      </c>
      <c r="C3797" s="180" t="s">
        <v>4897</v>
      </c>
      <c r="D3797" s="25">
        <v>1045595.0999999996</v>
      </c>
      <c r="E3797" s="25">
        <v>426659.00000000006</v>
      </c>
      <c r="F3797" s="21">
        <v>0</v>
      </c>
      <c r="G3797" s="22">
        <f t="shared" si="59"/>
        <v>618936.09999999963</v>
      </c>
      <c r="H3797" s="21">
        <v>0</v>
      </c>
      <c r="I3797" s="21">
        <v>0</v>
      </c>
    </row>
    <row r="3798" spans="1:9" ht="15" x14ac:dyDescent="0.25">
      <c r="A3798" s="24" t="s">
        <v>3977</v>
      </c>
      <c r="B3798" s="20">
        <v>0</v>
      </c>
      <c r="C3798" s="180" t="s">
        <v>4897</v>
      </c>
      <c r="D3798" s="25">
        <v>16680.3</v>
      </c>
      <c r="E3798" s="25">
        <v>0</v>
      </c>
      <c r="F3798" s="21">
        <v>0</v>
      </c>
      <c r="G3798" s="22">
        <f t="shared" si="59"/>
        <v>16680.3</v>
      </c>
      <c r="H3798" s="21">
        <v>0</v>
      </c>
      <c r="I3798" s="21">
        <v>0</v>
      </c>
    </row>
    <row r="3799" spans="1:9" ht="15" x14ac:dyDescent="0.25">
      <c r="A3799" s="24" t="s">
        <v>3978</v>
      </c>
      <c r="B3799" s="20">
        <v>0</v>
      </c>
      <c r="C3799" s="180" t="s">
        <v>4897</v>
      </c>
      <c r="D3799" s="25">
        <v>1001013.2999999999</v>
      </c>
      <c r="E3799" s="25">
        <v>446688.00000000006</v>
      </c>
      <c r="F3799" s="21">
        <v>0</v>
      </c>
      <c r="G3799" s="22">
        <f t="shared" si="59"/>
        <v>554325.29999999981</v>
      </c>
      <c r="H3799" s="21">
        <v>0</v>
      </c>
      <c r="I3799" s="21">
        <v>0</v>
      </c>
    </row>
    <row r="3800" spans="1:9" ht="15" x14ac:dyDescent="0.25">
      <c r="A3800" s="24" t="s">
        <v>3979</v>
      </c>
      <c r="B3800" s="20">
        <v>0</v>
      </c>
      <c r="C3800" s="180" t="s">
        <v>4897</v>
      </c>
      <c r="D3800" s="25">
        <v>677980.79999999993</v>
      </c>
      <c r="E3800" s="25">
        <v>292428.57000000007</v>
      </c>
      <c r="F3800" s="21">
        <v>0</v>
      </c>
      <c r="G3800" s="22">
        <f t="shared" si="59"/>
        <v>385552.22999999986</v>
      </c>
      <c r="H3800" s="21">
        <v>0</v>
      </c>
      <c r="I3800" s="21">
        <v>0</v>
      </c>
    </row>
    <row r="3801" spans="1:9" ht="15" x14ac:dyDescent="0.25">
      <c r="A3801" s="24" t="s">
        <v>3980</v>
      </c>
      <c r="B3801" s="20">
        <v>0</v>
      </c>
      <c r="C3801" s="180" t="s">
        <v>4897</v>
      </c>
      <c r="D3801" s="25">
        <v>254363.71999999997</v>
      </c>
      <c r="E3801" s="25">
        <v>187634.91999999995</v>
      </c>
      <c r="F3801" s="21">
        <v>0</v>
      </c>
      <c r="G3801" s="22">
        <f t="shared" si="59"/>
        <v>66728.800000000017</v>
      </c>
      <c r="H3801" s="21">
        <v>0</v>
      </c>
      <c r="I3801" s="21">
        <v>0</v>
      </c>
    </row>
    <row r="3802" spans="1:9" ht="15" x14ac:dyDescent="0.25">
      <c r="A3802" s="24" t="s">
        <v>3981</v>
      </c>
      <c r="B3802" s="20">
        <v>0</v>
      </c>
      <c r="C3802" s="180" t="s">
        <v>4897</v>
      </c>
      <c r="D3802" s="25">
        <v>788053.87999999977</v>
      </c>
      <c r="E3802" s="25">
        <v>196924.34000000003</v>
      </c>
      <c r="F3802" s="21">
        <v>0</v>
      </c>
      <c r="G3802" s="22">
        <f t="shared" si="59"/>
        <v>591129.5399999998</v>
      </c>
      <c r="H3802" s="21">
        <v>0</v>
      </c>
      <c r="I3802" s="21">
        <v>0</v>
      </c>
    </row>
    <row r="3803" spans="1:9" ht="15" x14ac:dyDescent="0.25">
      <c r="A3803" s="24" t="s">
        <v>3982</v>
      </c>
      <c r="B3803" s="20">
        <v>0</v>
      </c>
      <c r="C3803" s="180" t="s">
        <v>4897</v>
      </c>
      <c r="D3803" s="25">
        <v>724986.72</v>
      </c>
      <c r="E3803" s="25">
        <v>251050.02</v>
      </c>
      <c r="F3803" s="21">
        <v>0</v>
      </c>
      <c r="G3803" s="22">
        <f t="shared" si="59"/>
        <v>473936.69999999995</v>
      </c>
      <c r="H3803" s="21">
        <v>0</v>
      </c>
      <c r="I3803" s="21">
        <v>0</v>
      </c>
    </row>
    <row r="3804" spans="1:9" ht="15" x14ac:dyDescent="0.25">
      <c r="A3804" s="24" t="s">
        <v>3983</v>
      </c>
      <c r="B3804" s="20">
        <v>0</v>
      </c>
      <c r="C3804" s="180" t="s">
        <v>4897</v>
      </c>
      <c r="D3804" s="25">
        <v>1566260.9799999991</v>
      </c>
      <c r="E3804" s="25">
        <v>637536.30000000005</v>
      </c>
      <c r="F3804" s="21">
        <v>0</v>
      </c>
      <c r="G3804" s="22">
        <f t="shared" si="59"/>
        <v>928724.679999999</v>
      </c>
      <c r="H3804" s="21">
        <v>0</v>
      </c>
      <c r="I3804" s="21">
        <v>0</v>
      </c>
    </row>
    <row r="3805" spans="1:9" ht="15" x14ac:dyDescent="0.25">
      <c r="A3805" s="24" t="s">
        <v>3984</v>
      </c>
      <c r="B3805" s="20">
        <v>0</v>
      </c>
      <c r="C3805" s="180" t="s">
        <v>4897</v>
      </c>
      <c r="D3805" s="25">
        <v>633647.7999999997</v>
      </c>
      <c r="E3805" s="25">
        <v>221299.50000000003</v>
      </c>
      <c r="F3805" s="21">
        <v>0</v>
      </c>
      <c r="G3805" s="22">
        <f t="shared" si="59"/>
        <v>412348.2999999997</v>
      </c>
      <c r="H3805" s="21">
        <v>0</v>
      </c>
      <c r="I3805" s="21">
        <v>0</v>
      </c>
    </row>
    <row r="3806" spans="1:9" ht="15" x14ac:dyDescent="0.25">
      <c r="A3806" s="24" t="s">
        <v>3985</v>
      </c>
      <c r="B3806" s="20">
        <v>0</v>
      </c>
      <c r="C3806" s="180" t="s">
        <v>4897</v>
      </c>
      <c r="D3806" s="25">
        <v>861188.15999999968</v>
      </c>
      <c r="E3806" s="25">
        <v>252303.79000000004</v>
      </c>
      <c r="F3806" s="21">
        <v>0</v>
      </c>
      <c r="G3806" s="22">
        <f t="shared" si="59"/>
        <v>608884.36999999965</v>
      </c>
      <c r="H3806" s="21">
        <v>0</v>
      </c>
      <c r="I3806" s="21">
        <v>0</v>
      </c>
    </row>
    <row r="3807" spans="1:9" ht="15" x14ac:dyDescent="0.25">
      <c r="A3807" s="24" t="s">
        <v>3986</v>
      </c>
      <c r="B3807" s="20">
        <v>0</v>
      </c>
      <c r="C3807" s="180" t="s">
        <v>4897</v>
      </c>
      <c r="D3807" s="25">
        <v>762040.19000000018</v>
      </c>
      <c r="E3807" s="25">
        <v>355480.8</v>
      </c>
      <c r="F3807" s="21">
        <v>0</v>
      </c>
      <c r="G3807" s="22">
        <f t="shared" si="59"/>
        <v>406559.39000000019</v>
      </c>
      <c r="H3807" s="21">
        <v>0</v>
      </c>
      <c r="I3807" s="21">
        <v>0</v>
      </c>
    </row>
    <row r="3808" spans="1:9" ht="15" x14ac:dyDescent="0.25">
      <c r="A3808" s="24" t="s">
        <v>3987</v>
      </c>
      <c r="B3808" s="20">
        <v>0</v>
      </c>
      <c r="C3808" s="180" t="s">
        <v>4897</v>
      </c>
      <c r="D3808" s="25">
        <v>530149.28</v>
      </c>
      <c r="E3808" s="25">
        <v>187494.9</v>
      </c>
      <c r="F3808" s="21">
        <v>0</v>
      </c>
      <c r="G3808" s="22">
        <f t="shared" si="59"/>
        <v>342654.38</v>
      </c>
      <c r="H3808" s="21">
        <v>0</v>
      </c>
      <c r="I3808" s="21">
        <v>0</v>
      </c>
    </row>
    <row r="3809" spans="1:9" ht="15" x14ac:dyDescent="0.25">
      <c r="A3809" s="24" t="s">
        <v>3988</v>
      </c>
      <c r="B3809" s="20">
        <v>0</v>
      </c>
      <c r="C3809" s="180" t="s">
        <v>4897</v>
      </c>
      <c r="D3809" s="25">
        <v>810351.36</v>
      </c>
      <c r="E3809" s="25">
        <v>483174.22</v>
      </c>
      <c r="F3809" s="21">
        <v>0</v>
      </c>
      <c r="G3809" s="22">
        <f t="shared" si="59"/>
        <v>327177.14</v>
      </c>
      <c r="H3809" s="21">
        <v>0</v>
      </c>
      <c r="I3809" s="21">
        <v>0</v>
      </c>
    </row>
    <row r="3810" spans="1:9" ht="15" x14ac:dyDescent="0.25">
      <c r="A3810" s="24" t="s">
        <v>3989</v>
      </c>
      <c r="B3810" s="20">
        <v>0</v>
      </c>
      <c r="C3810" s="180" t="s">
        <v>4897</v>
      </c>
      <c r="D3810" s="25">
        <v>93134.250000000015</v>
      </c>
      <c r="E3810" s="25">
        <v>6270.63</v>
      </c>
      <c r="F3810" s="21">
        <v>0</v>
      </c>
      <c r="G3810" s="22">
        <f t="shared" si="59"/>
        <v>86863.62000000001</v>
      </c>
      <c r="H3810" s="21">
        <v>0</v>
      </c>
      <c r="I3810" s="21">
        <v>0</v>
      </c>
    </row>
    <row r="3811" spans="1:9" ht="15" x14ac:dyDescent="0.25">
      <c r="A3811" s="24" t="s">
        <v>3990</v>
      </c>
      <c r="B3811" s="20">
        <v>0</v>
      </c>
      <c r="C3811" s="180" t="s">
        <v>4897</v>
      </c>
      <c r="D3811" s="25">
        <v>180413.3</v>
      </c>
      <c r="E3811" s="25">
        <v>12932.9</v>
      </c>
      <c r="F3811" s="21">
        <v>0</v>
      </c>
      <c r="G3811" s="22">
        <f t="shared" si="59"/>
        <v>167480.4</v>
      </c>
      <c r="H3811" s="21">
        <v>0</v>
      </c>
      <c r="I3811" s="21">
        <v>0</v>
      </c>
    </row>
    <row r="3812" spans="1:9" ht="15" x14ac:dyDescent="0.25">
      <c r="A3812" s="24" t="s">
        <v>3991</v>
      </c>
      <c r="B3812" s="20">
        <v>0</v>
      </c>
      <c r="C3812" s="180" t="s">
        <v>4897</v>
      </c>
      <c r="D3812" s="25">
        <v>943780.32000000053</v>
      </c>
      <c r="E3812" s="25">
        <v>332407.88</v>
      </c>
      <c r="F3812" s="21">
        <v>0</v>
      </c>
      <c r="G3812" s="22">
        <f t="shared" si="59"/>
        <v>611372.44000000053</v>
      </c>
      <c r="H3812" s="21">
        <v>0</v>
      </c>
      <c r="I3812" s="21">
        <v>0</v>
      </c>
    </row>
    <row r="3813" spans="1:9" ht="15" x14ac:dyDescent="0.25">
      <c r="A3813" s="24" t="s">
        <v>3992</v>
      </c>
      <c r="B3813" s="20">
        <v>0</v>
      </c>
      <c r="C3813" s="180" t="s">
        <v>4897</v>
      </c>
      <c r="D3813" s="25">
        <v>594711.04000000004</v>
      </c>
      <c r="E3813" s="25">
        <v>341486.95999999996</v>
      </c>
      <c r="F3813" s="21">
        <v>0</v>
      </c>
      <c r="G3813" s="22">
        <f t="shared" si="59"/>
        <v>253224.08000000007</v>
      </c>
      <c r="H3813" s="21">
        <v>0</v>
      </c>
      <c r="I3813" s="21">
        <v>0</v>
      </c>
    </row>
    <row r="3814" spans="1:9" ht="15" x14ac:dyDescent="0.25">
      <c r="A3814" s="24" t="s">
        <v>3993</v>
      </c>
      <c r="B3814" s="20">
        <v>0</v>
      </c>
      <c r="C3814" s="180" t="s">
        <v>4897</v>
      </c>
      <c r="D3814" s="25">
        <v>7543.2</v>
      </c>
      <c r="E3814" s="25">
        <v>0</v>
      </c>
      <c r="F3814" s="21">
        <v>0</v>
      </c>
      <c r="G3814" s="22">
        <f t="shared" si="59"/>
        <v>7543.2</v>
      </c>
      <c r="H3814" s="21">
        <v>0</v>
      </c>
      <c r="I3814" s="21">
        <v>0</v>
      </c>
    </row>
    <row r="3815" spans="1:9" ht="15" x14ac:dyDescent="0.25">
      <c r="A3815" s="24" t="s">
        <v>3994</v>
      </c>
      <c r="B3815" s="20">
        <v>0</v>
      </c>
      <c r="C3815" s="180" t="s">
        <v>4897</v>
      </c>
      <c r="D3815" s="25">
        <v>35236.800000000003</v>
      </c>
      <c r="E3815" s="25">
        <v>6604</v>
      </c>
      <c r="F3815" s="21">
        <v>0</v>
      </c>
      <c r="G3815" s="22">
        <f t="shared" si="59"/>
        <v>28632.800000000003</v>
      </c>
      <c r="H3815" s="21">
        <v>0</v>
      </c>
      <c r="I3815" s="21">
        <v>0</v>
      </c>
    </row>
    <row r="3816" spans="1:9" ht="15" x14ac:dyDescent="0.25">
      <c r="A3816" s="24" t="s">
        <v>3524</v>
      </c>
      <c r="B3816" s="20">
        <v>0</v>
      </c>
      <c r="C3816" s="180" t="s">
        <v>4897</v>
      </c>
      <c r="D3816" s="25">
        <v>9912</v>
      </c>
      <c r="E3816" s="25">
        <v>0</v>
      </c>
      <c r="F3816" s="21">
        <v>0</v>
      </c>
      <c r="G3816" s="22">
        <f t="shared" si="59"/>
        <v>9912</v>
      </c>
      <c r="H3816" s="21">
        <v>0</v>
      </c>
      <c r="I3816" s="21">
        <v>0</v>
      </c>
    </row>
    <row r="3817" spans="1:9" ht="15" x14ac:dyDescent="0.25">
      <c r="A3817" s="24" t="s">
        <v>3671</v>
      </c>
      <c r="B3817" s="20">
        <v>0</v>
      </c>
      <c r="C3817" s="180" t="s">
        <v>4897</v>
      </c>
      <c r="D3817" s="25">
        <v>34142.28</v>
      </c>
      <c r="E3817" s="25">
        <v>0</v>
      </c>
      <c r="F3817" s="21">
        <v>0</v>
      </c>
      <c r="G3817" s="22">
        <f t="shared" si="59"/>
        <v>34142.28</v>
      </c>
      <c r="H3817" s="21">
        <v>0</v>
      </c>
      <c r="I3817" s="21">
        <v>0</v>
      </c>
    </row>
    <row r="3818" spans="1:9" ht="15" x14ac:dyDescent="0.25">
      <c r="A3818" s="24" t="s">
        <v>759</v>
      </c>
      <c r="B3818" s="20">
        <v>0</v>
      </c>
      <c r="C3818" s="180" t="s">
        <v>4898</v>
      </c>
      <c r="D3818" s="25">
        <v>9384</v>
      </c>
      <c r="E3818" s="25">
        <v>0</v>
      </c>
      <c r="F3818" s="21">
        <v>0</v>
      </c>
      <c r="G3818" s="22">
        <f t="shared" si="59"/>
        <v>9384</v>
      </c>
      <c r="H3818" s="21">
        <v>0</v>
      </c>
      <c r="I3818" s="21">
        <v>0</v>
      </c>
    </row>
    <row r="3819" spans="1:9" ht="15" x14ac:dyDescent="0.25">
      <c r="A3819" s="24" t="s">
        <v>762</v>
      </c>
      <c r="B3819" s="20">
        <v>0</v>
      </c>
      <c r="C3819" s="180" t="s">
        <v>4898</v>
      </c>
      <c r="D3819" s="25">
        <v>46716</v>
      </c>
      <c r="E3819" s="25">
        <v>0</v>
      </c>
      <c r="F3819" s="21">
        <v>0</v>
      </c>
      <c r="G3819" s="22">
        <f t="shared" si="59"/>
        <v>46716</v>
      </c>
      <c r="H3819" s="21">
        <v>0</v>
      </c>
      <c r="I3819" s="21">
        <v>0</v>
      </c>
    </row>
    <row r="3820" spans="1:9" ht="15" x14ac:dyDescent="0.25">
      <c r="A3820" s="24" t="s">
        <v>3995</v>
      </c>
      <c r="B3820" s="20">
        <v>0</v>
      </c>
      <c r="C3820" s="180" t="s">
        <v>4898</v>
      </c>
      <c r="D3820" s="25">
        <v>61852.800000000003</v>
      </c>
      <c r="E3820" s="25">
        <v>0</v>
      </c>
      <c r="F3820" s="21">
        <v>0</v>
      </c>
      <c r="G3820" s="22">
        <f t="shared" si="59"/>
        <v>61852.800000000003</v>
      </c>
      <c r="H3820" s="21">
        <v>0</v>
      </c>
      <c r="I3820" s="21">
        <v>0</v>
      </c>
    </row>
    <row r="3821" spans="1:9" ht="15" x14ac:dyDescent="0.25">
      <c r="A3821" s="24" t="s">
        <v>3996</v>
      </c>
      <c r="B3821" s="20">
        <v>0</v>
      </c>
      <c r="C3821" s="180" t="s">
        <v>4898</v>
      </c>
      <c r="D3821" s="25">
        <v>11505.6</v>
      </c>
      <c r="E3821" s="25">
        <v>0</v>
      </c>
      <c r="F3821" s="21">
        <v>0</v>
      </c>
      <c r="G3821" s="22">
        <f t="shared" si="59"/>
        <v>11505.6</v>
      </c>
      <c r="H3821" s="21">
        <v>0</v>
      </c>
      <c r="I3821" s="21">
        <v>0</v>
      </c>
    </row>
    <row r="3822" spans="1:9" ht="15" x14ac:dyDescent="0.25">
      <c r="A3822" s="24" t="s">
        <v>3501</v>
      </c>
      <c r="B3822" s="20">
        <v>0</v>
      </c>
      <c r="C3822" s="180" t="s">
        <v>4898</v>
      </c>
      <c r="D3822" s="25">
        <v>162996</v>
      </c>
      <c r="E3822" s="25">
        <v>64801.900000000009</v>
      </c>
      <c r="F3822" s="21">
        <v>0</v>
      </c>
      <c r="G3822" s="22">
        <f t="shared" si="59"/>
        <v>98194.099999999991</v>
      </c>
      <c r="H3822" s="21">
        <v>0</v>
      </c>
      <c r="I3822" s="21">
        <v>0</v>
      </c>
    </row>
    <row r="3823" spans="1:9" ht="15" x14ac:dyDescent="0.25">
      <c r="A3823" s="24" t="s">
        <v>3997</v>
      </c>
      <c r="B3823" s="20">
        <v>0</v>
      </c>
      <c r="C3823" s="180" t="s">
        <v>4898</v>
      </c>
      <c r="D3823" s="25">
        <v>129009.59999999999</v>
      </c>
      <c r="E3823" s="25">
        <v>47302.2</v>
      </c>
      <c r="F3823" s="21">
        <v>0</v>
      </c>
      <c r="G3823" s="22">
        <f t="shared" si="59"/>
        <v>81707.399999999994</v>
      </c>
      <c r="H3823" s="21">
        <v>0</v>
      </c>
      <c r="I3823" s="21">
        <v>0</v>
      </c>
    </row>
    <row r="3824" spans="1:9" ht="15" x14ac:dyDescent="0.25">
      <c r="A3824" s="24" t="s">
        <v>3998</v>
      </c>
      <c r="B3824" s="20">
        <v>0</v>
      </c>
      <c r="C3824" s="180" t="s">
        <v>4898</v>
      </c>
      <c r="D3824" s="25">
        <v>130560.00000000001</v>
      </c>
      <c r="E3824" s="25">
        <v>260</v>
      </c>
      <c r="F3824" s="21">
        <v>0</v>
      </c>
      <c r="G3824" s="22">
        <f t="shared" si="59"/>
        <v>130300.00000000001</v>
      </c>
      <c r="H3824" s="21">
        <v>0</v>
      </c>
      <c r="I3824" s="21">
        <v>0</v>
      </c>
    </row>
    <row r="3825" spans="1:9" ht="15" x14ac:dyDescent="0.25">
      <c r="A3825" s="24" t="s">
        <v>3999</v>
      </c>
      <c r="B3825" s="20">
        <v>0</v>
      </c>
      <c r="C3825" s="180" t="s">
        <v>4898</v>
      </c>
      <c r="D3825" s="25">
        <v>154856.40000000002</v>
      </c>
      <c r="E3825" s="25">
        <v>19449.599999999999</v>
      </c>
      <c r="F3825" s="21">
        <v>0</v>
      </c>
      <c r="G3825" s="22">
        <f t="shared" si="59"/>
        <v>135406.80000000002</v>
      </c>
      <c r="H3825" s="21">
        <v>0</v>
      </c>
      <c r="I3825" s="21">
        <v>0</v>
      </c>
    </row>
    <row r="3826" spans="1:9" ht="15" x14ac:dyDescent="0.25">
      <c r="A3826" s="24" t="s">
        <v>4000</v>
      </c>
      <c r="B3826" s="20">
        <v>0</v>
      </c>
      <c r="C3826" s="180" t="s">
        <v>4898</v>
      </c>
      <c r="D3826" s="25">
        <v>118462.8</v>
      </c>
      <c r="E3826" s="25">
        <v>8256.7000000000007</v>
      </c>
      <c r="F3826" s="21">
        <v>0</v>
      </c>
      <c r="G3826" s="22">
        <f t="shared" si="59"/>
        <v>110206.1</v>
      </c>
      <c r="H3826" s="21">
        <v>0</v>
      </c>
      <c r="I3826" s="21">
        <v>0</v>
      </c>
    </row>
    <row r="3827" spans="1:9" ht="15" x14ac:dyDescent="0.25">
      <c r="A3827" s="24" t="s">
        <v>4001</v>
      </c>
      <c r="B3827" s="20">
        <v>0</v>
      </c>
      <c r="C3827" s="180" t="s">
        <v>4898</v>
      </c>
      <c r="D3827" s="25">
        <v>58486.8</v>
      </c>
      <c r="E3827" s="25">
        <v>12566.4</v>
      </c>
      <c r="F3827" s="21">
        <v>0</v>
      </c>
      <c r="G3827" s="22">
        <f t="shared" si="59"/>
        <v>45920.4</v>
      </c>
      <c r="H3827" s="21">
        <v>0</v>
      </c>
      <c r="I3827" s="21">
        <v>0</v>
      </c>
    </row>
    <row r="3828" spans="1:9" ht="15" x14ac:dyDescent="0.25">
      <c r="A3828" s="24" t="s">
        <v>3502</v>
      </c>
      <c r="B3828" s="20">
        <v>0</v>
      </c>
      <c r="C3828" s="180" t="s">
        <v>4898</v>
      </c>
      <c r="D3828" s="25">
        <v>151784.16</v>
      </c>
      <c r="E3828" s="25">
        <v>29925.260000000002</v>
      </c>
      <c r="F3828" s="21">
        <v>0</v>
      </c>
      <c r="G3828" s="22">
        <f t="shared" si="59"/>
        <v>121858.9</v>
      </c>
      <c r="H3828" s="21">
        <v>0</v>
      </c>
      <c r="I3828" s="21">
        <v>0</v>
      </c>
    </row>
    <row r="3829" spans="1:9" ht="15" x14ac:dyDescent="0.25">
      <c r="A3829" s="24" t="s">
        <v>3994</v>
      </c>
      <c r="B3829" s="20">
        <v>0</v>
      </c>
      <c r="C3829" s="180" t="s">
        <v>4898</v>
      </c>
      <c r="D3829" s="25">
        <v>118054.8</v>
      </c>
      <c r="E3829" s="25">
        <v>40897.9</v>
      </c>
      <c r="F3829" s="21">
        <v>0</v>
      </c>
      <c r="G3829" s="22">
        <f t="shared" si="59"/>
        <v>77156.899999999994</v>
      </c>
      <c r="H3829" s="21">
        <v>0</v>
      </c>
      <c r="I3829" s="21">
        <v>0</v>
      </c>
    </row>
    <row r="3830" spans="1:9" ht="15" x14ac:dyDescent="0.25">
      <c r="A3830" s="24" t="s">
        <v>3522</v>
      </c>
      <c r="B3830" s="20">
        <v>0</v>
      </c>
      <c r="C3830" s="180" t="s">
        <v>4898</v>
      </c>
      <c r="D3830" s="25">
        <v>102718.08000000002</v>
      </c>
      <c r="E3830" s="25">
        <v>22556.6</v>
      </c>
      <c r="F3830" s="21">
        <v>0</v>
      </c>
      <c r="G3830" s="22">
        <f t="shared" si="59"/>
        <v>80161.48000000001</v>
      </c>
      <c r="H3830" s="21">
        <v>0</v>
      </c>
      <c r="I3830" s="21">
        <v>0</v>
      </c>
    </row>
    <row r="3831" spans="1:9" ht="15" x14ac:dyDescent="0.25">
      <c r="A3831" s="24" t="s">
        <v>4002</v>
      </c>
      <c r="B3831" s="20">
        <v>0</v>
      </c>
      <c r="C3831" s="180" t="s">
        <v>4898</v>
      </c>
      <c r="D3831" s="25">
        <v>128030.39999999998</v>
      </c>
      <c r="E3831" s="25">
        <v>27983.199999999997</v>
      </c>
      <c r="F3831" s="21">
        <v>0</v>
      </c>
      <c r="G3831" s="22">
        <f t="shared" si="59"/>
        <v>100047.19999999998</v>
      </c>
      <c r="H3831" s="21">
        <v>0</v>
      </c>
      <c r="I3831" s="21">
        <v>0</v>
      </c>
    </row>
    <row r="3832" spans="1:9" ht="15" x14ac:dyDescent="0.25">
      <c r="A3832" s="24" t="s">
        <v>3523</v>
      </c>
      <c r="B3832" s="20">
        <v>0</v>
      </c>
      <c r="C3832" s="180" t="s">
        <v>4898</v>
      </c>
      <c r="D3832" s="25">
        <v>126520.8</v>
      </c>
      <c r="E3832" s="25">
        <v>42374.8</v>
      </c>
      <c r="F3832" s="21">
        <v>0</v>
      </c>
      <c r="G3832" s="22">
        <f t="shared" si="59"/>
        <v>84146</v>
      </c>
      <c r="H3832" s="21">
        <v>0</v>
      </c>
      <c r="I3832" s="21">
        <v>0</v>
      </c>
    </row>
    <row r="3833" spans="1:9" ht="15" x14ac:dyDescent="0.25">
      <c r="A3833" s="24" t="s">
        <v>3524</v>
      </c>
      <c r="B3833" s="20">
        <v>0</v>
      </c>
      <c r="C3833" s="180" t="s">
        <v>4898</v>
      </c>
      <c r="D3833" s="25">
        <v>152694</v>
      </c>
      <c r="E3833" s="25">
        <v>45663</v>
      </c>
      <c r="F3833" s="21">
        <v>0</v>
      </c>
      <c r="G3833" s="22">
        <f t="shared" si="59"/>
        <v>107031</v>
      </c>
      <c r="H3833" s="21">
        <v>0</v>
      </c>
      <c r="I3833" s="21">
        <v>0</v>
      </c>
    </row>
    <row r="3834" spans="1:9" ht="15" x14ac:dyDescent="0.25">
      <c r="A3834" s="24" t="s">
        <v>3671</v>
      </c>
      <c r="B3834" s="20">
        <v>0</v>
      </c>
      <c r="C3834" s="180" t="s">
        <v>4898</v>
      </c>
      <c r="D3834" s="25">
        <v>117748.8</v>
      </c>
      <c r="E3834" s="25">
        <v>24896.2</v>
      </c>
      <c r="F3834" s="21">
        <v>0</v>
      </c>
      <c r="G3834" s="22">
        <f t="shared" si="59"/>
        <v>92852.6</v>
      </c>
      <c r="H3834" s="21">
        <v>0</v>
      </c>
      <c r="I3834" s="21">
        <v>0</v>
      </c>
    </row>
    <row r="3835" spans="1:9" ht="15" x14ac:dyDescent="0.25">
      <c r="A3835" s="24" t="s">
        <v>3525</v>
      </c>
      <c r="B3835" s="20">
        <v>0</v>
      </c>
      <c r="C3835" s="180" t="s">
        <v>4898</v>
      </c>
      <c r="D3835" s="25">
        <v>116300.40000000001</v>
      </c>
      <c r="E3835" s="25">
        <v>27412.799999999999</v>
      </c>
      <c r="F3835" s="21">
        <v>0</v>
      </c>
      <c r="G3835" s="22">
        <f t="shared" si="59"/>
        <v>88887.6</v>
      </c>
      <c r="H3835" s="21">
        <v>0</v>
      </c>
      <c r="I3835" s="21">
        <v>0</v>
      </c>
    </row>
    <row r="3836" spans="1:9" ht="15" x14ac:dyDescent="0.25">
      <c r="A3836" s="24" t="s">
        <v>4003</v>
      </c>
      <c r="B3836" s="20">
        <v>0</v>
      </c>
      <c r="C3836" s="180" t="s">
        <v>4899</v>
      </c>
      <c r="D3836" s="25">
        <v>204632.4</v>
      </c>
      <c r="E3836" s="25">
        <v>27046.300000000003</v>
      </c>
      <c r="F3836" s="21">
        <v>0</v>
      </c>
      <c r="G3836" s="22">
        <f t="shared" ref="G3836:G3899" si="60">D3836-E3836</f>
        <v>177586.09999999998</v>
      </c>
      <c r="H3836" s="21">
        <v>0</v>
      </c>
      <c r="I3836" s="21">
        <v>0</v>
      </c>
    </row>
    <row r="3837" spans="1:9" ht="15" x14ac:dyDescent="0.25">
      <c r="A3837" s="24" t="s">
        <v>3066</v>
      </c>
      <c r="B3837" s="20">
        <v>0</v>
      </c>
      <c r="C3837" s="180" t="s">
        <v>4899</v>
      </c>
      <c r="D3837" s="25">
        <v>113750.39999999999</v>
      </c>
      <c r="E3837" s="25">
        <v>16276.5</v>
      </c>
      <c r="F3837" s="21">
        <v>0</v>
      </c>
      <c r="G3837" s="22">
        <f t="shared" si="60"/>
        <v>97473.9</v>
      </c>
      <c r="H3837" s="21">
        <v>0</v>
      </c>
      <c r="I3837" s="21">
        <v>0</v>
      </c>
    </row>
    <row r="3838" spans="1:9" ht="15" x14ac:dyDescent="0.25">
      <c r="A3838" s="24" t="s">
        <v>4004</v>
      </c>
      <c r="B3838" s="20">
        <v>0</v>
      </c>
      <c r="C3838" s="180" t="s">
        <v>4899</v>
      </c>
      <c r="D3838" s="25">
        <v>117463.2</v>
      </c>
      <c r="E3838" s="25">
        <v>56371.100000000006</v>
      </c>
      <c r="F3838" s="21">
        <v>0</v>
      </c>
      <c r="G3838" s="22">
        <f t="shared" si="60"/>
        <v>61092.099999999991</v>
      </c>
      <c r="H3838" s="21">
        <v>0</v>
      </c>
      <c r="I3838" s="21">
        <v>0</v>
      </c>
    </row>
    <row r="3839" spans="1:9" ht="15" x14ac:dyDescent="0.25">
      <c r="A3839" s="24" t="s">
        <v>4005</v>
      </c>
      <c r="B3839" s="20">
        <v>0</v>
      </c>
      <c r="C3839" s="180" t="s">
        <v>4899</v>
      </c>
      <c r="D3839" s="25">
        <v>251026.3</v>
      </c>
      <c r="E3839" s="25">
        <v>112061.6</v>
      </c>
      <c r="F3839" s="21">
        <v>0</v>
      </c>
      <c r="G3839" s="22">
        <f t="shared" si="60"/>
        <v>138964.69999999998</v>
      </c>
      <c r="H3839" s="21">
        <v>0</v>
      </c>
      <c r="I3839" s="21">
        <v>0</v>
      </c>
    </row>
    <row r="3840" spans="1:9" ht="15" x14ac:dyDescent="0.25">
      <c r="A3840" s="24" t="s">
        <v>4006</v>
      </c>
      <c r="B3840" s="20">
        <v>0</v>
      </c>
      <c r="C3840" s="180" t="s">
        <v>4899</v>
      </c>
      <c r="D3840" s="25">
        <v>252415.2</v>
      </c>
      <c r="E3840" s="25">
        <v>90500.400000000009</v>
      </c>
      <c r="F3840" s="21">
        <v>0</v>
      </c>
      <c r="G3840" s="22">
        <f t="shared" si="60"/>
        <v>161914.79999999999</v>
      </c>
      <c r="H3840" s="21">
        <v>0</v>
      </c>
      <c r="I3840" s="21">
        <v>0</v>
      </c>
    </row>
    <row r="3841" spans="1:9" ht="15" x14ac:dyDescent="0.25">
      <c r="A3841" s="24" t="s">
        <v>3069</v>
      </c>
      <c r="B3841" s="20">
        <v>0</v>
      </c>
      <c r="C3841" s="180" t="s">
        <v>4899</v>
      </c>
      <c r="D3841" s="25">
        <v>192313.4</v>
      </c>
      <c r="E3841" s="25">
        <v>80797</v>
      </c>
      <c r="F3841" s="21">
        <v>0</v>
      </c>
      <c r="G3841" s="22">
        <f t="shared" si="60"/>
        <v>111516.4</v>
      </c>
      <c r="H3841" s="21">
        <v>0</v>
      </c>
      <c r="I3841" s="21">
        <v>0</v>
      </c>
    </row>
    <row r="3842" spans="1:9" ht="15" x14ac:dyDescent="0.25">
      <c r="A3842" s="24" t="s">
        <v>4007</v>
      </c>
      <c r="B3842" s="20">
        <v>0</v>
      </c>
      <c r="C3842" s="180" t="s">
        <v>4900</v>
      </c>
      <c r="D3842" s="25">
        <v>42085.2</v>
      </c>
      <c r="E3842" s="25">
        <v>13851.6</v>
      </c>
      <c r="F3842" s="21">
        <v>0</v>
      </c>
      <c r="G3842" s="22">
        <f t="shared" si="60"/>
        <v>28233.599999999999</v>
      </c>
      <c r="H3842" s="21">
        <v>0</v>
      </c>
      <c r="I3842" s="21">
        <v>0</v>
      </c>
    </row>
    <row r="3843" spans="1:9" ht="15" x14ac:dyDescent="0.25">
      <c r="A3843" s="24" t="s">
        <v>4008</v>
      </c>
      <c r="B3843" s="20">
        <v>0</v>
      </c>
      <c r="C3843" s="180" t="s">
        <v>4901</v>
      </c>
      <c r="D3843" s="25">
        <v>309712.80000000005</v>
      </c>
      <c r="E3843" s="25">
        <v>215725.30000000002</v>
      </c>
      <c r="F3843" s="21">
        <v>0</v>
      </c>
      <c r="G3843" s="22">
        <f t="shared" si="60"/>
        <v>93987.500000000029</v>
      </c>
      <c r="H3843" s="21">
        <v>0</v>
      </c>
      <c r="I3843" s="21">
        <v>0</v>
      </c>
    </row>
    <row r="3844" spans="1:9" ht="15" x14ac:dyDescent="0.25">
      <c r="A3844" s="24" t="s">
        <v>4009</v>
      </c>
      <c r="B3844" s="20">
        <v>0</v>
      </c>
      <c r="C3844" s="180" t="s">
        <v>4901</v>
      </c>
      <c r="D3844" s="25">
        <v>294841.19999999995</v>
      </c>
      <c r="E3844" s="25">
        <v>209676</v>
      </c>
      <c r="F3844" s="21">
        <v>0</v>
      </c>
      <c r="G3844" s="22">
        <f t="shared" si="60"/>
        <v>85165.199999999953</v>
      </c>
      <c r="H3844" s="21">
        <v>0</v>
      </c>
      <c r="I3844" s="21">
        <v>0</v>
      </c>
    </row>
    <row r="3845" spans="1:9" ht="15" x14ac:dyDescent="0.25">
      <c r="A3845" s="24" t="s">
        <v>4010</v>
      </c>
      <c r="B3845" s="20">
        <v>0</v>
      </c>
      <c r="C3845" s="180" t="s">
        <v>4901</v>
      </c>
      <c r="D3845" s="25">
        <v>311895.60000000003</v>
      </c>
      <c r="E3845" s="25">
        <v>127570.1</v>
      </c>
      <c r="F3845" s="21">
        <v>0</v>
      </c>
      <c r="G3845" s="22">
        <f t="shared" si="60"/>
        <v>184325.50000000003</v>
      </c>
      <c r="H3845" s="21">
        <v>0</v>
      </c>
      <c r="I3845" s="21">
        <v>0</v>
      </c>
    </row>
    <row r="3846" spans="1:9" ht="15" x14ac:dyDescent="0.25">
      <c r="A3846" s="24" t="s">
        <v>4011</v>
      </c>
      <c r="B3846" s="20">
        <v>0</v>
      </c>
      <c r="C3846" s="180" t="s">
        <v>4901</v>
      </c>
      <c r="D3846" s="25">
        <v>412720.70000000013</v>
      </c>
      <c r="E3846" s="25">
        <v>252004.89999999997</v>
      </c>
      <c r="F3846" s="21">
        <v>0</v>
      </c>
      <c r="G3846" s="22">
        <f t="shared" si="60"/>
        <v>160715.80000000016</v>
      </c>
      <c r="H3846" s="21">
        <v>0</v>
      </c>
      <c r="I3846" s="21">
        <v>0</v>
      </c>
    </row>
    <row r="3847" spans="1:9" ht="15" x14ac:dyDescent="0.25">
      <c r="A3847" s="24" t="s">
        <v>4012</v>
      </c>
      <c r="B3847" s="20">
        <v>0</v>
      </c>
      <c r="C3847" s="180" t="s">
        <v>4902</v>
      </c>
      <c r="D3847" s="25">
        <v>66216</v>
      </c>
      <c r="E3847" s="25">
        <v>0</v>
      </c>
      <c r="F3847" s="21">
        <v>0</v>
      </c>
      <c r="G3847" s="22">
        <f t="shared" si="60"/>
        <v>66216</v>
      </c>
      <c r="H3847" s="21">
        <v>0</v>
      </c>
      <c r="I3847" s="21">
        <v>0</v>
      </c>
    </row>
    <row r="3848" spans="1:9" ht="15" x14ac:dyDescent="0.25">
      <c r="A3848" s="24" t="s">
        <v>4013</v>
      </c>
      <c r="B3848" s="20">
        <v>0</v>
      </c>
      <c r="C3848" s="180" t="s">
        <v>4902</v>
      </c>
      <c r="D3848" s="25">
        <v>64976</v>
      </c>
      <c r="E3848" s="25">
        <v>0</v>
      </c>
      <c r="F3848" s="21">
        <v>0</v>
      </c>
      <c r="G3848" s="22">
        <f t="shared" si="60"/>
        <v>64976</v>
      </c>
      <c r="H3848" s="21">
        <v>0</v>
      </c>
      <c r="I3848" s="21">
        <v>0</v>
      </c>
    </row>
    <row r="3849" spans="1:9" ht="15" x14ac:dyDescent="0.25">
      <c r="A3849" s="24" t="s">
        <v>4014</v>
      </c>
      <c r="B3849" s="20">
        <v>0</v>
      </c>
      <c r="C3849" s="180" t="s">
        <v>4902</v>
      </c>
      <c r="D3849" s="25">
        <v>88213.6</v>
      </c>
      <c r="E3849" s="25">
        <v>0</v>
      </c>
      <c r="F3849" s="21">
        <v>0</v>
      </c>
      <c r="G3849" s="22">
        <f t="shared" si="60"/>
        <v>88213.6</v>
      </c>
      <c r="H3849" s="21">
        <v>0</v>
      </c>
      <c r="I3849" s="21">
        <v>0</v>
      </c>
    </row>
    <row r="3850" spans="1:9" ht="15" x14ac:dyDescent="0.25">
      <c r="A3850" s="24" t="s">
        <v>4015</v>
      </c>
      <c r="B3850" s="20">
        <v>0</v>
      </c>
      <c r="C3850" s="180" t="s">
        <v>4902</v>
      </c>
      <c r="D3850" s="25">
        <v>53989.599999999991</v>
      </c>
      <c r="E3850" s="25">
        <v>0</v>
      </c>
      <c r="F3850" s="21">
        <v>0</v>
      </c>
      <c r="G3850" s="22">
        <f t="shared" si="60"/>
        <v>53989.599999999991</v>
      </c>
      <c r="H3850" s="21">
        <v>0</v>
      </c>
      <c r="I3850" s="21">
        <v>0</v>
      </c>
    </row>
    <row r="3851" spans="1:9" ht="15" x14ac:dyDescent="0.25">
      <c r="A3851" s="24" t="s">
        <v>4016</v>
      </c>
      <c r="B3851" s="20">
        <v>0</v>
      </c>
      <c r="C3851" s="180" t="s">
        <v>4902</v>
      </c>
      <c r="D3851" s="25">
        <v>81867.199999999997</v>
      </c>
      <c r="E3851" s="25">
        <v>22761.599999999999</v>
      </c>
      <c r="F3851" s="21">
        <v>0</v>
      </c>
      <c r="G3851" s="22">
        <f t="shared" si="60"/>
        <v>59105.599999999999</v>
      </c>
      <c r="H3851" s="21">
        <v>0</v>
      </c>
      <c r="I3851" s="21">
        <v>0</v>
      </c>
    </row>
    <row r="3852" spans="1:9" ht="15" x14ac:dyDescent="0.25">
      <c r="A3852" s="24" t="s">
        <v>4017</v>
      </c>
      <c r="B3852" s="20">
        <v>0</v>
      </c>
      <c r="C3852" s="180" t="s">
        <v>4902</v>
      </c>
      <c r="D3852" s="25">
        <v>62347.199999999997</v>
      </c>
      <c r="E3852" s="25">
        <v>0</v>
      </c>
      <c r="F3852" s="21">
        <v>0</v>
      </c>
      <c r="G3852" s="22">
        <f t="shared" si="60"/>
        <v>62347.199999999997</v>
      </c>
      <c r="H3852" s="21">
        <v>0</v>
      </c>
      <c r="I3852" s="21">
        <v>0</v>
      </c>
    </row>
    <row r="3853" spans="1:9" ht="15" x14ac:dyDescent="0.25">
      <c r="A3853" s="24" t="s">
        <v>3521</v>
      </c>
      <c r="B3853" s="20">
        <v>0</v>
      </c>
      <c r="C3853" s="180" t="s">
        <v>4902</v>
      </c>
      <c r="D3853" s="25">
        <v>133477.20000000001</v>
      </c>
      <c r="E3853" s="25">
        <v>60475.9</v>
      </c>
      <c r="F3853" s="21">
        <v>0</v>
      </c>
      <c r="G3853" s="22">
        <f t="shared" si="60"/>
        <v>73001.300000000017</v>
      </c>
      <c r="H3853" s="21">
        <v>0</v>
      </c>
      <c r="I3853" s="21">
        <v>0</v>
      </c>
    </row>
    <row r="3854" spans="1:9" ht="15" x14ac:dyDescent="0.25">
      <c r="A3854" s="24" t="s">
        <v>3998</v>
      </c>
      <c r="B3854" s="20">
        <v>0</v>
      </c>
      <c r="C3854" s="180" t="s">
        <v>4902</v>
      </c>
      <c r="D3854" s="25">
        <v>336640.80000000005</v>
      </c>
      <c r="E3854" s="25">
        <v>154477.20000000001</v>
      </c>
      <c r="F3854" s="21">
        <v>0</v>
      </c>
      <c r="G3854" s="22">
        <f t="shared" si="60"/>
        <v>182163.60000000003</v>
      </c>
      <c r="H3854" s="21">
        <v>0</v>
      </c>
      <c r="I3854" s="21">
        <v>0</v>
      </c>
    </row>
    <row r="3855" spans="1:9" ht="15" x14ac:dyDescent="0.25">
      <c r="A3855" s="24" t="s">
        <v>4000</v>
      </c>
      <c r="B3855" s="20">
        <v>0</v>
      </c>
      <c r="C3855" s="180" t="s">
        <v>4902</v>
      </c>
      <c r="D3855" s="25">
        <v>225318</v>
      </c>
      <c r="E3855" s="25">
        <v>53524.700000000004</v>
      </c>
      <c r="F3855" s="21">
        <v>0</v>
      </c>
      <c r="G3855" s="22">
        <f t="shared" si="60"/>
        <v>171793.3</v>
      </c>
      <c r="H3855" s="21">
        <v>0</v>
      </c>
      <c r="I3855" s="21">
        <v>0</v>
      </c>
    </row>
    <row r="3856" spans="1:9" ht="15" x14ac:dyDescent="0.25">
      <c r="A3856" s="24" t="s">
        <v>3993</v>
      </c>
      <c r="B3856" s="20">
        <v>0</v>
      </c>
      <c r="C3856" s="180" t="s">
        <v>4902</v>
      </c>
      <c r="D3856" s="25">
        <v>227602.80000000002</v>
      </c>
      <c r="E3856" s="25">
        <v>101834.50000000001</v>
      </c>
      <c r="F3856" s="21">
        <v>0</v>
      </c>
      <c r="G3856" s="22">
        <f t="shared" si="60"/>
        <v>125768.3</v>
      </c>
      <c r="H3856" s="21">
        <v>0</v>
      </c>
      <c r="I3856" s="21">
        <v>0</v>
      </c>
    </row>
    <row r="3857" spans="1:9" ht="15" x14ac:dyDescent="0.25">
      <c r="A3857" s="24" t="s">
        <v>4018</v>
      </c>
      <c r="B3857" s="20">
        <v>0</v>
      </c>
      <c r="C3857" s="180" t="s">
        <v>4902</v>
      </c>
      <c r="D3857" s="25">
        <v>338538.00000000006</v>
      </c>
      <c r="E3857" s="25">
        <v>128742.90000000001</v>
      </c>
      <c r="F3857" s="21">
        <v>0</v>
      </c>
      <c r="G3857" s="22">
        <f t="shared" si="60"/>
        <v>209795.10000000003</v>
      </c>
      <c r="H3857" s="21">
        <v>0</v>
      </c>
      <c r="I3857" s="21">
        <v>0</v>
      </c>
    </row>
    <row r="3858" spans="1:9" ht="15" x14ac:dyDescent="0.25">
      <c r="A3858" s="24" t="s">
        <v>4019</v>
      </c>
      <c r="B3858" s="20">
        <v>0</v>
      </c>
      <c r="C3858" s="180" t="s">
        <v>4902</v>
      </c>
      <c r="D3858" s="25">
        <v>116626.79999999999</v>
      </c>
      <c r="E3858" s="25">
        <v>41995.199999999997</v>
      </c>
      <c r="F3858" s="21">
        <v>0</v>
      </c>
      <c r="G3858" s="22">
        <f t="shared" si="60"/>
        <v>74631.599999999991</v>
      </c>
      <c r="H3858" s="21">
        <v>0</v>
      </c>
      <c r="I3858" s="21">
        <v>0</v>
      </c>
    </row>
    <row r="3859" spans="1:9" ht="15" x14ac:dyDescent="0.25">
      <c r="A3859" s="24" t="s">
        <v>4020</v>
      </c>
      <c r="B3859" s="20">
        <v>0</v>
      </c>
      <c r="C3859" s="180" t="s">
        <v>4902</v>
      </c>
      <c r="D3859" s="25">
        <v>92656.8</v>
      </c>
      <c r="E3859" s="25">
        <v>15000.6</v>
      </c>
      <c r="F3859" s="21">
        <v>0</v>
      </c>
      <c r="G3859" s="22">
        <f t="shared" si="60"/>
        <v>77656.2</v>
      </c>
      <c r="H3859" s="21">
        <v>0</v>
      </c>
      <c r="I3859" s="21">
        <v>0</v>
      </c>
    </row>
    <row r="3860" spans="1:9" ht="15" x14ac:dyDescent="0.25">
      <c r="A3860" s="24" t="s">
        <v>4021</v>
      </c>
      <c r="B3860" s="20">
        <v>0</v>
      </c>
      <c r="C3860" s="180" t="s">
        <v>4902</v>
      </c>
      <c r="D3860" s="25">
        <v>98185.200000000012</v>
      </c>
      <c r="E3860" s="25">
        <v>34513.800000000003</v>
      </c>
      <c r="F3860" s="21">
        <v>0</v>
      </c>
      <c r="G3860" s="22">
        <f t="shared" si="60"/>
        <v>63671.400000000009</v>
      </c>
      <c r="H3860" s="21">
        <v>0</v>
      </c>
      <c r="I3860" s="21">
        <v>0</v>
      </c>
    </row>
    <row r="3861" spans="1:9" ht="15" x14ac:dyDescent="0.25">
      <c r="A3861" s="24" t="s">
        <v>4022</v>
      </c>
      <c r="B3861" s="20">
        <v>0</v>
      </c>
      <c r="C3861" s="180" t="s">
        <v>4902</v>
      </c>
      <c r="D3861" s="25">
        <v>139941.96000000002</v>
      </c>
      <c r="E3861" s="25">
        <v>66085.36</v>
      </c>
      <c r="F3861" s="21">
        <v>0</v>
      </c>
      <c r="G3861" s="22">
        <f t="shared" si="60"/>
        <v>73856.60000000002</v>
      </c>
      <c r="H3861" s="21">
        <v>0</v>
      </c>
      <c r="I3861" s="21">
        <v>0</v>
      </c>
    </row>
    <row r="3862" spans="1:9" ht="15" x14ac:dyDescent="0.25">
      <c r="A3862" s="24" t="s">
        <v>4023</v>
      </c>
      <c r="B3862" s="20">
        <v>0</v>
      </c>
      <c r="C3862" s="180" t="s">
        <v>4902</v>
      </c>
      <c r="D3862" s="25">
        <v>62954.400000000001</v>
      </c>
      <c r="E3862" s="25">
        <v>21303.199999999997</v>
      </c>
      <c r="F3862" s="21">
        <v>0</v>
      </c>
      <c r="G3862" s="22">
        <f t="shared" si="60"/>
        <v>41651.200000000004</v>
      </c>
      <c r="H3862" s="21">
        <v>0</v>
      </c>
      <c r="I3862" s="21">
        <v>0</v>
      </c>
    </row>
    <row r="3863" spans="1:9" ht="15" x14ac:dyDescent="0.25">
      <c r="A3863" s="24" t="s">
        <v>4024</v>
      </c>
      <c r="B3863" s="20">
        <v>0</v>
      </c>
      <c r="C3863" s="180" t="s">
        <v>4902</v>
      </c>
      <c r="D3863" s="25">
        <v>218361.60000000001</v>
      </c>
      <c r="E3863" s="25">
        <v>71264.700000000012</v>
      </c>
      <c r="F3863" s="21">
        <v>0</v>
      </c>
      <c r="G3863" s="22">
        <f t="shared" si="60"/>
        <v>147096.9</v>
      </c>
      <c r="H3863" s="21">
        <v>0</v>
      </c>
      <c r="I3863" s="21">
        <v>0</v>
      </c>
    </row>
    <row r="3864" spans="1:9" ht="15" x14ac:dyDescent="0.25">
      <c r="A3864" s="24" t="s">
        <v>4025</v>
      </c>
      <c r="B3864" s="20">
        <v>0</v>
      </c>
      <c r="C3864" s="180" t="s">
        <v>4902</v>
      </c>
      <c r="D3864" s="25">
        <v>167014.80000000002</v>
      </c>
      <c r="E3864" s="25">
        <v>64048.69999999999</v>
      </c>
      <c r="F3864" s="21">
        <v>0</v>
      </c>
      <c r="G3864" s="22">
        <f t="shared" si="60"/>
        <v>102966.10000000003</v>
      </c>
      <c r="H3864" s="21">
        <v>0</v>
      </c>
      <c r="I3864" s="21">
        <v>0</v>
      </c>
    </row>
    <row r="3865" spans="1:9" ht="15" x14ac:dyDescent="0.25">
      <c r="A3865" s="24" t="s">
        <v>4026</v>
      </c>
      <c r="B3865" s="20">
        <v>0</v>
      </c>
      <c r="C3865" s="180" t="s">
        <v>4902</v>
      </c>
      <c r="D3865" s="25">
        <v>177471.84000000003</v>
      </c>
      <c r="E3865" s="25">
        <v>98727.400000000009</v>
      </c>
      <c r="F3865" s="21">
        <v>0</v>
      </c>
      <c r="G3865" s="22">
        <f t="shared" si="60"/>
        <v>78744.440000000017</v>
      </c>
      <c r="H3865" s="21">
        <v>0</v>
      </c>
      <c r="I3865" s="21">
        <v>0</v>
      </c>
    </row>
    <row r="3866" spans="1:9" ht="15" x14ac:dyDescent="0.25">
      <c r="A3866" s="24" t="s">
        <v>4027</v>
      </c>
      <c r="B3866" s="20">
        <v>0</v>
      </c>
      <c r="C3866" s="180" t="s">
        <v>4902</v>
      </c>
      <c r="D3866" s="25">
        <v>152224.79999999999</v>
      </c>
      <c r="E3866" s="25">
        <v>65012.600000000006</v>
      </c>
      <c r="F3866" s="21">
        <v>0</v>
      </c>
      <c r="G3866" s="22">
        <f t="shared" si="60"/>
        <v>87212.199999999983</v>
      </c>
      <c r="H3866" s="21">
        <v>0</v>
      </c>
      <c r="I3866" s="21">
        <v>0</v>
      </c>
    </row>
    <row r="3867" spans="1:9" ht="15" x14ac:dyDescent="0.25">
      <c r="A3867" s="24" t="s">
        <v>4028</v>
      </c>
      <c r="B3867" s="20">
        <v>0</v>
      </c>
      <c r="C3867" s="180" t="s">
        <v>4903</v>
      </c>
      <c r="D3867" s="25">
        <v>148165.20000000001</v>
      </c>
      <c r="E3867" s="25">
        <v>0</v>
      </c>
      <c r="F3867" s="21">
        <v>0</v>
      </c>
      <c r="G3867" s="22">
        <f t="shared" si="60"/>
        <v>148165.20000000001</v>
      </c>
      <c r="H3867" s="21">
        <v>0</v>
      </c>
      <c r="I3867" s="21">
        <v>0</v>
      </c>
    </row>
    <row r="3868" spans="1:9" ht="15" x14ac:dyDescent="0.25">
      <c r="A3868" s="24" t="s">
        <v>4003</v>
      </c>
      <c r="B3868" s="20">
        <v>0</v>
      </c>
      <c r="C3868" s="180" t="s">
        <v>4903</v>
      </c>
      <c r="D3868" s="25">
        <v>17299.2</v>
      </c>
      <c r="E3868" s="25">
        <v>0</v>
      </c>
      <c r="F3868" s="21">
        <v>0</v>
      </c>
      <c r="G3868" s="22">
        <f t="shared" si="60"/>
        <v>17299.2</v>
      </c>
      <c r="H3868" s="21">
        <v>0</v>
      </c>
      <c r="I3868" s="21">
        <v>0</v>
      </c>
    </row>
    <row r="3869" spans="1:9" ht="15" x14ac:dyDescent="0.25">
      <c r="A3869" s="24" t="s">
        <v>4029</v>
      </c>
      <c r="B3869" s="20">
        <v>0</v>
      </c>
      <c r="C3869" s="180" t="s">
        <v>4903</v>
      </c>
      <c r="D3869" s="25">
        <v>75133.2</v>
      </c>
      <c r="E3869" s="25">
        <v>16158</v>
      </c>
      <c r="F3869" s="21">
        <v>0</v>
      </c>
      <c r="G3869" s="22">
        <f t="shared" si="60"/>
        <v>58975.199999999997</v>
      </c>
      <c r="H3869" s="21">
        <v>0</v>
      </c>
      <c r="I3869" s="21">
        <v>0</v>
      </c>
    </row>
    <row r="3870" spans="1:9" ht="15" x14ac:dyDescent="0.25">
      <c r="A3870" s="24" t="s">
        <v>4030</v>
      </c>
      <c r="B3870" s="20">
        <v>0</v>
      </c>
      <c r="C3870" s="180" t="s">
        <v>4903</v>
      </c>
      <c r="D3870" s="25">
        <v>78601.2</v>
      </c>
      <c r="E3870" s="25">
        <v>151</v>
      </c>
      <c r="F3870" s="21">
        <v>0</v>
      </c>
      <c r="G3870" s="22">
        <f t="shared" si="60"/>
        <v>78450.2</v>
      </c>
      <c r="H3870" s="21">
        <v>0</v>
      </c>
      <c r="I3870" s="21">
        <v>0</v>
      </c>
    </row>
    <row r="3871" spans="1:9" ht="15" x14ac:dyDescent="0.25">
      <c r="A3871" s="24" t="s">
        <v>3799</v>
      </c>
      <c r="B3871" s="20">
        <v>0</v>
      </c>
      <c r="C3871" s="180" t="s">
        <v>4904</v>
      </c>
      <c r="D3871" s="25">
        <v>402226.61</v>
      </c>
      <c r="E3871" s="25">
        <v>214926.57999999996</v>
      </c>
      <c r="F3871" s="21">
        <v>0</v>
      </c>
      <c r="G3871" s="22">
        <f t="shared" si="60"/>
        <v>187300.03000000003</v>
      </c>
      <c r="H3871" s="21">
        <v>0</v>
      </c>
      <c r="I3871" s="21">
        <v>0</v>
      </c>
    </row>
    <row r="3872" spans="1:9" ht="15" x14ac:dyDescent="0.25">
      <c r="A3872" s="24" t="s">
        <v>1067</v>
      </c>
      <c r="B3872" s="20">
        <v>0</v>
      </c>
      <c r="C3872" s="180" t="s">
        <v>4904</v>
      </c>
      <c r="D3872" s="25">
        <v>197406.56000000003</v>
      </c>
      <c r="E3872" s="25">
        <v>101908.16</v>
      </c>
      <c r="F3872" s="21">
        <v>0</v>
      </c>
      <c r="G3872" s="22">
        <f t="shared" si="60"/>
        <v>95498.400000000023</v>
      </c>
      <c r="H3872" s="21">
        <v>0</v>
      </c>
      <c r="I3872" s="21">
        <v>0</v>
      </c>
    </row>
    <row r="3873" spans="1:9" ht="15" x14ac:dyDescent="0.25">
      <c r="A3873" s="24" t="s">
        <v>3800</v>
      </c>
      <c r="B3873" s="20">
        <v>0</v>
      </c>
      <c r="C3873" s="180" t="s">
        <v>4904</v>
      </c>
      <c r="D3873" s="25">
        <v>204526.4</v>
      </c>
      <c r="E3873" s="25">
        <v>67586.5</v>
      </c>
      <c r="F3873" s="21">
        <v>0</v>
      </c>
      <c r="G3873" s="22">
        <f t="shared" si="60"/>
        <v>136939.9</v>
      </c>
      <c r="H3873" s="21">
        <v>0</v>
      </c>
      <c r="I3873" s="21">
        <v>0</v>
      </c>
    </row>
    <row r="3874" spans="1:9" ht="15" x14ac:dyDescent="0.25">
      <c r="A3874" s="24" t="s">
        <v>3801</v>
      </c>
      <c r="B3874" s="20">
        <v>0</v>
      </c>
      <c r="C3874" s="180" t="s">
        <v>4904</v>
      </c>
      <c r="D3874" s="25">
        <v>197849.60000000001</v>
      </c>
      <c r="E3874" s="25">
        <v>145248.40000000002</v>
      </c>
      <c r="F3874" s="21">
        <v>0</v>
      </c>
      <c r="G3874" s="22">
        <f t="shared" si="60"/>
        <v>52601.199999999983</v>
      </c>
      <c r="H3874" s="21">
        <v>0</v>
      </c>
      <c r="I3874" s="21">
        <v>0</v>
      </c>
    </row>
    <row r="3875" spans="1:9" ht="15" x14ac:dyDescent="0.25">
      <c r="A3875" s="24" t="s">
        <v>3954</v>
      </c>
      <c r="B3875" s="20">
        <v>0</v>
      </c>
      <c r="C3875" s="180" t="s">
        <v>4904</v>
      </c>
      <c r="D3875" s="25">
        <v>195124.80000000002</v>
      </c>
      <c r="E3875" s="25">
        <v>98609.099999999991</v>
      </c>
      <c r="F3875" s="21">
        <v>0</v>
      </c>
      <c r="G3875" s="22">
        <f t="shared" si="60"/>
        <v>96515.700000000026</v>
      </c>
      <c r="H3875" s="21">
        <v>0</v>
      </c>
      <c r="I3875" s="21">
        <v>0</v>
      </c>
    </row>
    <row r="3876" spans="1:9" ht="15" x14ac:dyDescent="0.25">
      <c r="A3876" s="24" t="s">
        <v>4031</v>
      </c>
      <c r="B3876" s="20">
        <v>0</v>
      </c>
      <c r="C3876" s="180" t="s">
        <v>4905</v>
      </c>
      <c r="D3876" s="25">
        <v>193252.80000000002</v>
      </c>
      <c r="E3876" s="25">
        <v>125513.9</v>
      </c>
      <c r="F3876" s="21">
        <v>0</v>
      </c>
      <c r="G3876" s="22">
        <f t="shared" si="60"/>
        <v>67738.900000000023</v>
      </c>
      <c r="H3876" s="21">
        <v>0</v>
      </c>
      <c r="I3876" s="21">
        <v>0</v>
      </c>
    </row>
    <row r="3877" spans="1:9" ht="15" x14ac:dyDescent="0.25">
      <c r="A3877" s="24" t="s">
        <v>4032</v>
      </c>
      <c r="B3877" s="20">
        <v>0</v>
      </c>
      <c r="C3877" s="180" t="s">
        <v>4905</v>
      </c>
      <c r="D3877" s="25">
        <v>77417.600000000006</v>
      </c>
      <c r="E3877" s="25">
        <v>40832.199999999997</v>
      </c>
      <c r="F3877" s="21">
        <v>0</v>
      </c>
      <c r="G3877" s="22">
        <f t="shared" si="60"/>
        <v>36585.400000000009</v>
      </c>
      <c r="H3877" s="21">
        <v>0</v>
      </c>
      <c r="I3877" s="21">
        <v>0</v>
      </c>
    </row>
    <row r="3878" spans="1:9" ht="15" x14ac:dyDescent="0.25">
      <c r="A3878" s="24" t="s">
        <v>4033</v>
      </c>
      <c r="B3878" s="20">
        <v>0</v>
      </c>
      <c r="C3878" s="180" t="s">
        <v>4905</v>
      </c>
      <c r="D3878" s="25">
        <v>315785.60000000009</v>
      </c>
      <c r="E3878" s="25">
        <v>205546.60000000003</v>
      </c>
      <c r="F3878" s="21">
        <v>0</v>
      </c>
      <c r="G3878" s="22">
        <f t="shared" si="60"/>
        <v>110239.00000000006</v>
      </c>
      <c r="H3878" s="21">
        <v>0</v>
      </c>
      <c r="I3878" s="21">
        <v>0</v>
      </c>
    </row>
    <row r="3879" spans="1:9" ht="15" x14ac:dyDescent="0.25">
      <c r="A3879" s="24" t="s">
        <v>4034</v>
      </c>
      <c r="B3879" s="20">
        <v>0</v>
      </c>
      <c r="C3879" s="180" t="s">
        <v>4905</v>
      </c>
      <c r="D3879" s="25">
        <v>189512.00000000003</v>
      </c>
      <c r="E3879" s="25">
        <v>70214.400000000009</v>
      </c>
      <c r="F3879" s="21">
        <v>0</v>
      </c>
      <c r="G3879" s="22">
        <f t="shared" si="60"/>
        <v>119297.60000000002</v>
      </c>
      <c r="H3879" s="21">
        <v>0</v>
      </c>
      <c r="I3879" s="21">
        <v>0</v>
      </c>
    </row>
    <row r="3880" spans="1:9" ht="15" x14ac:dyDescent="0.25">
      <c r="A3880" s="24" t="s">
        <v>4035</v>
      </c>
      <c r="B3880" s="20">
        <v>0</v>
      </c>
      <c r="C3880" s="180" t="s">
        <v>4905</v>
      </c>
      <c r="D3880" s="25">
        <v>266843.2</v>
      </c>
      <c r="E3880" s="25">
        <v>114651.55</v>
      </c>
      <c r="F3880" s="21">
        <v>0</v>
      </c>
      <c r="G3880" s="22">
        <f t="shared" si="60"/>
        <v>152191.65000000002</v>
      </c>
      <c r="H3880" s="21">
        <v>0</v>
      </c>
      <c r="I3880" s="21">
        <v>0</v>
      </c>
    </row>
    <row r="3881" spans="1:9" ht="15" x14ac:dyDescent="0.25">
      <c r="A3881" s="24" t="s">
        <v>4036</v>
      </c>
      <c r="B3881" s="20">
        <v>0</v>
      </c>
      <c r="C3881" s="180" t="s">
        <v>4905</v>
      </c>
      <c r="D3881" s="25">
        <v>277929.59999999998</v>
      </c>
      <c r="E3881" s="25">
        <v>145727.5</v>
      </c>
      <c r="F3881" s="21">
        <v>0</v>
      </c>
      <c r="G3881" s="22">
        <f t="shared" si="60"/>
        <v>132202.09999999998</v>
      </c>
      <c r="H3881" s="21">
        <v>0</v>
      </c>
      <c r="I3881" s="21">
        <v>0</v>
      </c>
    </row>
    <row r="3882" spans="1:9" ht="15" x14ac:dyDescent="0.25">
      <c r="A3882" s="24" t="s">
        <v>4037</v>
      </c>
      <c r="B3882" s="20">
        <v>0</v>
      </c>
      <c r="C3882" s="180" t="s">
        <v>4905</v>
      </c>
      <c r="D3882" s="25">
        <v>322060.32000000007</v>
      </c>
      <c r="E3882" s="25">
        <v>182436.50999999998</v>
      </c>
      <c r="F3882" s="21">
        <v>0</v>
      </c>
      <c r="G3882" s="22">
        <f t="shared" si="60"/>
        <v>139623.81000000008</v>
      </c>
      <c r="H3882" s="21">
        <v>0</v>
      </c>
      <c r="I3882" s="21">
        <v>0</v>
      </c>
    </row>
    <row r="3883" spans="1:9" ht="15" x14ac:dyDescent="0.25">
      <c r="A3883" s="24" t="s">
        <v>4038</v>
      </c>
      <c r="B3883" s="20">
        <v>0</v>
      </c>
      <c r="C3883" s="180" t="s">
        <v>4905</v>
      </c>
      <c r="D3883" s="25">
        <v>363093.12</v>
      </c>
      <c r="E3883" s="25">
        <v>154653.20000000001</v>
      </c>
      <c r="F3883" s="21">
        <v>0</v>
      </c>
      <c r="G3883" s="22">
        <f t="shared" si="60"/>
        <v>208439.91999999998</v>
      </c>
      <c r="H3883" s="21">
        <v>0</v>
      </c>
      <c r="I3883" s="21">
        <v>0</v>
      </c>
    </row>
    <row r="3884" spans="1:9" ht="15" x14ac:dyDescent="0.25">
      <c r="A3884" s="24" t="s">
        <v>4039</v>
      </c>
      <c r="B3884" s="20">
        <v>0</v>
      </c>
      <c r="C3884" s="180" t="s">
        <v>4905</v>
      </c>
      <c r="D3884" s="25">
        <v>211791.84000000003</v>
      </c>
      <c r="E3884" s="25">
        <v>109461.73999999999</v>
      </c>
      <c r="F3884" s="21">
        <v>0</v>
      </c>
      <c r="G3884" s="22">
        <f t="shared" si="60"/>
        <v>102330.10000000003</v>
      </c>
      <c r="H3884" s="21">
        <v>0</v>
      </c>
      <c r="I3884" s="21">
        <v>0</v>
      </c>
    </row>
    <row r="3885" spans="1:9" ht="15" x14ac:dyDescent="0.25">
      <c r="A3885" s="24" t="s">
        <v>4040</v>
      </c>
      <c r="B3885" s="20">
        <v>0</v>
      </c>
      <c r="C3885" s="180" t="s">
        <v>4905</v>
      </c>
      <c r="D3885" s="25">
        <v>297886.14000000007</v>
      </c>
      <c r="E3885" s="25">
        <v>169639.63999999998</v>
      </c>
      <c r="F3885" s="21">
        <v>0</v>
      </c>
      <c r="G3885" s="22">
        <f t="shared" si="60"/>
        <v>128246.50000000009</v>
      </c>
      <c r="H3885" s="21">
        <v>0</v>
      </c>
      <c r="I3885" s="21">
        <v>0</v>
      </c>
    </row>
    <row r="3886" spans="1:9" ht="15" x14ac:dyDescent="0.25">
      <c r="A3886" s="24" t="s">
        <v>4041</v>
      </c>
      <c r="B3886" s="20">
        <v>0</v>
      </c>
      <c r="C3886" s="180" t="s">
        <v>4905</v>
      </c>
      <c r="D3886" s="25">
        <v>204443.20000000004</v>
      </c>
      <c r="E3886" s="25">
        <v>88648.010000000009</v>
      </c>
      <c r="F3886" s="21">
        <v>0</v>
      </c>
      <c r="G3886" s="22">
        <f t="shared" si="60"/>
        <v>115795.19000000003</v>
      </c>
      <c r="H3886" s="21">
        <v>0</v>
      </c>
      <c r="I3886" s="21">
        <v>0</v>
      </c>
    </row>
    <row r="3887" spans="1:9" ht="15" x14ac:dyDescent="0.25">
      <c r="A3887" s="24" t="s">
        <v>4042</v>
      </c>
      <c r="B3887" s="20">
        <v>0</v>
      </c>
      <c r="C3887" s="180" t="s">
        <v>4905</v>
      </c>
      <c r="D3887" s="25">
        <v>205358.40000000002</v>
      </c>
      <c r="E3887" s="25">
        <v>125283.9</v>
      </c>
      <c r="F3887" s="21">
        <v>0</v>
      </c>
      <c r="G3887" s="22">
        <f t="shared" si="60"/>
        <v>80074.500000000029</v>
      </c>
      <c r="H3887" s="21">
        <v>0</v>
      </c>
      <c r="I3887" s="21">
        <v>0</v>
      </c>
    </row>
    <row r="3888" spans="1:9" ht="15" x14ac:dyDescent="0.25">
      <c r="A3888" s="24" t="s">
        <v>4043</v>
      </c>
      <c r="B3888" s="20">
        <v>0</v>
      </c>
      <c r="C3888" s="180" t="s">
        <v>4905</v>
      </c>
      <c r="D3888" s="25">
        <v>332176</v>
      </c>
      <c r="E3888" s="25">
        <v>158480.25</v>
      </c>
      <c r="F3888" s="21">
        <v>0</v>
      </c>
      <c r="G3888" s="22">
        <f t="shared" si="60"/>
        <v>173695.75</v>
      </c>
      <c r="H3888" s="21">
        <v>0</v>
      </c>
      <c r="I3888" s="21">
        <v>0</v>
      </c>
    </row>
    <row r="3889" spans="1:9" ht="15" x14ac:dyDescent="0.25">
      <c r="A3889" s="24" t="s">
        <v>4044</v>
      </c>
      <c r="B3889" s="20">
        <v>0</v>
      </c>
      <c r="C3889" s="180" t="s">
        <v>4905</v>
      </c>
      <c r="D3889" s="25">
        <v>319995.52000000002</v>
      </c>
      <c r="E3889" s="25">
        <v>118959.8</v>
      </c>
      <c r="F3889" s="21">
        <v>0</v>
      </c>
      <c r="G3889" s="22">
        <f t="shared" si="60"/>
        <v>201035.72000000003</v>
      </c>
      <c r="H3889" s="21">
        <v>0</v>
      </c>
      <c r="I3889" s="21">
        <v>0</v>
      </c>
    </row>
    <row r="3890" spans="1:9" ht="15" x14ac:dyDescent="0.25">
      <c r="A3890" s="24" t="s">
        <v>4045</v>
      </c>
      <c r="B3890" s="20">
        <v>0</v>
      </c>
      <c r="C3890" s="180" t="s">
        <v>4906</v>
      </c>
      <c r="D3890" s="25">
        <v>88393.200000000012</v>
      </c>
      <c r="E3890" s="25">
        <v>28901.4</v>
      </c>
      <c r="F3890" s="21">
        <v>0</v>
      </c>
      <c r="G3890" s="22">
        <f t="shared" si="60"/>
        <v>59491.80000000001</v>
      </c>
      <c r="H3890" s="21">
        <v>0</v>
      </c>
      <c r="I3890" s="21">
        <v>0</v>
      </c>
    </row>
    <row r="3891" spans="1:9" ht="15" x14ac:dyDescent="0.25">
      <c r="A3891" s="24" t="s">
        <v>4046</v>
      </c>
      <c r="B3891" s="20">
        <v>0</v>
      </c>
      <c r="C3891" s="180" t="s">
        <v>4907</v>
      </c>
      <c r="D3891" s="25">
        <v>90535.200000000012</v>
      </c>
      <c r="E3891" s="25">
        <v>0</v>
      </c>
      <c r="F3891" s="21">
        <v>0</v>
      </c>
      <c r="G3891" s="22">
        <f t="shared" si="60"/>
        <v>90535.200000000012</v>
      </c>
      <c r="H3891" s="21">
        <v>0</v>
      </c>
      <c r="I3891" s="21">
        <v>0</v>
      </c>
    </row>
    <row r="3892" spans="1:9" ht="15" x14ac:dyDescent="0.25">
      <c r="A3892" s="24" t="s">
        <v>4047</v>
      </c>
      <c r="B3892" s="20">
        <v>0</v>
      </c>
      <c r="C3892" s="180" t="s">
        <v>4908</v>
      </c>
      <c r="D3892" s="25">
        <v>96736.800000000017</v>
      </c>
      <c r="E3892" s="25">
        <v>0</v>
      </c>
      <c r="F3892" s="21">
        <v>0</v>
      </c>
      <c r="G3892" s="22">
        <f t="shared" si="60"/>
        <v>96736.800000000017</v>
      </c>
      <c r="H3892" s="21">
        <v>0</v>
      </c>
      <c r="I3892" s="21">
        <v>0</v>
      </c>
    </row>
    <row r="3893" spans="1:9" ht="15" x14ac:dyDescent="0.25">
      <c r="A3893" s="24" t="s">
        <v>4048</v>
      </c>
      <c r="B3893" s="20">
        <v>0</v>
      </c>
      <c r="C3893" s="180" t="s">
        <v>4908</v>
      </c>
      <c r="D3893" s="25">
        <v>116096.40000000002</v>
      </c>
      <c r="E3893" s="25">
        <v>0</v>
      </c>
      <c r="F3893" s="21">
        <v>0</v>
      </c>
      <c r="G3893" s="22">
        <f t="shared" si="60"/>
        <v>116096.40000000002</v>
      </c>
      <c r="H3893" s="21">
        <v>0</v>
      </c>
      <c r="I3893" s="21">
        <v>0</v>
      </c>
    </row>
    <row r="3894" spans="1:9" ht="15" x14ac:dyDescent="0.25">
      <c r="A3894" s="24" t="s">
        <v>4049</v>
      </c>
      <c r="B3894" s="20">
        <v>0</v>
      </c>
      <c r="C3894" s="180" t="s">
        <v>4908</v>
      </c>
      <c r="D3894" s="25">
        <v>124545.59999999998</v>
      </c>
      <c r="E3894" s="25">
        <v>30191</v>
      </c>
      <c r="F3894" s="21">
        <v>0</v>
      </c>
      <c r="G3894" s="22">
        <f t="shared" si="60"/>
        <v>94354.599999999977</v>
      </c>
      <c r="H3894" s="21">
        <v>0</v>
      </c>
      <c r="I3894" s="21">
        <v>0</v>
      </c>
    </row>
    <row r="3895" spans="1:9" ht="15" x14ac:dyDescent="0.25">
      <c r="A3895" s="24" t="s">
        <v>4050</v>
      </c>
      <c r="B3895" s="20">
        <v>0</v>
      </c>
      <c r="C3895" s="180" t="s">
        <v>4908</v>
      </c>
      <c r="D3895" s="25">
        <v>132090</v>
      </c>
      <c r="E3895" s="25">
        <v>71009.149999999994</v>
      </c>
      <c r="F3895" s="21">
        <v>0</v>
      </c>
      <c r="G3895" s="22">
        <f t="shared" si="60"/>
        <v>61080.850000000006</v>
      </c>
      <c r="H3895" s="21">
        <v>0</v>
      </c>
      <c r="I3895" s="21">
        <v>0</v>
      </c>
    </row>
    <row r="3896" spans="1:9" ht="15" x14ac:dyDescent="0.25">
      <c r="A3896" s="24" t="s">
        <v>4051</v>
      </c>
      <c r="B3896" s="20">
        <v>0</v>
      </c>
      <c r="C3896" s="180" t="s">
        <v>4908</v>
      </c>
      <c r="D3896" s="25">
        <v>95982</v>
      </c>
      <c r="E3896" s="25">
        <v>0</v>
      </c>
      <c r="F3896" s="21">
        <v>0</v>
      </c>
      <c r="G3896" s="22">
        <f t="shared" si="60"/>
        <v>95982</v>
      </c>
      <c r="H3896" s="21">
        <v>0</v>
      </c>
      <c r="I3896" s="21">
        <v>0</v>
      </c>
    </row>
    <row r="3897" spans="1:9" ht="15" x14ac:dyDescent="0.25">
      <c r="A3897" s="24" t="s">
        <v>4052</v>
      </c>
      <c r="B3897" s="20">
        <v>0</v>
      </c>
      <c r="C3897" s="180" t="s">
        <v>4908</v>
      </c>
      <c r="D3897" s="25">
        <v>75276</v>
      </c>
      <c r="E3897" s="25">
        <v>463</v>
      </c>
      <c r="F3897" s="21">
        <v>0</v>
      </c>
      <c r="G3897" s="22">
        <f t="shared" si="60"/>
        <v>74813</v>
      </c>
      <c r="H3897" s="21">
        <v>0</v>
      </c>
      <c r="I3897" s="21">
        <v>0</v>
      </c>
    </row>
    <row r="3898" spans="1:9" ht="15" x14ac:dyDescent="0.25">
      <c r="A3898" s="24" t="s">
        <v>3087</v>
      </c>
      <c r="B3898" s="20">
        <v>0</v>
      </c>
      <c r="C3898" s="180" t="s">
        <v>4909</v>
      </c>
      <c r="D3898" s="25">
        <v>125970</v>
      </c>
      <c r="E3898" s="25">
        <v>20878.599999999999</v>
      </c>
      <c r="F3898" s="21">
        <v>0</v>
      </c>
      <c r="G3898" s="22">
        <f t="shared" si="60"/>
        <v>105091.4</v>
      </c>
      <c r="H3898" s="21">
        <v>0</v>
      </c>
      <c r="I3898" s="21">
        <v>0</v>
      </c>
    </row>
    <row r="3899" spans="1:9" ht="15" x14ac:dyDescent="0.25">
      <c r="A3899" s="24" t="s">
        <v>3800</v>
      </c>
      <c r="B3899" s="20">
        <v>0</v>
      </c>
      <c r="C3899" s="180" t="s">
        <v>4909</v>
      </c>
      <c r="D3899" s="25">
        <v>145097.69999999995</v>
      </c>
      <c r="E3899" s="25">
        <v>70575.600000000006</v>
      </c>
      <c r="F3899" s="21">
        <v>0</v>
      </c>
      <c r="G3899" s="22">
        <f t="shared" si="60"/>
        <v>74522.099999999948</v>
      </c>
      <c r="H3899" s="21">
        <v>0</v>
      </c>
      <c r="I3899" s="21">
        <v>0</v>
      </c>
    </row>
    <row r="3900" spans="1:9" ht="15" x14ac:dyDescent="0.25">
      <c r="A3900" s="24" t="s">
        <v>4053</v>
      </c>
      <c r="B3900" s="20">
        <v>0</v>
      </c>
      <c r="C3900" s="180" t="s">
        <v>4909</v>
      </c>
      <c r="D3900" s="25">
        <v>181764</v>
      </c>
      <c r="E3900" s="25">
        <v>22783.8</v>
      </c>
      <c r="F3900" s="21">
        <v>0</v>
      </c>
      <c r="G3900" s="22">
        <f t="shared" ref="G3900:G3963" si="61">D3900-E3900</f>
        <v>158980.20000000001</v>
      </c>
      <c r="H3900" s="21">
        <v>0</v>
      </c>
      <c r="I3900" s="21">
        <v>0</v>
      </c>
    </row>
    <row r="3901" spans="1:9" ht="15" x14ac:dyDescent="0.25">
      <c r="A3901" s="24" t="s">
        <v>4054</v>
      </c>
      <c r="B3901" s="20">
        <v>0</v>
      </c>
      <c r="C3901" s="180" t="s">
        <v>4910</v>
      </c>
      <c r="D3901" s="25">
        <v>68136</v>
      </c>
      <c r="E3901" s="25">
        <v>11017.2</v>
      </c>
      <c r="F3901" s="21">
        <v>0</v>
      </c>
      <c r="G3901" s="22">
        <f t="shared" si="61"/>
        <v>57118.8</v>
      </c>
      <c r="H3901" s="21">
        <v>0</v>
      </c>
      <c r="I3901" s="21">
        <v>0</v>
      </c>
    </row>
    <row r="3902" spans="1:9" ht="15" x14ac:dyDescent="0.25">
      <c r="A3902" s="24" t="s">
        <v>4055</v>
      </c>
      <c r="B3902" s="20">
        <v>0</v>
      </c>
      <c r="C3902" s="180" t="s">
        <v>4910</v>
      </c>
      <c r="D3902" s="25">
        <v>80355.599999999991</v>
      </c>
      <c r="E3902" s="25">
        <v>20964.7</v>
      </c>
      <c r="F3902" s="21">
        <v>0</v>
      </c>
      <c r="G3902" s="22">
        <f t="shared" si="61"/>
        <v>59390.899999999994</v>
      </c>
      <c r="H3902" s="21">
        <v>0</v>
      </c>
      <c r="I3902" s="21">
        <v>0</v>
      </c>
    </row>
    <row r="3903" spans="1:9" ht="15" x14ac:dyDescent="0.25">
      <c r="A3903" s="24" t="s">
        <v>4056</v>
      </c>
      <c r="B3903" s="20">
        <v>0</v>
      </c>
      <c r="C3903" s="180" t="s">
        <v>4910</v>
      </c>
      <c r="D3903" s="25">
        <v>78805.2</v>
      </c>
      <c r="E3903" s="25">
        <v>7137</v>
      </c>
      <c r="F3903" s="21">
        <v>0</v>
      </c>
      <c r="G3903" s="22">
        <f t="shared" si="61"/>
        <v>71668.2</v>
      </c>
      <c r="H3903" s="21">
        <v>0</v>
      </c>
      <c r="I3903" s="21">
        <v>0</v>
      </c>
    </row>
    <row r="3904" spans="1:9" ht="15" x14ac:dyDescent="0.25">
      <c r="A3904" s="24" t="s">
        <v>4057</v>
      </c>
      <c r="B3904" s="20">
        <v>0</v>
      </c>
      <c r="C3904" s="180" t="s">
        <v>4910</v>
      </c>
      <c r="D3904" s="25">
        <v>73909.2</v>
      </c>
      <c r="E3904" s="25">
        <v>47367.8</v>
      </c>
      <c r="F3904" s="21">
        <v>0</v>
      </c>
      <c r="G3904" s="22">
        <f t="shared" si="61"/>
        <v>26541.399999999994</v>
      </c>
      <c r="H3904" s="21">
        <v>0</v>
      </c>
      <c r="I3904" s="21">
        <v>0</v>
      </c>
    </row>
    <row r="3905" spans="1:9" ht="15" x14ac:dyDescent="0.25">
      <c r="A3905" s="24" t="s">
        <v>4058</v>
      </c>
      <c r="B3905" s="20">
        <v>0</v>
      </c>
      <c r="C3905" s="180" t="s">
        <v>4910</v>
      </c>
      <c r="D3905" s="25">
        <v>200838</v>
      </c>
      <c r="E3905" s="25">
        <v>94992</v>
      </c>
      <c r="F3905" s="21">
        <v>0</v>
      </c>
      <c r="G3905" s="22">
        <f t="shared" si="61"/>
        <v>105846</v>
      </c>
      <c r="H3905" s="21">
        <v>0</v>
      </c>
      <c r="I3905" s="21">
        <v>0</v>
      </c>
    </row>
    <row r="3906" spans="1:9" ht="15" x14ac:dyDescent="0.25">
      <c r="A3906" s="24" t="s">
        <v>4059</v>
      </c>
      <c r="B3906" s="20">
        <v>0</v>
      </c>
      <c r="C3906" s="180" t="s">
        <v>4910</v>
      </c>
      <c r="D3906" s="25">
        <v>179234.4</v>
      </c>
      <c r="E3906" s="25">
        <v>62875.3</v>
      </c>
      <c r="F3906" s="21">
        <v>0</v>
      </c>
      <c r="G3906" s="22">
        <f t="shared" si="61"/>
        <v>116359.09999999999</v>
      </c>
      <c r="H3906" s="21">
        <v>0</v>
      </c>
      <c r="I3906" s="21">
        <v>0</v>
      </c>
    </row>
    <row r="3907" spans="1:9" ht="15" x14ac:dyDescent="0.25">
      <c r="A3907" s="24" t="s">
        <v>4060</v>
      </c>
      <c r="B3907" s="20">
        <v>0</v>
      </c>
      <c r="C3907" s="180" t="s">
        <v>4910</v>
      </c>
      <c r="D3907" s="25">
        <v>163608</v>
      </c>
      <c r="E3907" s="25">
        <v>70038.8</v>
      </c>
      <c r="F3907" s="21">
        <v>0</v>
      </c>
      <c r="G3907" s="22">
        <f t="shared" si="61"/>
        <v>93569.2</v>
      </c>
      <c r="H3907" s="21">
        <v>0</v>
      </c>
      <c r="I3907" s="21">
        <v>0</v>
      </c>
    </row>
    <row r="3908" spans="1:9" ht="15" x14ac:dyDescent="0.25">
      <c r="A3908" s="24" t="s">
        <v>4061</v>
      </c>
      <c r="B3908" s="20">
        <v>0</v>
      </c>
      <c r="C3908" s="180" t="s">
        <v>4911</v>
      </c>
      <c r="D3908" s="25">
        <v>72277.2</v>
      </c>
      <c r="E3908" s="25">
        <v>21071.7</v>
      </c>
      <c r="F3908" s="21">
        <v>0</v>
      </c>
      <c r="G3908" s="22">
        <f t="shared" si="61"/>
        <v>51205.5</v>
      </c>
      <c r="H3908" s="21">
        <v>0</v>
      </c>
      <c r="I3908" s="21">
        <v>0</v>
      </c>
    </row>
    <row r="3909" spans="1:9" ht="15" x14ac:dyDescent="0.25">
      <c r="A3909" s="24" t="s">
        <v>3064</v>
      </c>
      <c r="B3909" s="20">
        <v>0</v>
      </c>
      <c r="C3909" s="180" t="s">
        <v>4911</v>
      </c>
      <c r="D3909" s="25">
        <v>180907.19999999998</v>
      </c>
      <c r="E3909" s="25">
        <v>15280.2</v>
      </c>
      <c r="F3909" s="21">
        <v>0</v>
      </c>
      <c r="G3909" s="22">
        <f t="shared" si="61"/>
        <v>165626.99999999997</v>
      </c>
      <c r="H3909" s="21">
        <v>0</v>
      </c>
      <c r="I3909" s="21">
        <v>0</v>
      </c>
    </row>
    <row r="3910" spans="1:9" ht="15" x14ac:dyDescent="0.25">
      <c r="A3910" s="24" t="s">
        <v>3631</v>
      </c>
      <c r="B3910" s="20">
        <v>0</v>
      </c>
      <c r="C3910" s="180" t="s">
        <v>4912</v>
      </c>
      <c r="D3910" s="25">
        <v>195309.6</v>
      </c>
      <c r="E3910" s="25">
        <v>48333.600000000006</v>
      </c>
      <c r="F3910" s="21">
        <v>0</v>
      </c>
      <c r="G3910" s="22">
        <f t="shared" si="61"/>
        <v>146976</v>
      </c>
      <c r="H3910" s="21">
        <v>0</v>
      </c>
      <c r="I3910" s="21">
        <v>0</v>
      </c>
    </row>
    <row r="3911" spans="1:9" ht="15" x14ac:dyDescent="0.25">
      <c r="A3911" s="24" t="s">
        <v>3760</v>
      </c>
      <c r="B3911" s="20">
        <v>0</v>
      </c>
      <c r="C3911" s="180" t="s">
        <v>4912</v>
      </c>
      <c r="D3911" s="25">
        <v>122298.00000000001</v>
      </c>
      <c r="E3911" s="25">
        <v>8827.1</v>
      </c>
      <c r="F3911" s="21">
        <v>0</v>
      </c>
      <c r="G3911" s="22">
        <f t="shared" si="61"/>
        <v>113470.90000000001</v>
      </c>
      <c r="H3911" s="21">
        <v>0</v>
      </c>
      <c r="I3911" s="21">
        <v>0</v>
      </c>
    </row>
    <row r="3912" spans="1:9" ht="15" x14ac:dyDescent="0.25">
      <c r="A3912" s="24" t="s">
        <v>3803</v>
      </c>
      <c r="B3912" s="20">
        <v>0</v>
      </c>
      <c r="C3912" s="180" t="s">
        <v>4913</v>
      </c>
      <c r="D3912" s="25">
        <v>82558.799999999988</v>
      </c>
      <c r="E3912" s="25">
        <v>32463.29</v>
      </c>
      <c r="F3912" s="21">
        <v>0</v>
      </c>
      <c r="G3912" s="22">
        <f t="shared" si="61"/>
        <v>50095.509999999987</v>
      </c>
      <c r="H3912" s="21">
        <v>0</v>
      </c>
      <c r="I3912" s="21">
        <v>0</v>
      </c>
    </row>
    <row r="3913" spans="1:9" ht="15" x14ac:dyDescent="0.25">
      <c r="A3913" s="24" t="s">
        <v>3805</v>
      </c>
      <c r="B3913" s="20">
        <v>0</v>
      </c>
      <c r="C3913" s="180" t="s">
        <v>4913</v>
      </c>
      <c r="D3913" s="25">
        <v>94921.2</v>
      </c>
      <c r="E3913" s="25">
        <v>50558.400000000001</v>
      </c>
      <c r="F3913" s="21">
        <v>0</v>
      </c>
      <c r="G3913" s="22">
        <f t="shared" si="61"/>
        <v>44362.799999999996</v>
      </c>
      <c r="H3913" s="21">
        <v>0</v>
      </c>
      <c r="I3913" s="21">
        <v>0</v>
      </c>
    </row>
    <row r="3914" spans="1:9" ht="15" x14ac:dyDescent="0.25">
      <c r="A3914" s="24" t="s">
        <v>3616</v>
      </c>
      <c r="B3914" s="20">
        <v>0</v>
      </c>
      <c r="C3914" s="180" t="s">
        <v>4913</v>
      </c>
      <c r="D3914" s="25">
        <v>30824.400000000001</v>
      </c>
      <c r="E3914" s="25">
        <v>0</v>
      </c>
      <c r="F3914" s="21">
        <v>0</v>
      </c>
      <c r="G3914" s="22">
        <f t="shared" si="61"/>
        <v>30824.400000000001</v>
      </c>
      <c r="H3914" s="21">
        <v>0</v>
      </c>
      <c r="I3914" s="21">
        <v>0</v>
      </c>
    </row>
    <row r="3915" spans="1:9" ht="15" x14ac:dyDescent="0.25">
      <c r="A3915" s="24" t="s">
        <v>3806</v>
      </c>
      <c r="B3915" s="20">
        <v>0</v>
      </c>
      <c r="C3915" s="180" t="s">
        <v>4913</v>
      </c>
      <c r="D3915" s="25">
        <v>100765.8</v>
      </c>
      <c r="E3915" s="25">
        <v>18899.650000000001</v>
      </c>
      <c r="F3915" s="21">
        <v>0</v>
      </c>
      <c r="G3915" s="22">
        <f t="shared" si="61"/>
        <v>81866.149999999994</v>
      </c>
      <c r="H3915" s="21">
        <v>0</v>
      </c>
      <c r="I3915" s="21">
        <v>0</v>
      </c>
    </row>
    <row r="3916" spans="1:9" ht="15" x14ac:dyDescent="0.25">
      <c r="A3916" s="24" t="s">
        <v>4062</v>
      </c>
      <c r="B3916" s="20">
        <v>0</v>
      </c>
      <c r="C3916" s="180" t="s">
        <v>4913</v>
      </c>
      <c r="D3916" s="25">
        <v>101021.87</v>
      </c>
      <c r="E3916" s="25">
        <v>10248.950000000001</v>
      </c>
      <c r="F3916" s="21">
        <v>0</v>
      </c>
      <c r="G3916" s="22">
        <f t="shared" si="61"/>
        <v>90772.92</v>
      </c>
      <c r="H3916" s="21">
        <v>0</v>
      </c>
      <c r="I3916" s="21">
        <v>0</v>
      </c>
    </row>
    <row r="3917" spans="1:9" ht="15" x14ac:dyDescent="0.25">
      <c r="A3917" s="24" t="s">
        <v>4063</v>
      </c>
      <c r="B3917" s="20">
        <v>0</v>
      </c>
      <c r="C3917" s="180" t="s">
        <v>4913</v>
      </c>
      <c r="D3917" s="25">
        <v>137187.96000000002</v>
      </c>
      <c r="E3917" s="25">
        <v>31904.5</v>
      </c>
      <c r="F3917" s="21">
        <v>0</v>
      </c>
      <c r="G3917" s="22">
        <f t="shared" si="61"/>
        <v>105283.46000000002</v>
      </c>
      <c r="H3917" s="21">
        <v>0</v>
      </c>
      <c r="I3917" s="21">
        <v>0</v>
      </c>
    </row>
    <row r="3918" spans="1:9" ht="15" x14ac:dyDescent="0.25">
      <c r="A3918" s="24" t="s">
        <v>4064</v>
      </c>
      <c r="B3918" s="20">
        <v>0</v>
      </c>
      <c r="C3918" s="180" t="s">
        <v>4913</v>
      </c>
      <c r="D3918" s="25">
        <v>57935.999999999993</v>
      </c>
      <c r="E3918" s="25">
        <v>0</v>
      </c>
      <c r="F3918" s="21">
        <v>0</v>
      </c>
      <c r="G3918" s="22">
        <f t="shared" si="61"/>
        <v>57935.999999999993</v>
      </c>
      <c r="H3918" s="21">
        <v>0</v>
      </c>
      <c r="I3918" s="21">
        <v>0</v>
      </c>
    </row>
    <row r="3919" spans="1:9" ht="15" x14ac:dyDescent="0.25">
      <c r="A3919" s="24" t="s">
        <v>3054</v>
      </c>
      <c r="B3919" s="20">
        <v>0</v>
      </c>
      <c r="C3919" s="180" t="s">
        <v>4913</v>
      </c>
      <c r="D3919" s="25">
        <v>100131.35999999999</v>
      </c>
      <c r="E3919" s="25">
        <v>22410.68</v>
      </c>
      <c r="F3919" s="21">
        <v>0</v>
      </c>
      <c r="G3919" s="22">
        <f t="shared" si="61"/>
        <v>77720.679999999993</v>
      </c>
      <c r="H3919" s="21">
        <v>0</v>
      </c>
      <c r="I3919" s="21">
        <v>0</v>
      </c>
    </row>
    <row r="3920" spans="1:9" ht="15" x14ac:dyDescent="0.25">
      <c r="A3920" s="24" t="s">
        <v>4065</v>
      </c>
      <c r="B3920" s="20">
        <v>0</v>
      </c>
      <c r="C3920" s="180" t="s">
        <v>4913</v>
      </c>
      <c r="D3920" s="25">
        <v>113895.24</v>
      </c>
      <c r="E3920" s="25">
        <v>0</v>
      </c>
      <c r="F3920" s="21">
        <v>0</v>
      </c>
      <c r="G3920" s="22">
        <f t="shared" si="61"/>
        <v>113895.24</v>
      </c>
      <c r="H3920" s="21">
        <v>0</v>
      </c>
      <c r="I3920" s="21">
        <v>0</v>
      </c>
    </row>
    <row r="3921" spans="1:9" ht="15" x14ac:dyDescent="0.25">
      <c r="A3921" s="24" t="s">
        <v>4045</v>
      </c>
      <c r="B3921" s="20">
        <v>0</v>
      </c>
      <c r="C3921" s="180" t="s">
        <v>4913</v>
      </c>
      <c r="D3921" s="25">
        <v>97328.4</v>
      </c>
      <c r="E3921" s="25">
        <v>0</v>
      </c>
      <c r="F3921" s="21">
        <v>0</v>
      </c>
      <c r="G3921" s="22">
        <f t="shared" si="61"/>
        <v>97328.4</v>
      </c>
      <c r="H3921" s="21">
        <v>0</v>
      </c>
      <c r="I3921" s="21">
        <v>0</v>
      </c>
    </row>
    <row r="3922" spans="1:9" ht="15" x14ac:dyDescent="0.25">
      <c r="A3922" s="24" t="s">
        <v>3566</v>
      </c>
      <c r="B3922" s="20">
        <v>0</v>
      </c>
      <c r="C3922" s="180" t="s">
        <v>4913</v>
      </c>
      <c r="D3922" s="25">
        <v>74170.319999999992</v>
      </c>
      <c r="E3922" s="25">
        <v>0</v>
      </c>
      <c r="F3922" s="21">
        <v>0</v>
      </c>
      <c r="G3922" s="22">
        <f t="shared" si="61"/>
        <v>74170.319999999992</v>
      </c>
      <c r="H3922" s="21">
        <v>0</v>
      </c>
      <c r="I3922" s="21">
        <v>0</v>
      </c>
    </row>
    <row r="3923" spans="1:9" ht="15" x14ac:dyDescent="0.25">
      <c r="A3923" s="24" t="s">
        <v>4066</v>
      </c>
      <c r="B3923" s="20">
        <v>0</v>
      </c>
      <c r="C3923" s="180" t="s">
        <v>4913</v>
      </c>
      <c r="D3923" s="25">
        <v>87872.76</v>
      </c>
      <c r="E3923" s="25">
        <v>35229.9</v>
      </c>
      <c r="F3923" s="21">
        <v>0</v>
      </c>
      <c r="G3923" s="22">
        <f t="shared" si="61"/>
        <v>52642.859999999993</v>
      </c>
      <c r="H3923" s="21">
        <v>0</v>
      </c>
      <c r="I3923" s="21">
        <v>0</v>
      </c>
    </row>
    <row r="3924" spans="1:9" ht="15" x14ac:dyDescent="0.25">
      <c r="A3924" s="24" t="s">
        <v>4067</v>
      </c>
      <c r="B3924" s="20">
        <v>0</v>
      </c>
      <c r="C3924" s="180" t="s">
        <v>4913</v>
      </c>
      <c r="D3924" s="25">
        <v>57446.400000000009</v>
      </c>
      <c r="E3924" s="25">
        <v>0</v>
      </c>
      <c r="F3924" s="21">
        <v>0</v>
      </c>
      <c r="G3924" s="22">
        <f t="shared" si="61"/>
        <v>57446.400000000009</v>
      </c>
      <c r="H3924" s="21">
        <v>0</v>
      </c>
      <c r="I3924" s="21">
        <v>0</v>
      </c>
    </row>
    <row r="3925" spans="1:9" ht="15" x14ac:dyDescent="0.25">
      <c r="A3925" s="24" t="s">
        <v>4068</v>
      </c>
      <c r="B3925" s="20">
        <v>0</v>
      </c>
      <c r="C3925" s="180" t="s">
        <v>4913</v>
      </c>
      <c r="D3925" s="25">
        <v>318064.65999999997</v>
      </c>
      <c r="E3925" s="25">
        <v>43211.3</v>
      </c>
      <c r="F3925" s="21">
        <v>0</v>
      </c>
      <c r="G3925" s="22">
        <f t="shared" si="61"/>
        <v>274853.36</v>
      </c>
      <c r="H3925" s="21">
        <v>0</v>
      </c>
      <c r="I3925" s="21">
        <v>0</v>
      </c>
    </row>
    <row r="3926" spans="1:9" ht="15" x14ac:dyDescent="0.25">
      <c r="A3926" s="24" t="s">
        <v>4069</v>
      </c>
      <c r="B3926" s="20">
        <v>0</v>
      </c>
      <c r="C3926" s="180" t="s">
        <v>4913</v>
      </c>
      <c r="D3926" s="25">
        <v>10138.799999999999</v>
      </c>
      <c r="E3926" s="25">
        <v>8356.7999999999993</v>
      </c>
      <c r="F3926" s="21">
        <v>0</v>
      </c>
      <c r="G3926" s="22">
        <f t="shared" si="61"/>
        <v>1782</v>
      </c>
      <c r="H3926" s="21">
        <v>0</v>
      </c>
      <c r="I3926" s="21">
        <v>0</v>
      </c>
    </row>
    <row r="3927" spans="1:9" ht="15" x14ac:dyDescent="0.25">
      <c r="A3927" s="24" t="s">
        <v>4070</v>
      </c>
      <c r="B3927" s="20">
        <v>0</v>
      </c>
      <c r="C3927" s="180" t="s">
        <v>4913</v>
      </c>
      <c r="D3927" s="25">
        <v>202510.79999999996</v>
      </c>
      <c r="E3927" s="25">
        <v>16610</v>
      </c>
      <c r="F3927" s="21">
        <v>0</v>
      </c>
      <c r="G3927" s="22">
        <f t="shared" si="61"/>
        <v>185900.79999999996</v>
      </c>
      <c r="H3927" s="21">
        <v>0</v>
      </c>
      <c r="I3927" s="21">
        <v>0</v>
      </c>
    </row>
    <row r="3928" spans="1:9" ht="15" x14ac:dyDescent="0.25">
      <c r="A3928" s="24" t="s">
        <v>3630</v>
      </c>
      <c r="B3928" s="20">
        <v>0</v>
      </c>
      <c r="C3928" s="180" t="s">
        <v>4914</v>
      </c>
      <c r="D3928" s="25">
        <v>104713.2</v>
      </c>
      <c r="E3928" s="25">
        <v>19515.599999999999</v>
      </c>
      <c r="F3928" s="21">
        <v>0</v>
      </c>
      <c r="G3928" s="22">
        <f t="shared" si="61"/>
        <v>85197.6</v>
      </c>
      <c r="H3928" s="21">
        <v>0</v>
      </c>
      <c r="I3928" s="21">
        <v>0</v>
      </c>
    </row>
    <row r="3929" spans="1:9" ht="15" x14ac:dyDescent="0.25">
      <c r="A3929" s="24" t="s">
        <v>3632</v>
      </c>
      <c r="B3929" s="20">
        <v>0</v>
      </c>
      <c r="C3929" s="180" t="s">
        <v>4914</v>
      </c>
      <c r="D3929" s="25">
        <v>153142.79999999999</v>
      </c>
      <c r="E3929" s="25">
        <v>2180.1</v>
      </c>
      <c r="F3929" s="21">
        <v>0</v>
      </c>
      <c r="G3929" s="22">
        <f t="shared" si="61"/>
        <v>150962.69999999998</v>
      </c>
      <c r="H3929" s="21">
        <v>0</v>
      </c>
      <c r="I3929" s="21">
        <v>0</v>
      </c>
    </row>
    <row r="3930" spans="1:9" ht="15" x14ac:dyDescent="0.25">
      <c r="A3930" s="24" t="s">
        <v>3641</v>
      </c>
      <c r="B3930" s="20">
        <v>0</v>
      </c>
      <c r="C3930" s="180" t="s">
        <v>4914</v>
      </c>
      <c r="D3930" s="25">
        <v>109996.8</v>
      </c>
      <c r="E3930" s="25">
        <v>28183.1</v>
      </c>
      <c r="F3930" s="21">
        <v>0</v>
      </c>
      <c r="G3930" s="22">
        <f t="shared" si="61"/>
        <v>81813.700000000012</v>
      </c>
      <c r="H3930" s="21">
        <v>0</v>
      </c>
      <c r="I3930" s="21">
        <v>0</v>
      </c>
    </row>
    <row r="3931" spans="1:9" ht="15" x14ac:dyDescent="0.25">
      <c r="A3931" s="24" t="s">
        <v>3771</v>
      </c>
      <c r="B3931" s="20">
        <v>0</v>
      </c>
      <c r="C3931" s="180" t="s">
        <v>4914</v>
      </c>
      <c r="D3931" s="25">
        <v>181294.80000000002</v>
      </c>
      <c r="E3931" s="25">
        <v>6735.5</v>
      </c>
      <c r="F3931" s="21">
        <v>0</v>
      </c>
      <c r="G3931" s="22">
        <f t="shared" si="61"/>
        <v>174559.30000000002</v>
      </c>
      <c r="H3931" s="21">
        <v>0</v>
      </c>
      <c r="I3931" s="21">
        <v>0</v>
      </c>
    </row>
    <row r="3932" spans="1:9" ht="15" x14ac:dyDescent="0.25">
      <c r="A3932" s="24" t="s">
        <v>4071</v>
      </c>
      <c r="B3932" s="20">
        <v>0</v>
      </c>
      <c r="C3932" s="180" t="s">
        <v>4914</v>
      </c>
      <c r="D3932" s="25">
        <v>86271.6</v>
      </c>
      <c r="E3932" s="25">
        <v>24047.3</v>
      </c>
      <c r="F3932" s="21">
        <v>0</v>
      </c>
      <c r="G3932" s="22">
        <f t="shared" si="61"/>
        <v>62224.3</v>
      </c>
      <c r="H3932" s="21">
        <v>0</v>
      </c>
      <c r="I3932" s="21">
        <v>0</v>
      </c>
    </row>
    <row r="3933" spans="1:9" ht="15" x14ac:dyDescent="0.25">
      <c r="A3933" s="24" t="s">
        <v>3772</v>
      </c>
      <c r="B3933" s="20">
        <v>0</v>
      </c>
      <c r="C3933" s="180" t="s">
        <v>4914</v>
      </c>
      <c r="D3933" s="25">
        <v>70987.92</v>
      </c>
      <c r="E3933" s="25">
        <v>2134.5</v>
      </c>
      <c r="F3933" s="21">
        <v>0</v>
      </c>
      <c r="G3933" s="22">
        <f t="shared" si="61"/>
        <v>68853.42</v>
      </c>
      <c r="H3933" s="21">
        <v>0</v>
      </c>
      <c r="I3933" s="21">
        <v>0</v>
      </c>
    </row>
    <row r="3934" spans="1:9" ht="15" x14ac:dyDescent="0.25">
      <c r="A3934" s="24" t="s">
        <v>3773</v>
      </c>
      <c r="B3934" s="20">
        <v>0</v>
      </c>
      <c r="C3934" s="180" t="s">
        <v>4914</v>
      </c>
      <c r="D3934" s="25">
        <v>84252</v>
      </c>
      <c r="E3934" s="25">
        <v>4008.5</v>
      </c>
      <c r="F3934" s="21">
        <v>0</v>
      </c>
      <c r="G3934" s="22">
        <f t="shared" si="61"/>
        <v>80243.5</v>
      </c>
      <c r="H3934" s="21">
        <v>0</v>
      </c>
      <c r="I3934" s="21">
        <v>0</v>
      </c>
    </row>
    <row r="3935" spans="1:9" ht="15" x14ac:dyDescent="0.25">
      <c r="A3935" s="24" t="s">
        <v>3774</v>
      </c>
      <c r="B3935" s="20">
        <v>0</v>
      </c>
      <c r="C3935" s="180" t="s">
        <v>4914</v>
      </c>
      <c r="D3935" s="25">
        <v>86108.4</v>
      </c>
      <c r="E3935" s="25">
        <v>15920.1</v>
      </c>
      <c r="F3935" s="21">
        <v>0</v>
      </c>
      <c r="G3935" s="22">
        <f t="shared" si="61"/>
        <v>70188.299999999988</v>
      </c>
      <c r="H3935" s="21">
        <v>0</v>
      </c>
      <c r="I3935" s="21">
        <v>0</v>
      </c>
    </row>
    <row r="3936" spans="1:9" ht="15" x14ac:dyDescent="0.25">
      <c r="A3936" s="24" t="s">
        <v>3782</v>
      </c>
      <c r="B3936" s="20">
        <v>0</v>
      </c>
      <c r="C3936" s="180" t="s">
        <v>4914</v>
      </c>
      <c r="D3936" s="25">
        <v>159589.20000000001</v>
      </c>
      <c r="E3936" s="25">
        <v>34812.300000000003</v>
      </c>
      <c r="F3936" s="21">
        <v>0</v>
      </c>
      <c r="G3936" s="22">
        <f t="shared" si="61"/>
        <v>124776.90000000001</v>
      </c>
      <c r="H3936" s="21">
        <v>0</v>
      </c>
      <c r="I3936" s="21">
        <v>0</v>
      </c>
    </row>
    <row r="3937" spans="1:9" ht="15" x14ac:dyDescent="0.25">
      <c r="A3937" s="24" t="s">
        <v>3788</v>
      </c>
      <c r="B3937" s="20">
        <v>0</v>
      </c>
      <c r="C3937" s="180" t="s">
        <v>4914</v>
      </c>
      <c r="D3937" s="25">
        <v>102877.2</v>
      </c>
      <c r="E3937" s="25">
        <v>44205.979999999996</v>
      </c>
      <c r="F3937" s="21">
        <v>0</v>
      </c>
      <c r="G3937" s="22">
        <f t="shared" si="61"/>
        <v>58671.22</v>
      </c>
      <c r="H3937" s="21">
        <v>0</v>
      </c>
      <c r="I3937" s="21">
        <v>0</v>
      </c>
    </row>
    <row r="3938" spans="1:9" ht="15" x14ac:dyDescent="0.25">
      <c r="A3938" s="24" t="s">
        <v>3789</v>
      </c>
      <c r="B3938" s="20">
        <v>0</v>
      </c>
      <c r="C3938" s="180" t="s">
        <v>4914</v>
      </c>
      <c r="D3938" s="25">
        <v>33553.919999999998</v>
      </c>
      <c r="E3938" s="25">
        <v>2305.8000000000002</v>
      </c>
      <c r="F3938" s="21">
        <v>0</v>
      </c>
      <c r="G3938" s="22">
        <f t="shared" si="61"/>
        <v>31248.12</v>
      </c>
      <c r="H3938" s="21">
        <v>0</v>
      </c>
      <c r="I3938" s="21">
        <v>0</v>
      </c>
    </row>
    <row r="3939" spans="1:9" ht="15" x14ac:dyDescent="0.25">
      <c r="A3939" s="24" t="s">
        <v>3790</v>
      </c>
      <c r="B3939" s="20">
        <v>0</v>
      </c>
      <c r="C3939" s="180" t="s">
        <v>4914</v>
      </c>
      <c r="D3939" s="25">
        <v>96451.199999999997</v>
      </c>
      <c r="E3939" s="25">
        <v>27438.9</v>
      </c>
      <c r="F3939" s="21">
        <v>0</v>
      </c>
      <c r="G3939" s="22">
        <f t="shared" si="61"/>
        <v>69012.299999999988</v>
      </c>
      <c r="H3939" s="21">
        <v>0</v>
      </c>
      <c r="I3939" s="21">
        <v>0</v>
      </c>
    </row>
    <row r="3940" spans="1:9" ht="15" x14ac:dyDescent="0.25">
      <c r="A3940" s="24" t="s">
        <v>4072</v>
      </c>
      <c r="B3940" s="20">
        <v>0</v>
      </c>
      <c r="C3940" s="180" t="s">
        <v>4914</v>
      </c>
      <c r="D3940" s="25">
        <v>10542.84</v>
      </c>
      <c r="E3940" s="25">
        <v>10542.84</v>
      </c>
      <c r="F3940" s="21">
        <v>0</v>
      </c>
      <c r="G3940" s="22">
        <f t="shared" si="61"/>
        <v>0</v>
      </c>
      <c r="H3940" s="21">
        <v>0</v>
      </c>
      <c r="I3940" s="21">
        <v>0</v>
      </c>
    </row>
    <row r="3941" spans="1:9" ht="15" x14ac:dyDescent="0.25">
      <c r="A3941" s="24" t="s">
        <v>3791</v>
      </c>
      <c r="B3941" s="20">
        <v>0</v>
      </c>
      <c r="C3941" s="180" t="s">
        <v>4914</v>
      </c>
      <c r="D3941" s="25">
        <v>88597.199999999983</v>
      </c>
      <c r="E3941" s="25">
        <v>5744</v>
      </c>
      <c r="F3941" s="21">
        <v>0</v>
      </c>
      <c r="G3941" s="22">
        <f t="shared" si="61"/>
        <v>82853.199999999983</v>
      </c>
      <c r="H3941" s="21">
        <v>0</v>
      </c>
      <c r="I3941" s="21">
        <v>0</v>
      </c>
    </row>
    <row r="3942" spans="1:9" ht="15" x14ac:dyDescent="0.25">
      <c r="A3942" s="24" t="s">
        <v>3792</v>
      </c>
      <c r="B3942" s="20">
        <v>0</v>
      </c>
      <c r="C3942" s="180" t="s">
        <v>4914</v>
      </c>
      <c r="D3942" s="25">
        <v>152571.6</v>
      </c>
      <c r="E3942" s="25">
        <v>21226.9</v>
      </c>
      <c r="F3942" s="21">
        <v>0</v>
      </c>
      <c r="G3942" s="22">
        <f t="shared" si="61"/>
        <v>131344.70000000001</v>
      </c>
      <c r="H3942" s="21">
        <v>0</v>
      </c>
      <c r="I3942" s="21">
        <v>0</v>
      </c>
    </row>
    <row r="3943" spans="1:9" ht="15" x14ac:dyDescent="0.25">
      <c r="A3943" s="24" t="s">
        <v>3793</v>
      </c>
      <c r="B3943" s="20">
        <v>0</v>
      </c>
      <c r="C3943" s="180" t="s">
        <v>4914</v>
      </c>
      <c r="D3943" s="25">
        <v>67299.600000000006</v>
      </c>
      <c r="E3943" s="25">
        <v>26651.9</v>
      </c>
      <c r="F3943" s="21">
        <v>0</v>
      </c>
      <c r="G3943" s="22">
        <f t="shared" si="61"/>
        <v>40647.700000000004</v>
      </c>
      <c r="H3943" s="21">
        <v>0</v>
      </c>
      <c r="I3943" s="21">
        <v>0</v>
      </c>
    </row>
    <row r="3944" spans="1:9" ht="15" x14ac:dyDescent="0.25">
      <c r="A3944" s="24" t="s">
        <v>4073</v>
      </c>
      <c r="B3944" s="20">
        <v>0</v>
      </c>
      <c r="C3944" s="180" t="s">
        <v>4915</v>
      </c>
      <c r="D3944" s="25">
        <v>25663.199999999997</v>
      </c>
      <c r="E3944" s="25">
        <v>0</v>
      </c>
      <c r="F3944" s="21">
        <v>0</v>
      </c>
      <c r="G3944" s="22">
        <f t="shared" si="61"/>
        <v>25663.199999999997</v>
      </c>
      <c r="H3944" s="21">
        <v>0</v>
      </c>
      <c r="I3944" s="21">
        <v>0</v>
      </c>
    </row>
    <row r="3945" spans="1:9" ht="15" x14ac:dyDescent="0.25">
      <c r="A3945" s="24" t="s">
        <v>4004</v>
      </c>
      <c r="B3945" s="20">
        <v>0</v>
      </c>
      <c r="C3945" s="180" t="s">
        <v>4916</v>
      </c>
      <c r="D3945" s="25">
        <v>5875.2</v>
      </c>
      <c r="E3945" s="25">
        <v>2848.8</v>
      </c>
      <c r="F3945" s="21">
        <v>0</v>
      </c>
      <c r="G3945" s="22">
        <f t="shared" si="61"/>
        <v>3026.3999999999996</v>
      </c>
      <c r="H3945" s="21">
        <v>0</v>
      </c>
      <c r="I3945" s="21">
        <v>0</v>
      </c>
    </row>
    <row r="3946" spans="1:9" ht="15" x14ac:dyDescent="0.25">
      <c r="A3946" s="24" t="s">
        <v>4074</v>
      </c>
      <c r="B3946" s="20">
        <v>0</v>
      </c>
      <c r="C3946" s="180" t="s">
        <v>4916</v>
      </c>
      <c r="D3946" s="25">
        <v>53775.600000000006</v>
      </c>
      <c r="E3946" s="25">
        <v>49165.899999999994</v>
      </c>
      <c r="F3946" s="21">
        <v>0</v>
      </c>
      <c r="G3946" s="22">
        <f t="shared" si="61"/>
        <v>4609.7000000000116</v>
      </c>
      <c r="H3946" s="21">
        <v>0</v>
      </c>
      <c r="I3946" s="21">
        <v>0</v>
      </c>
    </row>
    <row r="3947" spans="1:9" ht="15" x14ac:dyDescent="0.25">
      <c r="A3947" s="24" t="s">
        <v>4075</v>
      </c>
      <c r="B3947" s="20">
        <v>0</v>
      </c>
      <c r="C3947" s="180" t="s">
        <v>4916</v>
      </c>
      <c r="D3947" s="25">
        <v>10098</v>
      </c>
      <c r="E3947" s="25">
        <v>0</v>
      </c>
      <c r="F3947" s="21">
        <v>0</v>
      </c>
      <c r="G3947" s="22">
        <f t="shared" si="61"/>
        <v>10098</v>
      </c>
      <c r="H3947" s="21">
        <v>0</v>
      </c>
      <c r="I3947" s="21">
        <v>0</v>
      </c>
    </row>
    <row r="3948" spans="1:9" ht="15" x14ac:dyDescent="0.25">
      <c r="A3948" s="24" t="s">
        <v>4076</v>
      </c>
      <c r="B3948" s="20">
        <v>0</v>
      </c>
      <c r="C3948" s="180" t="s">
        <v>4916</v>
      </c>
      <c r="D3948" s="25">
        <v>19808.400000000001</v>
      </c>
      <c r="E3948" s="25">
        <v>10286</v>
      </c>
      <c r="F3948" s="21">
        <v>0</v>
      </c>
      <c r="G3948" s="22">
        <f t="shared" si="61"/>
        <v>9522.4000000000015</v>
      </c>
      <c r="H3948" s="21">
        <v>0</v>
      </c>
      <c r="I3948" s="21">
        <v>0</v>
      </c>
    </row>
    <row r="3949" spans="1:9" ht="15" x14ac:dyDescent="0.25">
      <c r="A3949" s="24" t="s">
        <v>4077</v>
      </c>
      <c r="B3949" s="20">
        <v>0</v>
      </c>
      <c r="C3949" s="180" t="s">
        <v>4916</v>
      </c>
      <c r="D3949" s="25">
        <v>108081.24</v>
      </c>
      <c r="E3949" s="25">
        <v>16708.8</v>
      </c>
      <c r="F3949" s="21">
        <v>0</v>
      </c>
      <c r="G3949" s="22">
        <f t="shared" si="61"/>
        <v>91372.44</v>
      </c>
      <c r="H3949" s="21">
        <v>0</v>
      </c>
      <c r="I3949" s="21">
        <v>0</v>
      </c>
    </row>
    <row r="3950" spans="1:9" ht="15" x14ac:dyDescent="0.25">
      <c r="A3950" s="24" t="s">
        <v>4078</v>
      </c>
      <c r="B3950" s="20">
        <v>0</v>
      </c>
      <c r="C3950" s="180" t="s">
        <v>4917</v>
      </c>
      <c r="D3950" s="25">
        <v>63627.6</v>
      </c>
      <c r="E3950" s="25">
        <v>16225</v>
      </c>
      <c r="F3950" s="21">
        <v>0</v>
      </c>
      <c r="G3950" s="22">
        <f t="shared" si="61"/>
        <v>47402.6</v>
      </c>
      <c r="H3950" s="21">
        <v>0</v>
      </c>
      <c r="I3950" s="21">
        <v>0</v>
      </c>
    </row>
    <row r="3951" spans="1:9" ht="15" x14ac:dyDescent="0.25">
      <c r="A3951" s="24" t="s">
        <v>4079</v>
      </c>
      <c r="B3951" s="20">
        <v>0</v>
      </c>
      <c r="C3951" s="180" t="s">
        <v>4917</v>
      </c>
      <c r="D3951" s="25">
        <v>148797.6</v>
      </c>
      <c r="E3951" s="25">
        <v>29798</v>
      </c>
      <c r="F3951" s="21">
        <v>0</v>
      </c>
      <c r="G3951" s="22">
        <f t="shared" si="61"/>
        <v>118999.6</v>
      </c>
      <c r="H3951" s="21">
        <v>0</v>
      </c>
      <c r="I3951" s="21">
        <v>0</v>
      </c>
    </row>
    <row r="3952" spans="1:9" ht="15" x14ac:dyDescent="0.25">
      <c r="A3952" s="24" t="s">
        <v>2769</v>
      </c>
      <c r="B3952" s="20">
        <v>0</v>
      </c>
      <c r="C3952" s="180" t="s">
        <v>4917</v>
      </c>
      <c r="D3952" s="25">
        <v>190393.2</v>
      </c>
      <c r="E3952" s="25">
        <v>48640.9</v>
      </c>
      <c r="F3952" s="21">
        <v>0</v>
      </c>
      <c r="G3952" s="22">
        <f t="shared" si="61"/>
        <v>141752.30000000002</v>
      </c>
      <c r="H3952" s="21">
        <v>0</v>
      </c>
      <c r="I3952" s="21">
        <v>0</v>
      </c>
    </row>
    <row r="3953" spans="1:9" ht="15" x14ac:dyDescent="0.25">
      <c r="A3953" s="24" t="s">
        <v>4080</v>
      </c>
      <c r="B3953" s="20">
        <v>0</v>
      </c>
      <c r="C3953" s="180" t="s">
        <v>4917</v>
      </c>
      <c r="D3953" s="25">
        <v>154060.80000000002</v>
      </c>
      <c r="E3953" s="25">
        <v>57091.100000000006</v>
      </c>
      <c r="F3953" s="21">
        <v>0</v>
      </c>
      <c r="G3953" s="22">
        <f t="shared" si="61"/>
        <v>96969.700000000012</v>
      </c>
      <c r="H3953" s="21">
        <v>0</v>
      </c>
      <c r="I3953" s="21">
        <v>0</v>
      </c>
    </row>
    <row r="3954" spans="1:9" ht="15" x14ac:dyDescent="0.25">
      <c r="A3954" s="24" t="s">
        <v>4081</v>
      </c>
      <c r="B3954" s="20">
        <v>0</v>
      </c>
      <c r="C3954" s="180" t="s">
        <v>4917</v>
      </c>
      <c r="D3954" s="25">
        <v>30810</v>
      </c>
      <c r="E3954" s="25">
        <v>1632</v>
      </c>
      <c r="F3954" s="21">
        <v>0</v>
      </c>
      <c r="G3954" s="22">
        <f t="shared" si="61"/>
        <v>29178</v>
      </c>
      <c r="H3954" s="21">
        <v>0</v>
      </c>
      <c r="I3954" s="21">
        <v>0</v>
      </c>
    </row>
    <row r="3955" spans="1:9" ht="15" x14ac:dyDescent="0.25">
      <c r="A3955" s="24" t="s">
        <v>4030</v>
      </c>
      <c r="B3955" s="20">
        <v>0</v>
      </c>
      <c r="C3955" s="180" t="s">
        <v>4917</v>
      </c>
      <c r="D3955" s="25">
        <v>252103.19999999998</v>
      </c>
      <c r="E3955" s="25">
        <v>121661.49999999997</v>
      </c>
      <c r="F3955" s="21">
        <v>0</v>
      </c>
      <c r="G3955" s="22">
        <f t="shared" si="61"/>
        <v>130441.70000000001</v>
      </c>
      <c r="H3955" s="21">
        <v>0</v>
      </c>
      <c r="I3955" s="21">
        <v>0</v>
      </c>
    </row>
    <row r="3956" spans="1:9" ht="15" x14ac:dyDescent="0.25">
      <c r="A3956" s="24" t="s">
        <v>3530</v>
      </c>
      <c r="B3956" s="20">
        <v>0</v>
      </c>
      <c r="C3956" s="180" t="s">
        <v>4917</v>
      </c>
      <c r="D3956" s="25">
        <v>201062.39999999997</v>
      </c>
      <c r="E3956" s="25">
        <v>68454</v>
      </c>
      <c r="F3956" s="21">
        <v>0</v>
      </c>
      <c r="G3956" s="22">
        <f t="shared" si="61"/>
        <v>132608.39999999997</v>
      </c>
      <c r="H3956" s="21">
        <v>0</v>
      </c>
      <c r="I3956" s="21">
        <v>0</v>
      </c>
    </row>
    <row r="3957" spans="1:9" ht="15" x14ac:dyDescent="0.25">
      <c r="A3957" s="24" t="s">
        <v>4082</v>
      </c>
      <c r="B3957" s="20">
        <v>0</v>
      </c>
      <c r="C3957" s="180" t="s">
        <v>4917</v>
      </c>
      <c r="D3957" s="25">
        <v>173087.5</v>
      </c>
      <c r="E3957" s="25">
        <v>74270.7</v>
      </c>
      <c r="F3957" s="21">
        <v>0</v>
      </c>
      <c r="G3957" s="22">
        <f t="shared" si="61"/>
        <v>98816.8</v>
      </c>
      <c r="H3957" s="21">
        <v>0</v>
      </c>
      <c r="I3957" s="21">
        <v>0</v>
      </c>
    </row>
    <row r="3958" spans="1:9" ht="15" x14ac:dyDescent="0.25">
      <c r="A3958" s="24" t="s">
        <v>4083</v>
      </c>
      <c r="B3958" s="20">
        <v>0</v>
      </c>
      <c r="C3958" s="180" t="s">
        <v>4917</v>
      </c>
      <c r="D3958" s="25">
        <v>169177.2</v>
      </c>
      <c r="E3958" s="25">
        <v>80616.400000000009</v>
      </c>
      <c r="F3958" s="21">
        <v>0</v>
      </c>
      <c r="G3958" s="22">
        <f t="shared" si="61"/>
        <v>88560.8</v>
      </c>
      <c r="H3958" s="21">
        <v>0</v>
      </c>
      <c r="I3958" s="21">
        <v>0</v>
      </c>
    </row>
    <row r="3959" spans="1:9" ht="15" x14ac:dyDescent="0.25">
      <c r="A3959" s="24" t="s">
        <v>4084</v>
      </c>
      <c r="B3959" s="20">
        <v>0</v>
      </c>
      <c r="C3959" s="180" t="s">
        <v>4917</v>
      </c>
      <c r="D3959" s="25">
        <v>181192.79999999996</v>
      </c>
      <c r="E3959" s="25">
        <v>85756.6</v>
      </c>
      <c r="F3959" s="21">
        <v>0</v>
      </c>
      <c r="G3959" s="22">
        <f t="shared" si="61"/>
        <v>95436.199999999953</v>
      </c>
      <c r="H3959" s="21">
        <v>0</v>
      </c>
      <c r="I3959" s="21">
        <v>0</v>
      </c>
    </row>
    <row r="3960" spans="1:9" ht="15" x14ac:dyDescent="0.25">
      <c r="A3960" s="24" t="s">
        <v>4085</v>
      </c>
      <c r="B3960" s="20">
        <v>0</v>
      </c>
      <c r="C3960" s="180" t="s">
        <v>4918</v>
      </c>
      <c r="D3960" s="25">
        <v>140005.19999999998</v>
      </c>
      <c r="E3960" s="25">
        <v>24644.600000000002</v>
      </c>
      <c r="F3960" s="21">
        <v>0</v>
      </c>
      <c r="G3960" s="22">
        <f t="shared" si="61"/>
        <v>115360.59999999998</v>
      </c>
      <c r="H3960" s="21">
        <v>0</v>
      </c>
      <c r="I3960" s="21">
        <v>0</v>
      </c>
    </row>
    <row r="3961" spans="1:9" ht="15" x14ac:dyDescent="0.25">
      <c r="A3961" s="24" t="s">
        <v>4086</v>
      </c>
      <c r="B3961" s="20">
        <v>0</v>
      </c>
      <c r="C3961" s="180" t="s">
        <v>4918</v>
      </c>
      <c r="D3961" s="25">
        <v>154774.79999999999</v>
      </c>
      <c r="E3961" s="25">
        <v>7859.9</v>
      </c>
      <c r="F3961" s="21">
        <v>0</v>
      </c>
      <c r="G3961" s="22">
        <f t="shared" si="61"/>
        <v>146914.9</v>
      </c>
      <c r="H3961" s="21">
        <v>0</v>
      </c>
      <c r="I3961" s="21">
        <v>0</v>
      </c>
    </row>
    <row r="3962" spans="1:9" ht="15" x14ac:dyDescent="0.25">
      <c r="A3962" s="24" t="s">
        <v>4087</v>
      </c>
      <c r="B3962" s="20">
        <v>0</v>
      </c>
      <c r="C3962" s="180" t="s">
        <v>4918</v>
      </c>
      <c r="D3962" s="25">
        <v>179479.19999999998</v>
      </c>
      <c r="E3962" s="25">
        <v>84639.3</v>
      </c>
      <c r="F3962" s="21">
        <v>0</v>
      </c>
      <c r="G3962" s="22">
        <f t="shared" si="61"/>
        <v>94839.89999999998</v>
      </c>
      <c r="H3962" s="21">
        <v>0</v>
      </c>
      <c r="I3962" s="21">
        <v>0</v>
      </c>
    </row>
    <row r="3963" spans="1:9" ht="15" x14ac:dyDescent="0.25">
      <c r="A3963" s="24" t="s">
        <v>4088</v>
      </c>
      <c r="B3963" s="20">
        <v>0</v>
      </c>
      <c r="C3963" s="180" t="s">
        <v>4918</v>
      </c>
      <c r="D3963" s="25">
        <v>122379.6</v>
      </c>
      <c r="E3963" s="25">
        <v>44813.7</v>
      </c>
      <c r="F3963" s="21">
        <v>0</v>
      </c>
      <c r="G3963" s="22">
        <f t="shared" si="61"/>
        <v>77565.900000000009</v>
      </c>
      <c r="H3963" s="21">
        <v>0</v>
      </c>
      <c r="I3963" s="21">
        <v>0</v>
      </c>
    </row>
    <row r="3964" spans="1:9" ht="15" x14ac:dyDescent="0.25">
      <c r="A3964" s="24" t="s">
        <v>4089</v>
      </c>
      <c r="B3964" s="20">
        <v>0</v>
      </c>
      <c r="C3964" s="180" t="s">
        <v>4918</v>
      </c>
      <c r="D3964" s="25">
        <v>63484.800000000003</v>
      </c>
      <c r="E3964" s="25">
        <v>0</v>
      </c>
      <c r="F3964" s="21">
        <v>0</v>
      </c>
      <c r="G3964" s="22">
        <f t="shared" ref="G3964:G4027" si="62">D3964-E3964</f>
        <v>63484.800000000003</v>
      </c>
      <c r="H3964" s="21">
        <v>0</v>
      </c>
      <c r="I3964" s="21">
        <v>0</v>
      </c>
    </row>
    <row r="3965" spans="1:9" ht="15" x14ac:dyDescent="0.25">
      <c r="A3965" s="24" t="s">
        <v>957</v>
      </c>
      <c r="B3965" s="20">
        <v>0</v>
      </c>
      <c r="C3965" s="180" t="s">
        <v>4918</v>
      </c>
      <c r="D3965" s="25">
        <v>203918.4</v>
      </c>
      <c r="E3965" s="25">
        <v>56713.1</v>
      </c>
      <c r="F3965" s="21">
        <v>0</v>
      </c>
      <c r="G3965" s="22">
        <f t="shared" si="62"/>
        <v>147205.29999999999</v>
      </c>
      <c r="H3965" s="21">
        <v>0</v>
      </c>
      <c r="I3965" s="21">
        <v>0</v>
      </c>
    </row>
    <row r="3966" spans="1:9" ht="15" x14ac:dyDescent="0.25">
      <c r="A3966" s="24" t="s">
        <v>4090</v>
      </c>
      <c r="B3966" s="20">
        <v>0</v>
      </c>
      <c r="C3966" s="180" t="s">
        <v>4918</v>
      </c>
      <c r="D3966" s="25">
        <v>124011.59999999999</v>
      </c>
      <c r="E3966" s="25">
        <v>31767.5</v>
      </c>
      <c r="F3966" s="21">
        <v>0</v>
      </c>
      <c r="G3966" s="22">
        <f t="shared" si="62"/>
        <v>92244.099999999991</v>
      </c>
      <c r="H3966" s="21">
        <v>0</v>
      </c>
      <c r="I3966" s="21">
        <v>0</v>
      </c>
    </row>
    <row r="3967" spans="1:9" ht="15" x14ac:dyDescent="0.25">
      <c r="A3967" s="24" t="s">
        <v>4091</v>
      </c>
      <c r="B3967" s="20">
        <v>0</v>
      </c>
      <c r="C3967" s="180" t="s">
        <v>4918</v>
      </c>
      <c r="D3967" s="25">
        <v>94819.199999999997</v>
      </c>
      <c r="E3967" s="25">
        <v>11509.2</v>
      </c>
      <c r="F3967" s="21">
        <v>0</v>
      </c>
      <c r="G3967" s="22">
        <f t="shared" si="62"/>
        <v>83310</v>
      </c>
      <c r="H3967" s="21">
        <v>0</v>
      </c>
      <c r="I3967" s="21">
        <v>0</v>
      </c>
    </row>
    <row r="3968" spans="1:9" ht="15" x14ac:dyDescent="0.25">
      <c r="A3968" s="24" t="s">
        <v>4092</v>
      </c>
      <c r="B3968" s="20">
        <v>0</v>
      </c>
      <c r="C3968" s="180" t="s">
        <v>4918</v>
      </c>
      <c r="D3968" s="25">
        <v>79539.600000000006</v>
      </c>
      <c r="E3968" s="25">
        <v>38974.6</v>
      </c>
      <c r="F3968" s="21">
        <v>0</v>
      </c>
      <c r="G3968" s="22">
        <f t="shared" si="62"/>
        <v>40565.000000000007</v>
      </c>
      <c r="H3968" s="21">
        <v>0</v>
      </c>
      <c r="I3968" s="21">
        <v>0</v>
      </c>
    </row>
    <row r="3969" spans="1:9" ht="15" x14ac:dyDescent="0.25">
      <c r="A3969" s="24" t="s">
        <v>4093</v>
      </c>
      <c r="B3969" s="20">
        <v>0</v>
      </c>
      <c r="C3969" s="180" t="s">
        <v>4918</v>
      </c>
      <c r="D3969" s="25">
        <v>83640</v>
      </c>
      <c r="E3969" s="25">
        <v>31683.899999999998</v>
      </c>
      <c r="F3969" s="21">
        <v>0</v>
      </c>
      <c r="G3969" s="22">
        <f t="shared" si="62"/>
        <v>51956.100000000006</v>
      </c>
      <c r="H3969" s="21">
        <v>0</v>
      </c>
      <c r="I3969" s="21">
        <v>0</v>
      </c>
    </row>
    <row r="3970" spans="1:9" ht="15" x14ac:dyDescent="0.25">
      <c r="A3970" s="24" t="s">
        <v>3123</v>
      </c>
      <c r="B3970" s="20">
        <v>0</v>
      </c>
      <c r="C3970" s="180" t="s">
        <v>4918</v>
      </c>
      <c r="D3970" s="25">
        <v>187394.40000000002</v>
      </c>
      <c r="E3970" s="25">
        <v>74417.5</v>
      </c>
      <c r="F3970" s="21">
        <v>0</v>
      </c>
      <c r="G3970" s="22">
        <f t="shared" si="62"/>
        <v>112976.90000000002</v>
      </c>
      <c r="H3970" s="21">
        <v>0</v>
      </c>
      <c r="I3970" s="21">
        <v>0</v>
      </c>
    </row>
    <row r="3971" spans="1:9" ht="15" x14ac:dyDescent="0.25">
      <c r="A3971" s="24" t="s">
        <v>4094</v>
      </c>
      <c r="B3971" s="20">
        <v>0</v>
      </c>
      <c r="C3971" s="180" t="s">
        <v>4918</v>
      </c>
      <c r="D3971" s="25">
        <v>97022.400000000009</v>
      </c>
      <c r="E3971" s="25">
        <v>24261.599999999999</v>
      </c>
      <c r="F3971" s="21">
        <v>0</v>
      </c>
      <c r="G3971" s="22">
        <f t="shared" si="62"/>
        <v>72760.800000000017</v>
      </c>
      <c r="H3971" s="21">
        <v>0</v>
      </c>
      <c r="I3971" s="21">
        <v>0</v>
      </c>
    </row>
    <row r="3972" spans="1:9" ht="15" x14ac:dyDescent="0.25">
      <c r="A3972" s="24" t="s">
        <v>3488</v>
      </c>
      <c r="B3972" s="20">
        <v>0</v>
      </c>
      <c r="C3972" s="180" t="s">
        <v>4918</v>
      </c>
      <c r="D3972" s="25">
        <v>84442.4</v>
      </c>
      <c r="E3972" s="25">
        <v>53746.799999999996</v>
      </c>
      <c r="F3972" s="21">
        <v>0</v>
      </c>
      <c r="G3972" s="22">
        <f t="shared" si="62"/>
        <v>30695.599999999999</v>
      </c>
      <c r="H3972" s="21">
        <v>0</v>
      </c>
      <c r="I3972" s="21">
        <v>0</v>
      </c>
    </row>
    <row r="3973" spans="1:9" ht="15" x14ac:dyDescent="0.25">
      <c r="A3973" s="24" t="s">
        <v>4095</v>
      </c>
      <c r="B3973" s="20">
        <v>0</v>
      </c>
      <c r="C3973" s="180" t="s">
        <v>4918</v>
      </c>
      <c r="D3973" s="25">
        <v>93819.6</v>
      </c>
      <c r="E3973" s="25">
        <v>26481.7</v>
      </c>
      <c r="F3973" s="21">
        <v>0</v>
      </c>
      <c r="G3973" s="22">
        <f t="shared" si="62"/>
        <v>67337.900000000009</v>
      </c>
      <c r="H3973" s="21">
        <v>0</v>
      </c>
      <c r="I3973" s="21">
        <v>0</v>
      </c>
    </row>
    <row r="3974" spans="1:9" ht="15" x14ac:dyDescent="0.25">
      <c r="A3974" s="24" t="s">
        <v>3124</v>
      </c>
      <c r="B3974" s="20">
        <v>0</v>
      </c>
      <c r="C3974" s="180" t="s">
        <v>4918</v>
      </c>
      <c r="D3974" s="25">
        <v>93391.200000000012</v>
      </c>
      <c r="E3974" s="25">
        <v>38653.199999999997</v>
      </c>
      <c r="F3974" s="21">
        <v>0</v>
      </c>
      <c r="G3974" s="22">
        <f t="shared" si="62"/>
        <v>54738.000000000015</v>
      </c>
      <c r="H3974" s="21">
        <v>0</v>
      </c>
      <c r="I3974" s="21">
        <v>0</v>
      </c>
    </row>
    <row r="3975" spans="1:9" ht="15" x14ac:dyDescent="0.25">
      <c r="A3975" s="24" t="s">
        <v>4096</v>
      </c>
      <c r="B3975" s="20">
        <v>0</v>
      </c>
      <c r="C3975" s="180" t="s">
        <v>4918</v>
      </c>
      <c r="D3975" s="25">
        <v>71706</v>
      </c>
      <c r="E3975" s="25">
        <v>36115</v>
      </c>
      <c r="F3975" s="21">
        <v>0</v>
      </c>
      <c r="G3975" s="22">
        <f t="shared" si="62"/>
        <v>35591</v>
      </c>
      <c r="H3975" s="21">
        <v>0</v>
      </c>
      <c r="I3975" s="21">
        <v>0</v>
      </c>
    </row>
    <row r="3976" spans="1:9" ht="15" x14ac:dyDescent="0.25">
      <c r="A3976" s="24" t="s">
        <v>4097</v>
      </c>
      <c r="B3976" s="20">
        <v>0</v>
      </c>
      <c r="C3976" s="180" t="s">
        <v>4918</v>
      </c>
      <c r="D3976" s="25">
        <v>28417.200000000001</v>
      </c>
      <c r="E3976" s="25">
        <v>15101.2</v>
      </c>
      <c r="F3976" s="21">
        <v>0</v>
      </c>
      <c r="G3976" s="22">
        <f t="shared" si="62"/>
        <v>13316</v>
      </c>
      <c r="H3976" s="21">
        <v>0</v>
      </c>
      <c r="I3976" s="21">
        <v>0</v>
      </c>
    </row>
    <row r="3977" spans="1:9" ht="15" x14ac:dyDescent="0.25">
      <c r="A3977" s="24" t="s">
        <v>4098</v>
      </c>
      <c r="B3977" s="20">
        <v>0</v>
      </c>
      <c r="C3977" s="180" t="s">
        <v>4918</v>
      </c>
      <c r="D3977" s="25">
        <v>137720.4</v>
      </c>
      <c r="E3977" s="25">
        <v>12278.3</v>
      </c>
      <c r="F3977" s="21">
        <v>0</v>
      </c>
      <c r="G3977" s="22">
        <f t="shared" si="62"/>
        <v>125442.09999999999</v>
      </c>
      <c r="H3977" s="21">
        <v>0</v>
      </c>
      <c r="I3977" s="21">
        <v>0</v>
      </c>
    </row>
    <row r="3978" spans="1:9" ht="15" x14ac:dyDescent="0.25">
      <c r="A3978" s="24" t="s">
        <v>4099</v>
      </c>
      <c r="B3978" s="20">
        <v>0</v>
      </c>
      <c r="C3978" s="180" t="s">
        <v>4918</v>
      </c>
      <c r="D3978" s="25">
        <v>159344.4</v>
      </c>
      <c r="E3978" s="25">
        <v>22638.3</v>
      </c>
      <c r="F3978" s="21">
        <v>0</v>
      </c>
      <c r="G3978" s="22">
        <f t="shared" si="62"/>
        <v>136706.1</v>
      </c>
      <c r="H3978" s="21">
        <v>0</v>
      </c>
      <c r="I3978" s="21">
        <v>0</v>
      </c>
    </row>
    <row r="3979" spans="1:9" ht="15" x14ac:dyDescent="0.25">
      <c r="A3979" s="24" t="s">
        <v>4100</v>
      </c>
      <c r="B3979" s="20">
        <v>0</v>
      </c>
      <c r="C3979" s="180" t="s">
        <v>4919</v>
      </c>
      <c r="D3979" s="25">
        <v>173338.80000000002</v>
      </c>
      <c r="E3979" s="25">
        <v>21749.100000000002</v>
      </c>
      <c r="F3979" s="21">
        <v>0</v>
      </c>
      <c r="G3979" s="22">
        <f t="shared" si="62"/>
        <v>151589.70000000001</v>
      </c>
      <c r="H3979" s="21">
        <v>0</v>
      </c>
      <c r="I3979" s="21">
        <v>0</v>
      </c>
    </row>
    <row r="3980" spans="1:9" ht="15" x14ac:dyDescent="0.25">
      <c r="A3980" s="24" t="s">
        <v>4101</v>
      </c>
      <c r="B3980" s="20">
        <v>0</v>
      </c>
      <c r="C3980" s="180" t="s">
        <v>4919</v>
      </c>
      <c r="D3980" s="25">
        <v>172686</v>
      </c>
      <c r="E3980" s="25">
        <v>102280.99999999999</v>
      </c>
      <c r="F3980" s="21">
        <v>0</v>
      </c>
      <c r="G3980" s="22">
        <f t="shared" si="62"/>
        <v>70405.000000000015</v>
      </c>
      <c r="H3980" s="21">
        <v>0</v>
      </c>
      <c r="I3980" s="21">
        <v>0</v>
      </c>
    </row>
    <row r="3981" spans="1:9" ht="15" x14ac:dyDescent="0.25">
      <c r="A3981" s="24" t="s">
        <v>4102</v>
      </c>
      <c r="B3981" s="20">
        <v>0</v>
      </c>
      <c r="C3981" s="180" t="s">
        <v>4919</v>
      </c>
      <c r="D3981" s="25">
        <v>259936.80000000002</v>
      </c>
      <c r="E3981" s="25">
        <v>30960.999999999996</v>
      </c>
      <c r="F3981" s="21">
        <v>0</v>
      </c>
      <c r="G3981" s="22">
        <f t="shared" si="62"/>
        <v>228975.80000000002</v>
      </c>
      <c r="H3981" s="21">
        <v>0</v>
      </c>
      <c r="I3981" s="21">
        <v>0</v>
      </c>
    </row>
    <row r="3982" spans="1:9" ht="15" x14ac:dyDescent="0.25">
      <c r="A3982" s="24" t="s">
        <v>4103</v>
      </c>
      <c r="B3982" s="20">
        <v>0</v>
      </c>
      <c r="C3982" s="180" t="s">
        <v>4919</v>
      </c>
      <c r="D3982" s="25">
        <v>184579.19999999995</v>
      </c>
      <c r="E3982" s="25">
        <v>132471.29999999999</v>
      </c>
      <c r="F3982" s="21">
        <v>0</v>
      </c>
      <c r="G3982" s="22">
        <f t="shared" si="62"/>
        <v>52107.899999999965</v>
      </c>
      <c r="H3982" s="21">
        <v>0</v>
      </c>
      <c r="I3982" s="21">
        <v>0</v>
      </c>
    </row>
    <row r="3983" spans="1:9" ht="15" x14ac:dyDescent="0.25">
      <c r="A3983" s="24" t="s">
        <v>4104</v>
      </c>
      <c r="B3983" s="20">
        <v>0</v>
      </c>
      <c r="C3983" s="180" t="s">
        <v>4919</v>
      </c>
      <c r="D3983" s="25">
        <v>428787.6</v>
      </c>
      <c r="E3983" s="25">
        <v>235160</v>
      </c>
      <c r="F3983" s="21">
        <v>0</v>
      </c>
      <c r="G3983" s="22">
        <f t="shared" si="62"/>
        <v>193627.59999999998</v>
      </c>
      <c r="H3983" s="21">
        <v>0</v>
      </c>
      <c r="I3983" s="21">
        <v>0</v>
      </c>
    </row>
    <row r="3984" spans="1:9" ht="15" x14ac:dyDescent="0.25">
      <c r="A3984" s="24" t="s">
        <v>4105</v>
      </c>
      <c r="B3984" s="20">
        <v>0</v>
      </c>
      <c r="C3984" s="180" t="s">
        <v>4919</v>
      </c>
      <c r="D3984" s="25">
        <v>180376.80000000002</v>
      </c>
      <c r="E3984" s="25">
        <v>58162</v>
      </c>
      <c r="F3984" s="21">
        <v>0</v>
      </c>
      <c r="G3984" s="22">
        <f t="shared" si="62"/>
        <v>122214.80000000002</v>
      </c>
      <c r="H3984" s="21">
        <v>0</v>
      </c>
      <c r="I3984" s="21">
        <v>0</v>
      </c>
    </row>
    <row r="3985" spans="1:9" ht="15" x14ac:dyDescent="0.25">
      <c r="A3985" s="24" t="s">
        <v>4106</v>
      </c>
      <c r="B3985" s="20">
        <v>0</v>
      </c>
      <c r="C3985" s="180" t="s">
        <v>4919</v>
      </c>
      <c r="D3985" s="25">
        <v>80845.2</v>
      </c>
      <c r="E3985" s="25">
        <v>0</v>
      </c>
      <c r="F3985" s="21">
        <v>0</v>
      </c>
      <c r="G3985" s="22">
        <f t="shared" si="62"/>
        <v>80845.2</v>
      </c>
      <c r="H3985" s="21">
        <v>0</v>
      </c>
      <c r="I3985" s="21">
        <v>0</v>
      </c>
    </row>
    <row r="3986" spans="1:9" ht="15" x14ac:dyDescent="0.25">
      <c r="A3986" s="24" t="s">
        <v>4107</v>
      </c>
      <c r="B3986" s="20">
        <v>0</v>
      </c>
      <c r="C3986" s="180" t="s">
        <v>4920</v>
      </c>
      <c r="D3986" s="25">
        <v>143228.4</v>
      </c>
      <c r="E3986" s="25">
        <v>8687</v>
      </c>
      <c r="F3986" s="21">
        <v>0</v>
      </c>
      <c r="G3986" s="22">
        <f t="shared" si="62"/>
        <v>134541.4</v>
      </c>
      <c r="H3986" s="21">
        <v>0</v>
      </c>
      <c r="I3986" s="21">
        <v>0</v>
      </c>
    </row>
    <row r="3987" spans="1:9" ht="15" x14ac:dyDescent="0.25">
      <c r="A3987" s="24" t="s">
        <v>3958</v>
      </c>
      <c r="B3987" s="20">
        <v>0</v>
      </c>
      <c r="C3987" s="180" t="s">
        <v>4920</v>
      </c>
      <c r="D3987" s="25">
        <v>463569.60000000003</v>
      </c>
      <c r="E3987" s="25">
        <v>65266</v>
      </c>
      <c r="F3987" s="21">
        <v>0</v>
      </c>
      <c r="G3987" s="22">
        <f t="shared" si="62"/>
        <v>398303.60000000003</v>
      </c>
      <c r="H3987" s="21">
        <v>0</v>
      </c>
      <c r="I3987" s="21">
        <v>0</v>
      </c>
    </row>
    <row r="3988" spans="1:9" ht="15" x14ac:dyDescent="0.25">
      <c r="A3988" s="24" t="s">
        <v>4108</v>
      </c>
      <c r="B3988" s="20">
        <v>0</v>
      </c>
      <c r="C3988" s="180" t="s">
        <v>4920</v>
      </c>
      <c r="D3988" s="25">
        <v>485234.39999999997</v>
      </c>
      <c r="E3988" s="25">
        <v>109405.59999999999</v>
      </c>
      <c r="F3988" s="21">
        <v>0</v>
      </c>
      <c r="G3988" s="22">
        <f t="shared" si="62"/>
        <v>375828.8</v>
      </c>
      <c r="H3988" s="21">
        <v>0</v>
      </c>
      <c r="I3988" s="21">
        <v>0</v>
      </c>
    </row>
    <row r="3989" spans="1:9" ht="15" x14ac:dyDescent="0.25">
      <c r="A3989" s="24" t="s">
        <v>3384</v>
      </c>
      <c r="B3989" s="20">
        <v>0</v>
      </c>
      <c r="C3989" s="180" t="s">
        <v>4920</v>
      </c>
      <c r="D3989" s="25">
        <v>452574</v>
      </c>
      <c r="E3989" s="25">
        <v>50139</v>
      </c>
      <c r="F3989" s="21">
        <v>0</v>
      </c>
      <c r="G3989" s="22">
        <f t="shared" si="62"/>
        <v>402435</v>
      </c>
      <c r="H3989" s="21">
        <v>0</v>
      </c>
      <c r="I3989" s="21">
        <v>0</v>
      </c>
    </row>
    <row r="3990" spans="1:9" ht="15" x14ac:dyDescent="0.25">
      <c r="A3990" s="24" t="s">
        <v>4109</v>
      </c>
      <c r="B3990" s="20">
        <v>0</v>
      </c>
      <c r="C3990" s="180" t="s">
        <v>4920</v>
      </c>
      <c r="D3990" s="25">
        <v>742090.8</v>
      </c>
      <c r="E3990" s="25">
        <v>73081.799999999988</v>
      </c>
      <c r="F3990" s="21">
        <v>0</v>
      </c>
      <c r="G3990" s="22">
        <f t="shared" si="62"/>
        <v>669009</v>
      </c>
      <c r="H3990" s="21">
        <v>0</v>
      </c>
      <c r="I3990" s="21">
        <v>0</v>
      </c>
    </row>
    <row r="3991" spans="1:9" ht="15" x14ac:dyDescent="0.25">
      <c r="A3991" s="24" t="s">
        <v>4110</v>
      </c>
      <c r="B3991" s="20">
        <v>0</v>
      </c>
      <c r="C3991" s="180" t="s">
        <v>4921</v>
      </c>
      <c r="D3991" s="25">
        <v>61281.599999999999</v>
      </c>
      <c r="E3991" s="25">
        <v>0</v>
      </c>
      <c r="F3991" s="21">
        <v>0</v>
      </c>
      <c r="G3991" s="22">
        <f t="shared" si="62"/>
        <v>61281.599999999999</v>
      </c>
      <c r="H3991" s="21">
        <v>0</v>
      </c>
      <c r="I3991" s="21">
        <v>0</v>
      </c>
    </row>
    <row r="3992" spans="1:9" ht="15" x14ac:dyDescent="0.25">
      <c r="A3992" s="24" t="s">
        <v>4074</v>
      </c>
      <c r="B3992" s="20">
        <v>0</v>
      </c>
      <c r="C3992" s="180" t="s">
        <v>4922</v>
      </c>
      <c r="D3992" s="25">
        <v>525383.1</v>
      </c>
      <c r="E3992" s="25">
        <v>269053.3</v>
      </c>
      <c r="F3992" s="21">
        <v>0</v>
      </c>
      <c r="G3992" s="22">
        <f t="shared" si="62"/>
        <v>256329.8</v>
      </c>
      <c r="H3992" s="21">
        <v>0</v>
      </c>
      <c r="I3992" s="21">
        <v>0</v>
      </c>
    </row>
    <row r="3993" spans="1:9" ht="15" x14ac:dyDescent="0.25">
      <c r="A3993" s="24" t="s">
        <v>4111</v>
      </c>
      <c r="B3993" s="20">
        <v>0</v>
      </c>
      <c r="C3993" s="180" t="s">
        <v>4922</v>
      </c>
      <c r="D3993" s="25">
        <v>249063.59999999992</v>
      </c>
      <c r="E3993" s="25">
        <v>3600</v>
      </c>
      <c r="F3993" s="21">
        <v>0</v>
      </c>
      <c r="G3993" s="22">
        <f t="shared" si="62"/>
        <v>245463.59999999992</v>
      </c>
      <c r="H3993" s="21">
        <v>0</v>
      </c>
      <c r="I3993" s="21">
        <v>0</v>
      </c>
    </row>
    <row r="3994" spans="1:9" ht="15" x14ac:dyDescent="0.25">
      <c r="A3994" s="24" t="s">
        <v>4075</v>
      </c>
      <c r="B3994" s="20">
        <v>0</v>
      </c>
      <c r="C3994" s="180" t="s">
        <v>4922</v>
      </c>
      <c r="D3994" s="25">
        <v>560337.40000000014</v>
      </c>
      <c r="E3994" s="25">
        <v>257764.46</v>
      </c>
      <c r="F3994" s="21">
        <v>0</v>
      </c>
      <c r="G3994" s="22">
        <f t="shared" si="62"/>
        <v>302572.94000000018</v>
      </c>
      <c r="H3994" s="21">
        <v>0</v>
      </c>
      <c r="I3994" s="21">
        <v>0</v>
      </c>
    </row>
    <row r="3995" spans="1:9" ht="15" x14ac:dyDescent="0.25">
      <c r="A3995" s="24" t="s">
        <v>4112</v>
      </c>
      <c r="B3995" s="20">
        <v>0</v>
      </c>
      <c r="C3995" s="180" t="s">
        <v>4922</v>
      </c>
      <c r="D3995" s="25">
        <v>525622.89999999991</v>
      </c>
      <c r="E3995" s="25">
        <v>157776.79999999999</v>
      </c>
      <c r="F3995" s="21">
        <v>0</v>
      </c>
      <c r="G3995" s="22">
        <f t="shared" si="62"/>
        <v>367846.09999999992</v>
      </c>
      <c r="H3995" s="21">
        <v>0</v>
      </c>
      <c r="I3995" s="21">
        <v>0</v>
      </c>
    </row>
    <row r="3996" spans="1:9" ht="15" x14ac:dyDescent="0.25">
      <c r="A3996" s="24" t="s">
        <v>4113</v>
      </c>
      <c r="B3996" s="20">
        <v>0</v>
      </c>
      <c r="C3996" s="180" t="s">
        <v>4922</v>
      </c>
      <c r="D3996" s="25">
        <v>690274.79999999993</v>
      </c>
      <c r="E3996" s="25">
        <v>293753.87</v>
      </c>
      <c r="F3996" s="21">
        <v>0</v>
      </c>
      <c r="G3996" s="22">
        <f t="shared" si="62"/>
        <v>396520.92999999993</v>
      </c>
      <c r="H3996" s="21">
        <v>0</v>
      </c>
      <c r="I3996" s="21">
        <v>0</v>
      </c>
    </row>
    <row r="3997" spans="1:9" ht="15" x14ac:dyDescent="0.25">
      <c r="A3997" s="24" t="s">
        <v>4076</v>
      </c>
      <c r="B3997" s="20">
        <v>0</v>
      </c>
      <c r="C3997" s="180" t="s">
        <v>4922</v>
      </c>
      <c r="D3997" s="25">
        <v>375196.8</v>
      </c>
      <c r="E3997" s="25">
        <v>148506.65</v>
      </c>
      <c r="F3997" s="21">
        <v>0</v>
      </c>
      <c r="G3997" s="22">
        <f t="shared" si="62"/>
        <v>226690.15</v>
      </c>
      <c r="H3997" s="21">
        <v>0</v>
      </c>
      <c r="I3997" s="21">
        <v>0</v>
      </c>
    </row>
    <row r="3998" spans="1:9" ht="15" x14ac:dyDescent="0.25">
      <c r="A3998" s="24" t="s">
        <v>4114</v>
      </c>
      <c r="B3998" s="20">
        <v>0</v>
      </c>
      <c r="C3998" s="180" t="s">
        <v>4922</v>
      </c>
      <c r="D3998" s="25">
        <v>425305.3000000001</v>
      </c>
      <c r="E3998" s="25">
        <v>117224.89999999998</v>
      </c>
      <c r="F3998" s="21">
        <v>0</v>
      </c>
      <c r="G3998" s="22">
        <f t="shared" si="62"/>
        <v>308080.40000000014</v>
      </c>
      <c r="H3998" s="21">
        <v>0</v>
      </c>
      <c r="I3998" s="21">
        <v>0</v>
      </c>
    </row>
    <row r="3999" spans="1:9" ht="15" x14ac:dyDescent="0.25">
      <c r="A3999" s="24" t="s">
        <v>4115</v>
      </c>
      <c r="B3999" s="20">
        <v>0</v>
      </c>
      <c r="C3999" s="180" t="s">
        <v>4922</v>
      </c>
      <c r="D3999" s="25">
        <v>496229.99999999988</v>
      </c>
      <c r="E3999" s="25">
        <v>244577.02000000002</v>
      </c>
      <c r="F3999" s="21">
        <v>0</v>
      </c>
      <c r="G3999" s="22">
        <f t="shared" si="62"/>
        <v>251652.97999999986</v>
      </c>
      <c r="H3999" s="21">
        <v>0</v>
      </c>
      <c r="I3999" s="21">
        <v>0</v>
      </c>
    </row>
    <row r="4000" spans="1:9" ht="15" x14ac:dyDescent="0.25">
      <c r="A4000" s="24" t="s">
        <v>4116</v>
      </c>
      <c r="B4000" s="20">
        <v>0</v>
      </c>
      <c r="C4000" s="180" t="s">
        <v>4922</v>
      </c>
      <c r="D4000" s="25">
        <v>500971.9</v>
      </c>
      <c r="E4000" s="25">
        <v>186456.20999999996</v>
      </c>
      <c r="F4000" s="21">
        <v>0</v>
      </c>
      <c r="G4000" s="22">
        <f t="shared" si="62"/>
        <v>314515.69000000006</v>
      </c>
      <c r="H4000" s="21">
        <v>0</v>
      </c>
      <c r="I4000" s="21">
        <v>0</v>
      </c>
    </row>
    <row r="4001" spans="1:9" ht="15" x14ac:dyDescent="0.25">
      <c r="A4001" s="24" t="s">
        <v>4117</v>
      </c>
      <c r="B4001" s="20">
        <v>0</v>
      </c>
      <c r="C4001" s="180" t="s">
        <v>4922</v>
      </c>
      <c r="D4001" s="25">
        <v>740152.80000000016</v>
      </c>
      <c r="E4001" s="25">
        <v>228915.37</v>
      </c>
      <c r="F4001" s="21">
        <v>0</v>
      </c>
      <c r="G4001" s="22">
        <f t="shared" si="62"/>
        <v>511237.43000000017</v>
      </c>
      <c r="H4001" s="21">
        <v>0</v>
      </c>
      <c r="I4001" s="21">
        <v>0</v>
      </c>
    </row>
    <row r="4002" spans="1:9" ht="15" x14ac:dyDescent="0.25">
      <c r="A4002" s="24" t="s">
        <v>4118</v>
      </c>
      <c r="B4002" s="20">
        <v>0</v>
      </c>
      <c r="C4002" s="180" t="s">
        <v>4922</v>
      </c>
      <c r="D4002" s="25">
        <v>3529.2</v>
      </c>
      <c r="E4002" s="25">
        <v>0</v>
      </c>
      <c r="F4002" s="21">
        <v>0</v>
      </c>
      <c r="G4002" s="22">
        <f t="shared" si="62"/>
        <v>3529.2</v>
      </c>
      <c r="H4002" s="21">
        <v>0</v>
      </c>
      <c r="I4002" s="21">
        <v>0</v>
      </c>
    </row>
    <row r="4003" spans="1:9" ht="15" x14ac:dyDescent="0.25">
      <c r="A4003" s="24" t="s">
        <v>4119</v>
      </c>
      <c r="B4003" s="20">
        <v>0</v>
      </c>
      <c r="C4003" s="180" t="s">
        <v>4923</v>
      </c>
      <c r="D4003" s="25">
        <v>161588.40000000002</v>
      </c>
      <c r="E4003" s="25">
        <v>108589.30000000002</v>
      </c>
      <c r="F4003" s="21">
        <v>0</v>
      </c>
      <c r="G4003" s="22">
        <f t="shared" si="62"/>
        <v>52999.100000000006</v>
      </c>
      <c r="H4003" s="21">
        <v>0</v>
      </c>
      <c r="I4003" s="21">
        <v>0</v>
      </c>
    </row>
    <row r="4004" spans="1:9" ht="15" x14ac:dyDescent="0.25">
      <c r="A4004" s="24" t="s">
        <v>4120</v>
      </c>
      <c r="B4004" s="20">
        <v>0</v>
      </c>
      <c r="C4004" s="180" t="s">
        <v>4923</v>
      </c>
      <c r="D4004" s="25">
        <v>189577.20000000007</v>
      </c>
      <c r="E4004" s="25">
        <v>171368.50000000006</v>
      </c>
      <c r="F4004" s="21">
        <v>0</v>
      </c>
      <c r="G4004" s="22">
        <f t="shared" si="62"/>
        <v>18208.700000000012</v>
      </c>
      <c r="H4004" s="21">
        <v>0</v>
      </c>
      <c r="I4004" s="21">
        <v>0</v>
      </c>
    </row>
    <row r="4005" spans="1:9" ht="15" x14ac:dyDescent="0.25">
      <c r="A4005" s="24" t="s">
        <v>4121</v>
      </c>
      <c r="B4005" s="20">
        <v>0</v>
      </c>
      <c r="C4005" s="180" t="s">
        <v>4923</v>
      </c>
      <c r="D4005" s="25">
        <v>171890.40000000002</v>
      </c>
      <c r="E4005" s="25">
        <v>147293</v>
      </c>
      <c r="F4005" s="21">
        <v>0</v>
      </c>
      <c r="G4005" s="22">
        <f t="shared" si="62"/>
        <v>24597.400000000023</v>
      </c>
      <c r="H4005" s="21">
        <v>0</v>
      </c>
      <c r="I4005" s="21">
        <v>0</v>
      </c>
    </row>
    <row r="4006" spans="1:9" ht="15" x14ac:dyDescent="0.25">
      <c r="A4006" s="24" t="s">
        <v>4122</v>
      </c>
      <c r="B4006" s="20">
        <v>0</v>
      </c>
      <c r="C4006" s="180" t="s">
        <v>4923</v>
      </c>
      <c r="D4006" s="25">
        <v>187496.40000000002</v>
      </c>
      <c r="E4006" s="25">
        <v>152140.4</v>
      </c>
      <c r="F4006" s="21">
        <v>0</v>
      </c>
      <c r="G4006" s="22">
        <f t="shared" si="62"/>
        <v>35356.000000000029</v>
      </c>
      <c r="H4006" s="21">
        <v>0</v>
      </c>
      <c r="I4006" s="21">
        <v>0</v>
      </c>
    </row>
    <row r="4007" spans="1:9" ht="15" x14ac:dyDescent="0.25">
      <c r="A4007" s="24" t="s">
        <v>4123</v>
      </c>
      <c r="B4007" s="20">
        <v>0</v>
      </c>
      <c r="C4007" s="180" t="s">
        <v>4923</v>
      </c>
      <c r="D4007" s="25">
        <v>180879.99999999997</v>
      </c>
      <c r="E4007" s="25">
        <v>145368.5</v>
      </c>
      <c r="F4007" s="21">
        <v>0</v>
      </c>
      <c r="G4007" s="22">
        <f t="shared" si="62"/>
        <v>35511.499999999971</v>
      </c>
      <c r="H4007" s="21">
        <v>0</v>
      </c>
      <c r="I4007" s="21">
        <v>0</v>
      </c>
    </row>
    <row r="4008" spans="1:9" ht="15" x14ac:dyDescent="0.25">
      <c r="A4008" s="24" t="s">
        <v>4124</v>
      </c>
      <c r="B4008" s="20">
        <v>0</v>
      </c>
      <c r="C4008" s="180" t="s">
        <v>4923</v>
      </c>
      <c r="D4008" s="25">
        <v>175929.59999999998</v>
      </c>
      <c r="E4008" s="25">
        <v>152396</v>
      </c>
      <c r="F4008" s="21">
        <v>0</v>
      </c>
      <c r="G4008" s="22">
        <f t="shared" si="62"/>
        <v>23533.599999999977</v>
      </c>
      <c r="H4008" s="21">
        <v>0</v>
      </c>
      <c r="I4008" s="21">
        <v>0</v>
      </c>
    </row>
    <row r="4009" spans="1:9" ht="15" x14ac:dyDescent="0.25">
      <c r="A4009" s="24" t="s">
        <v>4125</v>
      </c>
      <c r="B4009" s="20">
        <v>0</v>
      </c>
      <c r="C4009" s="180" t="s">
        <v>4923</v>
      </c>
      <c r="D4009" s="25">
        <v>172849.19999999995</v>
      </c>
      <c r="E4009" s="25">
        <v>137073.18000000002</v>
      </c>
      <c r="F4009" s="21">
        <v>0</v>
      </c>
      <c r="G4009" s="22">
        <f t="shared" si="62"/>
        <v>35776.019999999931</v>
      </c>
      <c r="H4009" s="21">
        <v>0</v>
      </c>
      <c r="I4009" s="21">
        <v>0</v>
      </c>
    </row>
    <row r="4010" spans="1:9" ht="15" x14ac:dyDescent="0.25">
      <c r="A4010" s="24" t="s">
        <v>4126</v>
      </c>
      <c r="B4010" s="20">
        <v>0</v>
      </c>
      <c r="C4010" s="180" t="s">
        <v>4923</v>
      </c>
      <c r="D4010" s="25">
        <v>173604.00000000003</v>
      </c>
      <c r="E4010" s="25">
        <v>153013.80000000002</v>
      </c>
      <c r="F4010" s="21">
        <v>0</v>
      </c>
      <c r="G4010" s="22">
        <f t="shared" si="62"/>
        <v>20590.200000000012</v>
      </c>
      <c r="H4010" s="21">
        <v>0</v>
      </c>
      <c r="I4010" s="21">
        <v>0</v>
      </c>
    </row>
    <row r="4011" spans="1:9" ht="15" x14ac:dyDescent="0.25">
      <c r="A4011" s="24" t="s">
        <v>4127</v>
      </c>
      <c r="B4011" s="20">
        <v>0</v>
      </c>
      <c r="C4011" s="180" t="s">
        <v>4923</v>
      </c>
      <c r="D4011" s="25">
        <v>172788</v>
      </c>
      <c r="E4011" s="25">
        <v>80303.3</v>
      </c>
      <c r="F4011" s="21">
        <v>0</v>
      </c>
      <c r="G4011" s="22">
        <f t="shared" si="62"/>
        <v>92484.7</v>
      </c>
      <c r="H4011" s="21">
        <v>0</v>
      </c>
      <c r="I4011" s="21">
        <v>0</v>
      </c>
    </row>
    <row r="4012" spans="1:9" ht="15" x14ac:dyDescent="0.25">
      <c r="A4012" s="24" t="s">
        <v>4128</v>
      </c>
      <c r="B4012" s="20">
        <v>0</v>
      </c>
      <c r="C4012" s="180" t="s">
        <v>4923</v>
      </c>
      <c r="D4012" s="25">
        <v>178833.59999999998</v>
      </c>
      <c r="E4012" s="25">
        <v>143951.79999999999</v>
      </c>
      <c r="F4012" s="21">
        <v>0</v>
      </c>
      <c r="G4012" s="22">
        <f t="shared" si="62"/>
        <v>34881.799999999988</v>
      </c>
      <c r="H4012" s="21">
        <v>0</v>
      </c>
      <c r="I4012" s="21">
        <v>0</v>
      </c>
    </row>
    <row r="4013" spans="1:9" ht="15" x14ac:dyDescent="0.25">
      <c r="A4013" s="24" t="s">
        <v>4129</v>
      </c>
      <c r="B4013" s="20">
        <v>0</v>
      </c>
      <c r="C4013" s="180" t="s">
        <v>4923</v>
      </c>
      <c r="D4013" s="25">
        <v>174583.2</v>
      </c>
      <c r="E4013" s="25">
        <v>125654.00000000001</v>
      </c>
      <c r="F4013" s="21">
        <v>0</v>
      </c>
      <c r="G4013" s="22">
        <f t="shared" si="62"/>
        <v>48929.2</v>
      </c>
      <c r="H4013" s="21">
        <v>0</v>
      </c>
      <c r="I4013" s="21">
        <v>0</v>
      </c>
    </row>
    <row r="4014" spans="1:9" ht="15" x14ac:dyDescent="0.25">
      <c r="A4014" s="24" t="s">
        <v>4130</v>
      </c>
      <c r="B4014" s="20">
        <v>0</v>
      </c>
      <c r="C4014" s="180" t="s">
        <v>4923</v>
      </c>
      <c r="D4014" s="25">
        <v>186755.6</v>
      </c>
      <c r="E4014" s="25">
        <v>102422.79999999999</v>
      </c>
      <c r="F4014" s="21">
        <v>0</v>
      </c>
      <c r="G4014" s="22">
        <f t="shared" si="62"/>
        <v>84332.800000000017</v>
      </c>
      <c r="H4014" s="21">
        <v>0</v>
      </c>
      <c r="I4014" s="21">
        <v>0</v>
      </c>
    </row>
    <row r="4015" spans="1:9" ht="15" x14ac:dyDescent="0.25">
      <c r="A4015" s="24" t="s">
        <v>4131</v>
      </c>
      <c r="B4015" s="20">
        <v>0</v>
      </c>
      <c r="C4015" s="180" t="s">
        <v>4923</v>
      </c>
      <c r="D4015" s="25">
        <v>179018.40000000002</v>
      </c>
      <c r="E4015" s="25">
        <v>132725.59999999998</v>
      </c>
      <c r="F4015" s="21">
        <v>0</v>
      </c>
      <c r="G4015" s="22">
        <f t="shared" si="62"/>
        <v>46292.800000000047</v>
      </c>
      <c r="H4015" s="21">
        <v>0</v>
      </c>
      <c r="I4015" s="21">
        <v>0</v>
      </c>
    </row>
    <row r="4016" spans="1:9" ht="15" x14ac:dyDescent="0.25">
      <c r="A4016" s="24" t="s">
        <v>4132</v>
      </c>
      <c r="B4016" s="20">
        <v>0</v>
      </c>
      <c r="C4016" s="180" t="s">
        <v>4923</v>
      </c>
      <c r="D4016" s="25">
        <v>170523.60000000003</v>
      </c>
      <c r="E4016" s="25">
        <v>131337.85</v>
      </c>
      <c r="F4016" s="21">
        <v>0</v>
      </c>
      <c r="G4016" s="22">
        <f t="shared" si="62"/>
        <v>39185.750000000029</v>
      </c>
      <c r="H4016" s="21">
        <v>0</v>
      </c>
      <c r="I4016" s="21">
        <v>0</v>
      </c>
    </row>
    <row r="4017" spans="1:9" ht="15" x14ac:dyDescent="0.25">
      <c r="A4017" s="24" t="s">
        <v>4133</v>
      </c>
      <c r="B4017" s="20">
        <v>0</v>
      </c>
      <c r="C4017" s="180" t="s">
        <v>4923</v>
      </c>
      <c r="D4017" s="25">
        <v>178095.19999999998</v>
      </c>
      <c r="E4017" s="25">
        <v>165344.18</v>
      </c>
      <c r="F4017" s="21">
        <v>0</v>
      </c>
      <c r="G4017" s="22">
        <f t="shared" si="62"/>
        <v>12751.01999999999</v>
      </c>
      <c r="H4017" s="21">
        <v>0</v>
      </c>
      <c r="I4017" s="21">
        <v>0</v>
      </c>
    </row>
    <row r="4018" spans="1:9" ht="15" x14ac:dyDescent="0.25">
      <c r="A4018" s="24" t="s">
        <v>4134</v>
      </c>
      <c r="B4018" s="20">
        <v>0</v>
      </c>
      <c r="C4018" s="180" t="s">
        <v>4923</v>
      </c>
      <c r="D4018" s="25">
        <v>185334</v>
      </c>
      <c r="E4018" s="25">
        <v>146447</v>
      </c>
      <c r="F4018" s="21">
        <v>0</v>
      </c>
      <c r="G4018" s="22">
        <f t="shared" si="62"/>
        <v>38887</v>
      </c>
      <c r="H4018" s="21">
        <v>0</v>
      </c>
      <c r="I4018" s="21">
        <v>0</v>
      </c>
    </row>
    <row r="4019" spans="1:9" ht="15" x14ac:dyDescent="0.25">
      <c r="A4019" s="24" t="s">
        <v>4135</v>
      </c>
      <c r="B4019" s="20">
        <v>0</v>
      </c>
      <c r="C4019" s="180" t="s">
        <v>4923</v>
      </c>
      <c r="D4019" s="25">
        <v>179744.39999999997</v>
      </c>
      <c r="E4019" s="25">
        <v>141131.1</v>
      </c>
      <c r="F4019" s="21">
        <v>0</v>
      </c>
      <c r="G4019" s="22">
        <f t="shared" si="62"/>
        <v>38613.299999999959</v>
      </c>
      <c r="H4019" s="21">
        <v>0</v>
      </c>
      <c r="I4019" s="21">
        <v>0</v>
      </c>
    </row>
    <row r="4020" spans="1:9" ht="15" x14ac:dyDescent="0.25">
      <c r="A4020" s="24" t="s">
        <v>4136</v>
      </c>
      <c r="B4020" s="20">
        <v>0</v>
      </c>
      <c r="C4020" s="180" t="s">
        <v>4923</v>
      </c>
      <c r="D4020" s="25">
        <v>180825.59999999995</v>
      </c>
      <c r="E4020" s="25">
        <v>169814.29999999996</v>
      </c>
      <c r="F4020" s="21">
        <v>0</v>
      </c>
      <c r="G4020" s="22">
        <f t="shared" si="62"/>
        <v>11011.299999999988</v>
      </c>
      <c r="H4020" s="21">
        <v>0</v>
      </c>
      <c r="I4020" s="21">
        <v>0</v>
      </c>
    </row>
    <row r="4021" spans="1:9" ht="15" x14ac:dyDescent="0.25">
      <c r="A4021" s="24" t="s">
        <v>4137</v>
      </c>
      <c r="B4021" s="20">
        <v>0</v>
      </c>
      <c r="C4021" s="180" t="s">
        <v>4923</v>
      </c>
      <c r="D4021" s="25">
        <v>170115.59999999998</v>
      </c>
      <c r="E4021" s="25">
        <v>111206.9</v>
      </c>
      <c r="F4021" s="21">
        <v>0</v>
      </c>
      <c r="G4021" s="22">
        <f t="shared" si="62"/>
        <v>58908.699999999983</v>
      </c>
      <c r="H4021" s="21">
        <v>0</v>
      </c>
      <c r="I4021" s="21">
        <v>0</v>
      </c>
    </row>
    <row r="4022" spans="1:9" ht="15" x14ac:dyDescent="0.25">
      <c r="A4022" s="24" t="s">
        <v>4138</v>
      </c>
      <c r="B4022" s="20">
        <v>0</v>
      </c>
      <c r="C4022" s="180" t="s">
        <v>4923</v>
      </c>
      <c r="D4022" s="25">
        <v>164689.60000000001</v>
      </c>
      <c r="E4022" s="25">
        <v>132227.00000000003</v>
      </c>
      <c r="F4022" s="21">
        <v>0</v>
      </c>
      <c r="G4022" s="22">
        <f t="shared" si="62"/>
        <v>32462.599999999977</v>
      </c>
      <c r="H4022" s="21">
        <v>0</v>
      </c>
      <c r="I4022" s="21">
        <v>0</v>
      </c>
    </row>
    <row r="4023" spans="1:9" ht="15" x14ac:dyDescent="0.25">
      <c r="A4023" s="24" t="s">
        <v>4139</v>
      </c>
      <c r="B4023" s="20">
        <v>0</v>
      </c>
      <c r="C4023" s="180" t="s">
        <v>4923</v>
      </c>
      <c r="D4023" s="25">
        <v>217667.00000000003</v>
      </c>
      <c r="E4023" s="25">
        <v>164161.57</v>
      </c>
      <c r="F4023" s="21">
        <v>0</v>
      </c>
      <c r="G4023" s="22">
        <f t="shared" si="62"/>
        <v>53505.430000000022</v>
      </c>
      <c r="H4023" s="21">
        <v>0</v>
      </c>
      <c r="I4023" s="21">
        <v>0</v>
      </c>
    </row>
    <row r="4024" spans="1:9" ht="15" x14ac:dyDescent="0.25">
      <c r="A4024" s="24" t="s">
        <v>4140</v>
      </c>
      <c r="B4024" s="20">
        <v>0</v>
      </c>
      <c r="C4024" s="180" t="s">
        <v>4923</v>
      </c>
      <c r="D4024" s="25">
        <v>812123.99999999977</v>
      </c>
      <c r="E4024" s="25">
        <v>624435.79999999993</v>
      </c>
      <c r="F4024" s="21">
        <v>0</v>
      </c>
      <c r="G4024" s="22">
        <f t="shared" si="62"/>
        <v>187688.19999999984</v>
      </c>
      <c r="H4024" s="21">
        <v>0</v>
      </c>
      <c r="I4024" s="21">
        <v>0</v>
      </c>
    </row>
    <row r="4025" spans="1:9" ht="15" x14ac:dyDescent="0.25">
      <c r="A4025" s="24" t="s">
        <v>4141</v>
      </c>
      <c r="B4025" s="20">
        <v>0</v>
      </c>
      <c r="C4025" s="180" t="s">
        <v>4923</v>
      </c>
      <c r="D4025" s="25">
        <v>543273.6</v>
      </c>
      <c r="E4025" s="25">
        <v>356810.3</v>
      </c>
      <c r="F4025" s="21">
        <v>0</v>
      </c>
      <c r="G4025" s="22">
        <f t="shared" si="62"/>
        <v>186463.3</v>
      </c>
      <c r="H4025" s="21">
        <v>0</v>
      </c>
      <c r="I4025" s="21">
        <v>0</v>
      </c>
    </row>
    <row r="4026" spans="1:9" ht="15" x14ac:dyDescent="0.25">
      <c r="A4026" s="24" t="s">
        <v>4142</v>
      </c>
      <c r="B4026" s="20">
        <v>0</v>
      </c>
      <c r="C4026" s="180" t="s">
        <v>4923</v>
      </c>
      <c r="D4026" s="25">
        <v>158059.20000000001</v>
      </c>
      <c r="E4026" s="25">
        <v>92370.799999999988</v>
      </c>
      <c r="F4026" s="21">
        <v>0</v>
      </c>
      <c r="G4026" s="22">
        <f t="shared" si="62"/>
        <v>65688.400000000023</v>
      </c>
      <c r="H4026" s="21">
        <v>0</v>
      </c>
      <c r="I4026" s="21">
        <v>0</v>
      </c>
    </row>
    <row r="4027" spans="1:9" ht="15" x14ac:dyDescent="0.25">
      <c r="A4027" s="24" t="s">
        <v>4143</v>
      </c>
      <c r="B4027" s="20">
        <v>0</v>
      </c>
      <c r="C4027" s="180" t="s">
        <v>4923</v>
      </c>
      <c r="D4027" s="25">
        <v>523035.6</v>
      </c>
      <c r="E4027" s="25">
        <v>359431.56000000006</v>
      </c>
      <c r="F4027" s="21">
        <v>0</v>
      </c>
      <c r="G4027" s="22">
        <f t="shared" si="62"/>
        <v>163604.03999999992</v>
      </c>
      <c r="H4027" s="21">
        <v>0</v>
      </c>
      <c r="I4027" s="21">
        <v>0</v>
      </c>
    </row>
    <row r="4028" spans="1:9" ht="15" x14ac:dyDescent="0.25">
      <c r="A4028" s="24" t="s">
        <v>4144</v>
      </c>
      <c r="B4028" s="20">
        <v>0</v>
      </c>
      <c r="C4028" s="180" t="s">
        <v>4923</v>
      </c>
      <c r="D4028" s="25">
        <v>225052.80000000005</v>
      </c>
      <c r="E4028" s="25">
        <v>180264.5</v>
      </c>
      <c r="F4028" s="21">
        <v>0</v>
      </c>
      <c r="G4028" s="22">
        <f t="shared" ref="G4028:G4091" si="63">D4028-E4028</f>
        <v>44788.300000000047</v>
      </c>
      <c r="H4028" s="21">
        <v>0</v>
      </c>
      <c r="I4028" s="21">
        <v>0</v>
      </c>
    </row>
    <row r="4029" spans="1:9" ht="15" x14ac:dyDescent="0.25">
      <c r="A4029" s="24" t="s">
        <v>4145</v>
      </c>
      <c r="B4029" s="20">
        <v>0</v>
      </c>
      <c r="C4029" s="180" t="s">
        <v>4923</v>
      </c>
      <c r="D4029" s="25">
        <v>176449.19999999995</v>
      </c>
      <c r="E4029" s="25">
        <v>136628.59999999998</v>
      </c>
      <c r="F4029" s="21">
        <v>0</v>
      </c>
      <c r="G4029" s="22">
        <f t="shared" si="63"/>
        <v>39820.599999999977</v>
      </c>
      <c r="H4029" s="21">
        <v>0</v>
      </c>
      <c r="I4029" s="21">
        <v>0</v>
      </c>
    </row>
    <row r="4030" spans="1:9" ht="15" x14ac:dyDescent="0.25">
      <c r="A4030" s="24" t="s">
        <v>4146</v>
      </c>
      <c r="B4030" s="20">
        <v>0</v>
      </c>
      <c r="C4030" s="180" t="s">
        <v>4923</v>
      </c>
      <c r="D4030" s="25">
        <v>221829.60000000003</v>
      </c>
      <c r="E4030" s="25">
        <v>164636.1</v>
      </c>
      <c r="F4030" s="21">
        <v>0</v>
      </c>
      <c r="G4030" s="22">
        <f t="shared" si="63"/>
        <v>57193.500000000029</v>
      </c>
      <c r="H4030" s="21">
        <v>0</v>
      </c>
      <c r="I4030" s="21">
        <v>0</v>
      </c>
    </row>
    <row r="4031" spans="1:9" ht="15" x14ac:dyDescent="0.25">
      <c r="A4031" s="24" t="s">
        <v>4147</v>
      </c>
      <c r="B4031" s="20">
        <v>0</v>
      </c>
      <c r="C4031" s="180" t="s">
        <v>4923</v>
      </c>
      <c r="D4031" s="25">
        <v>514653.2</v>
      </c>
      <c r="E4031" s="25">
        <v>415138.5</v>
      </c>
      <c r="F4031" s="21">
        <v>0</v>
      </c>
      <c r="G4031" s="22">
        <f t="shared" si="63"/>
        <v>99514.700000000012</v>
      </c>
      <c r="H4031" s="21">
        <v>0</v>
      </c>
      <c r="I4031" s="21">
        <v>0</v>
      </c>
    </row>
    <row r="4032" spans="1:9" ht="15" x14ac:dyDescent="0.25">
      <c r="A4032" s="24" t="s">
        <v>4148</v>
      </c>
      <c r="B4032" s="20">
        <v>0</v>
      </c>
      <c r="C4032" s="180" t="s">
        <v>4923</v>
      </c>
      <c r="D4032" s="25">
        <v>522383.19999999995</v>
      </c>
      <c r="E4032" s="25">
        <v>443029.70999999996</v>
      </c>
      <c r="F4032" s="21">
        <v>0</v>
      </c>
      <c r="G4032" s="22">
        <f t="shared" si="63"/>
        <v>79353.489999999991</v>
      </c>
      <c r="H4032" s="21">
        <v>0</v>
      </c>
      <c r="I4032" s="21">
        <v>0</v>
      </c>
    </row>
    <row r="4033" spans="1:9" ht="15" x14ac:dyDescent="0.25">
      <c r="A4033" s="24" t="s">
        <v>4149</v>
      </c>
      <c r="B4033" s="20">
        <v>0</v>
      </c>
      <c r="C4033" s="180" t="s">
        <v>4923</v>
      </c>
      <c r="D4033" s="25">
        <v>523255.92000000004</v>
      </c>
      <c r="E4033" s="25">
        <v>372342.02</v>
      </c>
      <c r="F4033" s="21">
        <v>0</v>
      </c>
      <c r="G4033" s="22">
        <f t="shared" si="63"/>
        <v>150913.90000000002</v>
      </c>
      <c r="H4033" s="21">
        <v>0</v>
      </c>
      <c r="I4033" s="21">
        <v>0</v>
      </c>
    </row>
    <row r="4034" spans="1:9" ht="15" x14ac:dyDescent="0.25">
      <c r="A4034" s="24" t="s">
        <v>4150</v>
      </c>
      <c r="B4034" s="20">
        <v>0</v>
      </c>
      <c r="C4034" s="180" t="s">
        <v>4923</v>
      </c>
      <c r="D4034" s="25">
        <v>644201.60000000009</v>
      </c>
      <c r="E4034" s="25">
        <v>184823.15000000002</v>
      </c>
      <c r="F4034" s="21">
        <v>0</v>
      </c>
      <c r="G4034" s="22">
        <f t="shared" si="63"/>
        <v>459378.45000000007</v>
      </c>
      <c r="H4034" s="21">
        <v>0</v>
      </c>
      <c r="I4034" s="21">
        <v>0</v>
      </c>
    </row>
    <row r="4035" spans="1:9" ht="15" x14ac:dyDescent="0.25">
      <c r="A4035" s="24" t="s">
        <v>4151</v>
      </c>
      <c r="B4035" s="20">
        <v>0</v>
      </c>
      <c r="C4035" s="180" t="s">
        <v>4923</v>
      </c>
      <c r="D4035" s="25">
        <v>200470.80000000002</v>
      </c>
      <c r="E4035" s="25">
        <v>159716</v>
      </c>
      <c r="F4035" s="21">
        <v>0</v>
      </c>
      <c r="G4035" s="22">
        <f t="shared" si="63"/>
        <v>40754.800000000017</v>
      </c>
      <c r="H4035" s="21">
        <v>0</v>
      </c>
      <c r="I4035" s="21">
        <v>0</v>
      </c>
    </row>
    <row r="4036" spans="1:9" ht="15" x14ac:dyDescent="0.25">
      <c r="A4036" s="24" t="s">
        <v>4152</v>
      </c>
      <c r="B4036" s="20">
        <v>0</v>
      </c>
      <c r="C4036" s="180" t="s">
        <v>4923</v>
      </c>
      <c r="D4036" s="25">
        <v>83395.199999999983</v>
      </c>
      <c r="E4036" s="25">
        <v>56111.599999999991</v>
      </c>
      <c r="F4036" s="21">
        <v>0</v>
      </c>
      <c r="G4036" s="22">
        <f t="shared" si="63"/>
        <v>27283.599999999991</v>
      </c>
      <c r="H4036" s="21">
        <v>0</v>
      </c>
      <c r="I4036" s="21">
        <v>0</v>
      </c>
    </row>
    <row r="4037" spans="1:9" ht="15" x14ac:dyDescent="0.25">
      <c r="A4037" s="24" t="s">
        <v>4153</v>
      </c>
      <c r="B4037" s="20">
        <v>0</v>
      </c>
      <c r="C4037" s="180" t="s">
        <v>4923</v>
      </c>
      <c r="D4037" s="25">
        <v>103468.79999999999</v>
      </c>
      <c r="E4037" s="25">
        <v>84572.099999999991</v>
      </c>
      <c r="F4037" s="21">
        <v>0</v>
      </c>
      <c r="G4037" s="22">
        <f t="shared" si="63"/>
        <v>18896.699999999997</v>
      </c>
      <c r="H4037" s="21">
        <v>0</v>
      </c>
      <c r="I4037" s="21">
        <v>0</v>
      </c>
    </row>
    <row r="4038" spans="1:9" ht="15" x14ac:dyDescent="0.25">
      <c r="A4038" s="24" t="s">
        <v>4154</v>
      </c>
      <c r="B4038" s="20">
        <v>0</v>
      </c>
      <c r="C4038" s="180" t="s">
        <v>4923</v>
      </c>
      <c r="D4038" s="25">
        <v>106488</v>
      </c>
      <c r="E4038" s="25">
        <v>72977.099999999991</v>
      </c>
      <c r="F4038" s="21">
        <v>0</v>
      </c>
      <c r="G4038" s="22">
        <f t="shared" si="63"/>
        <v>33510.900000000009</v>
      </c>
      <c r="H4038" s="21">
        <v>0</v>
      </c>
      <c r="I4038" s="21">
        <v>0</v>
      </c>
    </row>
    <row r="4039" spans="1:9" ht="15" x14ac:dyDescent="0.25">
      <c r="A4039" s="24" t="s">
        <v>4155</v>
      </c>
      <c r="B4039" s="20">
        <v>0</v>
      </c>
      <c r="C4039" s="180" t="s">
        <v>4923</v>
      </c>
      <c r="D4039" s="25">
        <v>72318</v>
      </c>
      <c r="E4039" s="25">
        <v>26600.04</v>
      </c>
      <c r="F4039" s="21">
        <v>0</v>
      </c>
      <c r="G4039" s="22">
        <f t="shared" si="63"/>
        <v>45717.96</v>
      </c>
      <c r="H4039" s="21">
        <v>0</v>
      </c>
      <c r="I4039" s="21">
        <v>0</v>
      </c>
    </row>
    <row r="4040" spans="1:9" ht="15" x14ac:dyDescent="0.25">
      <c r="A4040" s="24" t="s">
        <v>4156</v>
      </c>
      <c r="B4040" s="20">
        <v>0</v>
      </c>
      <c r="C4040" s="180" t="s">
        <v>4923</v>
      </c>
      <c r="D4040" s="25">
        <v>87952.560000000012</v>
      </c>
      <c r="E4040" s="25">
        <v>38380.65</v>
      </c>
      <c r="F4040" s="21">
        <v>0</v>
      </c>
      <c r="G4040" s="22">
        <f t="shared" si="63"/>
        <v>49571.910000000011</v>
      </c>
      <c r="H4040" s="21">
        <v>0</v>
      </c>
      <c r="I4040" s="21">
        <v>0</v>
      </c>
    </row>
    <row r="4041" spans="1:9" ht="15" x14ac:dyDescent="0.25">
      <c r="A4041" s="24" t="s">
        <v>4157</v>
      </c>
      <c r="B4041" s="20">
        <v>0</v>
      </c>
      <c r="C4041" s="180" t="s">
        <v>4923</v>
      </c>
      <c r="D4041" s="25">
        <v>107671.20000000001</v>
      </c>
      <c r="E4041" s="25">
        <v>77412.3</v>
      </c>
      <c r="F4041" s="21">
        <v>0</v>
      </c>
      <c r="G4041" s="22">
        <f t="shared" si="63"/>
        <v>30258.900000000009</v>
      </c>
      <c r="H4041" s="21">
        <v>0</v>
      </c>
      <c r="I4041" s="21">
        <v>0</v>
      </c>
    </row>
    <row r="4042" spans="1:9" ht="15" x14ac:dyDescent="0.25">
      <c r="A4042" s="24" t="s">
        <v>4158</v>
      </c>
      <c r="B4042" s="20">
        <v>0</v>
      </c>
      <c r="C4042" s="180" t="s">
        <v>4923</v>
      </c>
      <c r="D4042" s="25">
        <v>63954</v>
      </c>
      <c r="E4042" s="25">
        <v>61908.5</v>
      </c>
      <c r="F4042" s="21">
        <v>0</v>
      </c>
      <c r="G4042" s="22">
        <f t="shared" si="63"/>
        <v>2045.5</v>
      </c>
      <c r="H4042" s="21">
        <v>0</v>
      </c>
      <c r="I4042" s="21">
        <v>0</v>
      </c>
    </row>
    <row r="4043" spans="1:9" ht="15" x14ac:dyDescent="0.25">
      <c r="A4043" s="24" t="s">
        <v>4159</v>
      </c>
      <c r="B4043" s="20">
        <v>0</v>
      </c>
      <c r="C4043" s="180" t="s">
        <v>4923</v>
      </c>
      <c r="D4043" s="25">
        <v>61169.19999999999</v>
      </c>
      <c r="E4043" s="25">
        <v>59148.69999999999</v>
      </c>
      <c r="F4043" s="21">
        <v>0</v>
      </c>
      <c r="G4043" s="22">
        <f t="shared" si="63"/>
        <v>2020.5</v>
      </c>
      <c r="H4043" s="21">
        <v>0</v>
      </c>
      <c r="I4043" s="21">
        <v>0</v>
      </c>
    </row>
    <row r="4044" spans="1:9" ht="15" x14ac:dyDescent="0.25">
      <c r="A4044" s="24" t="s">
        <v>4160</v>
      </c>
      <c r="B4044" s="20">
        <v>0</v>
      </c>
      <c r="C4044" s="180" t="s">
        <v>4923</v>
      </c>
      <c r="D4044" s="25">
        <v>79267.599999999991</v>
      </c>
      <c r="E4044" s="25">
        <v>62700.100000000006</v>
      </c>
      <c r="F4044" s="21">
        <v>0</v>
      </c>
      <c r="G4044" s="22">
        <f t="shared" si="63"/>
        <v>16567.499999999985</v>
      </c>
      <c r="H4044" s="21">
        <v>0</v>
      </c>
      <c r="I4044" s="21">
        <v>0</v>
      </c>
    </row>
    <row r="4045" spans="1:9" ht="15" x14ac:dyDescent="0.25">
      <c r="A4045" s="24" t="s">
        <v>4161</v>
      </c>
      <c r="B4045" s="20">
        <v>0</v>
      </c>
      <c r="C4045" s="180" t="s">
        <v>4923</v>
      </c>
      <c r="D4045" s="25">
        <v>177992.39999999997</v>
      </c>
      <c r="E4045" s="25">
        <v>155560.99999999997</v>
      </c>
      <c r="F4045" s="21">
        <v>0</v>
      </c>
      <c r="G4045" s="22">
        <f t="shared" si="63"/>
        <v>22431.399999999994</v>
      </c>
      <c r="H4045" s="21">
        <v>0</v>
      </c>
      <c r="I4045" s="21">
        <v>0</v>
      </c>
    </row>
    <row r="4046" spans="1:9" ht="15" x14ac:dyDescent="0.25">
      <c r="A4046" s="24" t="s">
        <v>4162</v>
      </c>
      <c r="B4046" s="20">
        <v>0</v>
      </c>
      <c r="C4046" s="180" t="s">
        <v>4923</v>
      </c>
      <c r="D4046" s="25">
        <v>8404.7999999999993</v>
      </c>
      <c r="E4046" s="25">
        <v>0</v>
      </c>
      <c r="F4046" s="21">
        <v>0</v>
      </c>
      <c r="G4046" s="22">
        <f t="shared" si="63"/>
        <v>8404.7999999999993</v>
      </c>
      <c r="H4046" s="21">
        <v>0</v>
      </c>
      <c r="I4046" s="21">
        <v>0</v>
      </c>
    </row>
    <row r="4047" spans="1:9" ht="15" x14ac:dyDescent="0.25">
      <c r="A4047" s="24" t="s">
        <v>4163</v>
      </c>
      <c r="B4047" s="20">
        <v>0</v>
      </c>
      <c r="C4047" s="180" t="s">
        <v>4923</v>
      </c>
      <c r="D4047" s="25">
        <v>172767.60000000003</v>
      </c>
      <c r="E4047" s="25">
        <v>125737</v>
      </c>
      <c r="F4047" s="21">
        <v>0</v>
      </c>
      <c r="G4047" s="22">
        <f t="shared" si="63"/>
        <v>47030.600000000035</v>
      </c>
      <c r="H4047" s="21">
        <v>0</v>
      </c>
      <c r="I4047" s="21">
        <v>0</v>
      </c>
    </row>
    <row r="4048" spans="1:9" ht="15" x14ac:dyDescent="0.25">
      <c r="A4048" s="24" t="s">
        <v>4164</v>
      </c>
      <c r="B4048" s="20">
        <v>0</v>
      </c>
      <c r="C4048" s="180" t="s">
        <v>4923</v>
      </c>
      <c r="D4048" s="25">
        <v>38025.600000000006</v>
      </c>
      <c r="E4048" s="25">
        <v>726</v>
      </c>
      <c r="F4048" s="21">
        <v>0</v>
      </c>
      <c r="G4048" s="22">
        <f t="shared" si="63"/>
        <v>37299.600000000006</v>
      </c>
      <c r="H4048" s="21">
        <v>0</v>
      </c>
      <c r="I4048" s="21">
        <v>0</v>
      </c>
    </row>
    <row r="4049" spans="1:9" ht="15" x14ac:dyDescent="0.25">
      <c r="A4049" s="24" t="s">
        <v>4165</v>
      </c>
      <c r="B4049" s="20">
        <v>0</v>
      </c>
      <c r="C4049" s="180" t="s">
        <v>4923</v>
      </c>
      <c r="D4049" s="25">
        <v>49000.800000000003</v>
      </c>
      <c r="E4049" s="25">
        <v>9293.5000000000018</v>
      </c>
      <c r="F4049" s="21">
        <v>0</v>
      </c>
      <c r="G4049" s="22">
        <f t="shared" si="63"/>
        <v>39707.300000000003</v>
      </c>
      <c r="H4049" s="21">
        <v>0</v>
      </c>
      <c r="I4049" s="21">
        <v>0</v>
      </c>
    </row>
    <row r="4050" spans="1:9" ht="15" x14ac:dyDescent="0.25">
      <c r="A4050" s="24" t="s">
        <v>4166</v>
      </c>
      <c r="B4050" s="20">
        <v>0</v>
      </c>
      <c r="C4050" s="180" t="s">
        <v>4923</v>
      </c>
      <c r="D4050" s="25">
        <v>56446.799999999996</v>
      </c>
      <c r="E4050" s="25">
        <v>4520.1000000000004</v>
      </c>
      <c r="F4050" s="21">
        <v>0</v>
      </c>
      <c r="G4050" s="22">
        <f t="shared" si="63"/>
        <v>51926.7</v>
      </c>
      <c r="H4050" s="21">
        <v>0</v>
      </c>
      <c r="I4050" s="21">
        <v>0</v>
      </c>
    </row>
    <row r="4051" spans="1:9" ht="15" x14ac:dyDescent="0.25">
      <c r="A4051" s="24" t="s">
        <v>4167</v>
      </c>
      <c r="B4051" s="20">
        <v>0</v>
      </c>
      <c r="C4051" s="180" t="s">
        <v>4923</v>
      </c>
      <c r="D4051" s="25">
        <v>52387.200000000004</v>
      </c>
      <c r="E4051" s="25">
        <v>16740.8</v>
      </c>
      <c r="F4051" s="21">
        <v>0</v>
      </c>
      <c r="G4051" s="22">
        <f t="shared" si="63"/>
        <v>35646.400000000009</v>
      </c>
      <c r="H4051" s="21">
        <v>0</v>
      </c>
      <c r="I4051" s="21">
        <v>0</v>
      </c>
    </row>
    <row r="4052" spans="1:9" ht="15" x14ac:dyDescent="0.25">
      <c r="A4052" s="24" t="s">
        <v>4168</v>
      </c>
      <c r="B4052" s="20">
        <v>0</v>
      </c>
      <c r="C4052" s="180" t="s">
        <v>4923</v>
      </c>
      <c r="D4052" s="25">
        <v>74552.400000000009</v>
      </c>
      <c r="E4052" s="25">
        <v>26861.599999999999</v>
      </c>
      <c r="F4052" s="21">
        <v>0</v>
      </c>
      <c r="G4052" s="22">
        <f t="shared" si="63"/>
        <v>47690.80000000001</v>
      </c>
      <c r="H4052" s="21">
        <v>0</v>
      </c>
      <c r="I4052" s="21">
        <v>0</v>
      </c>
    </row>
    <row r="4053" spans="1:9" ht="15" x14ac:dyDescent="0.25">
      <c r="A4053" s="24" t="s">
        <v>2045</v>
      </c>
      <c r="B4053" s="20">
        <v>0</v>
      </c>
      <c r="C4053" s="180" t="s">
        <v>4923</v>
      </c>
      <c r="D4053" s="25">
        <v>76806.000000000015</v>
      </c>
      <c r="E4053" s="25">
        <v>46636.6</v>
      </c>
      <c r="F4053" s="21">
        <v>0</v>
      </c>
      <c r="G4053" s="22">
        <f t="shared" si="63"/>
        <v>30169.400000000016</v>
      </c>
      <c r="H4053" s="21">
        <v>0</v>
      </c>
      <c r="I4053" s="21">
        <v>0</v>
      </c>
    </row>
    <row r="4054" spans="1:9" ht="15" x14ac:dyDescent="0.25">
      <c r="A4054" s="24" t="s">
        <v>4169</v>
      </c>
      <c r="B4054" s="20">
        <v>0</v>
      </c>
      <c r="C4054" s="180" t="s">
        <v>4923</v>
      </c>
      <c r="D4054" s="25">
        <v>173282</v>
      </c>
      <c r="E4054" s="25">
        <v>146291.70000000001</v>
      </c>
      <c r="F4054" s="21">
        <v>0</v>
      </c>
      <c r="G4054" s="22">
        <f t="shared" si="63"/>
        <v>26990.299999999988</v>
      </c>
      <c r="H4054" s="21">
        <v>0</v>
      </c>
      <c r="I4054" s="21">
        <v>0</v>
      </c>
    </row>
    <row r="4055" spans="1:9" ht="15" x14ac:dyDescent="0.25">
      <c r="A4055" s="24" t="s">
        <v>4170</v>
      </c>
      <c r="B4055" s="20">
        <v>0</v>
      </c>
      <c r="C4055" s="180" t="s">
        <v>4923</v>
      </c>
      <c r="D4055" s="25">
        <v>115484.4</v>
      </c>
      <c r="E4055" s="25">
        <v>26844.949999999993</v>
      </c>
      <c r="F4055" s="21">
        <v>0</v>
      </c>
      <c r="G4055" s="22">
        <f t="shared" si="63"/>
        <v>88639.45</v>
      </c>
      <c r="H4055" s="21">
        <v>0</v>
      </c>
      <c r="I4055" s="21">
        <v>0</v>
      </c>
    </row>
    <row r="4056" spans="1:9" ht="15" x14ac:dyDescent="0.25">
      <c r="A4056" s="24" t="s">
        <v>4171</v>
      </c>
      <c r="B4056" s="20">
        <v>0</v>
      </c>
      <c r="C4056" s="180" t="s">
        <v>4923</v>
      </c>
      <c r="D4056" s="25">
        <v>166096.80000000002</v>
      </c>
      <c r="E4056" s="25">
        <v>139664.60000000003</v>
      </c>
      <c r="F4056" s="21">
        <v>0</v>
      </c>
      <c r="G4056" s="22">
        <f t="shared" si="63"/>
        <v>26432.199999999983</v>
      </c>
      <c r="H4056" s="21">
        <v>0</v>
      </c>
      <c r="I4056" s="21">
        <v>0</v>
      </c>
    </row>
    <row r="4057" spans="1:9" ht="15" x14ac:dyDescent="0.25">
      <c r="A4057" s="24" t="s">
        <v>4172</v>
      </c>
      <c r="B4057" s="20">
        <v>0</v>
      </c>
      <c r="C4057" s="180" t="s">
        <v>4923</v>
      </c>
      <c r="D4057" s="25">
        <v>183130.80000000002</v>
      </c>
      <c r="E4057" s="25">
        <v>128267.79999999999</v>
      </c>
      <c r="F4057" s="21">
        <v>0</v>
      </c>
      <c r="G4057" s="22">
        <f t="shared" si="63"/>
        <v>54863.000000000029</v>
      </c>
      <c r="H4057" s="21">
        <v>0</v>
      </c>
      <c r="I4057" s="21">
        <v>0</v>
      </c>
    </row>
    <row r="4058" spans="1:9" ht="15" x14ac:dyDescent="0.25">
      <c r="A4058" s="24" t="s">
        <v>4173</v>
      </c>
      <c r="B4058" s="20">
        <v>0</v>
      </c>
      <c r="C4058" s="180" t="s">
        <v>4923</v>
      </c>
      <c r="D4058" s="25">
        <v>215446.79999999996</v>
      </c>
      <c r="E4058" s="25">
        <v>139402.6</v>
      </c>
      <c r="F4058" s="21">
        <v>0</v>
      </c>
      <c r="G4058" s="22">
        <f t="shared" si="63"/>
        <v>76044.199999999953</v>
      </c>
      <c r="H4058" s="21">
        <v>0</v>
      </c>
      <c r="I4058" s="21">
        <v>0</v>
      </c>
    </row>
    <row r="4059" spans="1:9" ht="15" x14ac:dyDescent="0.25">
      <c r="A4059" s="24" t="s">
        <v>4174</v>
      </c>
      <c r="B4059" s="20">
        <v>0</v>
      </c>
      <c r="C4059" s="180" t="s">
        <v>4923</v>
      </c>
      <c r="D4059" s="25">
        <v>239924.39999999997</v>
      </c>
      <c r="E4059" s="25">
        <v>172939.4</v>
      </c>
      <c r="F4059" s="21">
        <v>0</v>
      </c>
      <c r="G4059" s="22">
        <f t="shared" si="63"/>
        <v>66984.999999999971</v>
      </c>
      <c r="H4059" s="21">
        <v>0</v>
      </c>
      <c r="I4059" s="21">
        <v>0</v>
      </c>
    </row>
    <row r="4060" spans="1:9" ht="15" x14ac:dyDescent="0.25">
      <c r="A4060" s="24" t="s">
        <v>4175</v>
      </c>
      <c r="B4060" s="20">
        <v>0</v>
      </c>
      <c r="C4060" s="180" t="s">
        <v>4923</v>
      </c>
      <c r="D4060" s="25">
        <v>288454.2</v>
      </c>
      <c r="E4060" s="25">
        <v>254575.30000000002</v>
      </c>
      <c r="F4060" s="21">
        <v>0</v>
      </c>
      <c r="G4060" s="22">
        <f t="shared" si="63"/>
        <v>33878.899999999994</v>
      </c>
      <c r="H4060" s="21">
        <v>0</v>
      </c>
      <c r="I4060" s="21">
        <v>0</v>
      </c>
    </row>
    <row r="4061" spans="1:9" ht="15" x14ac:dyDescent="0.25">
      <c r="A4061" s="24" t="s">
        <v>4176</v>
      </c>
      <c r="B4061" s="20">
        <v>0</v>
      </c>
      <c r="C4061" s="180" t="s">
        <v>4923</v>
      </c>
      <c r="D4061" s="25">
        <v>460672.8000000001</v>
      </c>
      <c r="E4061" s="25">
        <v>386280.40000000008</v>
      </c>
      <c r="F4061" s="21">
        <v>0</v>
      </c>
      <c r="G4061" s="22">
        <f t="shared" si="63"/>
        <v>74392.400000000023</v>
      </c>
      <c r="H4061" s="21">
        <v>0</v>
      </c>
      <c r="I4061" s="21">
        <v>0</v>
      </c>
    </row>
    <row r="4062" spans="1:9" ht="15" x14ac:dyDescent="0.25">
      <c r="A4062" s="24" t="s">
        <v>4177</v>
      </c>
      <c r="B4062" s="20">
        <v>0</v>
      </c>
      <c r="C4062" s="180" t="s">
        <v>4923</v>
      </c>
      <c r="D4062" s="25">
        <v>160022.39999999999</v>
      </c>
      <c r="E4062" s="25">
        <v>81359.7</v>
      </c>
      <c r="F4062" s="21">
        <v>0</v>
      </c>
      <c r="G4062" s="22">
        <f t="shared" si="63"/>
        <v>78662.7</v>
      </c>
      <c r="H4062" s="21">
        <v>0</v>
      </c>
      <c r="I4062" s="21">
        <v>0</v>
      </c>
    </row>
    <row r="4063" spans="1:9" ht="15" x14ac:dyDescent="0.25">
      <c r="A4063" s="24" t="s">
        <v>4178</v>
      </c>
      <c r="B4063" s="20">
        <v>0</v>
      </c>
      <c r="C4063" s="180" t="s">
        <v>4924</v>
      </c>
      <c r="D4063" s="25">
        <v>178588.90000000002</v>
      </c>
      <c r="E4063" s="25">
        <v>81475.5</v>
      </c>
      <c r="F4063" s="21">
        <v>0</v>
      </c>
      <c r="G4063" s="22">
        <f t="shared" si="63"/>
        <v>97113.400000000023</v>
      </c>
      <c r="H4063" s="21">
        <v>0</v>
      </c>
      <c r="I4063" s="21">
        <v>0</v>
      </c>
    </row>
    <row r="4064" spans="1:9" ht="15" x14ac:dyDescent="0.25">
      <c r="A4064" s="24" t="s">
        <v>4179</v>
      </c>
      <c r="B4064" s="20">
        <v>0</v>
      </c>
      <c r="C4064" s="180" t="s">
        <v>4925</v>
      </c>
      <c r="D4064" s="25">
        <v>75031.200000000012</v>
      </c>
      <c r="E4064" s="25">
        <v>7290.4</v>
      </c>
      <c r="F4064" s="21">
        <v>0</v>
      </c>
      <c r="G4064" s="22">
        <f t="shared" si="63"/>
        <v>67740.800000000017</v>
      </c>
      <c r="H4064" s="21">
        <v>0</v>
      </c>
      <c r="I4064" s="21">
        <v>0</v>
      </c>
    </row>
    <row r="4065" spans="1:9" ht="15" x14ac:dyDescent="0.25">
      <c r="A4065" s="24" t="s">
        <v>4180</v>
      </c>
      <c r="B4065" s="20">
        <v>0</v>
      </c>
      <c r="C4065" s="180" t="s">
        <v>4925</v>
      </c>
      <c r="D4065" s="25">
        <v>76112.400000000009</v>
      </c>
      <c r="E4065" s="25">
        <v>5720</v>
      </c>
      <c r="F4065" s="21">
        <v>0</v>
      </c>
      <c r="G4065" s="22">
        <f t="shared" si="63"/>
        <v>70392.400000000009</v>
      </c>
      <c r="H4065" s="21">
        <v>0</v>
      </c>
      <c r="I4065" s="21">
        <v>0</v>
      </c>
    </row>
    <row r="4066" spans="1:9" ht="15" x14ac:dyDescent="0.25">
      <c r="A4066" s="24" t="s">
        <v>4181</v>
      </c>
      <c r="B4066" s="20">
        <v>0</v>
      </c>
      <c r="C4066" s="180" t="s">
        <v>4925</v>
      </c>
      <c r="D4066" s="25">
        <v>58650</v>
      </c>
      <c r="E4066" s="25">
        <v>27493.999999999996</v>
      </c>
      <c r="F4066" s="21">
        <v>0</v>
      </c>
      <c r="G4066" s="22">
        <f t="shared" si="63"/>
        <v>31156.000000000004</v>
      </c>
      <c r="H4066" s="21">
        <v>0</v>
      </c>
      <c r="I4066" s="21">
        <v>0</v>
      </c>
    </row>
    <row r="4067" spans="1:9" ht="15" x14ac:dyDescent="0.25">
      <c r="A4067" s="24" t="s">
        <v>4182</v>
      </c>
      <c r="B4067" s="20">
        <v>0</v>
      </c>
      <c r="C4067" s="180" t="s">
        <v>4925</v>
      </c>
      <c r="D4067" s="25">
        <v>99225.600000000006</v>
      </c>
      <c r="E4067" s="25">
        <v>0</v>
      </c>
      <c r="F4067" s="21">
        <v>0</v>
      </c>
      <c r="G4067" s="22">
        <f t="shared" si="63"/>
        <v>99225.600000000006</v>
      </c>
      <c r="H4067" s="21">
        <v>0</v>
      </c>
      <c r="I4067" s="21">
        <v>0</v>
      </c>
    </row>
    <row r="4068" spans="1:9" ht="15" x14ac:dyDescent="0.25">
      <c r="A4068" s="24" t="s">
        <v>3423</v>
      </c>
      <c r="B4068" s="20">
        <v>0</v>
      </c>
      <c r="C4068" s="180" t="s">
        <v>4925</v>
      </c>
      <c r="D4068" s="25">
        <v>56691.6</v>
      </c>
      <c r="E4068" s="25">
        <v>8736.1</v>
      </c>
      <c r="F4068" s="21">
        <v>0</v>
      </c>
      <c r="G4068" s="22">
        <f t="shared" si="63"/>
        <v>47955.5</v>
      </c>
      <c r="H4068" s="21">
        <v>0</v>
      </c>
      <c r="I4068" s="21">
        <v>0</v>
      </c>
    </row>
    <row r="4069" spans="1:9" ht="15" x14ac:dyDescent="0.25">
      <c r="A4069" s="24" t="s">
        <v>3424</v>
      </c>
      <c r="B4069" s="20">
        <v>0</v>
      </c>
      <c r="C4069" s="180" t="s">
        <v>4925</v>
      </c>
      <c r="D4069" s="25">
        <v>147104.40000000002</v>
      </c>
      <c r="E4069" s="25">
        <v>22009.200000000001</v>
      </c>
      <c r="F4069" s="21">
        <v>0</v>
      </c>
      <c r="G4069" s="22">
        <f t="shared" si="63"/>
        <v>125095.20000000003</v>
      </c>
      <c r="H4069" s="21">
        <v>0</v>
      </c>
      <c r="I4069" s="21">
        <v>0</v>
      </c>
    </row>
    <row r="4070" spans="1:9" ht="15" x14ac:dyDescent="0.25">
      <c r="A4070" s="24" t="s">
        <v>3425</v>
      </c>
      <c r="B4070" s="20">
        <v>0</v>
      </c>
      <c r="C4070" s="180" t="s">
        <v>4925</v>
      </c>
      <c r="D4070" s="25">
        <v>66218.399999999994</v>
      </c>
      <c r="E4070" s="25">
        <v>0</v>
      </c>
      <c r="F4070" s="21">
        <v>0</v>
      </c>
      <c r="G4070" s="22">
        <f t="shared" si="63"/>
        <v>66218.399999999994</v>
      </c>
      <c r="H4070" s="21">
        <v>0</v>
      </c>
      <c r="I4070" s="21">
        <v>0</v>
      </c>
    </row>
    <row r="4071" spans="1:9" ht="15" x14ac:dyDescent="0.25">
      <c r="A4071" s="24" t="s">
        <v>3997</v>
      </c>
      <c r="B4071" s="20">
        <v>0</v>
      </c>
      <c r="C4071" s="180" t="s">
        <v>4925</v>
      </c>
      <c r="D4071" s="25">
        <v>124093.2</v>
      </c>
      <c r="E4071" s="25">
        <v>16781</v>
      </c>
      <c r="F4071" s="21">
        <v>0</v>
      </c>
      <c r="G4071" s="22">
        <f t="shared" si="63"/>
        <v>107312.2</v>
      </c>
      <c r="H4071" s="21">
        <v>0</v>
      </c>
      <c r="I4071" s="21">
        <v>0</v>
      </c>
    </row>
    <row r="4072" spans="1:9" ht="15" x14ac:dyDescent="0.25">
      <c r="A4072" s="24" t="s">
        <v>3998</v>
      </c>
      <c r="B4072" s="20">
        <v>0</v>
      </c>
      <c r="C4072" s="180" t="s">
        <v>4925</v>
      </c>
      <c r="D4072" s="25">
        <v>116728.79999999999</v>
      </c>
      <c r="E4072" s="25">
        <v>43858.3</v>
      </c>
      <c r="F4072" s="21">
        <v>0</v>
      </c>
      <c r="G4072" s="22">
        <f t="shared" si="63"/>
        <v>72870.499999999985</v>
      </c>
      <c r="H4072" s="21">
        <v>0</v>
      </c>
      <c r="I4072" s="21">
        <v>0</v>
      </c>
    </row>
    <row r="4073" spans="1:9" ht="15" x14ac:dyDescent="0.25">
      <c r="A4073" s="24" t="s">
        <v>3999</v>
      </c>
      <c r="B4073" s="20">
        <v>0</v>
      </c>
      <c r="C4073" s="180" t="s">
        <v>4925</v>
      </c>
      <c r="D4073" s="25">
        <v>69156</v>
      </c>
      <c r="E4073" s="25">
        <v>6069</v>
      </c>
      <c r="F4073" s="21">
        <v>0</v>
      </c>
      <c r="G4073" s="22">
        <f t="shared" si="63"/>
        <v>63087</v>
      </c>
      <c r="H4073" s="21">
        <v>0</v>
      </c>
      <c r="I4073" s="21">
        <v>0</v>
      </c>
    </row>
    <row r="4074" spans="1:9" ht="15" x14ac:dyDescent="0.25">
      <c r="A4074" s="24" t="s">
        <v>3994</v>
      </c>
      <c r="B4074" s="20">
        <v>0</v>
      </c>
      <c r="C4074" s="180" t="s">
        <v>4925</v>
      </c>
      <c r="D4074" s="25">
        <v>30253.200000000001</v>
      </c>
      <c r="E4074" s="25">
        <v>10743.2</v>
      </c>
      <c r="F4074" s="21">
        <v>0</v>
      </c>
      <c r="G4074" s="22">
        <f t="shared" si="63"/>
        <v>19510</v>
      </c>
      <c r="H4074" s="21">
        <v>0</v>
      </c>
      <c r="I4074" s="21">
        <v>0</v>
      </c>
    </row>
    <row r="4075" spans="1:9" ht="15" x14ac:dyDescent="0.25">
      <c r="A4075" s="24" t="s">
        <v>3522</v>
      </c>
      <c r="B4075" s="20">
        <v>0</v>
      </c>
      <c r="C4075" s="180" t="s">
        <v>4925</v>
      </c>
      <c r="D4075" s="25">
        <v>73582.8</v>
      </c>
      <c r="E4075" s="25">
        <v>2922</v>
      </c>
      <c r="F4075" s="21">
        <v>0</v>
      </c>
      <c r="G4075" s="22">
        <f t="shared" si="63"/>
        <v>70660.800000000003</v>
      </c>
      <c r="H4075" s="21">
        <v>0</v>
      </c>
      <c r="I4075" s="21">
        <v>0</v>
      </c>
    </row>
    <row r="4076" spans="1:9" ht="15" x14ac:dyDescent="0.25">
      <c r="A4076" s="24" t="s">
        <v>4002</v>
      </c>
      <c r="B4076" s="20">
        <v>0</v>
      </c>
      <c r="C4076" s="180" t="s">
        <v>4925</v>
      </c>
      <c r="D4076" s="25">
        <v>48368.4</v>
      </c>
      <c r="E4076" s="25">
        <v>9600</v>
      </c>
      <c r="F4076" s="21">
        <v>0</v>
      </c>
      <c r="G4076" s="22">
        <f t="shared" si="63"/>
        <v>38768.400000000001</v>
      </c>
      <c r="H4076" s="21">
        <v>0</v>
      </c>
      <c r="I4076" s="21">
        <v>0</v>
      </c>
    </row>
    <row r="4077" spans="1:9" ht="15" x14ac:dyDescent="0.25">
      <c r="A4077" s="24" t="s">
        <v>3524</v>
      </c>
      <c r="B4077" s="20">
        <v>0</v>
      </c>
      <c r="C4077" s="180" t="s">
        <v>4925</v>
      </c>
      <c r="D4077" s="25">
        <v>70862.8</v>
      </c>
      <c r="E4077" s="25">
        <v>26429.9</v>
      </c>
      <c r="F4077" s="21">
        <v>0</v>
      </c>
      <c r="G4077" s="22">
        <f t="shared" si="63"/>
        <v>44432.9</v>
      </c>
      <c r="H4077" s="21">
        <v>0</v>
      </c>
      <c r="I4077" s="21">
        <v>0</v>
      </c>
    </row>
    <row r="4078" spans="1:9" ht="15" x14ac:dyDescent="0.25">
      <c r="A4078" s="24" t="s">
        <v>4183</v>
      </c>
      <c r="B4078" s="20">
        <v>0</v>
      </c>
      <c r="C4078" s="180" t="s">
        <v>4926</v>
      </c>
      <c r="D4078" s="25">
        <v>75465.600000000006</v>
      </c>
      <c r="E4078" s="25">
        <v>36270</v>
      </c>
      <c r="F4078" s="21">
        <v>0</v>
      </c>
      <c r="G4078" s="22">
        <f t="shared" si="63"/>
        <v>39195.600000000006</v>
      </c>
      <c r="H4078" s="21">
        <v>0</v>
      </c>
      <c r="I4078" s="21">
        <v>0</v>
      </c>
    </row>
    <row r="4079" spans="1:9" ht="15" x14ac:dyDescent="0.25">
      <c r="A4079" s="24" t="s">
        <v>4184</v>
      </c>
      <c r="B4079" s="20">
        <v>0</v>
      </c>
      <c r="C4079" s="180" t="s">
        <v>4926</v>
      </c>
      <c r="D4079" s="25">
        <v>202728.00000000003</v>
      </c>
      <c r="E4079" s="25">
        <v>56956.5</v>
      </c>
      <c r="F4079" s="21">
        <v>0</v>
      </c>
      <c r="G4079" s="22">
        <f t="shared" si="63"/>
        <v>145771.50000000003</v>
      </c>
      <c r="H4079" s="21">
        <v>0</v>
      </c>
      <c r="I4079" s="21">
        <v>0</v>
      </c>
    </row>
    <row r="4080" spans="1:9" ht="15" x14ac:dyDescent="0.25">
      <c r="A4080" s="24" t="s">
        <v>4185</v>
      </c>
      <c r="B4080" s="20">
        <v>0</v>
      </c>
      <c r="C4080" s="180" t="s">
        <v>4926</v>
      </c>
      <c r="D4080" s="25">
        <v>203754.79999999996</v>
      </c>
      <c r="E4080" s="25">
        <v>60258.8</v>
      </c>
      <c r="F4080" s="21">
        <v>0</v>
      </c>
      <c r="G4080" s="22">
        <f t="shared" si="63"/>
        <v>143495.99999999994</v>
      </c>
      <c r="H4080" s="21">
        <v>0</v>
      </c>
      <c r="I4080" s="21">
        <v>0</v>
      </c>
    </row>
    <row r="4081" spans="1:9" ht="15" x14ac:dyDescent="0.25">
      <c r="A4081" s="24" t="s">
        <v>4186</v>
      </c>
      <c r="B4081" s="20">
        <v>0</v>
      </c>
      <c r="C4081" s="180" t="s">
        <v>4926</v>
      </c>
      <c r="D4081" s="25">
        <v>103021.59999999999</v>
      </c>
      <c r="E4081" s="25">
        <v>48586.9</v>
      </c>
      <c r="F4081" s="21">
        <v>0</v>
      </c>
      <c r="G4081" s="22">
        <f t="shared" si="63"/>
        <v>54434.69999999999</v>
      </c>
      <c r="H4081" s="21">
        <v>0</v>
      </c>
      <c r="I4081" s="21">
        <v>0</v>
      </c>
    </row>
    <row r="4082" spans="1:9" ht="15" x14ac:dyDescent="0.25">
      <c r="A4082" s="24" t="s">
        <v>4187</v>
      </c>
      <c r="B4082" s="20">
        <v>0</v>
      </c>
      <c r="C4082" s="180" t="s">
        <v>4926</v>
      </c>
      <c r="D4082" s="25">
        <v>103008.8</v>
      </c>
      <c r="E4082" s="25">
        <v>32344.1</v>
      </c>
      <c r="F4082" s="21">
        <v>0</v>
      </c>
      <c r="G4082" s="22">
        <f t="shared" si="63"/>
        <v>70664.700000000012</v>
      </c>
      <c r="H4082" s="21">
        <v>0</v>
      </c>
      <c r="I4082" s="21">
        <v>0</v>
      </c>
    </row>
    <row r="4083" spans="1:9" ht="15" x14ac:dyDescent="0.25">
      <c r="A4083" s="24" t="s">
        <v>4188</v>
      </c>
      <c r="B4083" s="20">
        <v>0</v>
      </c>
      <c r="C4083" s="180" t="s">
        <v>4926</v>
      </c>
      <c r="D4083" s="25">
        <v>102250.79999999999</v>
      </c>
      <c r="E4083" s="25">
        <v>36849.599999999999</v>
      </c>
      <c r="F4083" s="21">
        <v>0</v>
      </c>
      <c r="G4083" s="22">
        <f t="shared" si="63"/>
        <v>65401.19999999999</v>
      </c>
      <c r="H4083" s="21">
        <v>0</v>
      </c>
      <c r="I4083" s="21">
        <v>0</v>
      </c>
    </row>
    <row r="4084" spans="1:9" ht="15" x14ac:dyDescent="0.25">
      <c r="A4084" s="24" t="s">
        <v>4189</v>
      </c>
      <c r="B4084" s="20">
        <v>0</v>
      </c>
      <c r="C4084" s="180" t="s">
        <v>4926</v>
      </c>
      <c r="D4084" s="25">
        <v>242019.60000000003</v>
      </c>
      <c r="E4084" s="25">
        <v>0</v>
      </c>
      <c r="F4084" s="21">
        <v>0</v>
      </c>
      <c r="G4084" s="22">
        <f t="shared" si="63"/>
        <v>242019.60000000003</v>
      </c>
      <c r="H4084" s="21">
        <v>0</v>
      </c>
      <c r="I4084" s="21">
        <v>0</v>
      </c>
    </row>
    <row r="4085" spans="1:9" ht="15" x14ac:dyDescent="0.25">
      <c r="A4085" s="24" t="s">
        <v>3859</v>
      </c>
      <c r="B4085" s="20">
        <v>0</v>
      </c>
      <c r="C4085" s="180" t="s">
        <v>4926</v>
      </c>
      <c r="D4085" s="25">
        <v>86844.800000000003</v>
      </c>
      <c r="E4085" s="25">
        <v>141.5</v>
      </c>
      <c r="F4085" s="21">
        <v>0</v>
      </c>
      <c r="G4085" s="22">
        <f t="shared" si="63"/>
        <v>86703.3</v>
      </c>
      <c r="H4085" s="21">
        <v>0</v>
      </c>
      <c r="I4085" s="21">
        <v>0</v>
      </c>
    </row>
    <row r="4086" spans="1:9" ht="15" x14ac:dyDescent="0.25">
      <c r="A4086" s="24" t="s">
        <v>3860</v>
      </c>
      <c r="B4086" s="20">
        <v>0</v>
      </c>
      <c r="C4086" s="180" t="s">
        <v>4926</v>
      </c>
      <c r="D4086" s="25">
        <v>83171.199999999997</v>
      </c>
      <c r="E4086" s="25">
        <v>5643</v>
      </c>
      <c r="F4086" s="21">
        <v>0</v>
      </c>
      <c r="G4086" s="22">
        <f t="shared" si="63"/>
        <v>77528.2</v>
      </c>
      <c r="H4086" s="21">
        <v>0</v>
      </c>
      <c r="I4086" s="21">
        <v>0</v>
      </c>
    </row>
    <row r="4087" spans="1:9" ht="15" x14ac:dyDescent="0.25">
      <c r="A4087" s="24" t="s">
        <v>3865</v>
      </c>
      <c r="B4087" s="20">
        <v>0</v>
      </c>
      <c r="C4087" s="180" t="s">
        <v>4926</v>
      </c>
      <c r="D4087" s="25">
        <v>72508.800000000003</v>
      </c>
      <c r="E4087" s="25">
        <v>0</v>
      </c>
      <c r="F4087" s="21">
        <v>0</v>
      </c>
      <c r="G4087" s="22">
        <f t="shared" si="63"/>
        <v>72508.800000000003</v>
      </c>
      <c r="H4087" s="21">
        <v>0</v>
      </c>
      <c r="I4087" s="21">
        <v>0</v>
      </c>
    </row>
    <row r="4088" spans="1:9" ht="15" x14ac:dyDescent="0.25">
      <c r="A4088" s="24" t="s">
        <v>4190</v>
      </c>
      <c r="B4088" s="20">
        <v>0</v>
      </c>
      <c r="C4088" s="180" t="s">
        <v>4926</v>
      </c>
      <c r="D4088" s="25">
        <v>80192</v>
      </c>
      <c r="E4088" s="25">
        <v>0</v>
      </c>
      <c r="F4088" s="21">
        <v>0</v>
      </c>
      <c r="G4088" s="22">
        <f t="shared" si="63"/>
        <v>80192</v>
      </c>
      <c r="H4088" s="21">
        <v>0</v>
      </c>
      <c r="I4088" s="21">
        <v>0</v>
      </c>
    </row>
    <row r="4089" spans="1:9" ht="15" x14ac:dyDescent="0.25">
      <c r="A4089" s="24" t="s">
        <v>4191</v>
      </c>
      <c r="B4089" s="20">
        <v>0</v>
      </c>
      <c r="C4089" s="180" t="s">
        <v>4926</v>
      </c>
      <c r="D4089" s="25">
        <v>96141.1</v>
      </c>
      <c r="E4089" s="25">
        <v>47191.7</v>
      </c>
      <c r="F4089" s="21">
        <v>0</v>
      </c>
      <c r="G4089" s="22">
        <f t="shared" si="63"/>
        <v>48949.400000000009</v>
      </c>
      <c r="H4089" s="21">
        <v>0</v>
      </c>
      <c r="I4089" s="21">
        <v>0</v>
      </c>
    </row>
    <row r="4090" spans="1:9" ht="15" x14ac:dyDescent="0.25">
      <c r="A4090" s="24" t="s">
        <v>4192</v>
      </c>
      <c r="B4090" s="20">
        <v>0</v>
      </c>
      <c r="C4090" s="180" t="s">
        <v>4926</v>
      </c>
      <c r="D4090" s="25">
        <v>36512</v>
      </c>
      <c r="E4090" s="25">
        <v>13037.2</v>
      </c>
      <c r="F4090" s="21">
        <v>0</v>
      </c>
      <c r="G4090" s="22">
        <f t="shared" si="63"/>
        <v>23474.799999999999</v>
      </c>
      <c r="H4090" s="21">
        <v>0</v>
      </c>
      <c r="I4090" s="21">
        <v>0</v>
      </c>
    </row>
    <row r="4091" spans="1:9" ht="15" x14ac:dyDescent="0.25">
      <c r="A4091" s="24" t="s">
        <v>4193</v>
      </c>
      <c r="B4091" s="20">
        <v>0</v>
      </c>
      <c r="C4091" s="180" t="s">
        <v>4926</v>
      </c>
      <c r="D4091" s="25">
        <v>101584</v>
      </c>
      <c r="E4091" s="25">
        <v>38857.200000000004</v>
      </c>
      <c r="F4091" s="21">
        <v>0</v>
      </c>
      <c r="G4091" s="22">
        <f t="shared" si="63"/>
        <v>62726.799999999996</v>
      </c>
      <c r="H4091" s="21">
        <v>0</v>
      </c>
      <c r="I4091" s="21">
        <v>0</v>
      </c>
    </row>
    <row r="4092" spans="1:9" ht="15" x14ac:dyDescent="0.25">
      <c r="A4092" s="24" t="s">
        <v>4194</v>
      </c>
      <c r="B4092" s="20">
        <v>0</v>
      </c>
      <c r="C4092" s="180" t="s">
        <v>4926</v>
      </c>
      <c r="D4092" s="25">
        <v>97932.800000000003</v>
      </c>
      <c r="E4092" s="25">
        <v>46735.600000000006</v>
      </c>
      <c r="F4092" s="21">
        <v>0</v>
      </c>
      <c r="G4092" s="22">
        <f t="shared" ref="G4092:G4155" si="64">D4092-E4092</f>
        <v>51197.2</v>
      </c>
      <c r="H4092" s="21">
        <v>0</v>
      </c>
      <c r="I4092" s="21">
        <v>0</v>
      </c>
    </row>
    <row r="4093" spans="1:9" ht="15" x14ac:dyDescent="0.25">
      <c r="A4093" s="24" t="s">
        <v>4195</v>
      </c>
      <c r="B4093" s="20">
        <v>0</v>
      </c>
      <c r="C4093" s="180" t="s">
        <v>4926</v>
      </c>
      <c r="D4093" s="25">
        <v>219811.19999999998</v>
      </c>
      <c r="E4093" s="25">
        <v>76168.600000000006</v>
      </c>
      <c r="F4093" s="21">
        <v>0</v>
      </c>
      <c r="G4093" s="22">
        <f t="shared" si="64"/>
        <v>143642.59999999998</v>
      </c>
      <c r="H4093" s="21">
        <v>0</v>
      </c>
      <c r="I4093" s="21">
        <v>0</v>
      </c>
    </row>
    <row r="4094" spans="1:9" ht="15" x14ac:dyDescent="0.25">
      <c r="A4094" s="24" t="s">
        <v>3629</v>
      </c>
      <c r="B4094" s="20">
        <v>0</v>
      </c>
      <c r="C4094" s="180" t="s">
        <v>4926</v>
      </c>
      <c r="D4094" s="25">
        <v>51139.199999999997</v>
      </c>
      <c r="E4094" s="25">
        <v>7504</v>
      </c>
      <c r="F4094" s="21">
        <v>0</v>
      </c>
      <c r="G4094" s="22">
        <f t="shared" si="64"/>
        <v>43635.199999999997</v>
      </c>
      <c r="H4094" s="21">
        <v>0</v>
      </c>
      <c r="I4094" s="21">
        <v>0</v>
      </c>
    </row>
    <row r="4095" spans="1:9" ht="15" x14ac:dyDescent="0.25">
      <c r="A4095" s="24" t="s">
        <v>4196</v>
      </c>
      <c r="B4095" s="20">
        <v>0</v>
      </c>
      <c r="C4095" s="180" t="s">
        <v>4926</v>
      </c>
      <c r="D4095" s="25">
        <v>77526.399999999994</v>
      </c>
      <c r="E4095" s="25">
        <v>6436.8</v>
      </c>
      <c r="F4095" s="21">
        <v>0</v>
      </c>
      <c r="G4095" s="22">
        <f t="shared" si="64"/>
        <v>71089.599999999991</v>
      </c>
      <c r="H4095" s="21">
        <v>0</v>
      </c>
      <c r="I4095" s="21">
        <v>0</v>
      </c>
    </row>
    <row r="4096" spans="1:9" ht="15" x14ac:dyDescent="0.25">
      <c r="A4096" s="24" t="s">
        <v>959</v>
      </c>
      <c r="B4096" s="20">
        <v>0</v>
      </c>
      <c r="C4096" s="180" t="s">
        <v>4926</v>
      </c>
      <c r="D4096" s="25">
        <v>162915.20000000001</v>
      </c>
      <c r="E4096" s="25">
        <v>10579.5</v>
      </c>
      <c r="F4096" s="21">
        <v>0</v>
      </c>
      <c r="G4096" s="22">
        <f t="shared" si="64"/>
        <v>152335.70000000001</v>
      </c>
      <c r="H4096" s="21">
        <v>0</v>
      </c>
      <c r="I4096" s="21">
        <v>0</v>
      </c>
    </row>
    <row r="4097" spans="1:9" ht="15" x14ac:dyDescent="0.25">
      <c r="A4097" s="24" t="s">
        <v>4197</v>
      </c>
      <c r="B4097" s="20">
        <v>0</v>
      </c>
      <c r="C4097" s="180" t="s">
        <v>4926</v>
      </c>
      <c r="D4097" s="25">
        <v>160406.39999999999</v>
      </c>
      <c r="E4097" s="25">
        <v>27676.1</v>
      </c>
      <c r="F4097" s="21">
        <v>0</v>
      </c>
      <c r="G4097" s="22">
        <f t="shared" si="64"/>
        <v>132730.29999999999</v>
      </c>
      <c r="H4097" s="21">
        <v>0</v>
      </c>
      <c r="I4097" s="21">
        <v>0</v>
      </c>
    </row>
    <row r="4098" spans="1:9" ht="15" x14ac:dyDescent="0.25">
      <c r="A4098" s="24" t="s">
        <v>4198</v>
      </c>
      <c r="B4098" s="20">
        <v>0</v>
      </c>
      <c r="C4098" s="180" t="s">
        <v>4926</v>
      </c>
      <c r="D4098" s="25">
        <v>163236</v>
      </c>
      <c r="E4098" s="25">
        <v>19889</v>
      </c>
      <c r="F4098" s="21">
        <v>0</v>
      </c>
      <c r="G4098" s="22">
        <f t="shared" si="64"/>
        <v>143347</v>
      </c>
      <c r="H4098" s="21">
        <v>0</v>
      </c>
      <c r="I4098" s="21">
        <v>0</v>
      </c>
    </row>
    <row r="4099" spans="1:9" ht="15" x14ac:dyDescent="0.25">
      <c r="A4099" s="24" t="s">
        <v>4199</v>
      </c>
      <c r="B4099" s="20">
        <v>0</v>
      </c>
      <c r="C4099" s="180" t="s">
        <v>4926</v>
      </c>
      <c r="D4099" s="25">
        <v>214832.7</v>
      </c>
      <c r="E4099" s="25">
        <v>29389.399999999998</v>
      </c>
      <c r="F4099" s="21">
        <v>0</v>
      </c>
      <c r="G4099" s="22">
        <f t="shared" si="64"/>
        <v>185443.30000000002</v>
      </c>
      <c r="H4099" s="21">
        <v>0</v>
      </c>
      <c r="I4099" s="21">
        <v>0</v>
      </c>
    </row>
    <row r="4100" spans="1:9" ht="15" x14ac:dyDescent="0.25">
      <c r="A4100" s="24" t="s">
        <v>4200</v>
      </c>
      <c r="B4100" s="20">
        <v>0</v>
      </c>
      <c r="C4100" s="180" t="s">
        <v>4926</v>
      </c>
      <c r="D4100" s="25">
        <v>60704</v>
      </c>
      <c r="E4100" s="25">
        <v>0</v>
      </c>
      <c r="F4100" s="21">
        <v>0</v>
      </c>
      <c r="G4100" s="22">
        <f t="shared" si="64"/>
        <v>60704</v>
      </c>
      <c r="H4100" s="21">
        <v>0</v>
      </c>
      <c r="I4100" s="21">
        <v>0</v>
      </c>
    </row>
    <row r="4101" spans="1:9" ht="15" x14ac:dyDescent="0.25">
      <c r="A4101" s="24" t="s">
        <v>4201</v>
      </c>
      <c r="B4101" s="20">
        <v>0</v>
      </c>
      <c r="C4101" s="180" t="s">
        <v>4926</v>
      </c>
      <c r="D4101" s="25">
        <v>73964.800000000003</v>
      </c>
      <c r="E4101" s="25">
        <v>0</v>
      </c>
      <c r="F4101" s="21">
        <v>0</v>
      </c>
      <c r="G4101" s="22">
        <f t="shared" si="64"/>
        <v>73964.800000000003</v>
      </c>
      <c r="H4101" s="21">
        <v>0</v>
      </c>
      <c r="I4101" s="21">
        <v>0</v>
      </c>
    </row>
    <row r="4102" spans="1:9" ht="15" x14ac:dyDescent="0.25">
      <c r="A4102" s="24" t="s">
        <v>4202</v>
      </c>
      <c r="B4102" s="20">
        <v>0</v>
      </c>
      <c r="C4102" s="180" t="s">
        <v>4926</v>
      </c>
      <c r="D4102" s="25">
        <v>215622.40000000005</v>
      </c>
      <c r="E4102" s="25">
        <v>71366.5</v>
      </c>
      <c r="F4102" s="21">
        <v>0</v>
      </c>
      <c r="G4102" s="22">
        <f t="shared" si="64"/>
        <v>144255.90000000005</v>
      </c>
      <c r="H4102" s="21">
        <v>0</v>
      </c>
      <c r="I4102" s="21">
        <v>0</v>
      </c>
    </row>
    <row r="4103" spans="1:9" ht="15" x14ac:dyDescent="0.25">
      <c r="A4103" s="24" t="s">
        <v>4203</v>
      </c>
      <c r="B4103" s="20">
        <v>0</v>
      </c>
      <c r="C4103" s="180" t="s">
        <v>4926</v>
      </c>
      <c r="D4103" s="25">
        <v>66712.400000000009</v>
      </c>
      <c r="E4103" s="25">
        <v>8322</v>
      </c>
      <c r="F4103" s="21">
        <v>0</v>
      </c>
      <c r="G4103" s="22">
        <f t="shared" si="64"/>
        <v>58390.400000000009</v>
      </c>
      <c r="H4103" s="21">
        <v>0</v>
      </c>
      <c r="I4103" s="21">
        <v>0</v>
      </c>
    </row>
    <row r="4104" spans="1:9" ht="15" x14ac:dyDescent="0.25">
      <c r="A4104" s="24" t="s">
        <v>4204</v>
      </c>
      <c r="B4104" s="20">
        <v>0</v>
      </c>
      <c r="C4104" s="180" t="s">
        <v>4926</v>
      </c>
      <c r="D4104" s="25">
        <v>195328.00000000003</v>
      </c>
      <c r="E4104" s="25">
        <v>42964</v>
      </c>
      <c r="F4104" s="21">
        <v>0</v>
      </c>
      <c r="G4104" s="22">
        <f t="shared" si="64"/>
        <v>152364.00000000003</v>
      </c>
      <c r="H4104" s="21">
        <v>0</v>
      </c>
      <c r="I4104" s="21">
        <v>0</v>
      </c>
    </row>
    <row r="4105" spans="1:9" ht="15" x14ac:dyDescent="0.25">
      <c r="A4105" s="24" t="s">
        <v>4205</v>
      </c>
      <c r="B4105" s="20">
        <v>0</v>
      </c>
      <c r="C4105" s="180" t="s">
        <v>4926</v>
      </c>
      <c r="D4105" s="25">
        <v>198934.39999999999</v>
      </c>
      <c r="E4105" s="25">
        <v>77836.200000000012</v>
      </c>
      <c r="F4105" s="21">
        <v>0</v>
      </c>
      <c r="G4105" s="22">
        <f t="shared" si="64"/>
        <v>121098.19999999998</v>
      </c>
      <c r="H4105" s="21">
        <v>0</v>
      </c>
      <c r="I4105" s="21">
        <v>0</v>
      </c>
    </row>
    <row r="4106" spans="1:9" ht="15" x14ac:dyDescent="0.25">
      <c r="A4106" s="24" t="s">
        <v>4206</v>
      </c>
      <c r="B4106" s="20">
        <v>0</v>
      </c>
      <c r="C4106" s="180" t="s">
        <v>4926</v>
      </c>
      <c r="D4106" s="25">
        <v>200764.7</v>
      </c>
      <c r="E4106" s="25">
        <v>46057</v>
      </c>
      <c r="F4106" s="21">
        <v>0</v>
      </c>
      <c r="G4106" s="22">
        <f t="shared" si="64"/>
        <v>154707.70000000001</v>
      </c>
      <c r="H4106" s="21">
        <v>0</v>
      </c>
      <c r="I4106" s="21">
        <v>0</v>
      </c>
    </row>
    <row r="4107" spans="1:9" ht="15" x14ac:dyDescent="0.25">
      <c r="A4107" s="24" t="s">
        <v>4207</v>
      </c>
      <c r="B4107" s="20">
        <v>0</v>
      </c>
      <c r="C4107" s="180" t="s">
        <v>4926</v>
      </c>
      <c r="D4107" s="25">
        <v>57656</v>
      </c>
      <c r="E4107" s="25">
        <v>0</v>
      </c>
      <c r="F4107" s="21">
        <v>0</v>
      </c>
      <c r="G4107" s="22">
        <f t="shared" si="64"/>
        <v>57656</v>
      </c>
      <c r="H4107" s="21">
        <v>0</v>
      </c>
      <c r="I4107" s="21">
        <v>0</v>
      </c>
    </row>
    <row r="4108" spans="1:9" ht="15" x14ac:dyDescent="0.25">
      <c r="A4108" s="24" t="s">
        <v>4208</v>
      </c>
      <c r="B4108" s="20">
        <v>0</v>
      </c>
      <c r="C4108" s="180" t="s">
        <v>4926</v>
      </c>
      <c r="D4108" s="25">
        <v>67175.599999999991</v>
      </c>
      <c r="E4108" s="25">
        <v>15645.6</v>
      </c>
      <c r="F4108" s="21">
        <v>0</v>
      </c>
      <c r="G4108" s="22">
        <f t="shared" si="64"/>
        <v>51529.999999999993</v>
      </c>
      <c r="H4108" s="21">
        <v>0</v>
      </c>
      <c r="I4108" s="21">
        <v>0</v>
      </c>
    </row>
    <row r="4109" spans="1:9" ht="15" x14ac:dyDescent="0.25">
      <c r="A4109" s="24" t="s">
        <v>4209</v>
      </c>
      <c r="B4109" s="20">
        <v>0</v>
      </c>
      <c r="C4109" s="180" t="s">
        <v>4926</v>
      </c>
      <c r="D4109" s="25">
        <v>65861.600000000006</v>
      </c>
      <c r="E4109" s="25">
        <v>1000</v>
      </c>
      <c r="F4109" s="21">
        <v>0</v>
      </c>
      <c r="G4109" s="22">
        <f t="shared" si="64"/>
        <v>64861.600000000006</v>
      </c>
      <c r="H4109" s="21">
        <v>0</v>
      </c>
      <c r="I4109" s="21">
        <v>0</v>
      </c>
    </row>
    <row r="4110" spans="1:9" ht="15" x14ac:dyDescent="0.25">
      <c r="A4110" s="24" t="s">
        <v>4210</v>
      </c>
      <c r="B4110" s="20">
        <v>0</v>
      </c>
      <c r="C4110" s="180" t="s">
        <v>4926</v>
      </c>
      <c r="D4110" s="25">
        <v>98351.999999999985</v>
      </c>
      <c r="E4110" s="25">
        <v>24447</v>
      </c>
      <c r="F4110" s="21">
        <v>0</v>
      </c>
      <c r="G4110" s="22">
        <f t="shared" si="64"/>
        <v>73904.999999999985</v>
      </c>
      <c r="H4110" s="21">
        <v>0</v>
      </c>
      <c r="I4110" s="21">
        <v>0</v>
      </c>
    </row>
    <row r="4111" spans="1:9" ht="15" x14ac:dyDescent="0.25">
      <c r="A4111" s="24" t="s">
        <v>4211</v>
      </c>
      <c r="B4111" s="20">
        <v>0</v>
      </c>
      <c r="C4111" s="180" t="s">
        <v>4926</v>
      </c>
      <c r="D4111" s="25">
        <v>137792</v>
      </c>
      <c r="E4111" s="25">
        <v>22761.699999999997</v>
      </c>
      <c r="F4111" s="21">
        <v>0</v>
      </c>
      <c r="G4111" s="22">
        <f t="shared" si="64"/>
        <v>115030.3</v>
      </c>
      <c r="H4111" s="21">
        <v>0</v>
      </c>
      <c r="I4111" s="21">
        <v>0</v>
      </c>
    </row>
    <row r="4112" spans="1:9" ht="15" x14ac:dyDescent="0.25">
      <c r="A4112" s="24" t="s">
        <v>4212</v>
      </c>
      <c r="B4112" s="20">
        <v>0</v>
      </c>
      <c r="C4112" s="180" t="s">
        <v>4926</v>
      </c>
      <c r="D4112" s="25">
        <v>140627.19999999998</v>
      </c>
      <c r="E4112" s="25">
        <v>17247</v>
      </c>
      <c r="F4112" s="21">
        <v>0</v>
      </c>
      <c r="G4112" s="22">
        <f t="shared" si="64"/>
        <v>123380.19999999998</v>
      </c>
      <c r="H4112" s="21">
        <v>0</v>
      </c>
      <c r="I4112" s="21">
        <v>0</v>
      </c>
    </row>
    <row r="4113" spans="1:9" ht="15" x14ac:dyDescent="0.25">
      <c r="A4113" s="24" t="s">
        <v>4213</v>
      </c>
      <c r="B4113" s="20">
        <v>0</v>
      </c>
      <c r="C4113" s="180" t="s">
        <v>4926</v>
      </c>
      <c r="D4113" s="25">
        <v>86181.8</v>
      </c>
      <c r="E4113" s="25">
        <v>33309.1</v>
      </c>
      <c r="F4113" s="21">
        <v>0</v>
      </c>
      <c r="G4113" s="22">
        <f t="shared" si="64"/>
        <v>52872.700000000004</v>
      </c>
      <c r="H4113" s="21">
        <v>0</v>
      </c>
      <c r="I4113" s="21">
        <v>0</v>
      </c>
    </row>
    <row r="4114" spans="1:9" ht="15" x14ac:dyDescent="0.25">
      <c r="A4114" s="24" t="s">
        <v>4214</v>
      </c>
      <c r="B4114" s="20">
        <v>0</v>
      </c>
      <c r="C4114" s="21"/>
      <c r="D4114" s="25">
        <v>703431.67999999982</v>
      </c>
      <c r="E4114" s="25">
        <v>178461.08</v>
      </c>
      <c r="F4114" s="21">
        <v>0</v>
      </c>
      <c r="G4114" s="22">
        <f t="shared" si="64"/>
        <v>524970.59999999986</v>
      </c>
      <c r="H4114" s="21">
        <v>0</v>
      </c>
      <c r="I4114" s="21">
        <v>0</v>
      </c>
    </row>
    <row r="4115" spans="1:9" ht="15" x14ac:dyDescent="0.25">
      <c r="A4115" s="24" t="s">
        <v>4215</v>
      </c>
      <c r="B4115" s="20">
        <v>0</v>
      </c>
      <c r="C4115" s="21"/>
      <c r="D4115" s="25">
        <v>1975682.8800000011</v>
      </c>
      <c r="E4115" s="25">
        <v>549375.26</v>
      </c>
      <c r="F4115" s="21">
        <v>0</v>
      </c>
      <c r="G4115" s="22">
        <f t="shared" si="64"/>
        <v>1426307.620000001</v>
      </c>
      <c r="H4115" s="21">
        <v>0</v>
      </c>
      <c r="I4115" s="21">
        <v>0</v>
      </c>
    </row>
    <row r="4116" spans="1:9" ht="15" x14ac:dyDescent="0.25">
      <c r="A4116" s="24" t="s">
        <v>4216</v>
      </c>
      <c r="B4116" s="20">
        <v>0</v>
      </c>
      <c r="C4116" s="21"/>
      <c r="D4116" s="25">
        <v>1675426.4299999995</v>
      </c>
      <c r="E4116" s="25">
        <v>1454048.96</v>
      </c>
      <c r="F4116" s="21">
        <v>0</v>
      </c>
      <c r="G4116" s="22">
        <f t="shared" si="64"/>
        <v>221377.46999999951</v>
      </c>
      <c r="H4116" s="21">
        <v>0</v>
      </c>
      <c r="I4116" s="21">
        <v>0</v>
      </c>
    </row>
    <row r="4117" spans="1:9" ht="15" x14ac:dyDescent="0.25">
      <c r="A4117" s="24" t="s">
        <v>4217</v>
      </c>
      <c r="B4117" s="20">
        <v>0</v>
      </c>
      <c r="C4117" s="21"/>
      <c r="D4117" s="25">
        <v>901886.05999999982</v>
      </c>
      <c r="E4117" s="25">
        <v>211272.28</v>
      </c>
      <c r="F4117" s="21">
        <v>0</v>
      </c>
      <c r="G4117" s="22">
        <f t="shared" si="64"/>
        <v>690613.7799999998</v>
      </c>
      <c r="H4117" s="21">
        <v>0</v>
      </c>
      <c r="I4117" s="21">
        <v>0</v>
      </c>
    </row>
    <row r="4118" spans="1:9" ht="15" x14ac:dyDescent="0.25">
      <c r="A4118" s="24" t="s">
        <v>4218</v>
      </c>
      <c r="B4118" s="20">
        <v>0</v>
      </c>
      <c r="C4118" s="21"/>
      <c r="D4118" s="25">
        <v>602319.54</v>
      </c>
      <c r="E4118" s="25">
        <v>569281.46</v>
      </c>
      <c r="F4118" s="21">
        <v>0</v>
      </c>
      <c r="G4118" s="22">
        <f t="shared" si="64"/>
        <v>33038.080000000075</v>
      </c>
      <c r="H4118" s="21">
        <v>0</v>
      </c>
      <c r="I4118" s="21">
        <v>0</v>
      </c>
    </row>
    <row r="4119" spans="1:9" ht="15" x14ac:dyDescent="0.25">
      <c r="A4119" s="24" t="s">
        <v>4219</v>
      </c>
      <c r="B4119" s="20">
        <v>0</v>
      </c>
      <c r="C4119" s="21"/>
      <c r="D4119" s="25">
        <v>944371.19999999984</v>
      </c>
      <c r="E4119" s="25">
        <v>820308.71</v>
      </c>
      <c r="F4119" s="21">
        <v>0</v>
      </c>
      <c r="G4119" s="22">
        <f t="shared" si="64"/>
        <v>124062.48999999987</v>
      </c>
      <c r="H4119" s="21">
        <v>0</v>
      </c>
      <c r="I4119" s="21">
        <v>0</v>
      </c>
    </row>
    <row r="4120" spans="1:9" ht="15" x14ac:dyDescent="0.25">
      <c r="A4120" s="24" t="s">
        <v>4220</v>
      </c>
      <c r="B4120" s="20">
        <v>0</v>
      </c>
      <c r="C4120" s="21"/>
      <c r="D4120" s="25">
        <v>360584.09</v>
      </c>
      <c r="E4120" s="25">
        <v>427956.51</v>
      </c>
      <c r="F4120" s="21">
        <v>0</v>
      </c>
      <c r="G4120" s="22">
        <f t="shared" si="64"/>
        <v>-67372.419999999984</v>
      </c>
      <c r="H4120" s="21">
        <v>0</v>
      </c>
      <c r="I4120" s="21">
        <v>0</v>
      </c>
    </row>
    <row r="4121" spans="1:9" ht="15" x14ac:dyDescent="0.25">
      <c r="A4121" s="24" t="s">
        <v>4221</v>
      </c>
      <c r="B4121" s="20">
        <v>0</v>
      </c>
      <c r="C4121" s="21"/>
      <c r="D4121" s="25">
        <v>607868.80000000005</v>
      </c>
      <c r="E4121" s="25">
        <v>576235.94999999995</v>
      </c>
      <c r="F4121" s="21">
        <v>0</v>
      </c>
      <c r="G4121" s="22">
        <f t="shared" si="64"/>
        <v>31632.850000000093</v>
      </c>
      <c r="H4121" s="21">
        <v>0</v>
      </c>
      <c r="I4121" s="21">
        <v>0</v>
      </c>
    </row>
    <row r="4122" spans="1:9" ht="15" x14ac:dyDescent="0.25">
      <c r="A4122" s="24" t="s">
        <v>4222</v>
      </c>
      <c r="B4122" s="20">
        <v>0</v>
      </c>
      <c r="C4122" s="21"/>
      <c r="D4122" s="25">
        <v>592794.15</v>
      </c>
      <c r="E4122" s="25">
        <v>520897.78</v>
      </c>
      <c r="F4122" s="21">
        <v>0</v>
      </c>
      <c r="G4122" s="22">
        <f t="shared" si="64"/>
        <v>71896.37</v>
      </c>
      <c r="H4122" s="21">
        <v>0</v>
      </c>
      <c r="I4122" s="21">
        <v>0</v>
      </c>
    </row>
    <row r="4123" spans="1:9" ht="15" x14ac:dyDescent="0.25">
      <c r="A4123" s="24" t="s">
        <v>4223</v>
      </c>
      <c r="B4123" s="20">
        <v>0</v>
      </c>
      <c r="C4123" s="21"/>
      <c r="D4123" s="25">
        <v>1175971.5000000005</v>
      </c>
      <c r="E4123" s="25">
        <v>664166.41</v>
      </c>
      <c r="F4123" s="21">
        <v>0</v>
      </c>
      <c r="G4123" s="22">
        <f t="shared" si="64"/>
        <v>511805.09000000043</v>
      </c>
      <c r="H4123" s="21">
        <v>0</v>
      </c>
      <c r="I4123" s="21">
        <v>0</v>
      </c>
    </row>
    <row r="4124" spans="1:9" ht="15" x14ac:dyDescent="0.25">
      <c r="A4124" s="24" t="s">
        <v>4224</v>
      </c>
      <c r="B4124" s="20">
        <v>0</v>
      </c>
      <c r="C4124" s="21"/>
      <c r="D4124" s="25">
        <v>760146.79999999981</v>
      </c>
      <c r="E4124" s="25">
        <v>78255.42</v>
      </c>
      <c r="F4124" s="21">
        <v>0</v>
      </c>
      <c r="G4124" s="22">
        <f t="shared" si="64"/>
        <v>681891.37999999977</v>
      </c>
      <c r="H4124" s="21">
        <v>0</v>
      </c>
      <c r="I4124" s="21">
        <v>0</v>
      </c>
    </row>
    <row r="4125" spans="1:9" ht="15" x14ac:dyDescent="0.25">
      <c r="A4125" s="24" t="s">
        <v>4225</v>
      </c>
      <c r="B4125" s="20">
        <v>0</v>
      </c>
      <c r="C4125" s="21"/>
      <c r="D4125" s="25">
        <v>96248.099999999991</v>
      </c>
      <c r="E4125" s="25">
        <v>173819.86</v>
      </c>
      <c r="F4125" s="21">
        <v>0</v>
      </c>
      <c r="G4125" s="22">
        <f t="shared" si="64"/>
        <v>-77571.759999999995</v>
      </c>
      <c r="H4125" s="21">
        <v>0</v>
      </c>
      <c r="I4125" s="21">
        <v>0</v>
      </c>
    </row>
    <row r="4126" spans="1:9" ht="15" x14ac:dyDescent="0.25">
      <c r="A4126" s="24" t="s">
        <v>4226</v>
      </c>
      <c r="B4126" s="20">
        <v>0</v>
      </c>
      <c r="C4126" s="21"/>
      <c r="D4126" s="25">
        <v>2151818.6600000006</v>
      </c>
      <c r="E4126" s="25">
        <v>394996.62</v>
      </c>
      <c r="F4126" s="21">
        <v>0</v>
      </c>
      <c r="G4126" s="22">
        <f t="shared" si="64"/>
        <v>1756822.0400000005</v>
      </c>
      <c r="H4126" s="21">
        <v>0</v>
      </c>
      <c r="I4126" s="21">
        <v>0</v>
      </c>
    </row>
    <row r="4127" spans="1:9" ht="15" x14ac:dyDescent="0.25">
      <c r="A4127" s="24" t="s">
        <v>4227</v>
      </c>
      <c r="B4127" s="20">
        <v>0</v>
      </c>
      <c r="C4127" s="21"/>
      <c r="D4127" s="25">
        <v>1192488.0800000005</v>
      </c>
      <c r="E4127" s="25">
        <v>27076.560000000001</v>
      </c>
      <c r="F4127" s="21">
        <v>0</v>
      </c>
      <c r="G4127" s="22">
        <f t="shared" si="64"/>
        <v>1165411.5200000005</v>
      </c>
      <c r="H4127" s="21">
        <v>0</v>
      </c>
      <c r="I4127" s="21">
        <v>0</v>
      </c>
    </row>
    <row r="4128" spans="1:9" ht="15" x14ac:dyDescent="0.25">
      <c r="A4128" s="24" t="s">
        <v>4228</v>
      </c>
      <c r="B4128" s="20">
        <v>0</v>
      </c>
      <c r="C4128" s="21"/>
      <c r="D4128" s="25">
        <v>2228841.6999999988</v>
      </c>
      <c r="E4128" s="25">
        <v>1482040.91</v>
      </c>
      <c r="F4128" s="21">
        <v>0</v>
      </c>
      <c r="G4128" s="22">
        <f t="shared" si="64"/>
        <v>746800.78999999887</v>
      </c>
      <c r="H4128" s="21">
        <v>0</v>
      </c>
      <c r="I4128" s="21">
        <v>0</v>
      </c>
    </row>
    <row r="4129" spans="1:9" ht="15" x14ac:dyDescent="0.25">
      <c r="A4129" s="24" t="s">
        <v>4229</v>
      </c>
      <c r="B4129" s="20">
        <v>0</v>
      </c>
      <c r="C4129" s="21"/>
      <c r="D4129" s="25">
        <v>1306920.5299999998</v>
      </c>
      <c r="E4129" s="25">
        <v>97985.16</v>
      </c>
      <c r="F4129" s="21">
        <v>0</v>
      </c>
      <c r="G4129" s="22">
        <f t="shared" si="64"/>
        <v>1208935.3699999999</v>
      </c>
      <c r="H4129" s="21">
        <v>0</v>
      </c>
      <c r="I4129" s="21">
        <v>0</v>
      </c>
    </row>
    <row r="4130" spans="1:9" ht="15" x14ac:dyDescent="0.25">
      <c r="A4130" s="24" t="s">
        <v>4230</v>
      </c>
      <c r="B4130" s="20">
        <v>0</v>
      </c>
      <c r="C4130" s="21"/>
      <c r="D4130" s="25">
        <v>987326.50999999989</v>
      </c>
      <c r="E4130" s="25">
        <v>739987.38</v>
      </c>
      <c r="F4130" s="21">
        <v>0</v>
      </c>
      <c r="G4130" s="22">
        <f t="shared" si="64"/>
        <v>247339.12999999989</v>
      </c>
      <c r="H4130" s="21">
        <v>0</v>
      </c>
      <c r="I4130" s="21">
        <v>0</v>
      </c>
    </row>
    <row r="4131" spans="1:9" ht="15" x14ac:dyDescent="0.25">
      <c r="A4131" s="24" t="s">
        <v>4231</v>
      </c>
      <c r="B4131" s="20">
        <v>0</v>
      </c>
      <c r="C4131" s="21"/>
      <c r="D4131" s="25">
        <v>183375.7</v>
      </c>
      <c r="E4131" s="25">
        <v>22730.2</v>
      </c>
      <c r="F4131" s="21">
        <v>0</v>
      </c>
      <c r="G4131" s="22">
        <f t="shared" si="64"/>
        <v>160645.5</v>
      </c>
      <c r="H4131" s="21">
        <v>0</v>
      </c>
      <c r="I4131" s="21">
        <v>0</v>
      </c>
    </row>
    <row r="4132" spans="1:9" ht="15" x14ac:dyDescent="0.25">
      <c r="A4132" s="24" t="s">
        <v>4232</v>
      </c>
      <c r="B4132" s="20">
        <v>0</v>
      </c>
      <c r="C4132" s="21"/>
      <c r="D4132" s="25">
        <v>1070782.83</v>
      </c>
      <c r="E4132" s="25">
        <v>614599.18999999994</v>
      </c>
      <c r="F4132" s="21">
        <v>0</v>
      </c>
      <c r="G4132" s="22">
        <f t="shared" si="64"/>
        <v>456183.64000000013</v>
      </c>
      <c r="H4132" s="21">
        <v>0</v>
      </c>
      <c r="I4132" s="21">
        <v>0</v>
      </c>
    </row>
    <row r="4133" spans="1:9" ht="15" x14ac:dyDescent="0.25">
      <c r="A4133" s="24" t="s">
        <v>4233</v>
      </c>
      <c r="B4133" s="20">
        <v>0</v>
      </c>
      <c r="C4133" s="21"/>
      <c r="D4133" s="25">
        <v>110274.24000000001</v>
      </c>
      <c r="E4133" s="25">
        <v>162226.71</v>
      </c>
      <c r="F4133" s="21">
        <v>0</v>
      </c>
      <c r="G4133" s="22">
        <f t="shared" si="64"/>
        <v>-51952.469999999987</v>
      </c>
      <c r="H4133" s="21">
        <v>0</v>
      </c>
      <c r="I4133" s="21">
        <v>0</v>
      </c>
    </row>
    <row r="4134" spans="1:9" ht="15" x14ac:dyDescent="0.25">
      <c r="A4134" s="24" t="s">
        <v>4234</v>
      </c>
      <c r="B4134" s="20">
        <v>0</v>
      </c>
      <c r="C4134" s="21"/>
      <c r="D4134" s="25">
        <v>753894.39999999991</v>
      </c>
      <c r="E4134" s="25">
        <v>657131.41</v>
      </c>
      <c r="F4134" s="21">
        <v>0</v>
      </c>
      <c r="G4134" s="22">
        <f t="shared" si="64"/>
        <v>96762.989999999874</v>
      </c>
      <c r="H4134" s="21">
        <v>0</v>
      </c>
      <c r="I4134" s="21">
        <v>0</v>
      </c>
    </row>
    <row r="4135" spans="1:9" ht="15" x14ac:dyDescent="0.25">
      <c r="A4135" s="24" t="s">
        <v>4235</v>
      </c>
      <c r="B4135" s="20">
        <v>0</v>
      </c>
      <c r="C4135" s="21"/>
      <c r="D4135" s="53">
        <v>179177.60000000001</v>
      </c>
      <c r="E4135" s="25">
        <v>20172.48</v>
      </c>
      <c r="F4135" s="21">
        <v>0</v>
      </c>
      <c r="G4135" s="22">
        <f t="shared" si="64"/>
        <v>159005.12</v>
      </c>
      <c r="H4135" s="21">
        <v>0</v>
      </c>
      <c r="I4135" s="21">
        <v>0</v>
      </c>
    </row>
    <row r="4136" spans="1:9" ht="15" x14ac:dyDescent="0.25">
      <c r="A4136" s="24" t="s">
        <v>155</v>
      </c>
      <c r="B4136" s="20">
        <v>0</v>
      </c>
      <c r="C4136" s="21"/>
      <c r="D4136" s="25">
        <v>1170176.6000000001</v>
      </c>
      <c r="E4136" s="25">
        <v>259061.18</v>
      </c>
      <c r="F4136" s="21">
        <v>0</v>
      </c>
      <c r="G4136" s="22">
        <f t="shared" si="64"/>
        <v>911115.42000000016</v>
      </c>
      <c r="H4136" s="21">
        <v>0</v>
      </c>
      <c r="I4136" s="21">
        <v>0</v>
      </c>
    </row>
    <row r="4137" spans="1:9" ht="15" x14ac:dyDescent="0.25">
      <c r="A4137" s="24" t="s">
        <v>4236</v>
      </c>
      <c r="B4137" s="20">
        <v>0</v>
      </c>
      <c r="C4137" s="21"/>
      <c r="D4137" s="25">
        <v>581319.1</v>
      </c>
      <c r="E4137" s="25">
        <v>48782.85</v>
      </c>
      <c r="F4137" s="21">
        <v>0</v>
      </c>
      <c r="G4137" s="22">
        <f t="shared" si="64"/>
        <v>532536.25</v>
      </c>
      <c r="H4137" s="21">
        <v>0</v>
      </c>
      <c r="I4137" s="21">
        <v>0</v>
      </c>
    </row>
    <row r="4138" spans="1:9" ht="15" x14ac:dyDescent="0.25">
      <c r="A4138" s="24" t="s">
        <v>4237</v>
      </c>
      <c r="B4138" s="20">
        <v>0</v>
      </c>
      <c r="C4138" s="21"/>
      <c r="D4138" s="25">
        <v>766661.80000000016</v>
      </c>
      <c r="E4138" s="25">
        <v>716605.34</v>
      </c>
      <c r="F4138" s="21">
        <v>0</v>
      </c>
      <c r="G4138" s="22">
        <f t="shared" si="64"/>
        <v>50056.460000000196</v>
      </c>
      <c r="H4138" s="21">
        <v>0</v>
      </c>
      <c r="I4138" s="21">
        <v>0</v>
      </c>
    </row>
    <row r="4139" spans="1:9" ht="15" x14ac:dyDescent="0.25">
      <c r="A4139" s="24" t="s">
        <v>4238</v>
      </c>
      <c r="B4139" s="20">
        <v>0</v>
      </c>
      <c r="C4139" s="21"/>
      <c r="D4139" s="25">
        <v>1036847.4300000003</v>
      </c>
      <c r="E4139" s="25">
        <v>531314.9</v>
      </c>
      <c r="F4139" s="21">
        <v>0</v>
      </c>
      <c r="G4139" s="22">
        <f t="shared" si="64"/>
        <v>505532.53000000026</v>
      </c>
      <c r="H4139" s="21">
        <v>0</v>
      </c>
      <c r="I4139" s="21">
        <v>0</v>
      </c>
    </row>
    <row r="4140" spans="1:9" ht="15" x14ac:dyDescent="0.25">
      <c r="A4140" s="24" t="s">
        <v>4239</v>
      </c>
      <c r="B4140" s="20">
        <v>0</v>
      </c>
      <c r="C4140" s="21"/>
      <c r="D4140" s="25">
        <v>327842.39999999991</v>
      </c>
      <c r="E4140" s="25">
        <v>295157.40000000002</v>
      </c>
      <c r="F4140" s="21">
        <v>0</v>
      </c>
      <c r="G4140" s="22">
        <f t="shared" si="64"/>
        <v>32684.999999999884</v>
      </c>
      <c r="H4140" s="21">
        <v>0</v>
      </c>
      <c r="I4140" s="21">
        <v>0</v>
      </c>
    </row>
    <row r="4141" spans="1:9" ht="15" x14ac:dyDescent="0.25">
      <c r="A4141" s="24" t="s">
        <v>4240</v>
      </c>
      <c r="B4141" s="20">
        <v>0</v>
      </c>
      <c r="C4141" s="21"/>
      <c r="D4141" s="25">
        <v>117759.00000000001</v>
      </c>
      <c r="E4141" s="25">
        <v>167961.04</v>
      </c>
      <c r="F4141" s="21">
        <v>0</v>
      </c>
      <c r="G4141" s="22">
        <f t="shared" si="64"/>
        <v>-50202.039999999994</v>
      </c>
      <c r="H4141" s="21">
        <v>0</v>
      </c>
      <c r="I4141" s="21">
        <v>0</v>
      </c>
    </row>
    <row r="4142" spans="1:9" ht="15" x14ac:dyDescent="0.25">
      <c r="A4142" s="24" t="s">
        <v>4241</v>
      </c>
      <c r="B4142" s="20">
        <v>0</v>
      </c>
      <c r="C4142" s="21"/>
      <c r="D4142" s="25">
        <v>1078344.3999999999</v>
      </c>
      <c r="E4142" s="25">
        <v>480944.72</v>
      </c>
      <c r="F4142" s="21">
        <v>0</v>
      </c>
      <c r="G4142" s="22">
        <f t="shared" si="64"/>
        <v>597399.67999999993</v>
      </c>
      <c r="H4142" s="21">
        <v>0</v>
      </c>
      <c r="I4142" s="21">
        <v>0</v>
      </c>
    </row>
    <row r="4143" spans="1:9" ht="15" x14ac:dyDescent="0.25">
      <c r="A4143" s="24" t="s">
        <v>4242</v>
      </c>
      <c r="B4143" s="20">
        <v>0</v>
      </c>
      <c r="C4143" s="21"/>
      <c r="D4143" s="25">
        <v>1211546.6899999997</v>
      </c>
      <c r="E4143" s="25">
        <v>350889.19</v>
      </c>
      <c r="F4143" s="21">
        <v>0</v>
      </c>
      <c r="G4143" s="22">
        <f t="shared" si="64"/>
        <v>860657.49999999977</v>
      </c>
      <c r="H4143" s="21">
        <v>0</v>
      </c>
      <c r="I4143" s="21">
        <v>0</v>
      </c>
    </row>
    <row r="4144" spans="1:9" ht="15" x14ac:dyDescent="0.25">
      <c r="A4144" s="24" t="s">
        <v>4243</v>
      </c>
      <c r="B4144" s="20">
        <v>0</v>
      </c>
      <c r="C4144" s="21"/>
      <c r="D4144" s="25">
        <v>531159.69999999995</v>
      </c>
      <c r="E4144" s="25">
        <v>149734.45000000001</v>
      </c>
      <c r="F4144" s="21">
        <v>0</v>
      </c>
      <c r="G4144" s="22">
        <f t="shared" si="64"/>
        <v>381425.24999999994</v>
      </c>
      <c r="H4144" s="21">
        <v>0</v>
      </c>
      <c r="I4144" s="21">
        <v>0</v>
      </c>
    </row>
    <row r="4145" spans="1:9" ht="15" x14ac:dyDescent="0.25">
      <c r="A4145" s="24" t="s">
        <v>4244</v>
      </c>
      <c r="B4145" s="20">
        <v>0</v>
      </c>
      <c r="C4145" s="21"/>
      <c r="D4145" s="25">
        <v>1035957.6999999998</v>
      </c>
      <c r="E4145" s="25">
        <v>790463.35</v>
      </c>
      <c r="F4145" s="21">
        <v>0</v>
      </c>
      <c r="G4145" s="22">
        <f t="shared" si="64"/>
        <v>245494.34999999986</v>
      </c>
      <c r="H4145" s="21">
        <v>0</v>
      </c>
      <c r="I4145" s="21">
        <v>0</v>
      </c>
    </row>
    <row r="4146" spans="1:9" ht="15" x14ac:dyDescent="0.25">
      <c r="A4146" s="24" t="s">
        <v>4245</v>
      </c>
      <c r="B4146" s="20">
        <v>0</v>
      </c>
      <c r="C4146" s="21"/>
      <c r="D4146" s="25">
        <v>553477.39999999979</v>
      </c>
      <c r="E4146" s="25">
        <v>335632.56</v>
      </c>
      <c r="F4146" s="21">
        <v>0</v>
      </c>
      <c r="G4146" s="22">
        <f t="shared" si="64"/>
        <v>217844.83999999979</v>
      </c>
      <c r="H4146" s="21">
        <v>0</v>
      </c>
      <c r="I4146" s="21">
        <v>0</v>
      </c>
    </row>
    <row r="4147" spans="1:9" ht="15" x14ac:dyDescent="0.25">
      <c r="A4147" s="24" t="s">
        <v>4246</v>
      </c>
      <c r="B4147" s="20">
        <v>0</v>
      </c>
      <c r="C4147" s="21"/>
      <c r="D4147" s="25">
        <v>728336.00000000012</v>
      </c>
      <c r="E4147" s="25">
        <v>643702.82999999996</v>
      </c>
      <c r="F4147" s="21">
        <v>0</v>
      </c>
      <c r="G4147" s="22">
        <f t="shared" si="64"/>
        <v>84633.170000000158</v>
      </c>
      <c r="H4147" s="21">
        <v>0</v>
      </c>
      <c r="I4147" s="21">
        <v>0</v>
      </c>
    </row>
    <row r="4148" spans="1:9" ht="15" x14ac:dyDescent="0.25">
      <c r="A4148" s="24" t="s">
        <v>4247</v>
      </c>
      <c r="B4148" s="20">
        <v>0</v>
      </c>
      <c r="C4148" s="21"/>
      <c r="D4148" s="25">
        <v>187516.80000000002</v>
      </c>
      <c r="E4148" s="25">
        <v>81681.77</v>
      </c>
      <c r="F4148" s="21">
        <v>0</v>
      </c>
      <c r="G4148" s="22">
        <f t="shared" si="64"/>
        <v>105835.03000000001</v>
      </c>
      <c r="H4148" s="21">
        <v>0</v>
      </c>
      <c r="I4148" s="21">
        <v>0</v>
      </c>
    </row>
    <row r="4149" spans="1:9" ht="15" x14ac:dyDescent="0.25">
      <c r="A4149" s="24" t="s">
        <v>4248</v>
      </c>
      <c r="B4149" s="20">
        <v>0</v>
      </c>
      <c r="C4149" s="21"/>
      <c r="D4149" s="53">
        <v>1298953.6000000001</v>
      </c>
      <c r="E4149" s="25">
        <v>297318.94</v>
      </c>
      <c r="F4149" s="21">
        <v>0</v>
      </c>
      <c r="G4149" s="22">
        <f t="shared" si="64"/>
        <v>1001634.6600000001</v>
      </c>
      <c r="H4149" s="21">
        <v>0</v>
      </c>
      <c r="I4149" s="21">
        <v>0</v>
      </c>
    </row>
    <row r="4150" spans="1:9" ht="15" x14ac:dyDescent="0.25">
      <c r="A4150" s="24" t="s">
        <v>4249</v>
      </c>
      <c r="B4150" s="20">
        <v>0</v>
      </c>
      <c r="C4150" s="21"/>
      <c r="D4150" s="25">
        <v>1103961.5999999999</v>
      </c>
      <c r="E4150" s="25">
        <v>30266.75</v>
      </c>
      <c r="F4150" s="21">
        <v>0</v>
      </c>
      <c r="G4150" s="22">
        <f t="shared" si="64"/>
        <v>1073694.8499999999</v>
      </c>
      <c r="H4150" s="21">
        <v>0</v>
      </c>
      <c r="I4150" s="21">
        <v>0</v>
      </c>
    </row>
    <row r="4151" spans="1:9" ht="15" x14ac:dyDescent="0.25">
      <c r="A4151" s="24" t="s">
        <v>4250</v>
      </c>
      <c r="B4151" s="20">
        <v>0</v>
      </c>
      <c r="C4151" s="21"/>
      <c r="D4151" s="25">
        <v>906308.93999999983</v>
      </c>
      <c r="E4151" s="25">
        <v>274731.89</v>
      </c>
      <c r="F4151" s="21">
        <v>0</v>
      </c>
      <c r="G4151" s="22">
        <f t="shared" si="64"/>
        <v>631577.04999999981</v>
      </c>
      <c r="H4151" s="21">
        <v>0</v>
      </c>
      <c r="I4151" s="21">
        <v>0</v>
      </c>
    </row>
    <row r="4152" spans="1:9" ht="15" x14ac:dyDescent="0.25">
      <c r="A4152" s="24" t="s">
        <v>4251</v>
      </c>
      <c r="B4152" s="20">
        <v>0</v>
      </c>
      <c r="C4152" s="21"/>
      <c r="D4152" s="25">
        <v>668819.19999999984</v>
      </c>
      <c r="E4152" s="25">
        <v>412174.48</v>
      </c>
      <c r="F4152" s="21">
        <v>0</v>
      </c>
      <c r="G4152" s="22">
        <f t="shared" si="64"/>
        <v>256644.71999999986</v>
      </c>
      <c r="H4152" s="21">
        <v>0</v>
      </c>
      <c r="I4152" s="21">
        <v>0</v>
      </c>
    </row>
    <row r="4153" spans="1:9" ht="15" x14ac:dyDescent="0.25">
      <c r="A4153" s="24" t="s">
        <v>4252</v>
      </c>
      <c r="B4153" s="20">
        <v>0</v>
      </c>
      <c r="C4153" s="21"/>
      <c r="D4153" s="25">
        <v>764168.40000000026</v>
      </c>
      <c r="E4153" s="25">
        <v>625102.71</v>
      </c>
      <c r="F4153" s="21">
        <v>0</v>
      </c>
      <c r="G4153" s="22">
        <f t="shared" si="64"/>
        <v>139065.69000000029</v>
      </c>
      <c r="H4153" s="21">
        <v>0</v>
      </c>
      <c r="I4153" s="21">
        <v>0</v>
      </c>
    </row>
    <row r="4154" spans="1:9" ht="15" x14ac:dyDescent="0.25">
      <c r="A4154" s="24" t="s">
        <v>4253</v>
      </c>
      <c r="B4154" s="20">
        <v>0</v>
      </c>
      <c r="C4154" s="21"/>
      <c r="D4154" s="25">
        <v>718995.89999999991</v>
      </c>
      <c r="E4154" s="25">
        <v>336672.06</v>
      </c>
      <c r="F4154" s="21">
        <v>0</v>
      </c>
      <c r="G4154" s="22">
        <f t="shared" si="64"/>
        <v>382323.83999999991</v>
      </c>
      <c r="H4154" s="21">
        <v>0</v>
      </c>
      <c r="I4154" s="21">
        <v>0</v>
      </c>
    </row>
    <row r="4155" spans="1:9" ht="15" x14ac:dyDescent="0.25">
      <c r="A4155" s="24" t="s">
        <v>4254</v>
      </c>
      <c r="B4155" s="20">
        <v>0</v>
      </c>
      <c r="C4155" s="21"/>
      <c r="D4155" s="25">
        <v>1119486.8900000004</v>
      </c>
      <c r="E4155" s="25">
        <v>1025230.02</v>
      </c>
      <c r="F4155" s="21">
        <v>0</v>
      </c>
      <c r="G4155" s="22">
        <f t="shared" si="64"/>
        <v>94256.870000000345</v>
      </c>
      <c r="H4155" s="21">
        <v>0</v>
      </c>
      <c r="I4155" s="21">
        <v>0</v>
      </c>
    </row>
    <row r="4156" spans="1:9" ht="15" x14ac:dyDescent="0.25">
      <c r="A4156" s="24" t="s">
        <v>4255</v>
      </c>
      <c r="B4156" s="20">
        <v>0</v>
      </c>
      <c r="C4156" s="21"/>
      <c r="D4156" s="25">
        <v>1026005.3999999999</v>
      </c>
      <c r="E4156" s="25">
        <v>1026945.25</v>
      </c>
      <c r="F4156" s="21">
        <v>0</v>
      </c>
      <c r="G4156" s="22">
        <f t="shared" ref="G4156:G4197" si="65">D4156-E4156</f>
        <v>-939.85000000009313</v>
      </c>
      <c r="H4156" s="21">
        <v>0</v>
      </c>
      <c r="I4156" s="21">
        <v>0</v>
      </c>
    </row>
    <row r="4157" spans="1:9" ht="15" x14ac:dyDescent="0.25">
      <c r="A4157" s="24" t="s">
        <v>4256</v>
      </c>
      <c r="B4157" s="20">
        <v>0</v>
      </c>
      <c r="C4157" s="21"/>
      <c r="D4157" s="53">
        <v>1481312</v>
      </c>
      <c r="E4157" s="25">
        <v>31961.79</v>
      </c>
      <c r="F4157" s="21">
        <v>0</v>
      </c>
      <c r="G4157" s="22">
        <f t="shared" si="65"/>
        <v>1449350.21</v>
      </c>
      <c r="H4157" s="21">
        <v>0</v>
      </c>
      <c r="I4157" s="21">
        <v>0</v>
      </c>
    </row>
    <row r="4158" spans="1:9" ht="15" x14ac:dyDescent="0.25">
      <c r="A4158" s="24" t="s">
        <v>4257</v>
      </c>
      <c r="B4158" s="20">
        <v>0</v>
      </c>
      <c r="C4158" s="21"/>
      <c r="D4158" s="25">
        <v>1113918.0099999995</v>
      </c>
      <c r="E4158" s="25">
        <v>1061845.8999999999</v>
      </c>
      <c r="F4158" s="21">
        <v>0</v>
      </c>
      <c r="G4158" s="22">
        <f t="shared" si="65"/>
        <v>52072.109999999637</v>
      </c>
      <c r="H4158" s="21">
        <v>0</v>
      </c>
      <c r="I4158" s="21">
        <v>0</v>
      </c>
    </row>
    <row r="4159" spans="1:9" ht="15" x14ac:dyDescent="0.25">
      <c r="A4159" s="24" t="s">
        <v>4258</v>
      </c>
      <c r="B4159" s="20">
        <v>0</v>
      </c>
      <c r="C4159" s="21"/>
      <c r="D4159" s="25">
        <v>592927.99999999988</v>
      </c>
      <c r="E4159" s="25">
        <v>80600.69</v>
      </c>
      <c r="F4159" s="21">
        <v>0</v>
      </c>
      <c r="G4159" s="22">
        <f t="shared" si="65"/>
        <v>512327.30999999988</v>
      </c>
      <c r="H4159" s="21">
        <v>0</v>
      </c>
      <c r="I4159" s="21">
        <v>0</v>
      </c>
    </row>
    <row r="4160" spans="1:9" ht="15" x14ac:dyDescent="0.25">
      <c r="A4160" s="24" t="s">
        <v>4259</v>
      </c>
      <c r="B4160" s="20">
        <v>0</v>
      </c>
      <c r="C4160" s="21"/>
      <c r="D4160" s="25">
        <v>40534.799999999996</v>
      </c>
      <c r="E4160" s="25">
        <v>153233.14000000001</v>
      </c>
      <c r="F4160" s="21">
        <v>0</v>
      </c>
      <c r="G4160" s="22">
        <f t="shared" si="65"/>
        <v>-112698.34000000003</v>
      </c>
      <c r="H4160" s="21">
        <v>0</v>
      </c>
      <c r="I4160" s="21">
        <v>0</v>
      </c>
    </row>
    <row r="4161" spans="1:9" ht="15" x14ac:dyDescent="0.25">
      <c r="A4161" s="24" t="s">
        <v>4260</v>
      </c>
      <c r="B4161" s="20">
        <v>0</v>
      </c>
      <c r="C4161" s="21"/>
      <c r="D4161" s="53">
        <v>58105.599999999999</v>
      </c>
      <c r="E4161" s="25">
        <v>2884.43</v>
      </c>
      <c r="F4161" s="21">
        <v>0</v>
      </c>
      <c r="G4161" s="22">
        <f t="shared" si="65"/>
        <v>55221.17</v>
      </c>
      <c r="H4161" s="21">
        <v>0</v>
      </c>
      <c r="I4161" s="21">
        <v>0</v>
      </c>
    </row>
    <row r="4162" spans="1:9" ht="15" x14ac:dyDescent="0.25">
      <c r="A4162" s="24" t="s">
        <v>4261</v>
      </c>
      <c r="B4162" s="20">
        <v>0</v>
      </c>
      <c r="C4162" s="21"/>
      <c r="D4162" s="53">
        <v>153753.60000000001</v>
      </c>
      <c r="E4162" s="25">
        <v>713.62</v>
      </c>
      <c r="F4162" s="21">
        <v>0</v>
      </c>
      <c r="G4162" s="22">
        <f t="shared" si="65"/>
        <v>153039.98000000001</v>
      </c>
      <c r="H4162" s="21">
        <v>0</v>
      </c>
      <c r="I4162" s="21">
        <v>0</v>
      </c>
    </row>
    <row r="4163" spans="1:9" ht="15" x14ac:dyDescent="0.25">
      <c r="A4163" s="24" t="s">
        <v>4262</v>
      </c>
      <c r="B4163" s="20">
        <v>0</v>
      </c>
      <c r="C4163" s="21"/>
      <c r="D4163" s="25">
        <v>692764.61999999976</v>
      </c>
      <c r="E4163" s="25">
        <v>290979.09000000003</v>
      </c>
      <c r="F4163" s="21">
        <v>0</v>
      </c>
      <c r="G4163" s="22">
        <f t="shared" si="65"/>
        <v>401785.52999999974</v>
      </c>
      <c r="H4163" s="21">
        <v>0</v>
      </c>
      <c r="I4163" s="21">
        <v>0</v>
      </c>
    </row>
    <row r="4164" spans="1:9" ht="15" x14ac:dyDescent="0.25">
      <c r="A4164" s="24" t="s">
        <v>4263</v>
      </c>
      <c r="B4164" s="20">
        <v>0</v>
      </c>
      <c r="C4164" s="21"/>
      <c r="D4164" s="25">
        <v>500460.79999999987</v>
      </c>
      <c r="E4164" s="25">
        <v>377670.47</v>
      </c>
      <c r="F4164" s="21">
        <v>0</v>
      </c>
      <c r="G4164" s="22">
        <f t="shared" si="65"/>
        <v>122790.3299999999</v>
      </c>
      <c r="H4164" s="21">
        <v>0</v>
      </c>
      <c r="I4164" s="21">
        <v>0</v>
      </c>
    </row>
    <row r="4165" spans="1:9" ht="15" x14ac:dyDescent="0.25">
      <c r="A4165" s="24" t="s">
        <v>4264</v>
      </c>
      <c r="B4165" s="20">
        <v>0</v>
      </c>
      <c r="C4165" s="21"/>
      <c r="D4165" s="25">
        <v>506119.89999999991</v>
      </c>
      <c r="E4165" s="25">
        <v>160134.88</v>
      </c>
      <c r="F4165" s="21">
        <v>0</v>
      </c>
      <c r="G4165" s="22">
        <f t="shared" si="65"/>
        <v>345985.0199999999</v>
      </c>
      <c r="H4165" s="21">
        <v>0</v>
      </c>
      <c r="I4165" s="21">
        <v>0</v>
      </c>
    </row>
    <row r="4166" spans="1:9" ht="15" x14ac:dyDescent="0.25">
      <c r="A4166" s="24" t="s">
        <v>4265</v>
      </c>
      <c r="B4166" s="20">
        <v>0</v>
      </c>
      <c r="C4166" s="21"/>
      <c r="D4166" s="25">
        <v>372400.00000000012</v>
      </c>
      <c r="E4166" s="25">
        <v>329131.84999999998</v>
      </c>
      <c r="F4166" s="21">
        <v>0</v>
      </c>
      <c r="G4166" s="22">
        <f t="shared" si="65"/>
        <v>43268.15000000014</v>
      </c>
      <c r="H4166" s="21">
        <v>0</v>
      </c>
      <c r="I4166" s="21">
        <v>0</v>
      </c>
    </row>
    <row r="4167" spans="1:9" ht="15" x14ac:dyDescent="0.25">
      <c r="A4167" s="24" t="s">
        <v>4266</v>
      </c>
      <c r="B4167" s="20">
        <v>0</v>
      </c>
      <c r="C4167" s="21"/>
      <c r="D4167" s="25">
        <v>60816</v>
      </c>
      <c r="E4167" s="25">
        <v>59249.41</v>
      </c>
      <c r="F4167" s="21">
        <v>0</v>
      </c>
      <c r="G4167" s="22">
        <f t="shared" si="65"/>
        <v>1566.5899999999965</v>
      </c>
      <c r="H4167" s="21">
        <v>0</v>
      </c>
      <c r="I4167" s="21">
        <v>0</v>
      </c>
    </row>
    <row r="4168" spans="1:9" ht="15" x14ac:dyDescent="0.25">
      <c r="A4168" s="24" t="s">
        <v>4267</v>
      </c>
      <c r="B4168" s="20">
        <v>0</v>
      </c>
      <c r="C4168" s="21"/>
      <c r="D4168" s="25">
        <v>659478.39999999991</v>
      </c>
      <c r="E4168" s="25">
        <v>12464.01</v>
      </c>
      <c r="F4168" s="21">
        <v>0</v>
      </c>
      <c r="G4168" s="22">
        <f t="shared" si="65"/>
        <v>647014.3899999999</v>
      </c>
      <c r="H4168" s="21">
        <v>0</v>
      </c>
      <c r="I4168" s="21">
        <v>0</v>
      </c>
    </row>
    <row r="4169" spans="1:9" ht="15" x14ac:dyDescent="0.25">
      <c r="A4169" s="24" t="s">
        <v>4268</v>
      </c>
      <c r="B4169" s="20">
        <v>0</v>
      </c>
      <c r="C4169" s="21"/>
      <c r="D4169" s="25">
        <v>418098.00000000006</v>
      </c>
      <c r="E4169" s="25">
        <v>336808.43</v>
      </c>
      <c r="F4169" s="21">
        <v>0</v>
      </c>
      <c r="G4169" s="22">
        <f t="shared" si="65"/>
        <v>81289.570000000065</v>
      </c>
      <c r="H4169" s="21">
        <v>0</v>
      </c>
      <c r="I4169" s="21">
        <v>0</v>
      </c>
    </row>
    <row r="4170" spans="1:9" ht="15" x14ac:dyDescent="0.25">
      <c r="A4170" s="24" t="s">
        <v>4269</v>
      </c>
      <c r="B4170" s="20">
        <v>0</v>
      </c>
      <c r="C4170" s="21"/>
      <c r="D4170" s="25">
        <v>2426525.3100000005</v>
      </c>
      <c r="E4170" s="25">
        <v>738909.95</v>
      </c>
      <c r="F4170" s="21">
        <v>0</v>
      </c>
      <c r="G4170" s="22">
        <f t="shared" si="65"/>
        <v>1687615.3600000006</v>
      </c>
      <c r="H4170" s="21">
        <v>0</v>
      </c>
      <c r="I4170" s="21">
        <v>0</v>
      </c>
    </row>
    <row r="4171" spans="1:9" ht="15" x14ac:dyDescent="0.25">
      <c r="A4171" s="24" t="s">
        <v>4270</v>
      </c>
      <c r="B4171" s="20">
        <v>0</v>
      </c>
      <c r="C4171" s="21"/>
      <c r="D4171" s="25">
        <v>172345.60000000001</v>
      </c>
      <c r="E4171" s="25">
        <v>179617.67</v>
      </c>
      <c r="F4171" s="21">
        <v>0</v>
      </c>
      <c r="G4171" s="22">
        <f t="shared" si="65"/>
        <v>-7272.070000000007</v>
      </c>
      <c r="H4171" s="21">
        <v>0</v>
      </c>
      <c r="I4171" s="21">
        <v>0</v>
      </c>
    </row>
    <row r="4172" spans="1:9" ht="15" x14ac:dyDescent="0.25">
      <c r="A4172" s="24" t="s">
        <v>4271</v>
      </c>
      <c r="B4172" s="20">
        <v>0</v>
      </c>
      <c r="C4172" s="21"/>
      <c r="D4172" s="25">
        <v>462694.39999999997</v>
      </c>
      <c r="E4172" s="25">
        <v>409105.71</v>
      </c>
      <c r="F4172" s="21">
        <v>0</v>
      </c>
      <c r="G4172" s="22">
        <f t="shared" si="65"/>
        <v>53588.689999999944</v>
      </c>
      <c r="H4172" s="21">
        <v>0</v>
      </c>
      <c r="I4172" s="21">
        <v>0</v>
      </c>
    </row>
    <row r="4173" spans="1:9" ht="15" x14ac:dyDescent="0.25">
      <c r="A4173" s="24" t="s">
        <v>4272</v>
      </c>
      <c r="B4173" s="20">
        <v>0</v>
      </c>
      <c r="C4173" s="21"/>
      <c r="D4173" s="25">
        <v>705868.79999999993</v>
      </c>
      <c r="E4173" s="25">
        <v>631588.71</v>
      </c>
      <c r="F4173" s="21">
        <v>0</v>
      </c>
      <c r="G4173" s="22">
        <f t="shared" si="65"/>
        <v>74280.089999999967</v>
      </c>
      <c r="H4173" s="21">
        <v>0</v>
      </c>
      <c r="I4173" s="21">
        <v>0</v>
      </c>
    </row>
    <row r="4174" spans="1:9" ht="15" x14ac:dyDescent="0.25">
      <c r="A4174" s="24" t="s">
        <v>4273</v>
      </c>
      <c r="B4174" s="20">
        <v>0</v>
      </c>
      <c r="C4174" s="21"/>
      <c r="D4174" s="25">
        <v>106624</v>
      </c>
      <c r="E4174" s="25">
        <v>2025.15</v>
      </c>
      <c r="F4174" s="21">
        <v>0</v>
      </c>
      <c r="G4174" s="22">
        <f t="shared" si="65"/>
        <v>104598.85</v>
      </c>
      <c r="H4174" s="21">
        <v>0</v>
      </c>
      <c r="I4174" s="21">
        <v>0</v>
      </c>
    </row>
    <row r="4175" spans="1:9" ht="15" x14ac:dyDescent="0.25">
      <c r="A4175" s="24" t="s">
        <v>4274</v>
      </c>
      <c r="B4175" s="20">
        <v>0</v>
      </c>
      <c r="C4175" s="21"/>
      <c r="D4175" s="25">
        <v>1106890.0699999998</v>
      </c>
      <c r="E4175" s="25">
        <v>980866.52</v>
      </c>
      <c r="F4175" s="21">
        <v>0</v>
      </c>
      <c r="G4175" s="22">
        <f t="shared" si="65"/>
        <v>126023.54999999981</v>
      </c>
      <c r="H4175" s="21">
        <v>0</v>
      </c>
      <c r="I4175" s="21">
        <v>0</v>
      </c>
    </row>
    <row r="4176" spans="1:9" ht="15" x14ac:dyDescent="0.25">
      <c r="A4176" s="24" t="s">
        <v>4275</v>
      </c>
      <c r="B4176" s="20">
        <v>0</v>
      </c>
      <c r="C4176" s="21"/>
      <c r="D4176" s="25">
        <v>208880</v>
      </c>
      <c r="E4176" s="25">
        <v>99812.66</v>
      </c>
      <c r="F4176" s="21">
        <v>0</v>
      </c>
      <c r="G4176" s="22">
        <f t="shared" si="65"/>
        <v>109067.34</v>
      </c>
      <c r="H4176" s="21">
        <v>0</v>
      </c>
      <c r="I4176" s="21">
        <v>0</v>
      </c>
    </row>
    <row r="4177" spans="1:9" ht="15" x14ac:dyDescent="0.25">
      <c r="A4177" s="24" t="s">
        <v>4276</v>
      </c>
      <c r="B4177" s="20">
        <v>0</v>
      </c>
      <c r="C4177" s="21"/>
      <c r="D4177" s="25">
        <v>1048476.8</v>
      </c>
      <c r="E4177" s="25">
        <v>667891.31000000006</v>
      </c>
      <c r="F4177" s="21">
        <v>0</v>
      </c>
      <c r="G4177" s="22">
        <f t="shared" si="65"/>
        <v>380585.49</v>
      </c>
      <c r="H4177" s="21">
        <v>0</v>
      </c>
      <c r="I4177" s="21">
        <v>0</v>
      </c>
    </row>
    <row r="4178" spans="1:9" ht="15" x14ac:dyDescent="0.25">
      <c r="A4178" s="24" t="s">
        <v>4277</v>
      </c>
      <c r="B4178" s="20">
        <v>0</v>
      </c>
      <c r="C4178" s="21"/>
      <c r="D4178" s="25">
        <v>108035.2</v>
      </c>
      <c r="E4178" s="25">
        <v>42801.17</v>
      </c>
      <c r="F4178" s="21">
        <v>0</v>
      </c>
      <c r="G4178" s="22">
        <f t="shared" si="65"/>
        <v>65234.03</v>
      </c>
      <c r="H4178" s="21">
        <v>0</v>
      </c>
      <c r="I4178" s="21">
        <v>0</v>
      </c>
    </row>
    <row r="4179" spans="1:9" ht="15" x14ac:dyDescent="0.25">
      <c r="A4179" s="24" t="s">
        <v>4278</v>
      </c>
      <c r="B4179" s="20">
        <v>0</v>
      </c>
      <c r="C4179" s="21"/>
      <c r="D4179" s="25">
        <v>912562.90000000014</v>
      </c>
      <c r="E4179" s="25">
        <v>400111.11</v>
      </c>
      <c r="F4179" s="21">
        <v>0</v>
      </c>
      <c r="G4179" s="22">
        <f t="shared" si="65"/>
        <v>512451.79000000015</v>
      </c>
      <c r="H4179" s="21">
        <v>0</v>
      </c>
      <c r="I4179" s="21">
        <v>0</v>
      </c>
    </row>
    <row r="4180" spans="1:9" ht="15" x14ac:dyDescent="0.25">
      <c r="A4180" s="24" t="s">
        <v>4279</v>
      </c>
      <c r="B4180" s="20">
        <v>0</v>
      </c>
      <c r="C4180" s="21"/>
      <c r="D4180" s="25">
        <v>827885.94</v>
      </c>
      <c r="E4180" s="25">
        <v>639880.28</v>
      </c>
      <c r="F4180" s="21">
        <v>0</v>
      </c>
      <c r="G4180" s="22">
        <f t="shared" si="65"/>
        <v>188005.65999999992</v>
      </c>
      <c r="H4180" s="21">
        <v>0</v>
      </c>
      <c r="I4180" s="21">
        <v>0</v>
      </c>
    </row>
    <row r="4181" spans="1:9" ht="15" x14ac:dyDescent="0.25">
      <c r="A4181" s="24" t="s">
        <v>4280</v>
      </c>
      <c r="B4181" s="20">
        <v>0</v>
      </c>
      <c r="C4181" s="21"/>
      <c r="D4181" s="25">
        <v>1439153.5999999999</v>
      </c>
      <c r="E4181" s="25">
        <v>1027614.51</v>
      </c>
      <c r="F4181" s="21">
        <v>0</v>
      </c>
      <c r="G4181" s="22">
        <f t="shared" si="65"/>
        <v>411539.08999999985</v>
      </c>
      <c r="H4181" s="21">
        <v>0</v>
      </c>
      <c r="I4181" s="21">
        <v>0</v>
      </c>
    </row>
    <row r="4182" spans="1:9" ht="15" x14ac:dyDescent="0.25">
      <c r="A4182" s="24" t="s">
        <v>4281</v>
      </c>
      <c r="B4182" s="20">
        <v>0</v>
      </c>
      <c r="C4182" s="21"/>
      <c r="D4182" s="25">
        <v>185852.79999999999</v>
      </c>
      <c r="E4182" s="25">
        <v>75786.37</v>
      </c>
      <c r="F4182" s="21">
        <v>0</v>
      </c>
      <c r="G4182" s="22">
        <f t="shared" si="65"/>
        <v>110066.43</v>
      </c>
      <c r="H4182" s="21">
        <v>0</v>
      </c>
      <c r="I4182" s="21">
        <v>0</v>
      </c>
    </row>
    <row r="4183" spans="1:9" ht="15" x14ac:dyDescent="0.25">
      <c r="A4183" s="24" t="s">
        <v>4282</v>
      </c>
      <c r="B4183" s="20">
        <v>0</v>
      </c>
      <c r="C4183" s="21"/>
      <c r="D4183" s="25">
        <v>884841.8</v>
      </c>
      <c r="E4183" s="25">
        <v>747656.52</v>
      </c>
      <c r="F4183" s="21">
        <v>0</v>
      </c>
      <c r="G4183" s="22">
        <f t="shared" si="65"/>
        <v>137185.28000000003</v>
      </c>
      <c r="H4183" s="21">
        <v>0</v>
      </c>
      <c r="I4183" s="21">
        <v>0</v>
      </c>
    </row>
    <row r="4184" spans="1:9" ht="15" x14ac:dyDescent="0.25">
      <c r="A4184" s="24" t="s">
        <v>4283</v>
      </c>
      <c r="B4184" s="20">
        <v>0</v>
      </c>
      <c r="C4184" s="21"/>
      <c r="D4184" s="25">
        <v>786486.39999999979</v>
      </c>
      <c r="E4184" s="25">
        <v>470858.99</v>
      </c>
      <c r="F4184" s="21">
        <v>0</v>
      </c>
      <c r="G4184" s="22">
        <f t="shared" si="65"/>
        <v>315627.4099999998</v>
      </c>
      <c r="H4184" s="21">
        <v>0</v>
      </c>
      <c r="I4184" s="21">
        <v>0</v>
      </c>
    </row>
    <row r="4185" spans="1:9" ht="15" x14ac:dyDescent="0.25">
      <c r="A4185" s="24" t="s">
        <v>4284</v>
      </c>
      <c r="B4185" s="20">
        <v>0</v>
      </c>
      <c r="C4185" s="21"/>
      <c r="D4185" s="25">
        <v>756940.80000000005</v>
      </c>
      <c r="E4185" s="25">
        <v>725461.96</v>
      </c>
      <c r="F4185" s="21">
        <v>0</v>
      </c>
      <c r="G4185" s="22">
        <f t="shared" si="65"/>
        <v>31478.840000000084</v>
      </c>
      <c r="H4185" s="21">
        <v>0</v>
      </c>
      <c r="I4185" s="21">
        <v>0</v>
      </c>
    </row>
    <row r="4186" spans="1:9" ht="15" x14ac:dyDescent="0.25">
      <c r="A4186" s="24" t="s">
        <v>4285</v>
      </c>
      <c r="B4186" s="20">
        <v>0</v>
      </c>
      <c r="C4186" s="21"/>
      <c r="D4186" s="25">
        <v>891935.31999999983</v>
      </c>
      <c r="E4186" s="25">
        <v>240695.27</v>
      </c>
      <c r="F4186" s="21">
        <v>0</v>
      </c>
      <c r="G4186" s="22">
        <f t="shared" si="65"/>
        <v>651240.04999999981</v>
      </c>
      <c r="H4186" s="21">
        <v>0</v>
      </c>
      <c r="I4186" s="21">
        <v>0</v>
      </c>
    </row>
    <row r="4187" spans="1:9" ht="15" x14ac:dyDescent="0.25">
      <c r="A4187" s="24" t="s">
        <v>4286</v>
      </c>
      <c r="B4187" s="20">
        <v>0</v>
      </c>
      <c r="C4187" s="21"/>
      <c r="D4187" s="25">
        <v>119481.59999999999</v>
      </c>
      <c r="E4187" s="25">
        <v>83461.02</v>
      </c>
      <c r="F4187" s="21">
        <v>0</v>
      </c>
      <c r="G4187" s="22">
        <f t="shared" si="65"/>
        <v>36020.579999999987</v>
      </c>
      <c r="H4187" s="21">
        <v>0</v>
      </c>
      <c r="I4187" s="21">
        <v>0</v>
      </c>
    </row>
    <row r="4188" spans="1:9" ht="15" x14ac:dyDescent="0.25">
      <c r="A4188" s="24" t="s">
        <v>4287</v>
      </c>
      <c r="B4188" s="20">
        <v>0</v>
      </c>
      <c r="C4188" s="21"/>
      <c r="D4188" s="25">
        <v>632640.5</v>
      </c>
      <c r="E4188" s="25">
        <v>499060.51</v>
      </c>
      <c r="F4188" s="21">
        <v>0</v>
      </c>
      <c r="G4188" s="22">
        <f t="shared" si="65"/>
        <v>133579.99</v>
      </c>
      <c r="H4188" s="21">
        <v>0</v>
      </c>
      <c r="I4188" s="21">
        <v>0</v>
      </c>
    </row>
    <row r="4189" spans="1:9" ht="15" x14ac:dyDescent="0.25">
      <c r="A4189" s="24" t="s">
        <v>4288</v>
      </c>
      <c r="B4189" s="20">
        <v>0</v>
      </c>
      <c r="C4189" s="21"/>
      <c r="D4189" s="25">
        <v>831868.8</v>
      </c>
      <c r="E4189" s="25">
        <v>202694.03</v>
      </c>
      <c r="F4189" s="21">
        <v>0</v>
      </c>
      <c r="G4189" s="22">
        <f t="shared" si="65"/>
        <v>629174.77</v>
      </c>
      <c r="H4189" s="21">
        <v>0</v>
      </c>
      <c r="I4189" s="21">
        <v>0</v>
      </c>
    </row>
    <row r="4190" spans="1:9" ht="15" x14ac:dyDescent="0.25">
      <c r="A4190" s="24" t="s">
        <v>4289</v>
      </c>
      <c r="B4190" s="20">
        <v>0</v>
      </c>
      <c r="C4190" s="21"/>
      <c r="D4190" s="25">
        <v>484729.5</v>
      </c>
      <c r="E4190" s="25">
        <v>337511.1</v>
      </c>
      <c r="F4190" s="21">
        <v>0</v>
      </c>
      <c r="G4190" s="22">
        <f t="shared" si="65"/>
        <v>147218.40000000002</v>
      </c>
      <c r="H4190" s="21">
        <v>0</v>
      </c>
      <c r="I4190" s="21">
        <v>0</v>
      </c>
    </row>
    <row r="4191" spans="1:9" ht="15" x14ac:dyDescent="0.25">
      <c r="A4191" s="24" t="s">
        <v>4290</v>
      </c>
      <c r="B4191" s="20">
        <v>0</v>
      </c>
      <c r="C4191" s="21"/>
      <c r="D4191" s="25">
        <v>2695448.2400000007</v>
      </c>
      <c r="E4191" s="25">
        <v>1061695.53</v>
      </c>
      <c r="F4191" s="21">
        <v>0</v>
      </c>
      <c r="G4191" s="22">
        <f t="shared" si="65"/>
        <v>1633752.7100000007</v>
      </c>
      <c r="H4191" s="21">
        <v>0</v>
      </c>
      <c r="I4191" s="21">
        <v>0</v>
      </c>
    </row>
    <row r="4192" spans="1:9" ht="15" x14ac:dyDescent="0.25">
      <c r="A4192" s="24" t="s">
        <v>4291</v>
      </c>
      <c r="B4192" s="20">
        <v>0</v>
      </c>
      <c r="C4192" s="21"/>
      <c r="D4192" s="25">
        <v>1551557.8999999997</v>
      </c>
      <c r="E4192" s="25">
        <v>234490.04</v>
      </c>
      <c r="F4192" s="21">
        <v>0</v>
      </c>
      <c r="G4192" s="22">
        <f t="shared" si="65"/>
        <v>1317067.8599999996</v>
      </c>
      <c r="H4192" s="21">
        <v>0</v>
      </c>
      <c r="I4192" s="21">
        <v>0</v>
      </c>
    </row>
    <row r="4193" spans="1:9" ht="15" x14ac:dyDescent="0.25">
      <c r="A4193" s="24" t="s">
        <v>4292</v>
      </c>
      <c r="B4193" s="20">
        <v>0</v>
      </c>
      <c r="C4193" s="21"/>
      <c r="D4193" s="25">
        <v>811149.78999999992</v>
      </c>
      <c r="E4193" s="25">
        <v>681468.19</v>
      </c>
      <c r="F4193" s="21">
        <v>0</v>
      </c>
      <c r="G4193" s="22">
        <f t="shared" si="65"/>
        <v>129681.59999999998</v>
      </c>
      <c r="H4193" s="21">
        <v>0</v>
      </c>
      <c r="I4193" s="21">
        <v>0</v>
      </c>
    </row>
    <row r="4194" spans="1:9" ht="15" x14ac:dyDescent="0.25">
      <c r="A4194" s="24" t="s">
        <v>4293</v>
      </c>
      <c r="B4194" s="20">
        <v>0</v>
      </c>
      <c r="C4194" s="21"/>
      <c r="D4194" s="25">
        <v>793022.7200000002</v>
      </c>
      <c r="E4194" s="25">
        <v>360917.78</v>
      </c>
      <c r="F4194" s="21">
        <v>0</v>
      </c>
      <c r="G4194" s="22">
        <f t="shared" si="65"/>
        <v>432104.94000000018</v>
      </c>
      <c r="H4194" s="21">
        <v>0</v>
      </c>
      <c r="I4194" s="21">
        <v>0</v>
      </c>
    </row>
    <row r="4195" spans="1:9" ht="15" x14ac:dyDescent="0.25">
      <c r="A4195" s="24" t="s">
        <v>4294</v>
      </c>
      <c r="B4195" s="20">
        <v>0</v>
      </c>
      <c r="C4195" s="21"/>
      <c r="D4195" s="25">
        <v>420734.99999999988</v>
      </c>
      <c r="E4195" s="25">
        <v>405400.5</v>
      </c>
      <c r="F4195" s="21">
        <v>0</v>
      </c>
      <c r="G4195" s="22">
        <f t="shared" si="65"/>
        <v>15334.499999999884</v>
      </c>
      <c r="H4195" s="21">
        <v>0</v>
      </c>
      <c r="I4195" s="21">
        <v>0</v>
      </c>
    </row>
    <row r="4196" spans="1:9" ht="15" x14ac:dyDescent="0.25">
      <c r="A4196" s="24" t="s">
        <v>4295</v>
      </c>
      <c r="B4196" s="20">
        <v>0</v>
      </c>
      <c r="C4196" s="21"/>
      <c r="D4196" s="25">
        <v>653692.49999999988</v>
      </c>
      <c r="E4196" s="25">
        <v>483823.88</v>
      </c>
      <c r="F4196" s="21">
        <v>0</v>
      </c>
      <c r="G4196" s="22">
        <f t="shared" si="65"/>
        <v>169868.61999999988</v>
      </c>
      <c r="H4196" s="21">
        <v>0</v>
      </c>
      <c r="I4196" s="21">
        <v>0</v>
      </c>
    </row>
    <row r="4197" spans="1:9" ht="15" x14ac:dyDescent="0.25">
      <c r="A4197" s="24" t="s">
        <v>4296</v>
      </c>
      <c r="B4197" s="20">
        <v>0</v>
      </c>
      <c r="C4197" s="21"/>
      <c r="D4197" s="25">
        <v>688043.77</v>
      </c>
      <c r="E4197" s="25">
        <v>544202.36</v>
      </c>
      <c r="F4197" s="21">
        <v>0</v>
      </c>
      <c r="G4197" s="22">
        <f t="shared" si="65"/>
        <v>143841.41000000003</v>
      </c>
      <c r="H4197" s="21">
        <v>0</v>
      </c>
      <c r="I4197" s="21">
        <v>0</v>
      </c>
    </row>
    <row r="4198" spans="1:9" ht="15" x14ac:dyDescent="0.25">
      <c r="A4198" s="24" t="s">
        <v>4297</v>
      </c>
      <c r="B4198" s="20">
        <v>0</v>
      </c>
      <c r="C4198" s="21"/>
      <c r="D4198" s="25">
        <v>236126.59</v>
      </c>
      <c r="E4198" s="25">
        <v>688313.02</v>
      </c>
      <c r="F4198" s="21">
        <v>0</v>
      </c>
      <c r="G4198" s="22">
        <f>D4198-E4198</f>
        <v>-452186.43000000005</v>
      </c>
      <c r="H4198" s="21">
        <v>0</v>
      </c>
      <c r="I4198" s="21">
        <v>0</v>
      </c>
    </row>
    <row r="4199" spans="1:9" ht="15" x14ac:dyDescent="0.25">
      <c r="A4199" s="24" t="s">
        <v>4298</v>
      </c>
      <c r="B4199" s="20"/>
      <c r="C4199" s="21"/>
      <c r="D4199" s="25">
        <v>473105.76000000007</v>
      </c>
      <c r="E4199" s="25">
        <v>699988.03</v>
      </c>
      <c r="F4199" s="21"/>
      <c r="G4199" s="22">
        <f>D4199-E4199</f>
        <v>-226882.26999999996</v>
      </c>
      <c r="H4199" s="21"/>
      <c r="I4199" s="21"/>
    </row>
    <row r="4200" spans="1:9" ht="15" x14ac:dyDescent="0.25">
      <c r="A4200" s="24" t="s">
        <v>4299</v>
      </c>
      <c r="B4200" s="20"/>
      <c r="C4200" s="21"/>
      <c r="D4200" s="25">
        <v>485586.80000000005</v>
      </c>
      <c r="E4200" s="25">
        <v>474386.65</v>
      </c>
      <c r="F4200" s="21"/>
      <c r="G4200" s="22">
        <f>D4200-E4200</f>
        <v>11200.150000000023</v>
      </c>
      <c r="H4200" s="21"/>
      <c r="I4200" s="21"/>
    </row>
    <row r="4201" spans="1:9" ht="15" x14ac:dyDescent="0.25">
      <c r="A4201" s="24" t="s">
        <v>4300</v>
      </c>
      <c r="B4201" s="20"/>
      <c r="C4201" s="21"/>
      <c r="D4201" s="25">
        <v>83260.800000000003</v>
      </c>
      <c r="E4201" s="25">
        <v>60940.74</v>
      </c>
      <c r="F4201" s="21"/>
      <c r="G4201" s="22">
        <f t="shared" ref="G4201:G4262" si="66">D4201-E4201</f>
        <v>22320.060000000005</v>
      </c>
      <c r="H4201" s="21"/>
      <c r="I4201" s="21"/>
    </row>
    <row r="4202" spans="1:9" ht="15" x14ac:dyDescent="0.25">
      <c r="A4202" s="24" t="s">
        <v>4301</v>
      </c>
      <c r="B4202" s="20"/>
      <c r="C4202" s="21"/>
      <c r="D4202" s="25">
        <v>102732.64000000001</v>
      </c>
      <c r="E4202" s="25">
        <v>106674.5</v>
      </c>
      <c r="F4202" s="21"/>
      <c r="G4202" s="22">
        <f>D4202-E4202</f>
        <v>-3941.859999999986</v>
      </c>
      <c r="H4202" s="21"/>
      <c r="I4202" s="21"/>
    </row>
    <row r="4203" spans="1:9" ht="15" x14ac:dyDescent="0.25">
      <c r="A4203" s="24" t="s">
        <v>4302</v>
      </c>
      <c r="B4203" s="20"/>
      <c r="C4203" s="21"/>
      <c r="D4203" s="25">
        <v>793251.2</v>
      </c>
      <c r="E4203" s="25">
        <v>433659.59</v>
      </c>
      <c r="F4203" s="21"/>
      <c r="G4203" s="22">
        <f t="shared" si="66"/>
        <v>359591.60999999993</v>
      </c>
      <c r="H4203" s="21"/>
      <c r="I4203" s="21"/>
    </row>
    <row r="4204" spans="1:9" ht="15" x14ac:dyDescent="0.25">
      <c r="A4204" s="24" t="s">
        <v>4303</v>
      </c>
      <c r="B4204" s="20"/>
      <c r="C4204" s="21"/>
      <c r="D4204" s="25">
        <v>806204.42999999982</v>
      </c>
      <c r="E4204" s="25">
        <v>683315.06</v>
      </c>
      <c r="F4204" s="21"/>
      <c r="G4204" s="22">
        <f t="shared" si="66"/>
        <v>122889.36999999976</v>
      </c>
      <c r="H4204" s="21"/>
      <c r="I4204" s="21"/>
    </row>
    <row r="4205" spans="1:9" ht="15" x14ac:dyDescent="0.25">
      <c r="A4205" s="24" t="s">
        <v>4304</v>
      </c>
      <c r="B4205" s="20"/>
      <c r="C4205" s="21"/>
      <c r="D4205" s="25">
        <v>573036.79999999993</v>
      </c>
      <c r="E4205" s="25">
        <v>296572.3</v>
      </c>
      <c r="F4205" s="21"/>
      <c r="G4205" s="22">
        <f t="shared" si="66"/>
        <v>276464.49999999994</v>
      </c>
      <c r="H4205" s="21"/>
      <c r="I4205" s="21"/>
    </row>
    <row r="4206" spans="1:9" ht="15" x14ac:dyDescent="0.25">
      <c r="A4206" s="24" t="s">
        <v>4305</v>
      </c>
      <c r="B4206" s="20"/>
      <c r="C4206" s="21"/>
      <c r="D4206" s="25">
        <v>849408</v>
      </c>
      <c r="E4206" s="25">
        <v>737248.33</v>
      </c>
      <c r="F4206" s="21"/>
      <c r="G4206" s="22">
        <f t="shared" si="66"/>
        <v>112159.67000000004</v>
      </c>
      <c r="H4206" s="21"/>
      <c r="I4206" s="21"/>
    </row>
    <row r="4207" spans="1:9" ht="15" x14ac:dyDescent="0.25">
      <c r="A4207" s="24" t="s">
        <v>4306</v>
      </c>
      <c r="B4207" s="20"/>
      <c r="C4207" s="21"/>
      <c r="D4207" s="25">
        <v>1230256.8</v>
      </c>
      <c r="E4207" s="25">
        <v>298409.65999999997</v>
      </c>
      <c r="F4207" s="21"/>
      <c r="G4207" s="22">
        <f t="shared" si="66"/>
        <v>931847.14000000013</v>
      </c>
      <c r="H4207" s="21"/>
      <c r="I4207" s="21"/>
    </row>
    <row r="4208" spans="1:9" ht="15" x14ac:dyDescent="0.25">
      <c r="A4208" s="24" t="s">
        <v>4307</v>
      </c>
      <c r="B4208" s="20"/>
      <c r="C4208" s="21"/>
      <c r="D4208" s="25">
        <v>753168.25</v>
      </c>
      <c r="E4208" s="25">
        <v>646719.39</v>
      </c>
      <c r="F4208" s="21"/>
      <c r="G4208" s="22">
        <f t="shared" si="66"/>
        <v>106448.85999999999</v>
      </c>
      <c r="H4208" s="21"/>
      <c r="I4208" s="21"/>
    </row>
    <row r="4209" spans="1:9" ht="15" x14ac:dyDescent="0.25">
      <c r="A4209" s="24" t="s">
        <v>4308</v>
      </c>
      <c r="B4209" s="20"/>
      <c r="C4209" s="21"/>
      <c r="D4209" s="25">
        <v>1801376.9499999995</v>
      </c>
      <c r="E4209" s="25">
        <v>760165.71</v>
      </c>
      <c r="F4209" s="21"/>
      <c r="G4209" s="22">
        <f t="shared" si="66"/>
        <v>1041211.2399999995</v>
      </c>
      <c r="H4209" s="21"/>
      <c r="I4209" s="21"/>
    </row>
    <row r="4210" spans="1:9" ht="15" x14ac:dyDescent="0.25">
      <c r="A4210" s="24" t="s">
        <v>4309</v>
      </c>
      <c r="B4210" s="20"/>
      <c r="C4210" s="21"/>
      <c r="D4210" s="25">
        <v>1247993.5999999996</v>
      </c>
      <c r="E4210" s="25">
        <v>1051070.4099999999</v>
      </c>
      <c r="F4210" s="21"/>
      <c r="G4210" s="22">
        <f t="shared" si="66"/>
        <v>196923.18999999971</v>
      </c>
      <c r="H4210" s="21"/>
      <c r="I4210" s="21"/>
    </row>
    <row r="4211" spans="1:9" ht="15" x14ac:dyDescent="0.25">
      <c r="A4211" s="24" t="s">
        <v>4310</v>
      </c>
      <c r="B4211" s="20"/>
      <c r="C4211" s="21"/>
      <c r="D4211" s="25">
        <v>1406634.7999999996</v>
      </c>
      <c r="E4211" s="25">
        <v>534320.80000000005</v>
      </c>
      <c r="F4211" s="21"/>
      <c r="G4211" s="22">
        <f t="shared" si="66"/>
        <v>872313.99999999953</v>
      </c>
      <c r="H4211" s="21"/>
      <c r="I4211" s="21"/>
    </row>
    <row r="4212" spans="1:9" ht="15" x14ac:dyDescent="0.25">
      <c r="A4212" s="24" t="s">
        <v>4311</v>
      </c>
      <c r="B4212" s="20"/>
      <c r="C4212" s="21"/>
      <c r="D4212" s="25">
        <v>599849.60000000021</v>
      </c>
      <c r="E4212" s="25">
        <v>238915.5</v>
      </c>
      <c r="F4212" s="21"/>
      <c r="G4212" s="22">
        <f t="shared" si="66"/>
        <v>360934.10000000021</v>
      </c>
      <c r="H4212" s="21"/>
      <c r="I4212" s="21"/>
    </row>
    <row r="4213" spans="1:9" ht="15" x14ac:dyDescent="0.25">
      <c r="A4213" s="24" t="s">
        <v>4312</v>
      </c>
      <c r="B4213" s="20"/>
      <c r="C4213" s="21"/>
      <c r="D4213" s="25">
        <v>1239757.6000000001</v>
      </c>
      <c r="E4213" s="25">
        <v>400008.74</v>
      </c>
      <c r="F4213" s="21"/>
      <c r="G4213" s="22">
        <f t="shared" si="66"/>
        <v>839748.8600000001</v>
      </c>
      <c r="H4213" s="21"/>
      <c r="I4213" s="21"/>
    </row>
    <row r="4214" spans="1:9" ht="15" x14ac:dyDescent="0.25">
      <c r="A4214" s="24" t="s">
        <v>4313</v>
      </c>
      <c r="B4214" s="20"/>
      <c r="C4214" s="21"/>
      <c r="D4214" s="25">
        <v>211545.60000000001</v>
      </c>
      <c r="E4214" s="25">
        <v>118229.82</v>
      </c>
      <c r="F4214" s="21"/>
      <c r="G4214" s="22">
        <f t="shared" si="66"/>
        <v>93315.78</v>
      </c>
      <c r="H4214" s="21"/>
      <c r="I4214" s="21"/>
    </row>
    <row r="4215" spans="1:9" ht="15" x14ac:dyDescent="0.25">
      <c r="A4215" s="24" t="s">
        <v>4314</v>
      </c>
      <c r="B4215" s="20"/>
      <c r="C4215" s="21"/>
      <c r="D4215" s="25">
        <v>545928.39999999991</v>
      </c>
      <c r="E4215" s="25">
        <v>278509.3</v>
      </c>
      <c r="F4215" s="21"/>
      <c r="G4215" s="22">
        <f t="shared" si="66"/>
        <v>267419.09999999992</v>
      </c>
      <c r="H4215" s="21"/>
      <c r="I4215" s="21"/>
    </row>
    <row r="4216" spans="1:9" ht="15" x14ac:dyDescent="0.25">
      <c r="A4216" s="24" t="s">
        <v>4315</v>
      </c>
      <c r="B4216" s="20"/>
      <c r="C4216" s="21"/>
      <c r="D4216" s="25">
        <v>270679.79999999993</v>
      </c>
      <c r="E4216" s="25">
        <v>30730.17</v>
      </c>
      <c r="F4216" s="21"/>
      <c r="G4216" s="22">
        <f t="shared" si="66"/>
        <v>239949.62999999995</v>
      </c>
      <c r="H4216" s="21"/>
      <c r="I4216" s="21"/>
    </row>
    <row r="4217" spans="1:9" ht="15" x14ac:dyDescent="0.25">
      <c r="A4217" s="24" t="s">
        <v>4316</v>
      </c>
      <c r="B4217" s="20"/>
      <c r="C4217" s="21"/>
      <c r="D4217" s="25">
        <v>998100.00000000023</v>
      </c>
      <c r="E4217" s="25">
        <v>552.57000000000005</v>
      </c>
      <c r="F4217" s="21"/>
      <c r="G4217" s="22">
        <f t="shared" si="66"/>
        <v>997547.43000000028</v>
      </c>
      <c r="H4217" s="21"/>
      <c r="I4217" s="21"/>
    </row>
    <row r="4218" spans="1:9" ht="15" x14ac:dyDescent="0.25">
      <c r="A4218" s="24" t="s">
        <v>4317</v>
      </c>
      <c r="B4218" s="20"/>
      <c r="C4218" s="21"/>
      <c r="D4218" s="25">
        <v>672837.5</v>
      </c>
      <c r="E4218" s="25">
        <v>38681.230000000003</v>
      </c>
      <c r="F4218" s="21"/>
      <c r="G4218" s="22">
        <f t="shared" si="66"/>
        <v>634156.27</v>
      </c>
      <c r="H4218" s="21"/>
      <c r="I4218" s="21"/>
    </row>
    <row r="4219" spans="1:9" ht="15" x14ac:dyDescent="0.25">
      <c r="A4219" s="24" t="s">
        <v>4318</v>
      </c>
      <c r="B4219" s="20"/>
      <c r="C4219" s="21"/>
      <c r="D4219" s="25">
        <v>76137.3</v>
      </c>
      <c r="E4219" s="25">
        <v>11607.62</v>
      </c>
      <c r="F4219" s="21"/>
      <c r="G4219" s="22">
        <f t="shared" si="66"/>
        <v>64529.68</v>
      </c>
      <c r="H4219" s="21"/>
      <c r="I4219" s="21"/>
    </row>
    <row r="4220" spans="1:9" ht="15" x14ac:dyDescent="0.25">
      <c r="A4220" s="24" t="s">
        <v>4319</v>
      </c>
      <c r="B4220" s="20"/>
      <c r="C4220" s="21"/>
      <c r="D4220" s="25">
        <v>1674158.3699999999</v>
      </c>
      <c r="E4220" s="25">
        <v>551028.72</v>
      </c>
      <c r="F4220" s="21"/>
      <c r="G4220" s="22">
        <f t="shared" si="66"/>
        <v>1123129.6499999999</v>
      </c>
      <c r="H4220" s="21"/>
      <c r="I4220" s="21"/>
    </row>
    <row r="4221" spans="1:9" ht="15" x14ac:dyDescent="0.25">
      <c r="A4221" s="24" t="s">
        <v>4320</v>
      </c>
      <c r="B4221" s="20"/>
      <c r="C4221" s="21"/>
      <c r="D4221" s="25">
        <v>1628773.0999999999</v>
      </c>
      <c r="E4221" s="25">
        <v>305086.56</v>
      </c>
      <c r="F4221" s="21"/>
      <c r="G4221" s="22">
        <f t="shared" si="66"/>
        <v>1323686.5399999998</v>
      </c>
      <c r="H4221" s="21"/>
      <c r="I4221" s="21"/>
    </row>
    <row r="4222" spans="1:9" ht="15" x14ac:dyDescent="0.25">
      <c r="A4222" s="24" t="s">
        <v>4321</v>
      </c>
      <c r="B4222" s="20"/>
      <c r="C4222" s="21"/>
      <c r="D4222" s="25">
        <v>686366.39999999979</v>
      </c>
      <c r="E4222" s="25">
        <v>592708.68000000005</v>
      </c>
      <c r="F4222" s="21"/>
      <c r="G4222" s="22">
        <f t="shared" si="66"/>
        <v>93657.719999999739</v>
      </c>
      <c r="H4222" s="21"/>
      <c r="I4222" s="21"/>
    </row>
    <row r="4223" spans="1:9" ht="15" x14ac:dyDescent="0.25">
      <c r="A4223" s="24" t="s">
        <v>4322</v>
      </c>
      <c r="B4223" s="20"/>
      <c r="C4223" s="21"/>
      <c r="D4223" s="25">
        <v>1027420.8</v>
      </c>
      <c r="E4223" s="25">
        <v>956120.51</v>
      </c>
      <c r="F4223" s="21"/>
      <c r="G4223" s="22">
        <f t="shared" si="66"/>
        <v>71300.290000000037</v>
      </c>
      <c r="H4223" s="21"/>
      <c r="I4223" s="21"/>
    </row>
    <row r="4224" spans="1:9" ht="15" x14ac:dyDescent="0.25">
      <c r="A4224" s="24" t="s">
        <v>4323</v>
      </c>
      <c r="B4224" s="20"/>
      <c r="C4224" s="21"/>
      <c r="D4224" s="25">
        <v>455477.12</v>
      </c>
      <c r="E4224" s="25">
        <v>519379.89</v>
      </c>
      <c r="F4224" s="21"/>
      <c r="G4224" s="22">
        <f t="shared" si="66"/>
        <v>-63902.770000000019</v>
      </c>
      <c r="H4224" s="21"/>
      <c r="I4224" s="21"/>
    </row>
    <row r="4225" spans="1:9" ht="15" x14ac:dyDescent="0.25">
      <c r="A4225" s="24" t="s">
        <v>4324</v>
      </c>
      <c r="B4225" s="20"/>
      <c r="C4225" s="21"/>
      <c r="D4225" s="25">
        <v>724490.19999999984</v>
      </c>
      <c r="E4225" s="25">
        <v>414416.87</v>
      </c>
      <c r="F4225" s="21"/>
      <c r="G4225" s="22">
        <f t="shared" si="66"/>
        <v>310073.32999999984</v>
      </c>
      <c r="H4225" s="21"/>
      <c r="I4225" s="21"/>
    </row>
    <row r="4226" spans="1:9" ht="15" x14ac:dyDescent="0.25">
      <c r="A4226" s="24" t="s">
        <v>4325</v>
      </c>
      <c r="B4226" s="20"/>
      <c r="C4226" s="21"/>
      <c r="D4226" s="25">
        <v>1583562.8699999982</v>
      </c>
      <c r="E4226" s="25">
        <v>1458408.23</v>
      </c>
      <c r="F4226" s="21"/>
      <c r="G4226" s="22">
        <f t="shared" si="66"/>
        <v>125154.63999999827</v>
      </c>
      <c r="H4226" s="21"/>
      <c r="I4226" s="21"/>
    </row>
    <row r="4227" spans="1:9" ht="15" x14ac:dyDescent="0.25">
      <c r="A4227" s="24" t="s">
        <v>4326</v>
      </c>
      <c r="B4227" s="20"/>
      <c r="C4227" s="21"/>
      <c r="D4227" s="25">
        <v>782745.60000000021</v>
      </c>
      <c r="E4227" s="25">
        <v>1355945.12</v>
      </c>
      <c r="F4227" s="21"/>
      <c r="G4227" s="22">
        <f t="shared" si="66"/>
        <v>-573199.5199999999</v>
      </c>
      <c r="H4227" s="21"/>
      <c r="I4227" s="21"/>
    </row>
    <row r="4228" spans="1:9" ht="15" x14ac:dyDescent="0.25">
      <c r="A4228" s="24" t="s">
        <v>4327</v>
      </c>
      <c r="B4228" s="20"/>
      <c r="C4228" s="21"/>
      <c r="D4228" s="25">
        <v>949503.39999999979</v>
      </c>
      <c r="E4228" s="25">
        <v>570314.97</v>
      </c>
      <c r="F4228" s="21"/>
      <c r="G4228" s="22">
        <f t="shared" si="66"/>
        <v>379188.42999999982</v>
      </c>
      <c r="H4228" s="21"/>
      <c r="I4228" s="21"/>
    </row>
    <row r="4229" spans="1:9" ht="15" x14ac:dyDescent="0.25">
      <c r="A4229" s="24" t="s">
        <v>4328</v>
      </c>
      <c r="B4229" s="20"/>
      <c r="C4229" s="21"/>
      <c r="D4229" s="25">
        <v>1156035.2199999997</v>
      </c>
      <c r="E4229" s="25">
        <v>87756.37</v>
      </c>
      <c r="F4229" s="21"/>
      <c r="G4229" s="22">
        <f t="shared" si="66"/>
        <v>1068278.8499999996</v>
      </c>
      <c r="H4229" s="21"/>
      <c r="I4229" s="21"/>
    </row>
    <row r="4230" spans="1:9" ht="15" x14ac:dyDescent="0.25">
      <c r="A4230" s="24" t="s">
        <v>4329</v>
      </c>
      <c r="B4230" s="20"/>
      <c r="C4230" s="21"/>
      <c r="D4230" s="25">
        <v>1442132.3999999987</v>
      </c>
      <c r="E4230" s="25">
        <v>1459543.17</v>
      </c>
      <c r="F4230" s="21"/>
      <c r="G4230" s="22">
        <f t="shared" si="66"/>
        <v>-17410.770000001183</v>
      </c>
      <c r="H4230" s="21"/>
      <c r="I4230" s="21"/>
    </row>
    <row r="4231" spans="1:9" ht="15" x14ac:dyDescent="0.25">
      <c r="A4231" s="24" t="s">
        <v>4330</v>
      </c>
      <c r="B4231" s="20"/>
      <c r="C4231" s="21"/>
      <c r="D4231" s="25">
        <v>142844.80000000002</v>
      </c>
      <c r="E4231" s="25">
        <v>139931.75</v>
      </c>
      <c r="F4231" s="21"/>
      <c r="G4231" s="22">
        <f t="shared" si="66"/>
        <v>2913.0500000000175</v>
      </c>
      <c r="H4231" s="21"/>
      <c r="I4231" s="21"/>
    </row>
    <row r="4232" spans="1:9" ht="15" x14ac:dyDescent="0.25">
      <c r="A4232" s="24" t="s">
        <v>4331</v>
      </c>
      <c r="B4232" s="20"/>
      <c r="C4232" s="21"/>
      <c r="D4232" s="25">
        <v>483235.20000000007</v>
      </c>
      <c r="E4232" s="25">
        <v>410781.14</v>
      </c>
      <c r="F4232" s="21"/>
      <c r="G4232" s="22">
        <f t="shared" si="66"/>
        <v>72454.060000000056</v>
      </c>
      <c r="H4232" s="21"/>
      <c r="I4232" s="21"/>
    </row>
    <row r="4233" spans="1:9" ht="15" x14ac:dyDescent="0.25">
      <c r="A4233" s="24" t="s">
        <v>4332</v>
      </c>
      <c r="B4233" s="20"/>
      <c r="C4233" s="21"/>
      <c r="D4233" s="25">
        <v>1082661.96</v>
      </c>
      <c r="E4233" s="25">
        <v>446119.73</v>
      </c>
      <c r="F4233" s="21"/>
      <c r="G4233" s="22">
        <f t="shared" si="66"/>
        <v>636542.23</v>
      </c>
      <c r="H4233" s="21"/>
      <c r="I4233" s="21"/>
    </row>
    <row r="4234" spans="1:9" ht="15" x14ac:dyDescent="0.25">
      <c r="A4234" s="24" t="s">
        <v>4333</v>
      </c>
      <c r="B4234" s="20"/>
      <c r="C4234" s="21"/>
      <c r="D4234" s="25">
        <v>779830.43</v>
      </c>
      <c r="E4234" s="25">
        <v>668300.04</v>
      </c>
      <c r="F4234" s="21"/>
      <c r="G4234" s="22">
        <f t="shared" si="66"/>
        <v>111530.39000000001</v>
      </c>
      <c r="H4234" s="21"/>
      <c r="I4234" s="21"/>
    </row>
    <row r="4235" spans="1:9" ht="15" x14ac:dyDescent="0.25">
      <c r="A4235" s="24" t="s">
        <v>4334</v>
      </c>
      <c r="B4235" s="20"/>
      <c r="C4235" s="21"/>
      <c r="D4235" s="25">
        <v>750346.88</v>
      </c>
      <c r="E4235" s="25">
        <v>376072.91</v>
      </c>
      <c r="F4235" s="21"/>
      <c r="G4235" s="22">
        <f t="shared" si="66"/>
        <v>374273.97000000003</v>
      </c>
      <c r="H4235" s="21"/>
      <c r="I4235" s="21"/>
    </row>
    <row r="4236" spans="1:9" ht="15" x14ac:dyDescent="0.25">
      <c r="A4236" s="24" t="s">
        <v>4335</v>
      </c>
      <c r="B4236" s="20"/>
      <c r="C4236" s="21"/>
      <c r="D4236" s="25">
        <v>605999.10000000021</v>
      </c>
      <c r="E4236" s="25">
        <v>551601.82999999996</v>
      </c>
      <c r="F4236" s="21"/>
      <c r="G4236" s="22">
        <f t="shared" si="66"/>
        <v>54397.270000000251</v>
      </c>
      <c r="H4236" s="21"/>
      <c r="I4236" s="21"/>
    </row>
    <row r="4237" spans="1:9" ht="15" x14ac:dyDescent="0.25">
      <c r="A4237" s="24" t="s">
        <v>4336</v>
      </c>
      <c r="B4237" s="20"/>
      <c r="C4237" s="21"/>
      <c r="D4237" s="25">
        <v>269477.7</v>
      </c>
      <c r="E4237" s="25">
        <v>80325.36</v>
      </c>
      <c r="F4237" s="21"/>
      <c r="G4237" s="22">
        <f t="shared" si="66"/>
        <v>189152.34000000003</v>
      </c>
      <c r="H4237" s="21"/>
      <c r="I4237" s="21"/>
    </row>
    <row r="4238" spans="1:9" ht="15" x14ac:dyDescent="0.25">
      <c r="A4238" s="24" t="s">
        <v>4337</v>
      </c>
      <c r="B4238" s="20"/>
      <c r="C4238" s="21"/>
      <c r="D4238" s="25">
        <v>1850501.6599999997</v>
      </c>
      <c r="E4238" s="25">
        <v>1647362.07</v>
      </c>
      <c r="F4238" s="21"/>
      <c r="G4238" s="22">
        <f t="shared" si="66"/>
        <v>203139.58999999962</v>
      </c>
      <c r="H4238" s="21"/>
      <c r="I4238" s="21"/>
    </row>
    <row r="4239" spans="1:9" ht="15" x14ac:dyDescent="0.25">
      <c r="A4239" s="24" t="s">
        <v>4338</v>
      </c>
      <c r="B4239" s="20"/>
      <c r="C4239" s="21"/>
      <c r="D4239" s="25">
        <v>334451.92</v>
      </c>
      <c r="E4239" s="25">
        <v>240849.29</v>
      </c>
      <c r="F4239" s="21"/>
      <c r="G4239" s="22">
        <f t="shared" si="66"/>
        <v>93602.629999999976</v>
      </c>
      <c r="H4239" s="21"/>
      <c r="I4239" s="21"/>
    </row>
    <row r="4240" spans="1:9" ht="15" x14ac:dyDescent="0.25">
      <c r="A4240" s="24" t="s">
        <v>4339</v>
      </c>
      <c r="B4240" s="20"/>
      <c r="C4240" s="21"/>
      <c r="D4240" s="25">
        <v>111371.2</v>
      </c>
      <c r="E4240" s="25">
        <v>152524.24</v>
      </c>
      <c r="F4240" s="21"/>
      <c r="G4240" s="22">
        <f t="shared" si="66"/>
        <v>-41153.039999999994</v>
      </c>
      <c r="H4240" s="21"/>
      <c r="I4240" s="21"/>
    </row>
    <row r="4241" spans="1:9" ht="15" x14ac:dyDescent="0.25">
      <c r="A4241" s="24" t="s">
        <v>4340</v>
      </c>
      <c r="B4241" s="20"/>
      <c r="C4241" s="21"/>
      <c r="D4241" s="25">
        <v>785207.57000000007</v>
      </c>
      <c r="E4241" s="25">
        <v>695004.19</v>
      </c>
      <c r="F4241" s="21"/>
      <c r="G4241" s="22">
        <f t="shared" si="66"/>
        <v>90203.380000000121</v>
      </c>
      <c r="H4241" s="21"/>
      <c r="I4241" s="21"/>
    </row>
    <row r="4242" spans="1:9" ht="15" x14ac:dyDescent="0.25">
      <c r="A4242" s="24" t="s">
        <v>4341</v>
      </c>
      <c r="B4242" s="20"/>
      <c r="C4242" s="21"/>
      <c r="D4242" s="25">
        <v>1466588.3799999997</v>
      </c>
      <c r="E4242" s="25">
        <v>570030.23</v>
      </c>
      <c r="F4242" s="21"/>
      <c r="G4242" s="22">
        <f t="shared" si="66"/>
        <v>896558.14999999967</v>
      </c>
      <c r="H4242" s="21"/>
      <c r="I4242" s="21"/>
    </row>
    <row r="4243" spans="1:9" ht="15" x14ac:dyDescent="0.25">
      <c r="A4243" s="24" t="s">
        <v>4342</v>
      </c>
      <c r="B4243" s="20"/>
      <c r="C4243" s="21"/>
      <c r="D4243" s="25">
        <v>148512</v>
      </c>
      <c r="E4243" s="25">
        <v>65549.460000000006</v>
      </c>
      <c r="F4243" s="21"/>
      <c r="G4243" s="22">
        <f t="shared" si="66"/>
        <v>82962.539999999994</v>
      </c>
      <c r="H4243" s="21"/>
      <c r="I4243" s="21"/>
    </row>
    <row r="4244" spans="1:9" ht="15" x14ac:dyDescent="0.25">
      <c r="A4244" s="24" t="s">
        <v>4343</v>
      </c>
      <c r="B4244" s="20"/>
      <c r="C4244" s="21"/>
      <c r="D4244" s="25">
        <v>861240.33999999962</v>
      </c>
      <c r="E4244" s="25">
        <v>202771.1</v>
      </c>
      <c r="F4244" s="21"/>
      <c r="G4244" s="22">
        <f t="shared" si="66"/>
        <v>658469.23999999964</v>
      </c>
      <c r="H4244" s="21"/>
      <c r="I4244" s="21"/>
    </row>
    <row r="4245" spans="1:9" ht="15" x14ac:dyDescent="0.25">
      <c r="A4245" s="24" t="s">
        <v>4344</v>
      </c>
      <c r="B4245" s="20"/>
      <c r="C4245" s="21"/>
      <c r="D4245" s="25">
        <v>471049.6</v>
      </c>
      <c r="E4245" s="25">
        <v>166955.45000000001</v>
      </c>
      <c r="F4245" s="21"/>
      <c r="G4245" s="22">
        <f t="shared" si="66"/>
        <v>304094.14999999997</v>
      </c>
      <c r="H4245" s="21"/>
      <c r="I4245" s="21"/>
    </row>
    <row r="4246" spans="1:9" ht="15" x14ac:dyDescent="0.25">
      <c r="A4246" s="24" t="s">
        <v>4345</v>
      </c>
      <c r="B4246" s="20"/>
      <c r="C4246" s="21"/>
      <c r="D4246" s="25">
        <v>2277271.15</v>
      </c>
      <c r="E4246" s="25">
        <v>424781.5</v>
      </c>
      <c r="F4246" s="21"/>
      <c r="G4246" s="22">
        <f t="shared" si="66"/>
        <v>1852489.65</v>
      </c>
      <c r="H4246" s="21"/>
      <c r="I4246" s="21"/>
    </row>
    <row r="4247" spans="1:9" ht="15" x14ac:dyDescent="0.25">
      <c r="A4247" s="24" t="s">
        <v>4346</v>
      </c>
      <c r="B4247" s="20"/>
      <c r="C4247" s="21"/>
      <c r="D4247" s="25">
        <v>108326.39999999998</v>
      </c>
      <c r="E4247" s="25">
        <v>61657.18</v>
      </c>
      <c r="F4247" s="21"/>
      <c r="G4247" s="22">
        <f t="shared" si="66"/>
        <v>46669.219999999979</v>
      </c>
      <c r="H4247" s="21"/>
      <c r="I4247" s="21"/>
    </row>
    <row r="4248" spans="1:9" ht="15" x14ac:dyDescent="0.25">
      <c r="A4248" s="24" t="s">
        <v>4347</v>
      </c>
      <c r="B4248" s="20"/>
      <c r="C4248" s="21"/>
      <c r="D4248" s="25">
        <v>772362.99999999988</v>
      </c>
      <c r="E4248" s="25">
        <v>366688.63</v>
      </c>
      <c r="F4248" s="21"/>
      <c r="G4248" s="22">
        <f t="shared" si="66"/>
        <v>405674.36999999988</v>
      </c>
      <c r="H4248" s="21"/>
      <c r="I4248" s="21"/>
    </row>
    <row r="4249" spans="1:9" ht="15" x14ac:dyDescent="0.25">
      <c r="A4249" s="24" t="s">
        <v>4348</v>
      </c>
      <c r="B4249" s="20"/>
      <c r="C4249" s="21"/>
      <c r="D4249" s="25">
        <v>2198330.9</v>
      </c>
      <c r="E4249" s="25">
        <v>2307293.39</v>
      </c>
      <c r="F4249" s="21"/>
      <c r="G4249" s="22">
        <f t="shared" si="66"/>
        <v>-108962.49000000022</v>
      </c>
      <c r="H4249" s="21"/>
      <c r="I4249" s="21"/>
    </row>
    <row r="4250" spans="1:9" ht="15" x14ac:dyDescent="0.25">
      <c r="A4250" s="24" t="s">
        <v>4349</v>
      </c>
      <c r="B4250" s="20"/>
      <c r="C4250" s="21"/>
      <c r="D4250" s="25">
        <v>975385.60000000009</v>
      </c>
      <c r="E4250" s="25">
        <v>634932.17000000004</v>
      </c>
      <c r="F4250" s="21"/>
      <c r="G4250" s="22">
        <f t="shared" si="66"/>
        <v>340453.43000000005</v>
      </c>
      <c r="H4250" s="21"/>
      <c r="I4250" s="21"/>
    </row>
    <row r="4251" spans="1:9" ht="15" x14ac:dyDescent="0.25">
      <c r="A4251" s="24" t="s">
        <v>4350</v>
      </c>
      <c r="B4251" s="20"/>
      <c r="C4251" s="21"/>
      <c r="D4251" s="25">
        <v>627488.18999999994</v>
      </c>
      <c r="E4251" s="25">
        <v>620955.44999999995</v>
      </c>
      <c r="F4251" s="21"/>
      <c r="G4251" s="22">
        <f t="shared" si="66"/>
        <v>6532.7399999999907</v>
      </c>
      <c r="H4251" s="21"/>
      <c r="I4251" s="21"/>
    </row>
    <row r="4252" spans="1:9" ht="15" x14ac:dyDescent="0.25">
      <c r="A4252" s="24" t="s">
        <v>4351</v>
      </c>
      <c r="B4252" s="20"/>
      <c r="C4252" s="21"/>
      <c r="D4252" s="25">
        <v>667710.00000000035</v>
      </c>
      <c r="E4252" s="25">
        <v>474508.95</v>
      </c>
      <c r="F4252" s="21"/>
      <c r="G4252" s="22">
        <f t="shared" si="66"/>
        <v>193201.05000000034</v>
      </c>
      <c r="H4252" s="21"/>
      <c r="I4252" s="21"/>
    </row>
    <row r="4253" spans="1:9" ht="15" x14ac:dyDescent="0.25">
      <c r="A4253" s="24" t="s">
        <v>4352</v>
      </c>
      <c r="B4253" s="20"/>
      <c r="C4253" s="21"/>
      <c r="D4253" s="25">
        <v>126828.8</v>
      </c>
      <c r="E4253" s="25">
        <v>109629.85</v>
      </c>
      <c r="F4253" s="21"/>
      <c r="G4253" s="22">
        <f t="shared" si="66"/>
        <v>17198.949999999997</v>
      </c>
      <c r="H4253" s="21"/>
      <c r="I4253" s="21"/>
    </row>
    <row r="4254" spans="1:9" ht="15" x14ac:dyDescent="0.25">
      <c r="A4254" s="24" t="s">
        <v>4353</v>
      </c>
      <c r="B4254" s="20"/>
      <c r="C4254" s="21"/>
      <c r="D4254" s="25">
        <v>917533.12000000011</v>
      </c>
      <c r="E4254" s="25">
        <v>355349.54</v>
      </c>
      <c r="F4254" s="21"/>
      <c r="G4254" s="22">
        <f t="shared" si="66"/>
        <v>562183.58000000007</v>
      </c>
      <c r="H4254" s="21"/>
      <c r="I4254" s="21"/>
    </row>
    <row r="4255" spans="1:9" ht="15" x14ac:dyDescent="0.25">
      <c r="A4255" s="24" t="s">
        <v>4354</v>
      </c>
      <c r="B4255" s="20"/>
      <c r="C4255" s="21"/>
      <c r="D4255" s="25">
        <v>888339.19999999984</v>
      </c>
      <c r="E4255" s="25">
        <v>732072.77</v>
      </c>
      <c r="F4255" s="21"/>
      <c r="G4255" s="22">
        <f t="shared" si="66"/>
        <v>156266.42999999982</v>
      </c>
      <c r="H4255" s="21"/>
      <c r="I4255" s="21"/>
    </row>
    <row r="4256" spans="1:9" ht="15" x14ac:dyDescent="0.25">
      <c r="A4256" s="24" t="s">
        <v>4355</v>
      </c>
      <c r="B4256" s="20"/>
      <c r="C4256" s="21"/>
      <c r="D4256" s="25">
        <v>89420.800000000003</v>
      </c>
      <c r="E4256" s="25">
        <v>77291.149999999994</v>
      </c>
      <c r="F4256" s="21"/>
      <c r="G4256" s="22">
        <f t="shared" si="66"/>
        <v>12129.650000000009</v>
      </c>
      <c r="H4256" s="21"/>
      <c r="I4256" s="21"/>
    </row>
    <row r="4257" spans="1:9" ht="15" x14ac:dyDescent="0.25">
      <c r="A4257" s="24" t="s">
        <v>4356</v>
      </c>
      <c r="B4257" s="20"/>
      <c r="C4257" s="21"/>
      <c r="D4257" s="25">
        <v>1186034.7999999996</v>
      </c>
      <c r="E4257" s="25">
        <v>666594.89</v>
      </c>
      <c r="F4257" s="21"/>
      <c r="G4257" s="22">
        <f t="shared" si="66"/>
        <v>519439.90999999957</v>
      </c>
      <c r="H4257" s="21"/>
      <c r="I4257" s="21"/>
    </row>
    <row r="4258" spans="1:9" ht="15" x14ac:dyDescent="0.25">
      <c r="A4258" s="24" t="s">
        <v>4357</v>
      </c>
      <c r="B4258" s="20"/>
      <c r="C4258" s="21"/>
      <c r="D4258" s="25">
        <v>301231.69000000012</v>
      </c>
      <c r="E4258" s="25">
        <v>181821.87</v>
      </c>
      <c r="F4258" s="21"/>
      <c r="G4258" s="22">
        <f t="shared" si="66"/>
        <v>119409.82000000012</v>
      </c>
      <c r="H4258" s="21"/>
      <c r="I4258" s="21"/>
    </row>
    <row r="4259" spans="1:9" ht="15" x14ac:dyDescent="0.25">
      <c r="A4259" s="24" t="s">
        <v>4358</v>
      </c>
      <c r="B4259" s="20"/>
      <c r="C4259" s="21"/>
      <c r="D4259" s="25">
        <v>682017.90000000014</v>
      </c>
      <c r="E4259" s="25">
        <v>786375.8</v>
      </c>
      <c r="F4259" s="21"/>
      <c r="G4259" s="22">
        <f t="shared" si="66"/>
        <v>-104357.89999999991</v>
      </c>
      <c r="H4259" s="21"/>
      <c r="I4259" s="21"/>
    </row>
    <row r="4260" spans="1:9" ht="15" x14ac:dyDescent="0.25">
      <c r="A4260" s="24" t="s">
        <v>4359</v>
      </c>
      <c r="B4260" s="20"/>
      <c r="C4260" s="21"/>
      <c r="D4260" s="25">
        <v>402774.4</v>
      </c>
      <c r="E4260" s="25">
        <v>263518.76</v>
      </c>
      <c r="F4260" s="21"/>
      <c r="G4260" s="22">
        <f t="shared" si="66"/>
        <v>139255.64000000001</v>
      </c>
      <c r="H4260" s="21"/>
      <c r="I4260" s="21"/>
    </row>
    <row r="4261" spans="1:9" ht="15" x14ac:dyDescent="0.25">
      <c r="A4261" s="24" t="s">
        <v>4360</v>
      </c>
      <c r="B4261" s="20"/>
      <c r="C4261" s="21"/>
      <c r="D4261" s="25">
        <v>1004886.4000000001</v>
      </c>
      <c r="E4261" s="25">
        <v>978186.3</v>
      </c>
      <c r="F4261" s="21"/>
      <c r="G4261" s="22">
        <f t="shared" si="66"/>
        <v>26700.100000000093</v>
      </c>
      <c r="H4261" s="21"/>
      <c r="I4261" s="21"/>
    </row>
    <row r="4262" spans="1:9" ht="15" x14ac:dyDescent="0.25">
      <c r="A4262" s="24" t="s">
        <v>4361</v>
      </c>
      <c r="B4262" s="20"/>
      <c r="C4262" s="21"/>
      <c r="D4262" s="25">
        <v>2029223.8500000008</v>
      </c>
      <c r="E4262" s="25">
        <v>293643.34000000003</v>
      </c>
      <c r="F4262" s="21"/>
      <c r="G4262" s="22">
        <f t="shared" si="66"/>
        <v>1735580.5100000007</v>
      </c>
      <c r="H4262" s="21"/>
      <c r="I4262" s="21"/>
    </row>
    <row r="4263" spans="1:9" ht="15" x14ac:dyDescent="0.25">
      <c r="A4263" s="24" t="s">
        <v>4362</v>
      </c>
      <c r="B4263" s="20"/>
      <c r="C4263" s="21"/>
      <c r="D4263" s="25">
        <v>1028279.98</v>
      </c>
      <c r="E4263" s="25">
        <v>738433.54</v>
      </c>
      <c r="F4263" s="21"/>
      <c r="G4263" s="22">
        <f t="shared" ref="G4263:G4325" si="67">D4263-E4263</f>
        <v>289846.43999999994</v>
      </c>
      <c r="H4263" s="21"/>
      <c r="I4263" s="21"/>
    </row>
    <row r="4264" spans="1:9" ht="15" x14ac:dyDescent="0.25">
      <c r="A4264" s="24" t="s">
        <v>4363</v>
      </c>
      <c r="B4264" s="20"/>
      <c r="C4264" s="21"/>
      <c r="D4264" s="25">
        <v>283044.79000000004</v>
      </c>
      <c r="E4264" s="25">
        <v>256558.63</v>
      </c>
      <c r="F4264" s="21"/>
      <c r="G4264" s="22">
        <f t="shared" si="67"/>
        <v>26486.160000000033</v>
      </c>
      <c r="H4264" s="21"/>
      <c r="I4264" s="21"/>
    </row>
    <row r="4265" spans="1:9" ht="15" x14ac:dyDescent="0.25">
      <c r="A4265" s="24" t="s">
        <v>4364</v>
      </c>
      <c r="B4265" s="20"/>
      <c r="C4265" s="21"/>
      <c r="D4265" s="25">
        <v>340139.75</v>
      </c>
      <c r="E4265" s="25">
        <v>314588.48</v>
      </c>
      <c r="F4265" s="21"/>
      <c r="G4265" s="22">
        <f t="shared" si="67"/>
        <v>25551.270000000019</v>
      </c>
      <c r="H4265" s="21"/>
      <c r="I4265" s="21"/>
    </row>
    <row r="4266" spans="1:9" ht="15" x14ac:dyDescent="0.25">
      <c r="A4266" s="24" t="s">
        <v>4365</v>
      </c>
      <c r="B4266" s="20"/>
      <c r="C4266" s="21"/>
      <c r="D4266" s="25">
        <v>89786.97</v>
      </c>
      <c r="E4266" s="25">
        <v>95300.53</v>
      </c>
      <c r="F4266" s="21"/>
      <c r="G4266" s="22">
        <f t="shared" si="67"/>
        <v>-5513.5599999999977</v>
      </c>
      <c r="H4266" s="21"/>
      <c r="I4266" s="21"/>
    </row>
    <row r="4267" spans="1:9" ht="15" x14ac:dyDescent="0.25">
      <c r="A4267" s="24" t="s">
        <v>4366</v>
      </c>
      <c r="B4267" s="20"/>
      <c r="C4267" s="21"/>
      <c r="D4267" s="25">
        <v>934595.1999999996</v>
      </c>
      <c r="E4267" s="25">
        <v>165516.38</v>
      </c>
      <c r="F4267" s="21"/>
      <c r="G4267" s="22">
        <f t="shared" si="67"/>
        <v>769078.8199999996</v>
      </c>
      <c r="H4267" s="21"/>
      <c r="I4267" s="21"/>
    </row>
    <row r="4268" spans="1:9" ht="15" x14ac:dyDescent="0.25">
      <c r="A4268" s="24" t="s">
        <v>4367</v>
      </c>
      <c r="B4268" s="20"/>
      <c r="C4268" s="21"/>
      <c r="D4268" s="25">
        <v>518747.19999999995</v>
      </c>
      <c r="E4268" s="25">
        <v>449199.38</v>
      </c>
      <c r="F4268" s="21"/>
      <c r="G4268" s="22">
        <f t="shared" si="67"/>
        <v>69547.819999999949</v>
      </c>
      <c r="H4268" s="21"/>
      <c r="I4268" s="21"/>
    </row>
    <row r="4269" spans="1:9" ht="15" x14ac:dyDescent="0.25">
      <c r="A4269" s="24" t="s">
        <v>4368</v>
      </c>
      <c r="B4269" s="20"/>
      <c r="C4269" s="21"/>
      <c r="D4269" s="25">
        <v>124273.1</v>
      </c>
      <c r="E4269" s="25">
        <v>33505.949999999997</v>
      </c>
      <c r="F4269" s="21"/>
      <c r="G4269" s="22">
        <f t="shared" si="67"/>
        <v>90767.150000000009</v>
      </c>
      <c r="H4269" s="21"/>
      <c r="I4269" s="21"/>
    </row>
    <row r="4270" spans="1:9" ht="15" x14ac:dyDescent="0.25">
      <c r="A4270" s="24" t="s">
        <v>4369</v>
      </c>
      <c r="B4270" s="20"/>
      <c r="C4270" s="21"/>
      <c r="D4270" s="25">
        <v>1019329.84</v>
      </c>
      <c r="E4270" s="25">
        <v>950601.16</v>
      </c>
      <c r="F4270" s="21"/>
      <c r="G4270" s="22">
        <f t="shared" si="67"/>
        <v>68728.679999999935</v>
      </c>
      <c r="H4270" s="21"/>
      <c r="I4270" s="21"/>
    </row>
    <row r="4271" spans="1:9" ht="15" x14ac:dyDescent="0.25">
      <c r="A4271" s="24" t="s">
        <v>4370</v>
      </c>
      <c r="B4271" s="20"/>
      <c r="C4271" s="21"/>
      <c r="D4271" s="25">
        <v>689789.40000000014</v>
      </c>
      <c r="E4271" s="25">
        <v>307435.09999999998</v>
      </c>
      <c r="F4271" s="21"/>
      <c r="G4271" s="22">
        <f t="shared" si="67"/>
        <v>382354.30000000016</v>
      </c>
      <c r="H4271" s="21"/>
      <c r="I4271" s="21"/>
    </row>
    <row r="4272" spans="1:9" ht="15" x14ac:dyDescent="0.25">
      <c r="A4272" s="24" t="s">
        <v>4371</v>
      </c>
      <c r="B4272" s="20"/>
      <c r="C4272" s="21"/>
      <c r="D4272" s="25">
        <v>1970561.6</v>
      </c>
      <c r="E4272" s="25">
        <v>774417.58</v>
      </c>
      <c r="F4272" s="21"/>
      <c r="G4272" s="22">
        <f t="shared" si="67"/>
        <v>1196144.02</v>
      </c>
      <c r="H4272" s="21"/>
      <c r="I4272" s="21"/>
    </row>
    <row r="4273" spans="1:9" ht="15" x14ac:dyDescent="0.25">
      <c r="A4273" s="24" t="s">
        <v>4372</v>
      </c>
      <c r="B4273" s="20"/>
      <c r="C4273" s="21"/>
      <c r="D4273" s="25">
        <v>97059.199999999997</v>
      </c>
      <c r="E4273" s="25">
        <v>89906.559999999998</v>
      </c>
      <c r="F4273" s="21"/>
      <c r="G4273" s="22">
        <f t="shared" si="67"/>
        <v>7152.6399999999994</v>
      </c>
      <c r="H4273" s="21"/>
      <c r="I4273" s="21"/>
    </row>
    <row r="4274" spans="1:9" ht="15" x14ac:dyDescent="0.25">
      <c r="A4274" s="24" t="s">
        <v>4373</v>
      </c>
      <c r="B4274" s="20"/>
      <c r="C4274" s="21"/>
      <c r="D4274" s="25">
        <v>148982.39999999999</v>
      </c>
      <c r="E4274" s="25">
        <v>17204.669999999998</v>
      </c>
      <c r="F4274" s="21"/>
      <c r="G4274" s="22">
        <f t="shared" si="67"/>
        <v>131777.72999999998</v>
      </c>
      <c r="H4274" s="21"/>
      <c r="I4274" s="21"/>
    </row>
    <row r="4275" spans="1:9" ht="15" x14ac:dyDescent="0.25">
      <c r="A4275" s="24" t="s">
        <v>4374</v>
      </c>
      <c r="B4275" s="20"/>
      <c r="C4275" s="21"/>
      <c r="D4275" s="25">
        <v>829858.2999999997</v>
      </c>
      <c r="E4275" s="25">
        <v>678802.04</v>
      </c>
      <c r="F4275" s="21"/>
      <c r="G4275" s="22">
        <f t="shared" si="67"/>
        <v>151056.25999999966</v>
      </c>
      <c r="H4275" s="21"/>
      <c r="I4275" s="21"/>
    </row>
    <row r="4276" spans="1:9" ht="15" x14ac:dyDescent="0.25">
      <c r="A4276" s="24" t="s">
        <v>4375</v>
      </c>
      <c r="B4276" s="20"/>
      <c r="C4276" s="21"/>
      <c r="D4276" s="25">
        <v>1387647.9999999998</v>
      </c>
      <c r="E4276" s="25">
        <v>1121664.83</v>
      </c>
      <c r="F4276" s="21"/>
      <c r="G4276" s="22">
        <f t="shared" si="67"/>
        <v>265983.16999999969</v>
      </c>
      <c r="H4276" s="21"/>
      <c r="I4276" s="21"/>
    </row>
    <row r="4277" spans="1:9" ht="15" x14ac:dyDescent="0.25">
      <c r="A4277" s="24" t="s">
        <v>4376</v>
      </c>
      <c r="B4277" s="20"/>
      <c r="C4277" s="21"/>
      <c r="D4277" s="25">
        <v>956269.60000000009</v>
      </c>
      <c r="E4277" s="25">
        <v>833959.85</v>
      </c>
      <c r="F4277" s="21"/>
      <c r="G4277" s="22">
        <f t="shared" si="67"/>
        <v>122309.75000000012</v>
      </c>
      <c r="H4277" s="21"/>
      <c r="I4277" s="21"/>
    </row>
    <row r="4278" spans="1:9" ht="15" x14ac:dyDescent="0.25">
      <c r="A4278" s="24" t="s">
        <v>4377</v>
      </c>
      <c r="B4278" s="20"/>
      <c r="C4278" s="21"/>
      <c r="D4278" s="25">
        <v>1246039.3000000005</v>
      </c>
      <c r="E4278" s="25">
        <v>222886</v>
      </c>
      <c r="F4278" s="21"/>
      <c r="G4278" s="22">
        <f t="shared" si="67"/>
        <v>1023153.3000000005</v>
      </c>
      <c r="H4278" s="21"/>
      <c r="I4278" s="21"/>
    </row>
    <row r="4279" spans="1:9" ht="15" x14ac:dyDescent="0.25">
      <c r="A4279" s="24" t="s">
        <v>4378</v>
      </c>
      <c r="B4279" s="20"/>
      <c r="C4279" s="21"/>
      <c r="D4279" s="25">
        <v>750825.60000000009</v>
      </c>
      <c r="E4279" s="25">
        <v>343368.82</v>
      </c>
      <c r="F4279" s="21"/>
      <c r="G4279" s="22">
        <f t="shared" si="67"/>
        <v>407456.78000000009</v>
      </c>
      <c r="H4279" s="21"/>
      <c r="I4279" s="21"/>
    </row>
    <row r="4280" spans="1:9" ht="15" x14ac:dyDescent="0.25">
      <c r="A4280" s="24" t="s">
        <v>156</v>
      </c>
      <c r="B4280" s="20"/>
      <c r="C4280" s="21"/>
      <c r="D4280" s="25">
        <v>809017.01</v>
      </c>
      <c r="E4280" s="25">
        <v>238438.3</v>
      </c>
      <c r="F4280" s="21"/>
      <c r="G4280" s="22">
        <f t="shared" si="67"/>
        <v>570578.71</v>
      </c>
      <c r="H4280" s="21"/>
      <c r="I4280" s="21"/>
    </row>
    <row r="4281" spans="1:9" ht="15" x14ac:dyDescent="0.25">
      <c r="A4281" s="24" t="s">
        <v>4379</v>
      </c>
      <c r="B4281" s="20"/>
      <c r="C4281" s="21"/>
      <c r="D4281" s="25">
        <v>646619.03999999969</v>
      </c>
      <c r="E4281" s="25">
        <v>168139.18</v>
      </c>
      <c r="F4281" s="21"/>
      <c r="G4281" s="22">
        <f t="shared" si="67"/>
        <v>478479.85999999969</v>
      </c>
      <c r="H4281" s="21"/>
      <c r="I4281" s="21"/>
    </row>
    <row r="4282" spans="1:9" ht="15" x14ac:dyDescent="0.25">
      <c r="A4282" s="24" t="s">
        <v>4380</v>
      </c>
      <c r="B4282" s="20"/>
      <c r="C4282" s="21"/>
      <c r="D4282" s="25">
        <v>939373.89999999979</v>
      </c>
      <c r="E4282" s="25">
        <v>609476.91</v>
      </c>
      <c r="F4282" s="21"/>
      <c r="G4282" s="22">
        <f t="shared" si="67"/>
        <v>329896.98999999976</v>
      </c>
      <c r="H4282" s="21"/>
      <c r="I4282" s="21"/>
    </row>
    <row r="4283" spans="1:9" ht="15" x14ac:dyDescent="0.25">
      <c r="A4283" s="24" t="s">
        <v>4381</v>
      </c>
      <c r="B4283" s="20"/>
      <c r="C4283" s="21"/>
      <c r="D4283" s="25">
        <v>638155.99999999988</v>
      </c>
      <c r="E4283" s="25">
        <v>483517.48</v>
      </c>
      <c r="F4283" s="21"/>
      <c r="G4283" s="22">
        <f t="shared" si="67"/>
        <v>154638.5199999999</v>
      </c>
      <c r="H4283" s="21"/>
      <c r="I4283" s="21"/>
    </row>
    <row r="4284" spans="1:9" ht="15" x14ac:dyDescent="0.25">
      <c r="A4284" s="24" t="s">
        <v>4382</v>
      </c>
      <c r="B4284" s="20"/>
      <c r="C4284" s="21"/>
      <c r="D4284" s="25">
        <v>571778.40000000014</v>
      </c>
      <c r="E4284" s="25">
        <v>15452.87</v>
      </c>
      <c r="F4284" s="21"/>
      <c r="G4284" s="22">
        <f t="shared" si="67"/>
        <v>556325.53000000014</v>
      </c>
      <c r="H4284" s="21"/>
      <c r="I4284" s="21"/>
    </row>
    <row r="4285" spans="1:9" ht="15" x14ac:dyDescent="0.25">
      <c r="A4285" s="24" t="s">
        <v>4383</v>
      </c>
      <c r="B4285" s="20"/>
      <c r="C4285" s="21"/>
      <c r="D4285" s="25">
        <v>637070.60000000009</v>
      </c>
      <c r="E4285" s="25">
        <v>223958.8</v>
      </c>
      <c r="F4285" s="21"/>
      <c r="G4285" s="22">
        <f t="shared" si="67"/>
        <v>413111.8000000001</v>
      </c>
      <c r="H4285" s="21"/>
      <c r="I4285" s="21"/>
    </row>
    <row r="4286" spans="1:9" ht="15" x14ac:dyDescent="0.25">
      <c r="A4286" s="24" t="s">
        <v>4384</v>
      </c>
      <c r="B4286" s="20"/>
      <c r="C4286" s="21"/>
      <c r="D4286" s="25">
        <v>178844.36000000002</v>
      </c>
      <c r="E4286" s="25">
        <v>129198.97</v>
      </c>
      <c r="F4286" s="21"/>
      <c r="G4286" s="22">
        <f t="shared" si="67"/>
        <v>49645.390000000014</v>
      </c>
      <c r="H4286" s="21"/>
      <c r="I4286" s="21"/>
    </row>
    <row r="4287" spans="1:9" ht="15" x14ac:dyDescent="0.25">
      <c r="A4287" s="24" t="s">
        <v>4385</v>
      </c>
      <c r="B4287" s="20"/>
      <c r="C4287" s="21"/>
      <c r="D4287" s="25">
        <v>747009.5</v>
      </c>
      <c r="E4287" s="25">
        <v>380329.32</v>
      </c>
      <c r="F4287" s="21"/>
      <c r="G4287" s="22">
        <f t="shared" si="67"/>
        <v>366680.18</v>
      </c>
      <c r="H4287" s="21"/>
      <c r="I4287" s="21"/>
    </row>
    <row r="4288" spans="1:9" ht="15" x14ac:dyDescent="0.25">
      <c r="A4288" s="24" t="s">
        <v>4386</v>
      </c>
      <c r="B4288" s="20"/>
      <c r="C4288" s="21"/>
      <c r="D4288" s="25">
        <v>1364043.1700000006</v>
      </c>
      <c r="E4288" s="25">
        <v>1333850.8600000001</v>
      </c>
      <c r="F4288" s="21"/>
      <c r="G4288" s="22">
        <f t="shared" si="67"/>
        <v>30192.310000000522</v>
      </c>
      <c r="H4288" s="21"/>
      <c r="I4288" s="21"/>
    </row>
    <row r="4289" spans="1:9" ht="15" x14ac:dyDescent="0.25">
      <c r="A4289" s="24" t="s">
        <v>4387</v>
      </c>
      <c r="B4289" s="20"/>
      <c r="C4289" s="21"/>
      <c r="D4289" s="25">
        <v>601302.84000000008</v>
      </c>
      <c r="E4289" s="25">
        <v>316654.78999999998</v>
      </c>
      <c r="F4289" s="21"/>
      <c r="G4289" s="22">
        <f t="shared" si="67"/>
        <v>284648.0500000001</v>
      </c>
      <c r="H4289" s="21"/>
      <c r="I4289" s="21"/>
    </row>
    <row r="4290" spans="1:9" ht="15" x14ac:dyDescent="0.25">
      <c r="A4290" s="24" t="s">
        <v>4388</v>
      </c>
      <c r="B4290" s="20"/>
      <c r="C4290" s="21"/>
      <c r="D4290" s="25">
        <v>787132.5199999999</v>
      </c>
      <c r="E4290" s="25">
        <v>159561.99</v>
      </c>
      <c r="F4290" s="21"/>
      <c r="G4290" s="22">
        <f t="shared" si="67"/>
        <v>627570.52999999991</v>
      </c>
      <c r="H4290" s="21"/>
      <c r="I4290" s="21"/>
    </row>
    <row r="4291" spans="1:9" ht="15" x14ac:dyDescent="0.25">
      <c r="A4291" s="24" t="s">
        <v>4389</v>
      </c>
      <c r="B4291" s="20"/>
      <c r="C4291" s="21"/>
      <c r="D4291" s="25">
        <v>1387545.5999999999</v>
      </c>
      <c r="E4291" s="25">
        <v>709236.43</v>
      </c>
      <c r="F4291" s="21"/>
      <c r="G4291" s="22">
        <f t="shared" si="67"/>
        <v>678309.16999999981</v>
      </c>
      <c r="H4291" s="21"/>
      <c r="I4291" s="21"/>
    </row>
    <row r="4292" spans="1:9" ht="15" x14ac:dyDescent="0.25">
      <c r="A4292" s="24" t="s">
        <v>4390</v>
      </c>
      <c r="B4292" s="20"/>
      <c r="C4292" s="21"/>
      <c r="D4292" s="25">
        <v>1019177.5999999997</v>
      </c>
      <c r="E4292" s="25">
        <v>902873.92</v>
      </c>
      <c r="F4292" s="21"/>
      <c r="G4292" s="22">
        <f t="shared" si="67"/>
        <v>116303.6799999997</v>
      </c>
      <c r="H4292" s="21"/>
      <c r="I4292" s="21"/>
    </row>
    <row r="4293" spans="1:9" ht="15" x14ac:dyDescent="0.25">
      <c r="A4293" s="24" t="s">
        <v>4391</v>
      </c>
      <c r="B4293" s="20"/>
      <c r="C4293" s="21"/>
      <c r="D4293" s="25">
        <v>1793003.4599999993</v>
      </c>
      <c r="E4293" s="25">
        <v>1591981.62</v>
      </c>
      <c r="F4293" s="21"/>
      <c r="G4293" s="22">
        <f t="shared" si="67"/>
        <v>201021.83999999915</v>
      </c>
      <c r="H4293" s="21"/>
      <c r="I4293" s="21"/>
    </row>
    <row r="4294" spans="1:9" ht="15" x14ac:dyDescent="0.25">
      <c r="A4294" s="24" t="s">
        <v>4392</v>
      </c>
      <c r="B4294" s="20"/>
      <c r="C4294" s="21"/>
      <c r="D4294" s="25">
        <v>1131110.3299999996</v>
      </c>
      <c r="E4294" s="25">
        <v>1113596.07</v>
      </c>
      <c r="F4294" s="21"/>
      <c r="G4294" s="22">
        <f t="shared" si="67"/>
        <v>17514.259999999544</v>
      </c>
      <c r="H4294" s="21"/>
      <c r="I4294" s="21"/>
    </row>
    <row r="4295" spans="1:9" ht="15" x14ac:dyDescent="0.25">
      <c r="A4295" s="24" t="s">
        <v>4393</v>
      </c>
      <c r="B4295" s="20"/>
      <c r="C4295" s="21"/>
      <c r="D4295" s="25">
        <v>722570.31</v>
      </c>
      <c r="E4295" s="25">
        <v>162335.32999999999</v>
      </c>
      <c r="F4295" s="21"/>
      <c r="G4295" s="22">
        <f t="shared" si="67"/>
        <v>560234.9800000001</v>
      </c>
      <c r="H4295" s="21"/>
      <c r="I4295" s="21"/>
    </row>
    <row r="4296" spans="1:9" ht="15" x14ac:dyDescent="0.25">
      <c r="A4296" s="24" t="s">
        <v>4394</v>
      </c>
      <c r="B4296" s="20"/>
      <c r="C4296" s="21"/>
      <c r="D4296" s="25">
        <v>827276.80000000005</v>
      </c>
      <c r="E4296" s="25">
        <v>379994.97</v>
      </c>
      <c r="F4296" s="21"/>
      <c r="G4296" s="22">
        <f t="shared" si="67"/>
        <v>447281.83000000007</v>
      </c>
      <c r="H4296" s="21"/>
      <c r="I4296" s="21"/>
    </row>
    <row r="4297" spans="1:9" ht="15" x14ac:dyDescent="0.25">
      <c r="A4297" s="24" t="s">
        <v>4395</v>
      </c>
      <c r="B4297" s="20"/>
      <c r="C4297" s="21"/>
      <c r="D4297" s="25">
        <v>888716.60000000044</v>
      </c>
      <c r="E4297" s="25">
        <v>828389.64</v>
      </c>
      <c r="F4297" s="21"/>
      <c r="G4297" s="22">
        <f t="shared" si="67"/>
        <v>60326.960000000428</v>
      </c>
      <c r="H4297" s="21"/>
      <c r="I4297" s="21"/>
    </row>
    <row r="4298" spans="1:9" ht="15" x14ac:dyDescent="0.25">
      <c r="A4298" s="24" t="s">
        <v>4396</v>
      </c>
      <c r="B4298" s="20"/>
      <c r="C4298" s="21"/>
      <c r="D4298" s="25">
        <v>724034.9</v>
      </c>
      <c r="E4298" s="25">
        <v>269483.57</v>
      </c>
      <c r="F4298" s="21"/>
      <c r="G4298" s="22">
        <f t="shared" si="67"/>
        <v>454551.33</v>
      </c>
      <c r="H4298" s="21"/>
      <c r="I4298" s="21"/>
    </row>
    <row r="4299" spans="1:9" ht="15" x14ac:dyDescent="0.25">
      <c r="A4299" s="24" t="s">
        <v>4397</v>
      </c>
      <c r="B4299" s="20"/>
      <c r="C4299" s="21"/>
      <c r="D4299" s="25">
        <v>742211.7699999999</v>
      </c>
      <c r="E4299" s="25">
        <v>440665.56</v>
      </c>
      <c r="F4299" s="21"/>
      <c r="G4299" s="22">
        <f t="shared" si="67"/>
        <v>301546.2099999999</v>
      </c>
      <c r="H4299" s="21"/>
      <c r="I4299" s="21"/>
    </row>
    <row r="4300" spans="1:9" ht="15" x14ac:dyDescent="0.25">
      <c r="A4300" s="24" t="s">
        <v>4398</v>
      </c>
      <c r="B4300" s="20"/>
      <c r="C4300" s="21"/>
      <c r="D4300" s="25">
        <v>1476308.5000000005</v>
      </c>
      <c r="E4300" s="25">
        <v>640896.67000000004</v>
      </c>
      <c r="F4300" s="21"/>
      <c r="G4300" s="22">
        <f t="shared" si="67"/>
        <v>835411.83000000042</v>
      </c>
      <c r="H4300" s="21"/>
      <c r="I4300" s="21"/>
    </row>
    <row r="4301" spans="1:9" ht="15" x14ac:dyDescent="0.25">
      <c r="A4301" s="24" t="s">
        <v>4399</v>
      </c>
      <c r="B4301" s="20"/>
      <c r="C4301" s="21"/>
      <c r="D4301" s="25">
        <v>1773090.81</v>
      </c>
      <c r="E4301" s="25">
        <v>1649978.95</v>
      </c>
      <c r="F4301" s="21"/>
      <c r="G4301" s="22">
        <f t="shared" si="67"/>
        <v>123111.8600000001</v>
      </c>
      <c r="H4301" s="21"/>
      <c r="I4301" s="21"/>
    </row>
    <row r="4302" spans="1:9" ht="15" x14ac:dyDescent="0.25">
      <c r="A4302" s="24" t="s">
        <v>4400</v>
      </c>
      <c r="B4302" s="20"/>
      <c r="C4302" s="21"/>
      <c r="D4302" s="25">
        <v>1238020.6999999997</v>
      </c>
      <c r="E4302" s="25">
        <v>635806.61</v>
      </c>
      <c r="F4302" s="21"/>
      <c r="G4302" s="22">
        <f t="shared" si="67"/>
        <v>602214.08999999973</v>
      </c>
      <c r="H4302" s="21"/>
      <c r="I4302" s="21"/>
    </row>
    <row r="4303" spans="1:9" ht="15" x14ac:dyDescent="0.25">
      <c r="A4303" s="24" t="s">
        <v>4401</v>
      </c>
      <c r="B4303" s="20"/>
      <c r="C4303" s="21"/>
      <c r="D4303" s="25">
        <v>1238020.6999999997</v>
      </c>
      <c r="E4303" s="25">
        <v>850261.82</v>
      </c>
      <c r="F4303" s="21"/>
      <c r="G4303" s="22">
        <f t="shared" si="67"/>
        <v>387758.87999999977</v>
      </c>
      <c r="H4303" s="21"/>
      <c r="I4303" s="21"/>
    </row>
    <row r="4304" spans="1:9" ht="15" x14ac:dyDescent="0.25">
      <c r="A4304" s="24" t="s">
        <v>4402</v>
      </c>
      <c r="B4304" s="20"/>
      <c r="C4304" s="21"/>
      <c r="D4304" s="25">
        <v>92718.400000000009</v>
      </c>
      <c r="E4304" s="25">
        <v>54509</v>
      </c>
      <c r="F4304" s="21"/>
      <c r="G4304" s="22">
        <f t="shared" si="67"/>
        <v>38209.400000000009</v>
      </c>
      <c r="H4304" s="21"/>
      <c r="I4304" s="21"/>
    </row>
    <row r="4305" spans="1:9" ht="15" x14ac:dyDescent="0.25">
      <c r="A4305" s="24" t="s">
        <v>4403</v>
      </c>
      <c r="B4305" s="20"/>
      <c r="C4305" s="21"/>
      <c r="D4305" s="25">
        <v>966064.69999999984</v>
      </c>
      <c r="E4305" s="25">
        <v>1017424.7</v>
      </c>
      <c r="F4305" s="21"/>
      <c r="G4305" s="22">
        <f t="shared" si="67"/>
        <v>-51360.000000000116</v>
      </c>
      <c r="H4305" s="21"/>
      <c r="I4305" s="21"/>
    </row>
    <row r="4306" spans="1:9" ht="15" x14ac:dyDescent="0.25">
      <c r="A4306" s="24" t="s">
        <v>4404</v>
      </c>
      <c r="B4306" s="20"/>
      <c r="C4306" s="21"/>
      <c r="D4306" s="25">
        <v>847897.84000000032</v>
      </c>
      <c r="E4306" s="25">
        <v>739529.13</v>
      </c>
      <c r="F4306" s="21"/>
      <c r="G4306" s="22">
        <f t="shared" si="67"/>
        <v>108368.71000000031</v>
      </c>
      <c r="H4306" s="21"/>
      <c r="I4306" s="21"/>
    </row>
    <row r="4307" spans="1:9" ht="15" x14ac:dyDescent="0.25">
      <c r="A4307" s="24" t="s">
        <v>4405</v>
      </c>
      <c r="B4307" s="20"/>
      <c r="C4307" s="21"/>
      <c r="D4307" s="25">
        <v>502774.19999999995</v>
      </c>
      <c r="E4307" s="25">
        <v>111405.05</v>
      </c>
      <c r="F4307" s="21"/>
      <c r="G4307" s="22">
        <f t="shared" si="67"/>
        <v>391369.14999999997</v>
      </c>
      <c r="H4307" s="21"/>
      <c r="I4307" s="21"/>
    </row>
    <row r="4308" spans="1:9" ht="15" x14ac:dyDescent="0.25">
      <c r="A4308" s="24" t="s">
        <v>4406</v>
      </c>
      <c r="B4308" s="20"/>
      <c r="C4308" s="21"/>
      <c r="D4308" s="25">
        <v>1380235.4999999998</v>
      </c>
      <c r="E4308" s="25">
        <v>921610.31</v>
      </c>
      <c r="F4308" s="21"/>
      <c r="G4308" s="22">
        <f t="shared" si="67"/>
        <v>458625.18999999971</v>
      </c>
      <c r="H4308" s="21"/>
      <c r="I4308" s="21"/>
    </row>
    <row r="4309" spans="1:9" ht="15" x14ac:dyDescent="0.25">
      <c r="A4309" s="24" t="s">
        <v>4407</v>
      </c>
      <c r="B4309" s="20"/>
      <c r="C4309" s="21"/>
      <c r="D4309" s="25">
        <v>778055.63</v>
      </c>
      <c r="E4309" s="25">
        <v>777744.2</v>
      </c>
      <c r="F4309" s="21"/>
      <c r="G4309" s="22">
        <f t="shared" si="67"/>
        <v>311.43000000005122</v>
      </c>
      <c r="H4309" s="21"/>
      <c r="I4309" s="21"/>
    </row>
    <row r="4310" spans="1:9" ht="15" x14ac:dyDescent="0.25">
      <c r="A4310" s="24" t="s">
        <v>4408</v>
      </c>
      <c r="B4310" s="20"/>
      <c r="C4310" s="21"/>
      <c r="D4310" s="25">
        <v>793704.09999999974</v>
      </c>
      <c r="E4310" s="25">
        <v>721874.37</v>
      </c>
      <c r="F4310" s="21"/>
      <c r="G4310" s="22">
        <f t="shared" si="67"/>
        <v>71829.729999999749</v>
      </c>
      <c r="H4310" s="21"/>
      <c r="I4310" s="21"/>
    </row>
    <row r="4311" spans="1:9" ht="15" x14ac:dyDescent="0.25">
      <c r="A4311" s="24" t="s">
        <v>4409</v>
      </c>
      <c r="B4311" s="20"/>
      <c r="C4311" s="21"/>
      <c r="D4311" s="25">
        <v>864829.08000000007</v>
      </c>
      <c r="E4311" s="25">
        <v>553905.86</v>
      </c>
      <c r="F4311" s="21"/>
      <c r="G4311" s="22">
        <f t="shared" si="67"/>
        <v>310923.22000000009</v>
      </c>
      <c r="H4311" s="21"/>
      <c r="I4311" s="21"/>
    </row>
    <row r="4312" spans="1:9" ht="15" x14ac:dyDescent="0.25">
      <c r="A4312" s="24" t="s">
        <v>4410</v>
      </c>
      <c r="B4312" s="20"/>
      <c r="C4312" s="21"/>
      <c r="D4312" s="25">
        <v>1220605.4000000006</v>
      </c>
      <c r="E4312" s="25">
        <v>331784.15999999997</v>
      </c>
      <c r="F4312" s="21"/>
      <c r="G4312" s="22">
        <f t="shared" si="67"/>
        <v>888821.24000000069</v>
      </c>
      <c r="H4312" s="21"/>
      <c r="I4312" s="21"/>
    </row>
    <row r="4313" spans="1:9" ht="15" x14ac:dyDescent="0.25">
      <c r="A4313" s="24" t="s">
        <v>4411</v>
      </c>
      <c r="B4313" s="20"/>
      <c r="C4313" s="21"/>
      <c r="D4313" s="25">
        <v>286247.40000000002</v>
      </c>
      <c r="E4313" s="25">
        <v>552467.85</v>
      </c>
      <c r="F4313" s="21"/>
      <c r="G4313" s="22">
        <f t="shared" si="67"/>
        <v>-266220.44999999995</v>
      </c>
      <c r="H4313" s="21"/>
      <c r="I4313" s="21"/>
    </row>
    <row r="4314" spans="1:9" ht="15" x14ac:dyDescent="0.25">
      <c r="A4314" s="24" t="s">
        <v>4412</v>
      </c>
      <c r="B4314" s="20"/>
      <c r="C4314" s="21"/>
      <c r="D4314" s="25">
        <v>307596.79999999999</v>
      </c>
      <c r="E4314" s="25">
        <v>363716.86</v>
      </c>
      <c r="F4314" s="21"/>
      <c r="G4314" s="22">
        <f t="shared" si="67"/>
        <v>-56120.06</v>
      </c>
      <c r="H4314" s="21"/>
      <c r="I4314" s="21"/>
    </row>
    <row r="4315" spans="1:9" ht="15" x14ac:dyDescent="0.25">
      <c r="A4315" s="24" t="s">
        <v>4413</v>
      </c>
      <c r="B4315" s="20"/>
      <c r="C4315" s="21"/>
      <c r="D4315" s="25">
        <v>1101010.2999999998</v>
      </c>
      <c r="E4315" s="25">
        <v>306910.25</v>
      </c>
      <c r="F4315" s="21"/>
      <c r="G4315" s="22">
        <f t="shared" si="67"/>
        <v>794100.04999999981</v>
      </c>
      <c r="H4315" s="21"/>
      <c r="I4315" s="21"/>
    </row>
    <row r="4316" spans="1:9" ht="15" x14ac:dyDescent="0.25">
      <c r="A4316" s="24" t="s">
        <v>4414</v>
      </c>
      <c r="B4316" s="20"/>
      <c r="C4316" s="21"/>
      <c r="D4316" s="25">
        <v>1085615.9899999998</v>
      </c>
      <c r="E4316" s="25">
        <v>741604.46</v>
      </c>
      <c r="F4316" s="21"/>
      <c r="G4316" s="22">
        <f t="shared" si="67"/>
        <v>344011.5299999998</v>
      </c>
      <c r="H4316" s="21"/>
      <c r="I4316" s="21"/>
    </row>
    <row r="4317" spans="1:9" ht="15" x14ac:dyDescent="0.25">
      <c r="A4317" s="24" t="s">
        <v>157</v>
      </c>
      <c r="B4317" s="20"/>
      <c r="C4317" s="21"/>
      <c r="D4317" s="25">
        <v>1374486.4</v>
      </c>
      <c r="E4317" s="25">
        <v>107002.09</v>
      </c>
      <c r="F4317" s="21"/>
      <c r="G4317" s="22">
        <f t="shared" si="67"/>
        <v>1267484.3099999998</v>
      </c>
      <c r="H4317" s="21"/>
      <c r="I4317" s="21"/>
    </row>
    <row r="4318" spans="1:9" ht="15" x14ac:dyDescent="0.25">
      <c r="A4318" s="24" t="s">
        <v>4415</v>
      </c>
      <c r="B4318" s="20"/>
      <c r="C4318" s="21"/>
      <c r="D4318" s="25">
        <v>253971.20000000001</v>
      </c>
      <c r="E4318" s="25">
        <v>39468.18</v>
      </c>
      <c r="F4318" s="21"/>
      <c r="G4318" s="22">
        <f t="shared" si="67"/>
        <v>214503.02000000002</v>
      </c>
      <c r="H4318" s="21"/>
      <c r="I4318" s="21"/>
    </row>
    <row r="4319" spans="1:9" ht="15" x14ac:dyDescent="0.25">
      <c r="A4319" s="24" t="s">
        <v>4416</v>
      </c>
      <c r="B4319" s="20"/>
      <c r="C4319" s="21"/>
      <c r="D4319" s="25">
        <v>571449.99999999988</v>
      </c>
      <c r="E4319" s="25">
        <v>360260.61</v>
      </c>
      <c r="F4319" s="21"/>
      <c r="G4319" s="22">
        <f t="shared" si="67"/>
        <v>211189.3899999999</v>
      </c>
      <c r="H4319" s="21"/>
      <c r="I4319" s="21"/>
    </row>
    <row r="4320" spans="1:9" ht="15" x14ac:dyDescent="0.25">
      <c r="A4320" s="24" t="s">
        <v>4417</v>
      </c>
      <c r="B4320" s="20"/>
      <c r="C4320" s="21"/>
      <c r="D4320" s="25">
        <v>124051.19999999997</v>
      </c>
      <c r="E4320" s="25">
        <v>120928.55</v>
      </c>
      <c r="F4320" s="21"/>
      <c r="G4320" s="22">
        <f t="shared" si="67"/>
        <v>3122.6499999999651</v>
      </c>
      <c r="H4320" s="21"/>
      <c r="I4320" s="21"/>
    </row>
    <row r="4321" spans="1:9" ht="15" x14ac:dyDescent="0.25">
      <c r="A4321" s="24" t="s">
        <v>4418</v>
      </c>
      <c r="B4321" s="20"/>
      <c r="C4321" s="21"/>
      <c r="D4321" s="25">
        <v>892412.80000000016</v>
      </c>
      <c r="E4321" s="25">
        <v>19060.669999999998</v>
      </c>
      <c r="F4321" s="21"/>
      <c r="G4321" s="22">
        <f t="shared" si="67"/>
        <v>873352.13000000012</v>
      </c>
      <c r="H4321" s="21"/>
      <c r="I4321" s="21"/>
    </row>
    <row r="4322" spans="1:9" ht="15" x14ac:dyDescent="0.25">
      <c r="A4322" s="24" t="s">
        <v>4419</v>
      </c>
      <c r="B4322" s="20"/>
      <c r="C4322" s="21"/>
      <c r="D4322" s="25">
        <v>1862203.0599999994</v>
      </c>
      <c r="E4322" s="25">
        <v>711720.54</v>
      </c>
      <c r="F4322" s="21"/>
      <c r="G4322" s="22">
        <f t="shared" si="67"/>
        <v>1150482.5199999993</v>
      </c>
      <c r="H4322" s="21"/>
      <c r="I4322" s="21"/>
    </row>
    <row r="4323" spans="1:9" ht="15" x14ac:dyDescent="0.25">
      <c r="A4323" s="24" t="s">
        <v>4420</v>
      </c>
      <c r="B4323" s="20"/>
      <c r="C4323" s="21"/>
      <c r="D4323" s="25">
        <v>653099.20000000007</v>
      </c>
      <c r="E4323" s="25">
        <v>543663.66</v>
      </c>
      <c r="F4323" s="21"/>
      <c r="G4323" s="22">
        <f t="shared" si="67"/>
        <v>109435.54000000004</v>
      </c>
      <c r="H4323" s="21"/>
      <c r="I4323" s="21"/>
    </row>
    <row r="4324" spans="1:9" ht="15" x14ac:dyDescent="0.25">
      <c r="A4324" s="24" t="s">
        <v>4421</v>
      </c>
      <c r="B4324" s="20"/>
      <c r="C4324" s="21"/>
      <c r="D4324" s="25">
        <v>1622315.4999999998</v>
      </c>
      <c r="E4324" s="25">
        <v>595172.41</v>
      </c>
      <c r="F4324" s="21"/>
      <c r="G4324" s="22">
        <f t="shared" si="67"/>
        <v>1027143.0899999997</v>
      </c>
      <c r="H4324" s="21"/>
      <c r="I4324" s="21"/>
    </row>
    <row r="4325" spans="1:9" ht="15" x14ac:dyDescent="0.25">
      <c r="A4325" s="24" t="s">
        <v>4422</v>
      </c>
      <c r="B4325" s="20"/>
      <c r="C4325" s="21"/>
      <c r="D4325" s="25">
        <v>1092404.7200000002</v>
      </c>
      <c r="E4325" s="25">
        <v>657778.53</v>
      </c>
      <c r="F4325" s="21"/>
      <c r="G4325" s="22">
        <f t="shared" si="67"/>
        <v>434626.19000000018</v>
      </c>
      <c r="H4325" s="21"/>
      <c r="I4325" s="21"/>
    </row>
    <row r="4326" spans="1:9" ht="15" x14ac:dyDescent="0.25">
      <c r="A4326" s="24" t="s">
        <v>4423</v>
      </c>
      <c r="B4326" s="20"/>
      <c r="C4326" s="21"/>
      <c r="D4326" s="25">
        <v>1226307.8999999994</v>
      </c>
      <c r="E4326" s="25">
        <v>397137.35</v>
      </c>
      <c r="F4326" s="21"/>
      <c r="G4326" s="22">
        <f t="shared" ref="G4326:G4389" si="68">D4326-E4326</f>
        <v>829170.54999999946</v>
      </c>
      <c r="H4326" s="21"/>
      <c r="I4326" s="21"/>
    </row>
    <row r="4327" spans="1:9" ht="15" x14ac:dyDescent="0.25">
      <c r="A4327" s="24" t="s">
        <v>4424</v>
      </c>
      <c r="B4327" s="20"/>
      <c r="C4327" s="21"/>
      <c r="D4327" s="25">
        <v>308017.59999999998</v>
      </c>
      <c r="E4327" s="25">
        <v>223751.06</v>
      </c>
      <c r="F4327" s="21"/>
      <c r="G4327" s="22">
        <f t="shared" si="68"/>
        <v>84266.539999999979</v>
      </c>
      <c r="H4327" s="21"/>
      <c r="I4327" s="21"/>
    </row>
    <row r="4328" spans="1:9" ht="15" x14ac:dyDescent="0.25">
      <c r="A4328" s="24" t="s">
        <v>4425</v>
      </c>
      <c r="B4328" s="20"/>
      <c r="C4328" s="21"/>
      <c r="D4328" s="25">
        <v>2221112.7300000004</v>
      </c>
      <c r="E4328" s="25">
        <v>44051.21</v>
      </c>
      <c r="F4328" s="21"/>
      <c r="G4328" s="22">
        <f t="shared" si="68"/>
        <v>2177061.5200000005</v>
      </c>
      <c r="H4328" s="21"/>
      <c r="I4328" s="21"/>
    </row>
    <row r="4329" spans="1:9" ht="15" x14ac:dyDescent="0.25">
      <c r="A4329" s="24" t="s">
        <v>4426</v>
      </c>
      <c r="B4329" s="20"/>
      <c r="C4329" s="21"/>
      <c r="D4329" s="25">
        <v>491388.8</v>
      </c>
      <c r="E4329" s="25">
        <v>495093.51</v>
      </c>
      <c r="F4329" s="21"/>
      <c r="G4329" s="22">
        <f t="shared" si="68"/>
        <v>-3704.710000000021</v>
      </c>
      <c r="H4329" s="21"/>
      <c r="I4329" s="21"/>
    </row>
    <row r="4330" spans="1:9" ht="15" x14ac:dyDescent="0.25">
      <c r="A4330" s="24" t="s">
        <v>4427</v>
      </c>
      <c r="B4330" s="20"/>
      <c r="C4330" s="21"/>
      <c r="D4330" s="25">
        <v>1006857.5999999997</v>
      </c>
      <c r="E4330" s="25">
        <v>553141.44999999995</v>
      </c>
      <c r="F4330" s="21"/>
      <c r="G4330" s="22">
        <f t="shared" si="68"/>
        <v>453716.14999999979</v>
      </c>
      <c r="H4330" s="21"/>
      <c r="I4330" s="21"/>
    </row>
    <row r="4331" spans="1:9" ht="15" x14ac:dyDescent="0.25">
      <c r="A4331" s="24" t="s">
        <v>4428</v>
      </c>
      <c r="B4331" s="20"/>
      <c r="C4331" s="21"/>
      <c r="D4331" s="25">
        <v>1662328.2</v>
      </c>
      <c r="E4331" s="25">
        <v>1557644.18</v>
      </c>
      <c r="F4331" s="21"/>
      <c r="G4331" s="22">
        <f t="shared" si="68"/>
        <v>104684.02000000002</v>
      </c>
      <c r="H4331" s="21"/>
      <c r="I4331" s="21"/>
    </row>
    <row r="4332" spans="1:9" ht="15" x14ac:dyDescent="0.25">
      <c r="A4332" s="24" t="s">
        <v>4429</v>
      </c>
      <c r="B4332" s="20"/>
      <c r="C4332" s="21"/>
      <c r="D4332" s="25">
        <v>469731.89999999997</v>
      </c>
      <c r="E4332" s="25">
        <v>532186.76</v>
      </c>
      <c r="F4332" s="21"/>
      <c r="G4332" s="22">
        <f t="shared" si="68"/>
        <v>-62454.860000000044</v>
      </c>
      <c r="H4332" s="21"/>
      <c r="I4332" s="21"/>
    </row>
    <row r="4333" spans="1:9" ht="15" x14ac:dyDescent="0.25">
      <c r="A4333" s="24" t="s">
        <v>4430</v>
      </c>
      <c r="B4333" s="20"/>
      <c r="C4333" s="21"/>
      <c r="D4333" s="25">
        <v>283337.59999999998</v>
      </c>
      <c r="E4333" s="25">
        <v>289935.21999999997</v>
      </c>
      <c r="F4333" s="21"/>
      <c r="G4333" s="22">
        <f t="shared" si="68"/>
        <v>-6597.6199999999953</v>
      </c>
      <c r="H4333" s="21"/>
      <c r="I4333" s="21"/>
    </row>
    <row r="4334" spans="1:9" ht="15" x14ac:dyDescent="0.25">
      <c r="A4334" s="24" t="s">
        <v>4431</v>
      </c>
      <c r="B4334" s="20"/>
      <c r="C4334" s="21"/>
      <c r="D4334" s="25">
        <v>1125980.7999999996</v>
      </c>
      <c r="E4334" s="25">
        <v>1006106.88</v>
      </c>
      <c r="F4334" s="21"/>
      <c r="G4334" s="22">
        <f t="shared" si="68"/>
        <v>119873.91999999958</v>
      </c>
      <c r="H4334" s="21"/>
      <c r="I4334" s="21"/>
    </row>
    <row r="4335" spans="1:9" ht="15" x14ac:dyDescent="0.25">
      <c r="A4335" s="24" t="s">
        <v>4432</v>
      </c>
      <c r="B4335" s="20"/>
      <c r="C4335" s="21"/>
      <c r="D4335" s="25">
        <v>781620.4</v>
      </c>
      <c r="E4335" s="25">
        <v>215385.44</v>
      </c>
      <c r="F4335" s="21"/>
      <c r="G4335" s="22">
        <f t="shared" si="68"/>
        <v>566234.96</v>
      </c>
      <c r="H4335" s="21"/>
      <c r="I4335" s="21"/>
    </row>
    <row r="4336" spans="1:9" ht="15" x14ac:dyDescent="0.25">
      <c r="A4336" s="24" t="s">
        <v>4433</v>
      </c>
      <c r="B4336" s="20"/>
      <c r="C4336" s="21"/>
      <c r="D4336" s="25">
        <v>1202705.8500000001</v>
      </c>
      <c r="E4336" s="25">
        <v>737808.86</v>
      </c>
      <c r="F4336" s="21"/>
      <c r="G4336" s="22">
        <f t="shared" si="68"/>
        <v>464896.99000000011</v>
      </c>
      <c r="H4336" s="21"/>
      <c r="I4336" s="21"/>
    </row>
    <row r="4337" spans="1:9" ht="15" x14ac:dyDescent="0.25">
      <c r="A4337" s="24" t="s">
        <v>4434</v>
      </c>
      <c r="B4337" s="20"/>
      <c r="C4337" s="21"/>
      <c r="D4337" s="25">
        <v>788885.1</v>
      </c>
      <c r="E4337" s="25">
        <v>619170.07999999996</v>
      </c>
      <c r="F4337" s="21"/>
      <c r="G4337" s="22">
        <f t="shared" si="68"/>
        <v>169715.02000000002</v>
      </c>
      <c r="H4337" s="21"/>
      <c r="I4337" s="21"/>
    </row>
    <row r="4338" spans="1:9" ht="15" x14ac:dyDescent="0.25">
      <c r="A4338" s="24" t="s">
        <v>4435</v>
      </c>
      <c r="B4338" s="20"/>
      <c r="C4338" s="21"/>
      <c r="D4338" s="25">
        <v>51564.800000000003</v>
      </c>
      <c r="E4338" s="25">
        <v>3574.07</v>
      </c>
      <c r="F4338" s="21"/>
      <c r="G4338" s="22">
        <f t="shared" si="68"/>
        <v>47990.73</v>
      </c>
      <c r="H4338" s="21"/>
      <c r="I4338" s="21"/>
    </row>
    <row r="4339" spans="1:9" ht="15" x14ac:dyDescent="0.25">
      <c r="A4339" s="24" t="s">
        <v>4436</v>
      </c>
      <c r="B4339" s="20"/>
      <c r="C4339" s="21"/>
      <c r="D4339" s="25">
        <v>1567707.2899999993</v>
      </c>
      <c r="E4339" s="25">
        <v>1015224.39</v>
      </c>
      <c r="F4339" s="21"/>
      <c r="G4339" s="22">
        <f t="shared" si="68"/>
        <v>552482.89999999932</v>
      </c>
      <c r="H4339" s="21"/>
      <c r="I4339" s="21"/>
    </row>
    <row r="4340" spans="1:9" ht="15" x14ac:dyDescent="0.25">
      <c r="A4340" s="24" t="s">
        <v>4437</v>
      </c>
      <c r="B4340" s="20"/>
      <c r="C4340" s="21"/>
      <c r="D4340" s="25">
        <v>1378266.0000000009</v>
      </c>
      <c r="E4340" s="25">
        <v>1024845.08</v>
      </c>
      <c r="F4340" s="21"/>
      <c r="G4340" s="22">
        <f t="shared" si="68"/>
        <v>353420.92000000097</v>
      </c>
      <c r="H4340" s="21"/>
      <c r="I4340" s="21"/>
    </row>
    <row r="4341" spans="1:9" ht="15" x14ac:dyDescent="0.25">
      <c r="A4341" s="24" t="s">
        <v>4438</v>
      </c>
      <c r="B4341" s="20"/>
      <c r="C4341" s="21"/>
      <c r="D4341" s="25">
        <v>1645504.0000000005</v>
      </c>
      <c r="E4341" s="25">
        <v>1460908.83</v>
      </c>
      <c r="F4341" s="21"/>
      <c r="G4341" s="22">
        <f t="shared" si="68"/>
        <v>184595.17000000039</v>
      </c>
      <c r="H4341" s="21"/>
      <c r="I4341" s="21"/>
    </row>
    <row r="4342" spans="1:9" ht="15" x14ac:dyDescent="0.25">
      <c r="A4342" s="24" t="s">
        <v>4439</v>
      </c>
      <c r="B4342" s="20"/>
      <c r="C4342" s="21"/>
      <c r="D4342" s="25">
        <v>41193.599999999999</v>
      </c>
      <c r="E4342" s="25">
        <v>17819.91</v>
      </c>
      <c r="F4342" s="21"/>
      <c r="G4342" s="22">
        <f t="shared" si="68"/>
        <v>23373.69</v>
      </c>
      <c r="H4342" s="21"/>
      <c r="I4342" s="21"/>
    </row>
    <row r="4343" spans="1:9" ht="15" x14ac:dyDescent="0.25">
      <c r="A4343" s="24" t="s">
        <v>4440</v>
      </c>
      <c r="B4343" s="20"/>
      <c r="C4343" s="21"/>
      <c r="D4343" s="25">
        <v>84022.400000000009</v>
      </c>
      <c r="E4343" s="25">
        <v>75564.490000000005</v>
      </c>
      <c r="F4343" s="21"/>
      <c r="G4343" s="22">
        <f t="shared" si="68"/>
        <v>8457.9100000000035</v>
      </c>
      <c r="H4343" s="21"/>
      <c r="I4343" s="21"/>
    </row>
    <row r="4344" spans="1:9" ht="15" x14ac:dyDescent="0.25">
      <c r="A4344" s="24" t="s">
        <v>4441</v>
      </c>
      <c r="B4344" s="20"/>
      <c r="C4344" s="21"/>
      <c r="D4344" s="25">
        <v>883568</v>
      </c>
      <c r="E4344" s="25">
        <v>646689.63</v>
      </c>
      <c r="F4344" s="21"/>
      <c r="G4344" s="22">
        <f t="shared" si="68"/>
        <v>236878.37</v>
      </c>
      <c r="H4344" s="21"/>
      <c r="I4344" s="21"/>
    </row>
    <row r="4345" spans="1:9" ht="15" x14ac:dyDescent="0.25">
      <c r="A4345" s="24" t="s">
        <v>4442</v>
      </c>
      <c r="B4345" s="20"/>
      <c r="C4345" s="21"/>
      <c r="D4345" s="25">
        <v>470275.40000000014</v>
      </c>
      <c r="E4345" s="25">
        <v>23600.01</v>
      </c>
      <c r="F4345" s="21"/>
      <c r="G4345" s="22">
        <f t="shared" si="68"/>
        <v>446675.39000000013</v>
      </c>
      <c r="H4345" s="21"/>
      <c r="I4345" s="21"/>
    </row>
    <row r="4346" spans="1:9" ht="15" x14ac:dyDescent="0.25">
      <c r="A4346" s="24" t="s">
        <v>4443</v>
      </c>
      <c r="B4346" s="20"/>
      <c r="C4346" s="21"/>
      <c r="D4346" s="25">
        <v>100082.4</v>
      </c>
      <c r="E4346" s="25">
        <v>106859.73</v>
      </c>
      <c r="F4346" s="21"/>
      <c r="G4346" s="22">
        <f t="shared" si="68"/>
        <v>-6777.3300000000017</v>
      </c>
      <c r="H4346" s="21"/>
      <c r="I4346" s="21"/>
    </row>
    <row r="4347" spans="1:9" ht="15" x14ac:dyDescent="0.25">
      <c r="A4347" s="24" t="s">
        <v>4444</v>
      </c>
      <c r="B4347" s="20"/>
      <c r="C4347" s="21"/>
      <c r="D4347" s="25">
        <v>601484.79999999981</v>
      </c>
      <c r="E4347" s="25">
        <v>485868.12</v>
      </c>
      <c r="F4347" s="21"/>
      <c r="G4347" s="22">
        <f t="shared" si="68"/>
        <v>115616.67999999982</v>
      </c>
      <c r="H4347" s="21"/>
      <c r="I4347" s="21"/>
    </row>
    <row r="4348" spans="1:9" ht="15" x14ac:dyDescent="0.25">
      <c r="A4348" s="24" t="s">
        <v>4445</v>
      </c>
      <c r="B4348" s="20"/>
      <c r="C4348" s="21"/>
      <c r="D4348" s="25">
        <v>858390.40000000014</v>
      </c>
      <c r="E4348" s="25">
        <v>756852.26</v>
      </c>
      <c r="F4348" s="21"/>
      <c r="G4348" s="22">
        <f t="shared" si="68"/>
        <v>101538.14000000013</v>
      </c>
      <c r="H4348" s="21"/>
      <c r="I4348" s="21"/>
    </row>
    <row r="4349" spans="1:9" ht="15" x14ac:dyDescent="0.25">
      <c r="A4349" s="24" t="s">
        <v>4446</v>
      </c>
      <c r="B4349" s="20"/>
      <c r="C4349" s="21"/>
      <c r="D4349" s="25">
        <v>445435.99999999994</v>
      </c>
      <c r="E4349" s="25">
        <v>431988.01</v>
      </c>
      <c r="F4349" s="21"/>
      <c r="G4349" s="22">
        <f t="shared" si="68"/>
        <v>13447.989999999932</v>
      </c>
      <c r="H4349" s="21"/>
      <c r="I4349" s="21"/>
    </row>
    <row r="4350" spans="1:9" ht="15" x14ac:dyDescent="0.25">
      <c r="A4350" s="24" t="s">
        <v>4447</v>
      </c>
      <c r="B4350" s="20"/>
      <c r="C4350" s="21"/>
      <c r="D4350" s="25">
        <v>211904</v>
      </c>
      <c r="E4350" s="25">
        <v>59284.08</v>
      </c>
      <c r="F4350" s="21"/>
      <c r="G4350" s="22">
        <f t="shared" si="68"/>
        <v>152619.91999999998</v>
      </c>
      <c r="H4350" s="21"/>
      <c r="I4350" s="21"/>
    </row>
    <row r="4351" spans="1:9" ht="15" x14ac:dyDescent="0.25">
      <c r="A4351" s="24" t="s">
        <v>4448</v>
      </c>
      <c r="B4351" s="20"/>
      <c r="C4351" s="21"/>
      <c r="D4351" s="25">
        <v>866473.49999999988</v>
      </c>
      <c r="E4351" s="25">
        <v>390525.72</v>
      </c>
      <c r="F4351" s="21"/>
      <c r="G4351" s="22">
        <f t="shared" si="68"/>
        <v>475947.77999999991</v>
      </c>
      <c r="H4351" s="21"/>
      <c r="I4351" s="21"/>
    </row>
    <row r="4352" spans="1:9" ht="15" x14ac:dyDescent="0.25">
      <c r="A4352" s="24" t="s">
        <v>4449</v>
      </c>
      <c r="B4352" s="20"/>
      <c r="C4352" s="21"/>
      <c r="D4352" s="25">
        <v>130235.84</v>
      </c>
      <c r="E4352" s="25">
        <v>30484.92</v>
      </c>
      <c r="F4352" s="21"/>
      <c r="G4352" s="22">
        <f t="shared" si="68"/>
        <v>99750.92</v>
      </c>
      <c r="H4352" s="21"/>
      <c r="I4352" s="21"/>
    </row>
    <row r="4353" spans="1:9" ht="15" x14ac:dyDescent="0.25">
      <c r="A4353" s="24" t="s">
        <v>4450</v>
      </c>
      <c r="B4353" s="20"/>
      <c r="C4353" s="21"/>
      <c r="D4353" s="25">
        <v>841036.10000000033</v>
      </c>
      <c r="E4353" s="25">
        <v>800184.8</v>
      </c>
      <c r="F4353" s="21"/>
      <c r="G4353" s="22">
        <f t="shared" si="68"/>
        <v>40851.300000000279</v>
      </c>
      <c r="H4353" s="21"/>
      <c r="I4353" s="21"/>
    </row>
    <row r="4354" spans="1:9" ht="15" x14ac:dyDescent="0.25">
      <c r="A4354" s="24" t="s">
        <v>4451</v>
      </c>
      <c r="B4354" s="20"/>
      <c r="C4354" s="21"/>
      <c r="D4354" s="25">
        <v>104713.2</v>
      </c>
      <c r="E4354" s="25">
        <v>20595.36</v>
      </c>
      <c r="F4354" s="21"/>
      <c r="G4354" s="22">
        <f t="shared" si="68"/>
        <v>84117.84</v>
      </c>
      <c r="H4354" s="21"/>
      <c r="I4354" s="21"/>
    </row>
    <row r="4355" spans="1:9" ht="15" x14ac:dyDescent="0.25">
      <c r="A4355" s="24" t="s">
        <v>4452</v>
      </c>
      <c r="B4355" s="20"/>
      <c r="C4355" s="21"/>
      <c r="D4355" s="25">
        <v>1930575.9999999988</v>
      </c>
      <c r="E4355" s="25">
        <v>619731.98</v>
      </c>
      <c r="F4355" s="21"/>
      <c r="G4355" s="22">
        <f t="shared" si="68"/>
        <v>1310844.0199999989</v>
      </c>
      <c r="H4355" s="21"/>
      <c r="I4355" s="21"/>
    </row>
    <row r="4356" spans="1:9" ht="15" x14ac:dyDescent="0.25">
      <c r="A4356" s="24" t="s">
        <v>4453</v>
      </c>
      <c r="B4356" s="20"/>
      <c r="C4356" s="21"/>
      <c r="D4356" s="25">
        <v>793456.70000000007</v>
      </c>
      <c r="E4356" s="25">
        <v>401892.4</v>
      </c>
      <c r="F4356" s="21"/>
      <c r="G4356" s="22">
        <f t="shared" si="68"/>
        <v>391564.30000000005</v>
      </c>
      <c r="H4356" s="21"/>
      <c r="I4356" s="21"/>
    </row>
    <row r="4357" spans="1:9" ht="15" x14ac:dyDescent="0.25">
      <c r="A4357" s="24" t="s">
        <v>4454</v>
      </c>
      <c r="B4357" s="20"/>
      <c r="C4357" s="21"/>
      <c r="D4357" s="25">
        <v>490105.06</v>
      </c>
      <c r="E4357" s="25">
        <v>342420.73</v>
      </c>
      <c r="F4357" s="21"/>
      <c r="G4357" s="22">
        <f t="shared" si="68"/>
        <v>147684.33000000002</v>
      </c>
      <c r="H4357" s="21"/>
      <c r="I4357" s="21"/>
    </row>
    <row r="4358" spans="1:9" ht="15" x14ac:dyDescent="0.25">
      <c r="A4358" s="24" t="s">
        <v>4455</v>
      </c>
      <c r="B4358" s="20"/>
      <c r="C4358" s="21"/>
      <c r="D4358" s="25">
        <v>1585309.4899999995</v>
      </c>
      <c r="E4358" s="25">
        <v>1053153.58</v>
      </c>
      <c r="F4358" s="21"/>
      <c r="G4358" s="22">
        <f t="shared" si="68"/>
        <v>532155.90999999945</v>
      </c>
      <c r="H4358" s="21"/>
      <c r="I4358" s="21"/>
    </row>
    <row r="4359" spans="1:9" ht="15" x14ac:dyDescent="0.25">
      <c r="A4359" s="24" t="s">
        <v>4456</v>
      </c>
      <c r="B4359" s="20"/>
      <c r="C4359" s="21"/>
      <c r="D4359" s="25">
        <v>535100.89999999991</v>
      </c>
      <c r="E4359" s="25">
        <v>107155.82</v>
      </c>
      <c r="F4359" s="21"/>
      <c r="G4359" s="22">
        <f t="shared" si="68"/>
        <v>427945.0799999999</v>
      </c>
      <c r="H4359" s="21"/>
      <c r="I4359" s="21"/>
    </row>
    <row r="4360" spans="1:9" ht="15" x14ac:dyDescent="0.25">
      <c r="A4360" s="24" t="s">
        <v>4457</v>
      </c>
      <c r="B4360" s="20"/>
      <c r="C4360" s="21"/>
      <c r="D4360" s="25">
        <v>962707.2</v>
      </c>
      <c r="E4360" s="25">
        <v>45353.72</v>
      </c>
      <c r="F4360" s="21"/>
      <c r="G4360" s="22">
        <f t="shared" si="68"/>
        <v>917353.48</v>
      </c>
      <c r="H4360" s="21"/>
      <c r="I4360" s="21"/>
    </row>
    <row r="4361" spans="1:9" ht="15" x14ac:dyDescent="0.25">
      <c r="A4361" s="24" t="s">
        <v>4458</v>
      </c>
      <c r="B4361" s="20"/>
      <c r="C4361" s="21"/>
      <c r="D4361" s="25">
        <v>893934.76</v>
      </c>
      <c r="E4361" s="25">
        <v>866894</v>
      </c>
      <c r="F4361" s="21"/>
      <c r="G4361" s="22">
        <f t="shared" si="68"/>
        <v>27040.760000000009</v>
      </c>
      <c r="H4361" s="21"/>
      <c r="I4361" s="21"/>
    </row>
    <row r="4362" spans="1:9" ht="15" x14ac:dyDescent="0.25">
      <c r="A4362" s="24" t="s">
        <v>4459</v>
      </c>
      <c r="B4362" s="20"/>
      <c r="C4362" s="21"/>
      <c r="D4362" s="25">
        <v>929846.4</v>
      </c>
      <c r="E4362" s="25">
        <v>336823.03999999998</v>
      </c>
      <c r="F4362" s="21"/>
      <c r="G4362" s="22">
        <f>D4362-E4362</f>
        <v>593023.3600000001</v>
      </c>
      <c r="H4362" s="21"/>
      <c r="I4362" s="21"/>
    </row>
    <row r="4363" spans="1:9" ht="15" x14ac:dyDescent="0.25">
      <c r="A4363" s="24" t="s">
        <v>4460</v>
      </c>
      <c r="B4363" s="20"/>
      <c r="C4363" s="21"/>
      <c r="D4363" s="25">
        <v>717632.60000000021</v>
      </c>
      <c r="E4363" s="25">
        <v>465627.76</v>
      </c>
      <c r="F4363" s="21"/>
      <c r="G4363" s="22">
        <f t="shared" si="68"/>
        <v>252004.8400000002</v>
      </c>
      <c r="H4363" s="21"/>
      <c r="I4363" s="21"/>
    </row>
    <row r="4364" spans="1:9" ht="15" x14ac:dyDescent="0.25">
      <c r="A4364" s="24" t="s">
        <v>4461</v>
      </c>
      <c r="B4364" s="20"/>
      <c r="C4364" s="21"/>
      <c r="D4364" s="25">
        <v>700268.79999999993</v>
      </c>
      <c r="E4364" s="25">
        <v>265162.14</v>
      </c>
      <c r="F4364" s="21"/>
      <c r="G4364" s="22">
        <f t="shared" si="68"/>
        <v>435106.65999999992</v>
      </c>
      <c r="H4364" s="21"/>
      <c r="I4364" s="21"/>
    </row>
    <row r="4365" spans="1:9" ht="15" x14ac:dyDescent="0.25">
      <c r="A4365" s="24" t="s">
        <v>4462</v>
      </c>
      <c r="B4365" s="20"/>
      <c r="C4365" s="21"/>
      <c r="D4365" s="25">
        <v>1048689.6500000004</v>
      </c>
      <c r="E4365" s="25">
        <v>15913.15</v>
      </c>
      <c r="F4365" s="21"/>
      <c r="G4365" s="22">
        <f t="shared" si="68"/>
        <v>1032776.5000000003</v>
      </c>
      <c r="H4365" s="21"/>
      <c r="I4365" s="21"/>
    </row>
    <row r="4366" spans="1:9" ht="15" x14ac:dyDescent="0.25">
      <c r="A4366" s="24" t="s">
        <v>4463</v>
      </c>
      <c r="B4366" s="20"/>
      <c r="C4366" s="21"/>
      <c r="D4366" s="25">
        <v>1067091.2</v>
      </c>
      <c r="E4366" s="25">
        <v>470143.93</v>
      </c>
      <c r="F4366" s="21"/>
      <c r="G4366" s="22">
        <f t="shared" si="68"/>
        <v>596947.27</v>
      </c>
      <c r="H4366" s="21"/>
      <c r="I4366" s="21"/>
    </row>
    <row r="4367" spans="1:9" ht="15" x14ac:dyDescent="0.25">
      <c r="A4367" s="24" t="s">
        <v>4464</v>
      </c>
      <c r="B4367" s="20"/>
      <c r="C4367" s="21"/>
      <c r="D4367" s="25">
        <v>1247954.3299999996</v>
      </c>
      <c r="E4367" s="25">
        <v>781162.56</v>
      </c>
      <c r="F4367" s="21"/>
      <c r="G4367" s="22">
        <f t="shared" si="68"/>
        <v>466791.76999999955</v>
      </c>
      <c r="H4367" s="21"/>
      <c r="I4367" s="21"/>
    </row>
    <row r="4368" spans="1:9" ht="15" x14ac:dyDescent="0.25">
      <c r="A4368" s="24" t="s">
        <v>4465</v>
      </c>
      <c r="B4368" s="20"/>
      <c r="C4368" s="21"/>
      <c r="D4368" s="25">
        <v>697659.2</v>
      </c>
      <c r="E4368" s="25">
        <v>334354.99</v>
      </c>
      <c r="F4368" s="21"/>
      <c r="G4368" s="22">
        <f t="shared" si="68"/>
        <v>363304.20999999996</v>
      </c>
      <c r="H4368" s="21"/>
      <c r="I4368" s="21"/>
    </row>
    <row r="4369" spans="1:9" ht="15" x14ac:dyDescent="0.25">
      <c r="A4369" s="24" t="s">
        <v>4466</v>
      </c>
      <c r="B4369" s="20"/>
      <c r="C4369" s="21"/>
      <c r="D4369" s="25">
        <v>2099373.8000000007</v>
      </c>
      <c r="E4369" s="25">
        <v>2007971.42</v>
      </c>
      <c r="F4369" s="21"/>
      <c r="G4369" s="22">
        <f t="shared" si="68"/>
        <v>91402.38000000082</v>
      </c>
      <c r="H4369" s="21"/>
      <c r="I4369" s="21"/>
    </row>
    <row r="4370" spans="1:9" ht="15" x14ac:dyDescent="0.25">
      <c r="A4370" s="24" t="s">
        <v>4467</v>
      </c>
      <c r="B4370" s="20"/>
      <c r="C4370" s="21"/>
      <c r="D4370" s="25">
        <v>404573.11999999988</v>
      </c>
      <c r="E4370" s="25">
        <v>404617.16</v>
      </c>
      <c r="F4370" s="21"/>
      <c r="G4370" s="22">
        <f t="shared" si="68"/>
        <v>-44.040000000095461</v>
      </c>
      <c r="H4370" s="21"/>
      <c r="I4370" s="21"/>
    </row>
    <row r="4371" spans="1:9" ht="15" x14ac:dyDescent="0.25">
      <c r="A4371" s="24" t="s">
        <v>4468</v>
      </c>
      <c r="B4371" s="20"/>
      <c r="C4371" s="21"/>
      <c r="D4371" s="25">
        <v>1438565.6000000006</v>
      </c>
      <c r="E4371" s="25">
        <v>1299563.8700000001</v>
      </c>
      <c r="F4371" s="21"/>
      <c r="G4371" s="22">
        <f t="shared" si="68"/>
        <v>139001.73000000045</v>
      </c>
      <c r="H4371" s="21"/>
      <c r="I4371" s="21"/>
    </row>
    <row r="4372" spans="1:9" ht="15" x14ac:dyDescent="0.25">
      <c r="A4372" s="24" t="s">
        <v>4469</v>
      </c>
      <c r="B4372" s="20"/>
      <c r="C4372" s="21"/>
      <c r="D4372" s="25">
        <v>958832</v>
      </c>
      <c r="E4372" s="25">
        <v>873030.55</v>
      </c>
      <c r="F4372" s="21"/>
      <c r="G4372" s="22">
        <f t="shared" si="68"/>
        <v>85801.449999999953</v>
      </c>
      <c r="H4372" s="21"/>
      <c r="I4372" s="21"/>
    </row>
    <row r="4373" spans="1:9" ht="15" x14ac:dyDescent="0.25">
      <c r="A4373" s="24" t="s">
        <v>4470</v>
      </c>
      <c r="B4373" s="20"/>
      <c r="C4373" s="21"/>
      <c r="D4373" s="25">
        <v>2167210.2999999989</v>
      </c>
      <c r="E4373" s="25">
        <v>1116884.17</v>
      </c>
      <c r="F4373" s="21"/>
      <c r="G4373" s="22">
        <f t="shared" si="68"/>
        <v>1050326.129999999</v>
      </c>
      <c r="H4373" s="21"/>
      <c r="I4373" s="21"/>
    </row>
    <row r="4374" spans="1:9" ht="15" x14ac:dyDescent="0.25">
      <c r="A4374" s="24" t="s">
        <v>4471</v>
      </c>
      <c r="B4374" s="20"/>
      <c r="C4374" s="21"/>
      <c r="D4374" s="25">
        <v>1247993.5999999999</v>
      </c>
      <c r="E4374" s="25">
        <v>586325.97</v>
      </c>
      <c r="F4374" s="21"/>
      <c r="G4374" s="22">
        <f t="shared" si="68"/>
        <v>661667.62999999989</v>
      </c>
      <c r="H4374" s="21"/>
      <c r="I4374" s="21"/>
    </row>
    <row r="4375" spans="1:9" ht="15" x14ac:dyDescent="0.25">
      <c r="A4375" s="24" t="s">
        <v>4472</v>
      </c>
      <c r="B4375" s="20"/>
      <c r="C4375" s="21"/>
      <c r="D4375" s="25">
        <v>391234.93</v>
      </c>
      <c r="E4375" s="25">
        <v>73153.05</v>
      </c>
      <c r="F4375" s="21"/>
      <c r="G4375" s="22">
        <f t="shared" si="68"/>
        <v>318081.88</v>
      </c>
      <c r="H4375" s="21"/>
      <c r="I4375" s="21"/>
    </row>
    <row r="4376" spans="1:9" ht="15" x14ac:dyDescent="0.25">
      <c r="A4376" s="24" t="s">
        <v>4473</v>
      </c>
      <c r="B4376" s="20"/>
      <c r="C4376" s="21"/>
      <c r="D4376" s="25">
        <v>843786.89999999991</v>
      </c>
      <c r="E4376" s="25">
        <v>400231.69</v>
      </c>
      <c r="F4376" s="21"/>
      <c r="G4376" s="22">
        <f t="shared" si="68"/>
        <v>443555.2099999999</v>
      </c>
      <c r="H4376" s="21"/>
      <c r="I4376" s="21"/>
    </row>
    <row r="4377" spans="1:9" ht="15" x14ac:dyDescent="0.25">
      <c r="A4377" s="24" t="s">
        <v>4474</v>
      </c>
      <c r="B4377" s="20"/>
      <c r="C4377" s="21"/>
      <c r="D4377" s="25">
        <v>166208</v>
      </c>
      <c r="E4377" s="25">
        <v>138473.85</v>
      </c>
      <c r="F4377" s="21"/>
      <c r="G4377" s="22">
        <f t="shared" si="68"/>
        <v>27734.149999999994</v>
      </c>
      <c r="H4377" s="21"/>
      <c r="I4377" s="21"/>
    </row>
    <row r="4378" spans="1:9" ht="15" x14ac:dyDescent="0.25">
      <c r="A4378" s="24" t="s">
        <v>4475</v>
      </c>
      <c r="B4378" s="20"/>
      <c r="C4378" s="21"/>
      <c r="D4378" s="25">
        <v>1096564.3</v>
      </c>
      <c r="E4378" s="25">
        <v>188604.91</v>
      </c>
      <c r="F4378" s="21"/>
      <c r="G4378" s="22">
        <f t="shared" si="68"/>
        <v>907959.39</v>
      </c>
      <c r="H4378" s="21"/>
      <c r="I4378" s="21"/>
    </row>
    <row r="4379" spans="1:9" ht="15" x14ac:dyDescent="0.25">
      <c r="A4379" s="24" t="s">
        <v>4476</v>
      </c>
      <c r="B4379" s="20"/>
      <c r="C4379" s="21"/>
      <c r="D4379" s="25">
        <v>254530.80000000002</v>
      </c>
      <c r="E4379" s="25">
        <v>201529.35</v>
      </c>
      <c r="F4379" s="21"/>
      <c r="G4379" s="22">
        <f t="shared" si="68"/>
        <v>53001.450000000012</v>
      </c>
      <c r="H4379" s="21"/>
      <c r="I4379" s="21"/>
    </row>
    <row r="4380" spans="1:9" ht="15" x14ac:dyDescent="0.25">
      <c r="A4380" s="24" t="s">
        <v>4477</v>
      </c>
      <c r="B4380" s="20"/>
      <c r="C4380" s="21"/>
      <c r="D4380" s="25">
        <v>1454695.7699999998</v>
      </c>
      <c r="E4380" s="25">
        <v>1028772.62</v>
      </c>
      <c r="F4380" s="21"/>
      <c r="G4380" s="22">
        <f t="shared" si="68"/>
        <v>425923.14999999979</v>
      </c>
      <c r="H4380" s="21"/>
      <c r="I4380" s="21"/>
    </row>
    <row r="4381" spans="1:9" ht="15" x14ac:dyDescent="0.25">
      <c r="A4381" s="24" t="s">
        <v>4478</v>
      </c>
      <c r="B4381" s="20"/>
      <c r="C4381" s="21"/>
      <c r="D4381" s="25">
        <v>504313.59999999986</v>
      </c>
      <c r="E4381" s="25">
        <v>222299.72</v>
      </c>
      <c r="F4381" s="21"/>
      <c r="G4381" s="22">
        <f t="shared" si="68"/>
        <v>282013.87999999989</v>
      </c>
      <c r="H4381" s="21"/>
      <c r="I4381" s="21"/>
    </row>
    <row r="4382" spans="1:9" ht="15" x14ac:dyDescent="0.25">
      <c r="A4382" s="24" t="s">
        <v>4479</v>
      </c>
      <c r="B4382" s="20"/>
      <c r="C4382" s="21"/>
      <c r="D4382" s="25">
        <v>566891.4</v>
      </c>
      <c r="E4382" s="25">
        <v>496922.72</v>
      </c>
      <c r="F4382" s="21"/>
      <c r="G4382" s="22">
        <f t="shared" si="68"/>
        <v>69968.680000000051</v>
      </c>
      <c r="H4382" s="21"/>
      <c r="I4382" s="21"/>
    </row>
    <row r="4383" spans="1:9" ht="15" x14ac:dyDescent="0.25">
      <c r="A4383" s="24" t="s">
        <v>4480</v>
      </c>
      <c r="B4383" s="20"/>
      <c r="C4383" s="21"/>
      <c r="D4383" s="25">
        <v>557551.19999999995</v>
      </c>
      <c r="E4383" s="25">
        <v>240304.15</v>
      </c>
      <c r="F4383" s="21"/>
      <c r="G4383" s="22">
        <f t="shared" si="68"/>
        <v>317247.04999999993</v>
      </c>
      <c r="H4383" s="21"/>
      <c r="I4383" s="21"/>
    </row>
    <row r="4384" spans="1:9" ht="15" x14ac:dyDescent="0.25">
      <c r="A4384" s="24" t="s">
        <v>4481</v>
      </c>
      <c r="B4384" s="20"/>
      <c r="C4384" s="21"/>
      <c r="D4384" s="25">
        <v>2237235.8300000005</v>
      </c>
      <c r="E4384" s="25">
        <v>1386370.23</v>
      </c>
      <c r="F4384" s="21"/>
      <c r="G4384" s="22">
        <f t="shared" si="68"/>
        <v>850865.60000000056</v>
      </c>
      <c r="H4384" s="21"/>
      <c r="I4384" s="21"/>
    </row>
    <row r="4385" spans="1:9" ht="15" x14ac:dyDescent="0.25">
      <c r="A4385" s="24" t="s">
        <v>4482</v>
      </c>
      <c r="B4385" s="20"/>
      <c r="C4385" s="21"/>
      <c r="D4385" s="25">
        <v>474215.41999999993</v>
      </c>
      <c r="E4385" s="25">
        <v>190044.85</v>
      </c>
      <c r="F4385" s="21"/>
      <c r="G4385" s="22">
        <f t="shared" si="68"/>
        <v>284170.56999999995</v>
      </c>
      <c r="H4385" s="21"/>
      <c r="I4385" s="21"/>
    </row>
    <row r="4386" spans="1:9" ht="15" x14ac:dyDescent="0.25">
      <c r="A4386" s="24" t="s">
        <v>4483</v>
      </c>
      <c r="B4386" s="20"/>
      <c r="C4386" s="21"/>
      <c r="D4386" s="25">
        <v>216999</v>
      </c>
      <c r="E4386" s="25">
        <v>472777.18</v>
      </c>
      <c r="F4386" s="21"/>
      <c r="G4386" s="22">
        <f t="shared" si="68"/>
        <v>-255778.18</v>
      </c>
      <c r="H4386" s="21"/>
      <c r="I4386" s="21"/>
    </row>
    <row r="4387" spans="1:9" ht="15" x14ac:dyDescent="0.25">
      <c r="A4387" s="24" t="s">
        <v>4484</v>
      </c>
      <c r="B4387" s="20"/>
      <c r="C4387" s="21"/>
      <c r="D4387" s="25">
        <v>1678946.5000000002</v>
      </c>
      <c r="E4387" s="25">
        <v>1566712.41</v>
      </c>
      <c r="F4387" s="21"/>
      <c r="G4387" s="22">
        <f t="shared" si="68"/>
        <v>112234.09000000032</v>
      </c>
      <c r="H4387" s="21"/>
      <c r="I4387" s="21"/>
    </row>
    <row r="4388" spans="1:9" ht="15" x14ac:dyDescent="0.25">
      <c r="A4388" s="24" t="s">
        <v>4485</v>
      </c>
      <c r="B4388" s="20"/>
      <c r="C4388" s="21"/>
      <c r="D4388" s="25">
        <v>138566.39999999999</v>
      </c>
      <c r="E4388" s="25">
        <v>25897.48</v>
      </c>
      <c r="F4388" s="21"/>
      <c r="G4388" s="22">
        <f t="shared" si="68"/>
        <v>112668.92</v>
      </c>
      <c r="H4388" s="21"/>
      <c r="I4388" s="21"/>
    </row>
    <row r="4389" spans="1:9" ht="15" x14ac:dyDescent="0.25">
      <c r="A4389" s="24" t="s">
        <v>4486</v>
      </c>
      <c r="B4389" s="20"/>
      <c r="C4389" s="21"/>
      <c r="D4389" s="25">
        <v>977916.79999999981</v>
      </c>
      <c r="E4389" s="25">
        <v>863110.1</v>
      </c>
      <c r="F4389" s="21"/>
      <c r="G4389" s="22">
        <f t="shared" si="68"/>
        <v>114806.69999999984</v>
      </c>
      <c r="H4389" s="21"/>
      <c r="I4389" s="21"/>
    </row>
    <row r="4390" spans="1:9" ht="15" x14ac:dyDescent="0.25">
      <c r="A4390" s="24" t="s">
        <v>4487</v>
      </c>
      <c r="B4390" s="20"/>
      <c r="C4390" s="21"/>
      <c r="D4390" s="25">
        <v>432745.99000000005</v>
      </c>
      <c r="E4390" s="25">
        <v>176236.52</v>
      </c>
      <c r="F4390" s="21"/>
      <c r="G4390" s="22">
        <f t="shared" ref="G4390:G4451" si="69">D4390-E4390</f>
        <v>256509.47000000006</v>
      </c>
      <c r="H4390" s="21"/>
      <c r="I4390" s="21"/>
    </row>
    <row r="4391" spans="1:9" ht="15" x14ac:dyDescent="0.25">
      <c r="A4391" s="24" t="s">
        <v>4488</v>
      </c>
      <c r="B4391" s="20"/>
      <c r="C4391" s="21"/>
      <c r="D4391" s="25">
        <v>996800</v>
      </c>
      <c r="E4391" s="25">
        <v>55614.91</v>
      </c>
      <c r="F4391" s="21"/>
      <c r="G4391" s="22">
        <f t="shared" si="69"/>
        <v>941185.09</v>
      </c>
      <c r="H4391" s="21"/>
      <c r="I4391" s="21"/>
    </row>
    <row r="4392" spans="1:9" ht="15" x14ac:dyDescent="0.25">
      <c r="A4392" s="24" t="s">
        <v>4489</v>
      </c>
      <c r="B4392" s="20"/>
      <c r="C4392" s="21"/>
      <c r="D4392" s="25">
        <v>1253100.8000000003</v>
      </c>
      <c r="E4392" s="25">
        <v>33439.910000000003</v>
      </c>
      <c r="F4392" s="21"/>
      <c r="G4392" s="22">
        <f t="shared" si="69"/>
        <v>1219660.8900000004</v>
      </c>
      <c r="H4392" s="21"/>
      <c r="I4392" s="21"/>
    </row>
    <row r="4393" spans="1:9" ht="15" x14ac:dyDescent="0.25">
      <c r="A4393" s="24" t="s">
        <v>4490</v>
      </c>
      <c r="B4393" s="20"/>
      <c r="C4393" s="21"/>
      <c r="D4393" s="25">
        <v>659028.00000000012</v>
      </c>
      <c r="E4393" s="25">
        <v>516222.96</v>
      </c>
      <c r="F4393" s="21"/>
      <c r="G4393" s="22">
        <f t="shared" si="69"/>
        <v>142805.0400000001</v>
      </c>
      <c r="H4393" s="21"/>
      <c r="I4393" s="21"/>
    </row>
    <row r="4394" spans="1:9" ht="15" x14ac:dyDescent="0.25">
      <c r="A4394" s="24" t="s">
        <v>4491</v>
      </c>
      <c r="B4394" s="20"/>
      <c r="C4394" s="21"/>
      <c r="D4394" s="25">
        <v>1230930.8</v>
      </c>
      <c r="E4394" s="25">
        <v>1107751.57</v>
      </c>
      <c r="F4394" s="21"/>
      <c r="G4394" s="22">
        <f t="shared" si="69"/>
        <v>123179.22999999998</v>
      </c>
      <c r="H4394" s="21"/>
      <c r="I4394" s="21"/>
    </row>
    <row r="4395" spans="1:9" ht="15" x14ac:dyDescent="0.25">
      <c r="A4395" s="24" t="s">
        <v>4492</v>
      </c>
      <c r="B4395" s="20"/>
      <c r="C4395" s="21"/>
      <c r="D4395" s="25">
        <v>130065</v>
      </c>
      <c r="E4395" s="25">
        <v>3464.6</v>
      </c>
      <c r="F4395" s="21"/>
      <c r="G4395" s="22">
        <f t="shared" si="69"/>
        <v>126600.4</v>
      </c>
      <c r="H4395" s="21"/>
      <c r="I4395" s="21"/>
    </row>
    <row r="4396" spans="1:9" ht="15" x14ac:dyDescent="0.25">
      <c r="A4396" s="24" t="s">
        <v>4493</v>
      </c>
      <c r="B4396" s="20"/>
      <c r="C4396" s="21"/>
      <c r="D4396" s="25">
        <v>1033600.7700000005</v>
      </c>
      <c r="E4396" s="25">
        <v>847553.98</v>
      </c>
      <c r="F4396" s="21"/>
      <c r="G4396" s="22">
        <f t="shared" si="69"/>
        <v>186046.7900000005</v>
      </c>
      <c r="H4396" s="21"/>
      <c r="I4396" s="21"/>
    </row>
    <row r="4397" spans="1:9" ht="15" x14ac:dyDescent="0.25">
      <c r="A4397" s="24" t="s">
        <v>4494</v>
      </c>
      <c r="B4397" s="20"/>
      <c r="C4397" s="21"/>
      <c r="D4397" s="25">
        <v>1047258.2499999997</v>
      </c>
      <c r="E4397" s="25">
        <v>308287.28999999998</v>
      </c>
      <c r="F4397" s="21"/>
      <c r="G4397" s="22">
        <f t="shared" si="69"/>
        <v>738970.95999999973</v>
      </c>
      <c r="H4397" s="21"/>
      <c r="I4397" s="21"/>
    </row>
    <row r="4398" spans="1:9" ht="15" x14ac:dyDescent="0.25">
      <c r="A4398" s="24" t="s">
        <v>4495</v>
      </c>
      <c r="B4398" s="20"/>
      <c r="C4398" s="21"/>
      <c r="D4398" s="25">
        <v>542547.56000000006</v>
      </c>
      <c r="E4398" s="25">
        <v>201224.64</v>
      </c>
      <c r="F4398" s="21"/>
      <c r="G4398" s="22">
        <f t="shared" si="69"/>
        <v>341322.92000000004</v>
      </c>
      <c r="H4398" s="21"/>
      <c r="I4398" s="21"/>
    </row>
    <row r="4399" spans="1:9" ht="15" x14ac:dyDescent="0.25">
      <c r="A4399" s="24" t="s">
        <v>4496</v>
      </c>
      <c r="B4399" s="20"/>
      <c r="C4399" s="21"/>
      <c r="D4399" s="25">
        <v>1176823.3100000005</v>
      </c>
      <c r="E4399" s="25">
        <v>540833.98</v>
      </c>
      <c r="F4399" s="21"/>
      <c r="G4399" s="22">
        <f t="shared" si="69"/>
        <v>635989.33000000054</v>
      </c>
      <c r="H4399" s="21"/>
      <c r="I4399" s="21"/>
    </row>
    <row r="4400" spans="1:9" ht="15" x14ac:dyDescent="0.25">
      <c r="A4400" s="24" t="s">
        <v>4497</v>
      </c>
      <c r="B4400" s="20"/>
      <c r="C4400" s="21"/>
      <c r="D4400" s="25">
        <v>1112627.7999999998</v>
      </c>
      <c r="E4400" s="25">
        <v>1004006.74</v>
      </c>
      <c r="F4400" s="21"/>
      <c r="G4400" s="22">
        <f t="shared" si="69"/>
        <v>108621.05999999982</v>
      </c>
      <c r="H4400" s="21"/>
      <c r="I4400" s="21"/>
    </row>
    <row r="4401" spans="1:9" ht="15" x14ac:dyDescent="0.25">
      <c r="A4401" s="24" t="s">
        <v>4498</v>
      </c>
      <c r="B4401" s="20"/>
      <c r="C4401" s="21"/>
      <c r="D4401" s="25">
        <v>2919932.9999999991</v>
      </c>
      <c r="E4401" s="25">
        <v>113610.85</v>
      </c>
      <c r="F4401" s="21"/>
      <c r="G4401" s="22">
        <f t="shared" si="69"/>
        <v>2806322.149999999</v>
      </c>
      <c r="H4401" s="21"/>
      <c r="I4401" s="21"/>
    </row>
    <row r="4402" spans="1:9" ht="15" x14ac:dyDescent="0.25">
      <c r="A4402" s="24" t="s">
        <v>4499</v>
      </c>
      <c r="B4402" s="20"/>
      <c r="C4402" s="21"/>
      <c r="D4402" s="25">
        <v>382771.19999999995</v>
      </c>
      <c r="E4402" s="25">
        <v>205897.04</v>
      </c>
      <c r="F4402" s="21"/>
      <c r="G4402" s="22">
        <f t="shared" si="69"/>
        <v>176874.15999999995</v>
      </c>
      <c r="H4402" s="21"/>
      <c r="I4402" s="21"/>
    </row>
    <row r="4403" spans="1:9" ht="15" x14ac:dyDescent="0.25">
      <c r="A4403" s="24" t="s">
        <v>4500</v>
      </c>
      <c r="B4403" s="20"/>
      <c r="C4403" s="21"/>
      <c r="D4403" s="25">
        <v>1025148.3999999998</v>
      </c>
      <c r="E4403" s="25">
        <v>403015.15</v>
      </c>
      <c r="F4403" s="21"/>
      <c r="G4403" s="22">
        <f t="shared" si="69"/>
        <v>622133.24999999977</v>
      </c>
      <c r="H4403" s="21"/>
      <c r="I4403" s="21"/>
    </row>
    <row r="4404" spans="1:9" ht="15" x14ac:dyDescent="0.25">
      <c r="A4404" s="24" t="s">
        <v>4501</v>
      </c>
      <c r="B4404" s="20"/>
      <c r="C4404" s="21"/>
      <c r="D4404" s="25">
        <v>830299.19000000018</v>
      </c>
      <c r="E4404" s="25">
        <v>747063.85</v>
      </c>
      <c r="F4404" s="21"/>
      <c r="G4404" s="22">
        <f t="shared" si="69"/>
        <v>83235.3400000002</v>
      </c>
      <c r="H4404" s="21"/>
      <c r="I4404" s="21"/>
    </row>
    <row r="4405" spans="1:9" ht="15" x14ac:dyDescent="0.25">
      <c r="A4405" s="24" t="s">
        <v>4502</v>
      </c>
      <c r="B4405" s="20"/>
      <c r="C4405" s="21"/>
      <c r="D4405" s="25">
        <v>764825.60000000009</v>
      </c>
      <c r="E4405" s="25">
        <v>716827.21</v>
      </c>
      <c r="F4405" s="21"/>
      <c r="G4405" s="22">
        <f t="shared" si="69"/>
        <v>47998.39000000013</v>
      </c>
      <c r="H4405" s="21"/>
      <c r="I4405" s="21"/>
    </row>
    <row r="4406" spans="1:9" ht="15" x14ac:dyDescent="0.25">
      <c r="A4406" s="24" t="s">
        <v>4503</v>
      </c>
      <c r="B4406" s="20"/>
      <c r="C4406" s="21"/>
      <c r="D4406" s="25">
        <v>774610.1</v>
      </c>
      <c r="E4406" s="25">
        <v>696772.18</v>
      </c>
      <c r="F4406" s="21"/>
      <c r="G4406" s="22">
        <f t="shared" si="69"/>
        <v>77837.919999999925</v>
      </c>
      <c r="H4406" s="21"/>
      <c r="I4406" s="21"/>
    </row>
    <row r="4407" spans="1:9" ht="15" x14ac:dyDescent="0.25">
      <c r="A4407" s="24" t="s">
        <v>4504</v>
      </c>
      <c r="B4407" s="20"/>
      <c r="C4407" s="21"/>
      <c r="D4407" s="25">
        <v>969313.00000000012</v>
      </c>
      <c r="E4407" s="25">
        <v>172295.88</v>
      </c>
      <c r="F4407" s="21"/>
      <c r="G4407" s="22">
        <f t="shared" si="69"/>
        <v>797017.12000000011</v>
      </c>
      <c r="H4407" s="21"/>
      <c r="I4407" s="21"/>
    </row>
    <row r="4408" spans="1:9" ht="15" x14ac:dyDescent="0.25">
      <c r="A4408" s="24" t="s">
        <v>4505</v>
      </c>
      <c r="B4408" s="20"/>
      <c r="C4408" s="21"/>
      <c r="D4408" s="25">
        <v>697916.8</v>
      </c>
      <c r="E4408" s="25">
        <v>665685.05000000005</v>
      </c>
      <c r="F4408" s="21"/>
      <c r="G4408" s="22">
        <f t="shared" si="69"/>
        <v>32231.75</v>
      </c>
      <c r="H4408" s="21"/>
      <c r="I4408" s="21"/>
    </row>
    <row r="4409" spans="1:9" ht="15" x14ac:dyDescent="0.25">
      <c r="A4409" s="24" t="s">
        <v>4506</v>
      </c>
      <c r="B4409" s="20"/>
      <c r="C4409" s="21"/>
      <c r="D4409" s="25">
        <v>4330466.1799999988</v>
      </c>
      <c r="E4409" s="25">
        <v>2349882.15</v>
      </c>
      <c r="F4409" s="21"/>
      <c r="G4409" s="22">
        <f t="shared" si="69"/>
        <v>1980584.0299999989</v>
      </c>
      <c r="H4409" s="21"/>
      <c r="I4409" s="21"/>
    </row>
    <row r="4410" spans="1:9" ht="15" x14ac:dyDescent="0.25">
      <c r="A4410" s="24" t="s">
        <v>4507</v>
      </c>
      <c r="B4410" s="20"/>
      <c r="C4410" s="21"/>
      <c r="D4410" s="25">
        <v>1278389.6000000001</v>
      </c>
      <c r="E4410" s="25">
        <v>1135771.92</v>
      </c>
      <c r="F4410" s="21"/>
      <c r="G4410" s="22">
        <f t="shared" si="69"/>
        <v>142617.68000000017</v>
      </c>
      <c r="H4410" s="21"/>
      <c r="I4410" s="21"/>
    </row>
    <row r="4411" spans="1:9" ht="15" x14ac:dyDescent="0.25">
      <c r="A4411" s="24" t="s">
        <v>4508</v>
      </c>
      <c r="B4411" s="20"/>
      <c r="C4411" s="21"/>
      <c r="D4411" s="25">
        <v>1408295.4200000002</v>
      </c>
      <c r="E4411" s="25">
        <v>1270592.99</v>
      </c>
      <c r="F4411" s="21"/>
      <c r="G4411" s="22">
        <f t="shared" si="69"/>
        <v>137702.43000000017</v>
      </c>
      <c r="H4411" s="21"/>
      <c r="I4411" s="21"/>
    </row>
    <row r="4412" spans="1:9" ht="15" x14ac:dyDescent="0.25">
      <c r="A4412" s="24" t="s">
        <v>4509</v>
      </c>
      <c r="B4412" s="20"/>
      <c r="C4412" s="21"/>
      <c r="D4412" s="25">
        <v>718763.24</v>
      </c>
      <c r="E4412" s="25">
        <v>18610.240000000002</v>
      </c>
      <c r="F4412" s="21"/>
      <c r="G4412" s="22">
        <f t="shared" si="69"/>
        <v>700153</v>
      </c>
      <c r="H4412" s="21"/>
      <c r="I4412" s="21"/>
    </row>
    <row r="4413" spans="1:9" ht="15" x14ac:dyDescent="0.25">
      <c r="A4413" s="24" t="s">
        <v>4510</v>
      </c>
      <c r="B4413" s="20"/>
      <c r="C4413" s="21"/>
      <c r="D4413" s="25">
        <v>3205248.4200000009</v>
      </c>
      <c r="E4413" s="25">
        <v>3220090.87</v>
      </c>
      <c r="F4413" s="21"/>
      <c r="G4413" s="22">
        <f t="shared" si="69"/>
        <v>-14842.449999999255</v>
      </c>
      <c r="H4413" s="21"/>
      <c r="I4413" s="21"/>
    </row>
    <row r="4414" spans="1:9" ht="15" x14ac:dyDescent="0.25">
      <c r="A4414" s="24" t="s">
        <v>4511</v>
      </c>
      <c r="B4414" s="20"/>
      <c r="C4414" s="21"/>
      <c r="D4414" s="25">
        <v>77481</v>
      </c>
      <c r="E4414" s="25">
        <v>49298.23</v>
      </c>
      <c r="F4414" s="21"/>
      <c r="G4414" s="22">
        <f t="shared" si="69"/>
        <v>28182.769999999997</v>
      </c>
      <c r="H4414" s="21"/>
      <c r="I4414" s="21"/>
    </row>
    <row r="4415" spans="1:9" ht="15" x14ac:dyDescent="0.25">
      <c r="A4415" s="24" t="s">
        <v>4512</v>
      </c>
      <c r="B4415" s="20"/>
      <c r="C4415" s="21"/>
      <c r="D4415" s="25">
        <v>70179.199999999997</v>
      </c>
      <c r="E4415" s="25">
        <v>3275.43</v>
      </c>
      <c r="F4415" s="21"/>
      <c r="G4415" s="22">
        <f t="shared" si="69"/>
        <v>66903.77</v>
      </c>
      <c r="H4415" s="21"/>
      <c r="I4415" s="21"/>
    </row>
    <row r="4416" spans="1:9" ht="15" x14ac:dyDescent="0.25">
      <c r="A4416" s="24" t="s">
        <v>4513</v>
      </c>
      <c r="B4416" s="20"/>
      <c r="C4416" s="21"/>
      <c r="D4416" s="25">
        <v>198065.62</v>
      </c>
      <c r="E4416" s="25">
        <v>122646.44</v>
      </c>
      <c r="F4416" s="21"/>
      <c r="G4416" s="22">
        <f t="shared" si="69"/>
        <v>75419.179999999993</v>
      </c>
      <c r="H4416" s="21"/>
      <c r="I4416" s="21"/>
    </row>
    <row r="4417" spans="1:9" ht="15" x14ac:dyDescent="0.25">
      <c r="A4417" s="24" t="s">
        <v>4514</v>
      </c>
      <c r="B4417" s="20"/>
      <c r="C4417" s="21"/>
      <c r="D4417" s="25">
        <v>1300938.8599999999</v>
      </c>
      <c r="E4417" s="25">
        <v>486558.34</v>
      </c>
      <c r="F4417" s="21"/>
      <c r="G4417" s="22">
        <f t="shared" si="69"/>
        <v>814380.51999999979</v>
      </c>
      <c r="H4417" s="21"/>
      <c r="I4417" s="21"/>
    </row>
    <row r="4418" spans="1:9" ht="15" x14ac:dyDescent="0.25">
      <c r="A4418" s="24" t="s">
        <v>4515</v>
      </c>
      <c r="B4418" s="20"/>
      <c r="C4418" s="21"/>
      <c r="D4418" s="25">
        <v>1155883.2000000004</v>
      </c>
      <c r="E4418" s="25">
        <v>492030.26</v>
      </c>
      <c r="F4418" s="21"/>
      <c r="G4418" s="22">
        <f t="shared" si="69"/>
        <v>663852.94000000041</v>
      </c>
      <c r="H4418" s="21"/>
      <c r="I4418" s="21"/>
    </row>
    <row r="4419" spans="1:9" ht="15" x14ac:dyDescent="0.25">
      <c r="A4419" s="24" t="s">
        <v>4516</v>
      </c>
      <c r="B4419" s="20"/>
      <c r="C4419" s="21"/>
      <c r="D4419" s="25">
        <v>792493.32000000053</v>
      </c>
      <c r="E4419" s="25">
        <v>18706.009999999998</v>
      </c>
      <c r="F4419" s="21"/>
      <c r="G4419" s="22">
        <f t="shared" si="69"/>
        <v>773787.31000000052</v>
      </c>
      <c r="H4419" s="21"/>
      <c r="I4419" s="21"/>
    </row>
    <row r="4420" spans="1:9" ht="15" x14ac:dyDescent="0.25">
      <c r="A4420" s="24" t="s">
        <v>4517</v>
      </c>
      <c r="B4420" s="20"/>
      <c r="C4420" s="21"/>
      <c r="D4420" s="25">
        <v>1322404.6299999999</v>
      </c>
      <c r="E4420" s="25">
        <v>929039.35</v>
      </c>
      <c r="F4420" s="21"/>
      <c r="G4420" s="22">
        <f t="shared" si="69"/>
        <v>393365.27999999991</v>
      </c>
      <c r="H4420" s="21"/>
      <c r="I4420" s="21"/>
    </row>
    <row r="4421" spans="1:9" ht="15" x14ac:dyDescent="0.25">
      <c r="A4421" s="24" t="s">
        <v>4518</v>
      </c>
      <c r="B4421" s="20"/>
      <c r="C4421" s="21"/>
      <c r="D4421" s="25">
        <v>778131.19999999972</v>
      </c>
      <c r="E4421" s="25">
        <v>771599.28</v>
      </c>
      <c r="F4421" s="21"/>
      <c r="G4421" s="22">
        <f t="shared" si="69"/>
        <v>6531.9199999996927</v>
      </c>
      <c r="H4421" s="21"/>
      <c r="I4421" s="21"/>
    </row>
    <row r="4422" spans="1:9" ht="15" x14ac:dyDescent="0.25">
      <c r="A4422" s="24" t="s">
        <v>4519</v>
      </c>
      <c r="B4422" s="20"/>
      <c r="C4422" s="21"/>
      <c r="D4422" s="25">
        <v>35944.400000000001</v>
      </c>
      <c r="E4422" s="25">
        <v>78213.19</v>
      </c>
      <c r="F4422" s="21"/>
      <c r="G4422" s="22">
        <f t="shared" si="69"/>
        <v>-42268.79</v>
      </c>
      <c r="H4422" s="21"/>
      <c r="I4422" s="21"/>
    </row>
    <row r="4423" spans="1:9" ht="15" x14ac:dyDescent="0.25">
      <c r="A4423" s="24" t="s">
        <v>4520</v>
      </c>
      <c r="B4423" s="20"/>
      <c r="C4423" s="21"/>
      <c r="D4423" s="25">
        <v>1627985.1000000003</v>
      </c>
      <c r="E4423" s="25">
        <v>1120552.78</v>
      </c>
      <c r="F4423" s="21"/>
      <c r="G4423" s="22">
        <f t="shared" si="69"/>
        <v>507432.3200000003</v>
      </c>
      <c r="H4423" s="21"/>
      <c r="I4423" s="21"/>
    </row>
    <row r="4424" spans="1:9" ht="15" x14ac:dyDescent="0.25">
      <c r="A4424" s="24" t="s">
        <v>4521</v>
      </c>
      <c r="B4424" s="20"/>
      <c r="C4424" s="21"/>
      <c r="D4424" s="25">
        <v>266089.59999999998</v>
      </c>
      <c r="E4424" s="25">
        <v>236950.46</v>
      </c>
      <c r="F4424" s="21"/>
      <c r="G4424" s="22">
        <f t="shared" si="69"/>
        <v>29139.139999999985</v>
      </c>
      <c r="H4424" s="21"/>
      <c r="I4424" s="21"/>
    </row>
    <row r="4425" spans="1:9" ht="15" x14ac:dyDescent="0.25">
      <c r="A4425" s="24" t="s">
        <v>4522</v>
      </c>
      <c r="B4425" s="20"/>
      <c r="C4425" s="21"/>
      <c r="D4425" s="25">
        <v>1023548.05</v>
      </c>
      <c r="E4425" s="25">
        <v>977946.13</v>
      </c>
      <c r="F4425" s="21"/>
      <c r="G4425" s="22">
        <f t="shared" si="69"/>
        <v>45601.920000000042</v>
      </c>
      <c r="H4425" s="21"/>
      <c r="I4425" s="21"/>
    </row>
    <row r="4426" spans="1:9" ht="15" x14ac:dyDescent="0.25">
      <c r="A4426" s="24" t="s">
        <v>4523</v>
      </c>
      <c r="B4426" s="20"/>
      <c r="C4426" s="21"/>
      <c r="D4426" s="25">
        <v>1061954.4999999995</v>
      </c>
      <c r="E4426" s="25">
        <v>853300.84</v>
      </c>
      <c r="F4426" s="21"/>
      <c r="G4426" s="22">
        <f t="shared" si="69"/>
        <v>208653.65999999957</v>
      </c>
      <c r="H4426" s="21"/>
      <c r="I4426" s="21"/>
    </row>
    <row r="4427" spans="1:9" ht="15" x14ac:dyDescent="0.25">
      <c r="A4427" s="24" t="s">
        <v>4524</v>
      </c>
      <c r="B4427" s="20"/>
      <c r="C4427" s="21"/>
      <c r="D4427" s="25">
        <v>734518.39999999991</v>
      </c>
      <c r="E4427" s="25">
        <v>583379.66</v>
      </c>
      <c r="F4427" s="21"/>
      <c r="G4427" s="22">
        <f t="shared" si="69"/>
        <v>151138.73999999987</v>
      </c>
      <c r="H4427" s="21"/>
      <c r="I4427" s="21"/>
    </row>
    <row r="4428" spans="1:9" ht="15" x14ac:dyDescent="0.25">
      <c r="A4428" s="24" t="s">
        <v>4525</v>
      </c>
      <c r="B4428" s="20"/>
      <c r="C4428" s="21"/>
      <c r="D4428" s="25">
        <v>201532.80000000005</v>
      </c>
      <c r="E4428" s="25">
        <v>111319.86</v>
      </c>
      <c r="F4428" s="21"/>
      <c r="G4428" s="22">
        <f t="shared" si="69"/>
        <v>90212.940000000046</v>
      </c>
      <c r="H4428" s="21"/>
      <c r="I4428" s="21"/>
    </row>
    <row r="4429" spans="1:9" ht="15" x14ac:dyDescent="0.25">
      <c r="A4429" s="24" t="s">
        <v>4526</v>
      </c>
      <c r="B4429" s="20"/>
      <c r="C4429" s="21"/>
      <c r="D4429" s="25">
        <v>129113.60000000001</v>
      </c>
      <c r="E4429" s="25">
        <v>86927.06</v>
      </c>
      <c r="F4429" s="21"/>
      <c r="G4429" s="22">
        <f t="shared" si="69"/>
        <v>42186.540000000008</v>
      </c>
      <c r="H4429" s="21"/>
      <c r="I4429" s="21"/>
    </row>
    <row r="4430" spans="1:9" ht="15" x14ac:dyDescent="0.25">
      <c r="A4430" s="24" t="s">
        <v>4527</v>
      </c>
      <c r="B4430" s="20"/>
      <c r="C4430" s="21"/>
      <c r="D4430" s="25">
        <v>763504</v>
      </c>
      <c r="E4430" s="25">
        <v>584847.53</v>
      </c>
      <c r="F4430" s="21"/>
      <c r="G4430" s="22">
        <f t="shared" si="69"/>
        <v>178656.46999999997</v>
      </c>
      <c r="H4430" s="21"/>
      <c r="I4430" s="21"/>
    </row>
    <row r="4431" spans="1:9" ht="15" x14ac:dyDescent="0.25">
      <c r="A4431" s="24" t="s">
        <v>4528</v>
      </c>
      <c r="B4431" s="20"/>
      <c r="C4431" s="21"/>
      <c r="D4431" s="25">
        <v>67312</v>
      </c>
      <c r="E4431" s="25">
        <v>28168.95</v>
      </c>
      <c r="F4431" s="21"/>
      <c r="G4431" s="22">
        <f t="shared" si="69"/>
        <v>39143.050000000003</v>
      </c>
      <c r="H4431" s="21"/>
      <c r="I4431" s="21"/>
    </row>
    <row r="4432" spans="1:9" ht="15" x14ac:dyDescent="0.25">
      <c r="A4432" s="24" t="s">
        <v>4529</v>
      </c>
      <c r="B4432" s="20"/>
      <c r="C4432" s="21"/>
      <c r="D4432" s="25">
        <v>334004.21999999997</v>
      </c>
      <c r="E4432" s="25">
        <v>125736</v>
      </c>
      <c r="F4432" s="21"/>
      <c r="G4432" s="22">
        <f t="shared" si="69"/>
        <v>208268.21999999997</v>
      </c>
      <c r="H4432" s="21"/>
      <c r="I4432" s="21"/>
    </row>
    <row r="4433" spans="1:9" ht="15" x14ac:dyDescent="0.25">
      <c r="A4433" s="24" t="s">
        <v>4530</v>
      </c>
      <c r="B4433" s="20"/>
      <c r="C4433" s="21"/>
      <c r="D4433" s="25">
        <v>495640.85000000027</v>
      </c>
      <c r="E4433" s="25">
        <v>130746.94</v>
      </c>
      <c r="F4433" s="21"/>
      <c r="G4433" s="22">
        <f t="shared" si="69"/>
        <v>364893.91000000027</v>
      </c>
      <c r="H4433" s="21"/>
      <c r="I4433" s="21"/>
    </row>
    <row r="4434" spans="1:9" ht="15" x14ac:dyDescent="0.25">
      <c r="A4434" s="24" t="s">
        <v>4531</v>
      </c>
      <c r="B4434" s="20"/>
      <c r="C4434" s="21"/>
      <c r="D4434" s="25">
        <v>686006.70000000007</v>
      </c>
      <c r="E4434" s="25">
        <v>276866.89</v>
      </c>
      <c r="F4434" s="21"/>
      <c r="G4434" s="22">
        <f t="shared" si="69"/>
        <v>409139.81000000006</v>
      </c>
      <c r="H4434" s="21"/>
      <c r="I4434" s="21"/>
    </row>
    <row r="4435" spans="1:9" ht="15" x14ac:dyDescent="0.25">
      <c r="A4435" s="24" t="s">
        <v>4532</v>
      </c>
      <c r="B4435" s="20"/>
      <c r="C4435" s="21"/>
      <c r="D4435" s="25">
        <v>92041.8</v>
      </c>
      <c r="E4435" s="25">
        <v>53529.17</v>
      </c>
      <c r="F4435" s="21"/>
      <c r="G4435" s="22">
        <f t="shared" si="69"/>
        <v>38512.630000000005</v>
      </c>
      <c r="H4435" s="21"/>
      <c r="I4435" s="21"/>
    </row>
    <row r="4436" spans="1:9" ht="15" x14ac:dyDescent="0.25">
      <c r="A4436" s="24" t="s">
        <v>4533</v>
      </c>
      <c r="B4436" s="20"/>
      <c r="C4436" s="21"/>
      <c r="D4436" s="25">
        <v>410569.59999999992</v>
      </c>
      <c r="E4436" s="25">
        <v>387694.93</v>
      </c>
      <c r="F4436" s="21"/>
      <c r="G4436" s="22">
        <f t="shared" si="69"/>
        <v>22874.669999999925</v>
      </c>
      <c r="H4436" s="21"/>
      <c r="I4436" s="21"/>
    </row>
    <row r="4437" spans="1:9" ht="15" x14ac:dyDescent="0.25">
      <c r="A4437" s="24" t="s">
        <v>4534</v>
      </c>
      <c r="B4437" s="20"/>
      <c r="C4437" s="21"/>
      <c r="D4437" s="25">
        <v>287123.20000000001</v>
      </c>
      <c r="E4437" s="25">
        <v>221945.73</v>
      </c>
      <c r="F4437" s="21"/>
      <c r="G4437" s="22">
        <f t="shared" si="69"/>
        <v>65177.47</v>
      </c>
      <c r="H4437" s="21"/>
      <c r="I4437" s="21"/>
    </row>
    <row r="4438" spans="1:9" ht="15" x14ac:dyDescent="0.25">
      <c r="A4438" s="24" t="s">
        <v>4535</v>
      </c>
      <c r="B4438" s="20"/>
      <c r="C4438" s="21"/>
      <c r="D4438" s="25">
        <v>1560225.7899999996</v>
      </c>
      <c r="E4438" s="25">
        <v>1458975.1</v>
      </c>
      <c r="F4438" s="21"/>
      <c r="G4438" s="22">
        <f t="shared" si="69"/>
        <v>101250.68999999948</v>
      </c>
      <c r="H4438" s="21"/>
      <c r="I4438" s="21"/>
    </row>
    <row r="4439" spans="1:9" ht="15" x14ac:dyDescent="0.25">
      <c r="A4439" s="24" t="s">
        <v>4536</v>
      </c>
      <c r="B4439" s="20"/>
      <c r="C4439" s="21"/>
      <c r="D4439" s="25">
        <v>915110.40000000014</v>
      </c>
      <c r="E4439" s="25">
        <v>758739.77</v>
      </c>
      <c r="F4439" s="21"/>
      <c r="G4439" s="22">
        <f t="shared" si="69"/>
        <v>156370.63000000012</v>
      </c>
      <c r="H4439" s="21"/>
      <c r="I4439" s="21"/>
    </row>
    <row r="4440" spans="1:9" ht="15" x14ac:dyDescent="0.25">
      <c r="A4440" s="24" t="s">
        <v>4537</v>
      </c>
      <c r="B4440" s="20"/>
      <c r="C4440" s="21"/>
      <c r="D4440" s="25">
        <v>207849.60000000006</v>
      </c>
      <c r="E4440" s="25">
        <v>243810.53</v>
      </c>
      <c r="F4440" s="21"/>
      <c r="G4440" s="22">
        <f t="shared" si="69"/>
        <v>-35960.929999999935</v>
      </c>
      <c r="H4440" s="21"/>
      <c r="I4440" s="21"/>
    </row>
    <row r="4441" spans="1:9" ht="15" x14ac:dyDescent="0.25">
      <c r="A4441" s="24" t="s">
        <v>4538</v>
      </c>
      <c r="B4441" s="20"/>
      <c r="C4441" s="21"/>
      <c r="D4441" s="25">
        <v>779685.20000000007</v>
      </c>
      <c r="E4441" s="25">
        <v>472105.16</v>
      </c>
      <c r="F4441" s="21"/>
      <c r="G4441" s="22">
        <f t="shared" si="69"/>
        <v>307580.0400000001</v>
      </c>
      <c r="H4441" s="21"/>
      <c r="I4441" s="21"/>
    </row>
    <row r="4442" spans="1:9" ht="15" x14ac:dyDescent="0.25">
      <c r="A4442" s="24" t="s">
        <v>4539</v>
      </c>
      <c r="B4442" s="20"/>
      <c r="C4442" s="21"/>
      <c r="D4442" s="25">
        <v>855988.50000000012</v>
      </c>
      <c r="E4442" s="25">
        <v>848958.12</v>
      </c>
      <c r="F4442" s="21"/>
      <c r="G4442" s="22">
        <f t="shared" si="69"/>
        <v>7030.3800000001211</v>
      </c>
      <c r="H4442" s="21"/>
      <c r="I4442" s="21"/>
    </row>
    <row r="4443" spans="1:9" ht="15" x14ac:dyDescent="0.25">
      <c r="A4443" s="24" t="s">
        <v>4540</v>
      </c>
      <c r="B4443" s="20"/>
      <c r="C4443" s="21"/>
      <c r="D4443" s="25">
        <v>468540.8000000001</v>
      </c>
      <c r="E4443" s="25">
        <v>258690.67</v>
      </c>
      <c r="F4443" s="21"/>
      <c r="G4443" s="22">
        <f t="shared" si="69"/>
        <v>209850.13000000009</v>
      </c>
      <c r="H4443" s="21"/>
      <c r="I4443" s="21"/>
    </row>
    <row r="4444" spans="1:9" ht="15" x14ac:dyDescent="0.25">
      <c r="A4444" s="24" t="s">
        <v>4541</v>
      </c>
      <c r="B4444" s="20"/>
      <c r="C4444" s="21"/>
      <c r="D4444" s="25">
        <v>671766.58000000007</v>
      </c>
      <c r="E4444" s="25">
        <v>481396.75</v>
      </c>
      <c r="F4444" s="21"/>
      <c r="G4444" s="22">
        <f t="shared" si="69"/>
        <v>190369.83000000007</v>
      </c>
      <c r="H4444" s="21"/>
      <c r="I4444" s="21"/>
    </row>
    <row r="4445" spans="1:9" ht="15" x14ac:dyDescent="0.25">
      <c r="A4445" s="24" t="s">
        <v>4542</v>
      </c>
      <c r="B4445" s="20"/>
      <c r="C4445" s="21"/>
      <c r="D4445" s="25">
        <v>809515.39999999991</v>
      </c>
      <c r="E4445" s="25">
        <v>128111.39</v>
      </c>
      <c r="F4445" s="21"/>
      <c r="G4445" s="22">
        <f t="shared" si="69"/>
        <v>681404.00999999989</v>
      </c>
      <c r="H4445" s="21"/>
      <c r="I4445" s="21"/>
    </row>
    <row r="4446" spans="1:9" ht="15" x14ac:dyDescent="0.25">
      <c r="A4446" s="24" t="s">
        <v>4543</v>
      </c>
      <c r="B4446" s="20"/>
      <c r="C4446" s="21"/>
      <c r="D4446" s="25">
        <v>1042204.7999999998</v>
      </c>
      <c r="E4446" s="25">
        <v>983929.01</v>
      </c>
      <c r="F4446" s="21"/>
      <c r="G4446" s="22">
        <f t="shared" si="69"/>
        <v>58275.789999999804</v>
      </c>
      <c r="H4446" s="21"/>
      <c r="I4446" s="21"/>
    </row>
    <row r="4447" spans="1:9" ht="15" x14ac:dyDescent="0.25">
      <c r="A4447" s="24" t="s">
        <v>4544</v>
      </c>
      <c r="B4447" s="20"/>
      <c r="C4447" s="21"/>
      <c r="D4447" s="25">
        <v>1225795.2</v>
      </c>
      <c r="E4447" s="25">
        <v>207573.43</v>
      </c>
      <c r="F4447" s="21"/>
      <c r="G4447" s="22">
        <f t="shared" si="69"/>
        <v>1018221.77</v>
      </c>
      <c r="H4447" s="21"/>
      <c r="I4447" s="21"/>
    </row>
    <row r="4448" spans="1:9" ht="15" x14ac:dyDescent="0.25">
      <c r="A4448" s="24" t="s">
        <v>4545</v>
      </c>
      <c r="B4448" s="20"/>
      <c r="C4448" s="21"/>
      <c r="D4448" s="25">
        <v>646275.99999999965</v>
      </c>
      <c r="E4448" s="25">
        <v>553437.02</v>
      </c>
      <c r="F4448" s="21"/>
      <c r="G4448" s="22">
        <f t="shared" si="69"/>
        <v>92838.979999999632</v>
      </c>
      <c r="H4448" s="21"/>
      <c r="I4448" s="21"/>
    </row>
    <row r="4449" spans="1:9" ht="15" x14ac:dyDescent="0.25">
      <c r="A4449" s="24" t="s">
        <v>4546</v>
      </c>
      <c r="B4449" s="20"/>
      <c r="C4449" s="21"/>
      <c r="D4449" s="25">
        <v>1974921.8700000003</v>
      </c>
      <c r="E4449" s="25">
        <v>1070019.5900000001</v>
      </c>
      <c r="F4449" s="21"/>
      <c r="G4449" s="22">
        <f t="shared" si="69"/>
        <v>904902.28000000026</v>
      </c>
      <c r="H4449" s="21"/>
      <c r="I4449" s="21"/>
    </row>
    <row r="4450" spans="1:9" ht="15" x14ac:dyDescent="0.25">
      <c r="A4450" s="24" t="s">
        <v>4547</v>
      </c>
      <c r="B4450" s="20"/>
      <c r="C4450" s="21"/>
      <c r="D4450" s="25">
        <v>746502.39999999991</v>
      </c>
      <c r="E4450" s="25">
        <v>116257.57</v>
      </c>
      <c r="F4450" s="21"/>
      <c r="G4450" s="22">
        <f t="shared" si="69"/>
        <v>630244.82999999984</v>
      </c>
      <c r="H4450" s="21"/>
      <c r="I4450" s="21"/>
    </row>
    <row r="4451" spans="1:9" ht="15" x14ac:dyDescent="0.25">
      <c r="A4451" s="24" t="s">
        <v>4548</v>
      </c>
      <c r="B4451" s="20"/>
      <c r="C4451" s="21"/>
      <c r="D4451" s="25">
        <v>2673166.7199999988</v>
      </c>
      <c r="E4451" s="25">
        <v>812947.32</v>
      </c>
      <c r="F4451" s="21"/>
      <c r="G4451" s="22">
        <f t="shared" si="69"/>
        <v>1860219.399999999</v>
      </c>
      <c r="H4451" s="21"/>
      <c r="I4451" s="21"/>
    </row>
    <row r="4452" spans="1:9" ht="15" x14ac:dyDescent="0.25">
      <c r="A4452" s="24" t="s">
        <v>4549</v>
      </c>
      <c r="B4452" s="20"/>
      <c r="C4452" s="21"/>
      <c r="D4452" s="25">
        <v>568332.39999999991</v>
      </c>
      <c r="E4452" s="25">
        <v>269509.87</v>
      </c>
      <c r="F4452" s="21"/>
      <c r="G4452" s="22">
        <f t="shared" ref="G4452:G4513" si="70">D4452-E4452</f>
        <v>298822.52999999991</v>
      </c>
      <c r="H4452" s="21"/>
      <c r="I4452" s="21"/>
    </row>
    <row r="4453" spans="1:9" ht="15" x14ac:dyDescent="0.25">
      <c r="A4453" s="24" t="s">
        <v>4550</v>
      </c>
      <c r="B4453" s="20"/>
      <c r="C4453" s="21"/>
      <c r="D4453" s="25">
        <v>203884.80000000002</v>
      </c>
      <c r="E4453" s="25">
        <v>192259.95</v>
      </c>
      <c r="F4453" s="21"/>
      <c r="G4453" s="22">
        <f t="shared" si="70"/>
        <v>11624.850000000006</v>
      </c>
      <c r="H4453" s="21"/>
      <c r="I4453" s="21"/>
    </row>
    <row r="4454" spans="1:9" ht="15" x14ac:dyDescent="0.25">
      <c r="A4454" s="24" t="s">
        <v>4551</v>
      </c>
      <c r="B4454" s="20"/>
      <c r="C4454" s="21"/>
      <c r="D4454" s="25">
        <v>85747.199999999997</v>
      </c>
      <c r="E4454" s="25">
        <v>68197.67</v>
      </c>
      <c r="F4454" s="21"/>
      <c r="G4454" s="22">
        <f t="shared" si="70"/>
        <v>17549.53</v>
      </c>
      <c r="H4454" s="21"/>
      <c r="I4454" s="21"/>
    </row>
    <row r="4455" spans="1:9" ht="15" x14ac:dyDescent="0.25">
      <c r="A4455" s="24" t="s">
        <v>4552</v>
      </c>
      <c r="B4455" s="20"/>
      <c r="C4455" s="21"/>
      <c r="D4455" s="25">
        <v>187716.24000000002</v>
      </c>
      <c r="E4455" s="25">
        <v>100650.81</v>
      </c>
      <c r="F4455" s="21"/>
      <c r="G4455" s="22">
        <f t="shared" si="70"/>
        <v>87065.430000000022</v>
      </c>
      <c r="H4455" s="21"/>
      <c r="I4455" s="21"/>
    </row>
    <row r="4456" spans="1:9" ht="15" x14ac:dyDescent="0.25">
      <c r="A4456" s="24" t="s">
        <v>4553</v>
      </c>
      <c r="B4456" s="20"/>
      <c r="C4456" s="21"/>
      <c r="D4456" s="25">
        <v>808551.6</v>
      </c>
      <c r="E4456" s="25">
        <v>708086.75</v>
      </c>
      <c r="F4456" s="21"/>
      <c r="G4456" s="22">
        <f t="shared" si="70"/>
        <v>100464.84999999998</v>
      </c>
      <c r="H4456" s="21"/>
      <c r="I4456" s="21"/>
    </row>
    <row r="4457" spans="1:9" ht="15" x14ac:dyDescent="0.25">
      <c r="A4457" s="24" t="s">
        <v>4554</v>
      </c>
      <c r="B4457" s="20"/>
      <c r="C4457" s="21"/>
      <c r="D4457" s="25">
        <v>806696.59999999986</v>
      </c>
      <c r="E4457" s="25">
        <v>387744.12</v>
      </c>
      <c r="F4457" s="21"/>
      <c r="G4457" s="22">
        <f t="shared" si="70"/>
        <v>418952.47999999986</v>
      </c>
      <c r="H4457" s="21"/>
      <c r="I4457" s="21"/>
    </row>
    <row r="4458" spans="1:9" ht="15" x14ac:dyDescent="0.25">
      <c r="A4458" s="24" t="s">
        <v>4555</v>
      </c>
      <c r="B4458" s="20"/>
      <c r="C4458" s="21"/>
      <c r="D4458" s="25">
        <v>379569.47999999992</v>
      </c>
      <c r="E4458" s="25">
        <v>730517.93</v>
      </c>
      <c r="F4458" s="21"/>
      <c r="G4458" s="22">
        <f t="shared" si="70"/>
        <v>-350948.45000000013</v>
      </c>
      <c r="H4458" s="21"/>
      <c r="I4458" s="21"/>
    </row>
    <row r="4459" spans="1:9" ht="15" x14ac:dyDescent="0.25">
      <c r="A4459" s="24" t="s">
        <v>4556</v>
      </c>
      <c r="B4459" s="20"/>
      <c r="C4459" s="21"/>
      <c r="D4459" s="25">
        <v>559372.80000000005</v>
      </c>
      <c r="E4459" s="25">
        <v>465184.15</v>
      </c>
      <c r="F4459" s="21"/>
      <c r="G4459" s="22">
        <f t="shared" si="70"/>
        <v>94188.650000000023</v>
      </c>
      <c r="H4459" s="21"/>
      <c r="I4459" s="21"/>
    </row>
    <row r="4460" spans="1:9" ht="15" x14ac:dyDescent="0.25">
      <c r="A4460" s="24" t="s">
        <v>4557</v>
      </c>
      <c r="B4460" s="20"/>
      <c r="C4460" s="21"/>
      <c r="D4460" s="25">
        <v>897164.80000000028</v>
      </c>
      <c r="E4460" s="25">
        <v>212199.71</v>
      </c>
      <c r="F4460" s="21"/>
      <c r="G4460" s="22">
        <f t="shared" si="70"/>
        <v>684965.09000000032</v>
      </c>
      <c r="H4460" s="21"/>
      <c r="I4460" s="21"/>
    </row>
    <row r="4461" spans="1:9" ht="15" x14ac:dyDescent="0.25">
      <c r="A4461" s="24" t="s">
        <v>4558</v>
      </c>
      <c r="B4461" s="20"/>
      <c r="C4461" s="21"/>
      <c r="D4461" s="25">
        <v>725984.00000000023</v>
      </c>
      <c r="E4461" s="25">
        <v>162240.31</v>
      </c>
      <c r="F4461" s="21"/>
      <c r="G4461" s="22">
        <f t="shared" si="70"/>
        <v>563743.69000000018</v>
      </c>
      <c r="H4461" s="21"/>
      <c r="I4461" s="21"/>
    </row>
    <row r="4462" spans="1:9" ht="15" x14ac:dyDescent="0.25">
      <c r="A4462" s="24" t="s">
        <v>4559</v>
      </c>
      <c r="B4462" s="20"/>
      <c r="C4462" s="21"/>
      <c r="D4462" s="25">
        <v>211904</v>
      </c>
      <c r="E4462" s="25">
        <v>78515.59</v>
      </c>
      <c r="F4462" s="21"/>
      <c r="G4462" s="22">
        <f t="shared" si="70"/>
        <v>133388.41</v>
      </c>
      <c r="H4462" s="21"/>
      <c r="I4462" s="21"/>
    </row>
    <row r="4463" spans="1:9" ht="15" x14ac:dyDescent="0.25">
      <c r="A4463" s="24" t="s">
        <v>4560</v>
      </c>
      <c r="B4463" s="20"/>
      <c r="C4463" s="21"/>
      <c r="D4463" s="25">
        <v>481512.1999999999</v>
      </c>
      <c r="E4463" s="25">
        <v>78325.13</v>
      </c>
      <c r="F4463" s="21"/>
      <c r="G4463" s="22">
        <f t="shared" si="70"/>
        <v>403187.06999999989</v>
      </c>
      <c r="H4463" s="21"/>
      <c r="I4463" s="21"/>
    </row>
    <row r="4464" spans="1:9" ht="15" x14ac:dyDescent="0.25">
      <c r="A4464" s="24" t="s">
        <v>4561</v>
      </c>
      <c r="B4464" s="20"/>
      <c r="C4464" s="21"/>
      <c r="D4464" s="25">
        <v>1264004.2000000004</v>
      </c>
      <c r="E4464" s="25">
        <v>268775.78999999998</v>
      </c>
      <c r="F4464" s="21"/>
      <c r="G4464" s="22">
        <f t="shared" si="70"/>
        <v>995228.41000000038</v>
      </c>
      <c r="H4464" s="21"/>
      <c r="I4464" s="21"/>
    </row>
    <row r="4465" spans="1:9" ht="15" x14ac:dyDescent="0.25">
      <c r="A4465" s="24" t="s">
        <v>4562</v>
      </c>
      <c r="B4465" s="20"/>
      <c r="C4465" s="21"/>
      <c r="D4465" s="25">
        <v>106624</v>
      </c>
      <c r="E4465" s="25">
        <v>5105.7</v>
      </c>
      <c r="F4465" s="21"/>
      <c r="G4465" s="22">
        <f t="shared" si="70"/>
        <v>101518.3</v>
      </c>
      <c r="H4465" s="21"/>
      <c r="I4465" s="21"/>
    </row>
    <row r="4466" spans="1:9" ht="15" x14ac:dyDescent="0.25">
      <c r="A4466" s="24" t="s">
        <v>4563</v>
      </c>
      <c r="B4466" s="20"/>
      <c r="C4466" s="21"/>
      <c r="D4466" s="25">
        <v>778791.55999999982</v>
      </c>
      <c r="E4466" s="25">
        <v>643967.43000000005</v>
      </c>
      <c r="F4466" s="21"/>
      <c r="G4466" s="22">
        <f t="shared" si="70"/>
        <v>134824.12999999977</v>
      </c>
      <c r="H4466" s="21"/>
      <c r="I4466" s="21"/>
    </row>
    <row r="4467" spans="1:9" ht="15" x14ac:dyDescent="0.25">
      <c r="A4467" s="24" t="s">
        <v>4564</v>
      </c>
      <c r="B4467" s="20"/>
      <c r="C4467" s="21"/>
      <c r="D4467" s="25">
        <v>92096.569999999992</v>
      </c>
      <c r="E4467" s="25">
        <v>182862.59</v>
      </c>
      <c r="F4467" s="21"/>
      <c r="G4467" s="22">
        <f t="shared" si="70"/>
        <v>-90766.02</v>
      </c>
      <c r="H4467" s="21"/>
      <c r="I4467" s="21"/>
    </row>
    <row r="4468" spans="1:9" ht="15" x14ac:dyDescent="0.25">
      <c r="A4468" s="24" t="s">
        <v>4565</v>
      </c>
      <c r="B4468" s="20"/>
      <c r="C4468" s="21"/>
      <c r="D4468" s="25">
        <v>1430453.43</v>
      </c>
      <c r="E4468" s="25">
        <v>236607.48</v>
      </c>
      <c r="F4468" s="21"/>
      <c r="G4468" s="22">
        <f t="shared" si="70"/>
        <v>1193845.95</v>
      </c>
      <c r="H4468" s="21"/>
      <c r="I4468" s="21"/>
    </row>
    <row r="4469" spans="1:9" ht="15" x14ac:dyDescent="0.25">
      <c r="A4469" s="24" t="s">
        <v>4566</v>
      </c>
      <c r="B4469" s="20"/>
      <c r="C4469" s="21"/>
      <c r="D4469" s="25">
        <v>470579.20000000013</v>
      </c>
      <c r="E4469" s="25">
        <v>324732.07</v>
      </c>
      <c r="F4469" s="21"/>
      <c r="G4469" s="22">
        <f t="shared" si="70"/>
        <v>145847.13000000012</v>
      </c>
      <c r="H4469" s="21"/>
      <c r="I4469" s="21"/>
    </row>
    <row r="4470" spans="1:9" ht="15" x14ac:dyDescent="0.25">
      <c r="A4470" s="24" t="s">
        <v>4567</v>
      </c>
      <c r="B4470" s="20"/>
      <c r="C4470" s="21"/>
      <c r="D4470" s="25">
        <v>171725.86000000002</v>
      </c>
      <c r="E4470" s="25">
        <v>84053.21</v>
      </c>
      <c r="F4470" s="21"/>
      <c r="G4470" s="22">
        <f t="shared" si="70"/>
        <v>87672.650000000009</v>
      </c>
      <c r="H4470" s="21"/>
      <c r="I4470" s="21"/>
    </row>
    <row r="4471" spans="1:9" ht="15" x14ac:dyDescent="0.25">
      <c r="A4471" s="24" t="s">
        <v>4568</v>
      </c>
      <c r="B4471" s="20"/>
      <c r="C4471" s="21"/>
      <c r="D4471" s="25">
        <v>701108.4999999993</v>
      </c>
      <c r="E4471" s="25">
        <v>335883.34</v>
      </c>
      <c r="F4471" s="21"/>
      <c r="G4471" s="22">
        <f t="shared" si="70"/>
        <v>365225.15999999928</v>
      </c>
      <c r="H4471" s="21"/>
      <c r="I4471" s="21"/>
    </row>
    <row r="4472" spans="1:9" ht="15" x14ac:dyDescent="0.25">
      <c r="A4472" s="24" t="s">
        <v>4569</v>
      </c>
      <c r="B4472" s="20"/>
      <c r="C4472" s="21"/>
      <c r="D4472" s="25">
        <v>3564780.8</v>
      </c>
      <c r="E4472" s="25">
        <v>2767321.4</v>
      </c>
      <c r="F4472" s="21"/>
      <c r="G4472" s="22">
        <f t="shared" si="70"/>
        <v>797459.39999999991</v>
      </c>
      <c r="H4472" s="21"/>
      <c r="I4472" s="21"/>
    </row>
    <row r="4473" spans="1:9" ht="15" x14ac:dyDescent="0.25">
      <c r="A4473" s="24" t="s">
        <v>4570</v>
      </c>
      <c r="B4473" s="20"/>
      <c r="C4473" s="21"/>
      <c r="D4473" s="25">
        <v>1199669.5999999996</v>
      </c>
      <c r="E4473" s="25">
        <v>224387.88</v>
      </c>
      <c r="F4473" s="21"/>
      <c r="G4473" s="22">
        <f t="shared" si="70"/>
        <v>975281.71999999962</v>
      </c>
      <c r="H4473" s="21"/>
      <c r="I4473" s="21"/>
    </row>
    <row r="4474" spans="1:9" ht="15" x14ac:dyDescent="0.25">
      <c r="A4474" s="24" t="s">
        <v>4571</v>
      </c>
      <c r="B4474" s="20"/>
      <c r="C4474" s="21"/>
      <c r="D4474" s="25">
        <v>255305.99999999994</v>
      </c>
      <c r="E4474" s="25">
        <v>169432.12</v>
      </c>
      <c r="F4474" s="21"/>
      <c r="G4474" s="22">
        <f t="shared" si="70"/>
        <v>85873.879999999946</v>
      </c>
      <c r="H4474" s="21"/>
      <c r="I4474" s="21"/>
    </row>
    <row r="4475" spans="1:9" ht="15" x14ac:dyDescent="0.25">
      <c r="A4475" s="24" t="s">
        <v>4572</v>
      </c>
      <c r="B4475" s="20"/>
      <c r="C4475" s="21"/>
      <c r="D4475" s="25">
        <v>74645.600000000006</v>
      </c>
      <c r="E4475" s="25">
        <v>34715.64</v>
      </c>
      <c r="F4475" s="21"/>
      <c r="G4475" s="22">
        <f t="shared" si="70"/>
        <v>39929.960000000006</v>
      </c>
      <c r="H4475" s="21"/>
      <c r="I4475" s="21"/>
    </row>
    <row r="4476" spans="1:9" ht="15" x14ac:dyDescent="0.25">
      <c r="A4476" s="24" t="s">
        <v>4573</v>
      </c>
      <c r="B4476" s="20"/>
      <c r="C4476" s="21"/>
      <c r="D4476" s="25">
        <v>945764.09999999986</v>
      </c>
      <c r="E4476" s="25">
        <v>836559.64</v>
      </c>
      <c r="F4476" s="21"/>
      <c r="G4476" s="22">
        <f t="shared" si="70"/>
        <v>109204.45999999985</v>
      </c>
      <c r="H4476" s="21"/>
      <c r="I4476" s="21"/>
    </row>
    <row r="4477" spans="1:9" ht="15" x14ac:dyDescent="0.25">
      <c r="A4477" s="24" t="s">
        <v>4574</v>
      </c>
      <c r="B4477" s="20"/>
      <c r="C4477" s="21"/>
      <c r="D4477" s="25">
        <v>1510077.65</v>
      </c>
      <c r="E4477" s="25">
        <v>332922.43</v>
      </c>
      <c r="F4477" s="21"/>
      <c r="G4477" s="22">
        <f t="shared" si="70"/>
        <v>1177155.22</v>
      </c>
      <c r="H4477" s="21"/>
      <c r="I4477" s="21"/>
    </row>
    <row r="4478" spans="1:9" ht="15" x14ac:dyDescent="0.25">
      <c r="A4478" s="24" t="s">
        <v>4575</v>
      </c>
      <c r="B4478" s="20"/>
      <c r="C4478" s="21"/>
      <c r="D4478" s="25">
        <v>779125.7</v>
      </c>
      <c r="E4478" s="25">
        <v>552428.42000000004</v>
      </c>
      <c r="F4478" s="21"/>
      <c r="G4478" s="22">
        <f t="shared" si="70"/>
        <v>226697.27999999991</v>
      </c>
      <c r="H4478" s="21"/>
      <c r="I4478" s="21"/>
    </row>
    <row r="4479" spans="1:9" ht="15" x14ac:dyDescent="0.25">
      <c r="A4479" s="24" t="s">
        <v>4576</v>
      </c>
      <c r="B4479" s="20"/>
      <c r="C4479" s="21"/>
      <c r="D4479" s="25">
        <v>634261.69999999995</v>
      </c>
      <c r="E4479" s="25">
        <v>573204.84</v>
      </c>
      <c r="F4479" s="21"/>
      <c r="G4479" s="22">
        <f t="shared" si="70"/>
        <v>61056.859999999986</v>
      </c>
      <c r="H4479" s="21"/>
      <c r="I4479" s="21"/>
    </row>
    <row r="4480" spans="1:9" ht="15" x14ac:dyDescent="0.25">
      <c r="A4480" s="24" t="s">
        <v>4577</v>
      </c>
      <c r="B4480" s="20"/>
      <c r="C4480" s="21"/>
      <c r="D4480" s="25">
        <v>819190.40000000014</v>
      </c>
      <c r="E4480" s="25">
        <v>476742.27</v>
      </c>
      <c r="F4480" s="21"/>
      <c r="G4480" s="22">
        <f t="shared" si="70"/>
        <v>342448.13000000012</v>
      </c>
      <c r="H4480" s="21"/>
      <c r="I4480" s="21"/>
    </row>
    <row r="4481" spans="1:9" ht="15" x14ac:dyDescent="0.25">
      <c r="A4481" s="24" t="s">
        <v>4578</v>
      </c>
      <c r="B4481" s="20"/>
      <c r="C4481" s="21"/>
      <c r="D4481" s="25">
        <v>534329.59999999998</v>
      </c>
      <c r="E4481" s="25">
        <v>179666.17</v>
      </c>
      <c r="F4481" s="21"/>
      <c r="G4481" s="22">
        <f t="shared" si="70"/>
        <v>354663.42999999993</v>
      </c>
      <c r="H4481" s="21"/>
      <c r="I4481" s="21"/>
    </row>
    <row r="4482" spans="1:9" ht="15" x14ac:dyDescent="0.25">
      <c r="A4482" s="24" t="s">
        <v>4579</v>
      </c>
      <c r="B4482" s="20"/>
      <c r="C4482" s="21"/>
      <c r="D4482" s="25">
        <v>1056896.4600000002</v>
      </c>
      <c r="E4482" s="25">
        <v>509758.74</v>
      </c>
      <c r="F4482" s="21"/>
      <c r="G4482" s="22">
        <f t="shared" si="70"/>
        <v>547137.7200000002</v>
      </c>
      <c r="H4482" s="21"/>
      <c r="I4482" s="21"/>
    </row>
    <row r="4483" spans="1:9" ht="15" x14ac:dyDescent="0.25">
      <c r="A4483" s="24" t="s">
        <v>4580</v>
      </c>
      <c r="B4483" s="20"/>
      <c r="C4483" s="21"/>
      <c r="D4483" s="25">
        <v>507448.86000000016</v>
      </c>
      <c r="E4483" s="25">
        <v>310715.24</v>
      </c>
      <c r="F4483" s="21"/>
      <c r="G4483" s="22">
        <f t="shared" si="70"/>
        <v>196733.62000000017</v>
      </c>
      <c r="H4483" s="21"/>
      <c r="I4483" s="21"/>
    </row>
    <row r="4484" spans="1:9" ht="15" x14ac:dyDescent="0.25">
      <c r="A4484" s="24" t="s">
        <v>4581</v>
      </c>
      <c r="B4484" s="20"/>
      <c r="C4484" s="21"/>
      <c r="D4484" s="25">
        <v>368596</v>
      </c>
      <c r="E4484" s="25">
        <v>180750.77</v>
      </c>
      <c r="F4484" s="21"/>
      <c r="G4484" s="22">
        <f t="shared" si="70"/>
        <v>187845.23</v>
      </c>
      <c r="H4484" s="21"/>
      <c r="I4484" s="21"/>
    </row>
    <row r="4485" spans="1:9" ht="15" x14ac:dyDescent="0.25">
      <c r="A4485" s="24" t="s">
        <v>4582</v>
      </c>
      <c r="B4485" s="20"/>
      <c r="C4485" s="21"/>
      <c r="D4485" s="25">
        <v>225814.39999999999</v>
      </c>
      <c r="E4485" s="25">
        <v>175843.37</v>
      </c>
      <c r="F4485" s="21"/>
      <c r="G4485" s="22">
        <f t="shared" si="70"/>
        <v>49971.03</v>
      </c>
      <c r="H4485" s="21"/>
      <c r="I4485" s="21"/>
    </row>
    <row r="4486" spans="1:9" ht="15" x14ac:dyDescent="0.25">
      <c r="A4486" s="24" t="s">
        <v>4583</v>
      </c>
      <c r="B4486" s="20"/>
      <c r="C4486" s="21"/>
      <c r="D4486" s="25">
        <v>391157.60999999993</v>
      </c>
      <c r="E4486" s="25">
        <v>11720.5</v>
      </c>
      <c r="F4486" s="21"/>
      <c r="G4486" s="22">
        <f t="shared" si="70"/>
        <v>379437.10999999993</v>
      </c>
      <c r="H4486" s="21"/>
      <c r="I4486" s="21"/>
    </row>
    <row r="4487" spans="1:9" ht="15" x14ac:dyDescent="0.25">
      <c r="A4487" s="24" t="s">
        <v>4584</v>
      </c>
      <c r="B4487" s="20"/>
      <c r="C4487" s="21"/>
      <c r="D4487" s="25">
        <v>1447066.3</v>
      </c>
      <c r="E4487" s="25">
        <v>361622.79</v>
      </c>
      <c r="F4487" s="21"/>
      <c r="G4487" s="22">
        <f t="shared" si="70"/>
        <v>1085443.51</v>
      </c>
      <c r="H4487" s="21"/>
      <c r="I4487" s="21"/>
    </row>
    <row r="4488" spans="1:9" ht="15" x14ac:dyDescent="0.25">
      <c r="A4488" s="24" t="s">
        <v>4585</v>
      </c>
      <c r="B4488" s="20"/>
      <c r="C4488" s="21"/>
      <c r="D4488" s="25">
        <v>1194681.6000000001</v>
      </c>
      <c r="E4488" s="25">
        <v>592710.04</v>
      </c>
      <c r="F4488" s="21"/>
      <c r="G4488" s="22">
        <f t="shared" si="70"/>
        <v>601971.56000000006</v>
      </c>
      <c r="H4488" s="21"/>
      <c r="I4488" s="21"/>
    </row>
    <row r="4489" spans="1:9" ht="15" x14ac:dyDescent="0.25">
      <c r="A4489" s="24" t="s">
        <v>4586</v>
      </c>
      <c r="B4489" s="20"/>
      <c r="C4489" s="21"/>
      <c r="D4489" s="25">
        <v>1517107.2</v>
      </c>
      <c r="E4489" s="25">
        <v>345580.63</v>
      </c>
      <c r="F4489" s="21"/>
      <c r="G4489" s="22">
        <f t="shared" si="70"/>
        <v>1171526.5699999998</v>
      </c>
      <c r="H4489" s="21"/>
      <c r="I4489" s="21"/>
    </row>
    <row r="4490" spans="1:9" ht="15" x14ac:dyDescent="0.25">
      <c r="A4490" s="24" t="s">
        <v>4587</v>
      </c>
      <c r="B4490" s="20"/>
      <c r="C4490" s="21"/>
      <c r="D4490" s="25">
        <v>141966.9</v>
      </c>
      <c r="E4490" s="25">
        <v>89000.15</v>
      </c>
      <c r="F4490" s="21"/>
      <c r="G4490" s="22">
        <f t="shared" si="70"/>
        <v>52966.75</v>
      </c>
      <c r="H4490" s="21"/>
      <c r="I4490" s="21"/>
    </row>
    <row r="4491" spans="1:9" ht="15" x14ac:dyDescent="0.25">
      <c r="A4491" s="24" t="s">
        <v>4588</v>
      </c>
      <c r="B4491" s="20"/>
      <c r="C4491" s="21"/>
      <c r="D4491" s="25">
        <v>1849029.5</v>
      </c>
      <c r="E4491" s="25">
        <v>1082202.3</v>
      </c>
      <c r="F4491" s="21"/>
      <c r="G4491" s="22">
        <f t="shared" si="70"/>
        <v>766827.2</v>
      </c>
      <c r="H4491" s="21"/>
      <c r="I4491" s="21"/>
    </row>
    <row r="4492" spans="1:9" ht="15" x14ac:dyDescent="0.25">
      <c r="A4492" s="24" t="s">
        <v>4589</v>
      </c>
      <c r="B4492" s="20"/>
      <c r="C4492" s="21"/>
      <c r="D4492" s="25">
        <v>718276.89999999991</v>
      </c>
      <c r="E4492" s="25">
        <v>203758.26</v>
      </c>
      <c r="F4492" s="21"/>
      <c r="G4492" s="22">
        <f t="shared" si="70"/>
        <v>514518.6399999999</v>
      </c>
      <c r="H4492" s="21"/>
      <c r="I4492" s="21"/>
    </row>
    <row r="4493" spans="1:9" ht="15" x14ac:dyDescent="0.25">
      <c r="A4493" s="24" t="s">
        <v>4590</v>
      </c>
      <c r="B4493" s="20"/>
      <c r="C4493" s="21"/>
      <c r="D4493" s="25">
        <v>1448976.4</v>
      </c>
      <c r="E4493" s="25">
        <v>1272011.05</v>
      </c>
      <c r="F4493" s="21"/>
      <c r="G4493" s="22">
        <f t="shared" si="70"/>
        <v>176965.34999999986</v>
      </c>
      <c r="H4493" s="21"/>
      <c r="I4493" s="21"/>
    </row>
    <row r="4494" spans="1:9" ht="15" x14ac:dyDescent="0.25">
      <c r="A4494" s="24" t="s">
        <v>4591</v>
      </c>
      <c r="B4494" s="20"/>
      <c r="C4494" s="21"/>
      <c r="D4494" s="25">
        <v>1725835.1800000006</v>
      </c>
      <c r="E4494" s="25">
        <v>1441738.94</v>
      </c>
      <c r="F4494" s="21"/>
      <c r="G4494" s="22">
        <f t="shared" si="70"/>
        <v>284096.24000000069</v>
      </c>
      <c r="H4494" s="21"/>
      <c r="I4494" s="21"/>
    </row>
    <row r="4495" spans="1:9" ht="15" x14ac:dyDescent="0.25">
      <c r="A4495" s="24" t="s">
        <v>4592</v>
      </c>
      <c r="B4495" s="20"/>
      <c r="C4495" s="21"/>
      <c r="D4495" s="25">
        <v>198797.99999999997</v>
      </c>
      <c r="E4495" s="25">
        <v>54653.39</v>
      </c>
      <c r="F4495" s="21"/>
      <c r="G4495" s="22">
        <f t="shared" si="70"/>
        <v>144144.60999999999</v>
      </c>
      <c r="H4495" s="21"/>
      <c r="I4495" s="21"/>
    </row>
    <row r="4496" spans="1:9" ht="15" x14ac:dyDescent="0.25">
      <c r="A4496" s="24" t="s">
        <v>4593</v>
      </c>
      <c r="B4496" s="20"/>
      <c r="C4496" s="21"/>
      <c r="D4496" s="25">
        <v>404185.60000000003</v>
      </c>
      <c r="E4496" s="25">
        <v>281271.67999999999</v>
      </c>
      <c r="F4496" s="21"/>
      <c r="G4496" s="22">
        <f t="shared" si="70"/>
        <v>122913.92000000004</v>
      </c>
      <c r="H4496" s="21"/>
      <c r="I4496" s="21"/>
    </row>
    <row r="4497" spans="1:9" ht="15" x14ac:dyDescent="0.25">
      <c r="A4497" s="24" t="s">
        <v>4594</v>
      </c>
      <c r="B4497" s="20"/>
      <c r="C4497" s="21"/>
      <c r="D4497" s="25">
        <v>573403.85999999987</v>
      </c>
      <c r="E4497" s="25">
        <v>19579.03</v>
      </c>
      <c r="F4497" s="21"/>
      <c r="G4497" s="22">
        <f t="shared" si="70"/>
        <v>553824.82999999984</v>
      </c>
      <c r="H4497" s="21"/>
      <c r="I4497" s="21"/>
    </row>
    <row r="4498" spans="1:9" ht="15" x14ac:dyDescent="0.25">
      <c r="A4498" s="24" t="s">
        <v>4595</v>
      </c>
      <c r="B4498" s="20"/>
      <c r="C4498" s="21"/>
      <c r="D4498" s="25">
        <v>2526041.180000002</v>
      </c>
      <c r="E4498" s="25">
        <v>1627585.17</v>
      </c>
      <c r="F4498" s="21"/>
      <c r="G4498" s="22">
        <f t="shared" si="70"/>
        <v>898456.0100000021</v>
      </c>
      <c r="H4498" s="21"/>
      <c r="I4498" s="21"/>
    </row>
    <row r="4499" spans="1:9" ht="15" x14ac:dyDescent="0.25">
      <c r="A4499" s="24" t="s">
        <v>4596</v>
      </c>
      <c r="B4499" s="20"/>
      <c r="C4499" s="21"/>
      <c r="D4499" s="25">
        <v>787531.7</v>
      </c>
      <c r="E4499" s="25">
        <v>54477.49</v>
      </c>
      <c r="F4499" s="21"/>
      <c r="G4499" s="22">
        <f t="shared" si="70"/>
        <v>733054.21</v>
      </c>
      <c r="H4499" s="21"/>
      <c r="I4499" s="21"/>
    </row>
    <row r="4500" spans="1:9" ht="15" x14ac:dyDescent="0.25">
      <c r="A4500" s="24" t="s">
        <v>4597</v>
      </c>
      <c r="B4500" s="20"/>
      <c r="C4500" s="21"/>
      <c r="D4500" s="25">
        <v>629126.14999999991</v>
      </c>
      <c r="E4500" s="25">
        <v>188861.7</v>
      </c>
      <c r="F4500" s="21"/>
      <c r="G4500" s="22">
        <f t="shared" si="70"/>
        <v>440264.4499999999</v>
      </c>
      <c r="H4500" s="21"/>
      <c r="I4500" s="21"/>
    </row>
    <row r="4501" spans="1:9" ht="15" x14ac:dyDescent="0.25">
      <c r="A4501" s="24" t="s">
        <v>4598</v>
      </c>
      <c r="B4501" s="20"/>
      <c r="C4501" s="21"/>
      <c r="D4501" s="25">
        <v>1367783.2600000002</v>
      </c>
      <c r="E4501" s="25">
        <v>24232.84</v>
      </c>
      <c r="F4501" s="21"/>
      <c r="G4501" s="22">
        <f t="shared" si="70"/>
        <v>1343550.4200000002</v>
      </c>
      <c r="H4501" s="21"/>
      <c r="I4501" s="21"/>
    </row>
    <row r="4502" spans="1:9" ht="15" x14ac:dyDescent="0.25">
      <c r="A4502" s="24" t="s">
        <v>4599</v>
      </c>
      <c r="B4502" s="20"/>
      <c r="C4502" s="21"/>
      <c r="D4502" s="25">
        <v>325955.84999999998</v>
      </c>
      <c r="E4502" s="25">
        <v>203775.21</v>
      </c>
      <c r="F4502" s="21"/>
      <c r="G4502" s="22">
        <f t="shared" si="70"/>
        <v>122180.63999999998</v>
      </c>
      <c r="H4502" s="21"/>
      <c r="I4502" s="21"/>
    </row>
    <row r="4503" spans="1:9" ht="15" x14ac:dyDescent="0.25">
      <c r="A4503" s="24" t="s">
        <v>4600</v>
      </c>
      <c r="B4503" s="20"/>
      <c r="C4503" s="21"/>
      <c r="D4503" s="25">
        <v>1920795.5000000009</v>
      </c>
      <c r="E4503" s="25">
        <v>618822.12</v>
      </c>
      <c r="F4503" s="21"/>
      <c r="G4503" s="22">
        <f t="shared" si="70"/>
        <v>1301973.3800000008</v>
      </c>
      <c r="H4503" s="21"/>
      <c r="I4503" s="21"/>
    </row>
    <row r="4504" spans="1:9" ht="15" x14ac:dyDescent="0.25">
      <c r="A4504" s="24" t="s">
        <v>4601</v>
      </c>
      <c r="B4504" s="20"/>
      <c r="C4504" s="21"/>
      <c r="D4504" s="25">
        <v>1690662.8200000008</v>
      </c>
      <c r="E4504" s="25">
        <v>869619.92</v>
      </c>
      <c r="F4504" s="21"/>
      <c r="G4504" s="22">
        <f t="shared" si="70"/>
        <v>821042.90000000072</v>
      </c>
      <c r="H4504" s="21"/>
      <c r="I4504" s="21"/>
    </row>
    <row r="4505" spans="1:9" ht="15" x14ac:dyDescent="0.25">
      <c r="A4505" s="24" t="s">
        <v>4602</v>
      </c>
      <c r="B4505" s="20"/>
      <c r="C4505" s="21"/>
      <c r="D4505" s="25">
        <v>720022.77</v>
      </c>
      <c r="E4505" s="25">
        <v>465567.47</v>
      </c>
      <c r="F4505" s="21"/>
      <c r="G4505" s="22">
        <f t="shared" si="70"/>
        <v>254455.30000000005</v>
      </c>
      <c r="H4505" s="21"/>
      <c r="I4505" s="21"/>
    </row>
    <row r="4506" spans="1:9" ht="15" x14ac:dyDescent="0.25">
      <c r="A4506" s="24" t="s">
        <v>4603</v>
      </c>
      <c r="B4506" s="20"/>
      <c r="C4506" s="21"/>
      <c r="D4506" s="25">
        <v>397604.81999999995</v>
      </c>
      <c r="E4506" s="25">
        <v>341370.92</v>
      </c>
      <c r="F4506" s="21"/>
      <c r="G4506" s="22">
        <f t="shared" si="70"/>
        <v>56233.899999999965</v>
      </c>
      <c r="H4506" s="21"/>
      <c r="I4506" s="21"/>
    </row>
    <row r="4507" spans="1:9" ht="15" x14ac:dyDescent="0.25">
      <c r="A4507" s="24" t="s">
        <v>4604</v>
      </c>
      <c r="B4507" s="20"/>
      <c r="C4507" s="21"/>
      <c r="D4507" s="25">
        <v>174182.5</v>
      </c>
      <c r="E4507" s="25">
        <v>97294.73</v>
      </c>
      <c r="F4507" s="21"/>
      <c r="G4507" s="22">
        <f t="shared" si="70"/>
        <v>76887.77</v>
      </c>
      <c r="H4507" s="21"/>
      <c r="I4507" s="21"/>
    </row>
    <row r="4508" spans="1:9" ht="15" x14ac:dyDescent="0.25">
      <c r="A4508" s="24" t="s">
        <v>4605</v>
      </c>
      <c r="B4508" s="20"/>
      <c r="C4508" s="21"/>
      <c r="D4508" s="25">
        <v>1061068.9999999998</v>
      </c>
      <c r="E4508" s="25">
        <v>865478.94</v>
      </c>
      <c r="F4508" s="21"/>
      <c r="G4508" s="22">
        <f t="shared" si="70"/>
        <v>195590.05999999982</v>
      </c>
      <c r="H4508" s="21"/>
      <c r="I4508" s="21"/>
    </row>
    <row r="4509" spans="1:9" ht="15" x14ac:dyDescent="0.25">
      <c r="A4509" s="24" t="s">
        <v>4606</v>
      </c>
      <c r="B4509" s="20"/>
      <c r="C4509" s="21"/>
      <c r="D4509" s="25">
        <v>556004.92000000004</v>
      </c>
      <c r="E4509" s="25">
        <v>449246.96</v>
      </c>
      <c r="F4509" s="21"/>
      <c r="G4509" s="22">
        <f t="shared" si="70"/>
        <v>106757.96000000002</v>
      </c>
      <c r="H4509" s="21"/>
      <c r="I4509" s="21"/>
    </row>
    <row r="4510" spans="1:9" ht="15" x14ac:dyDescent="0.25">
      <c r="A4510" s="24" t="s">
        <v>4607</v>
      </c>
      <c r="B4510" s="20"/>
      <c r="C4510" s="21"/>
      <c r="D4510" s="25">
        <v>580641.10000000021</v>
      </c>
      <c r="E4510" s="25">
        <v>178589.73</v>
      </c>
      <c r="F4510" s="21"/>
      <c r="G4510" s="22">
        <f t="shared" si="70"/>
        <v>402051.37000000023</v>
      </c>
      <c r="H4510" s="21"/>
      <c r="I4510" s="21"/>
    </row>
    <row r="4511" spans="1:9" ht="15" x14ac:dyDescent="0.25">
      <c r="A4511" s="24" t="s">
        <v>4608</v>
      </c>
      <c r="B4511" s="20"/>
      <c r="C4511" s="21"/>
      <c r="D4511" s="25">
        <v>189850.1</v>
      </c>
      <c r="E4511" s="25">
        <v>109865.3</v>
      </c>
      <c r="F4511" s="21"/>
      <c r="G4511" s="22">
        <f t="shared" si="70"/>
        <v>79984.800000000003</v>
      </c>
      <c r="H4511" s="21"/>
      <c r="I4511" s="21"/>
    </row>
    <row r="4512" spans="1:9" ht="15" x14ac:dyDescent="0.25">
      <c r="A4512" s="24" t="s">
        <v>4609</v>
      </c>
      <c r="B4512" s="20"/>
      <c r="C4512" s="21"/>
      <c r="D4512" s="25">
        <v>879986.22</v>
      </c>
      <c r="E4512" s="25">
        <v>652089.84</v>
      </c>
      <c r="F4512" s="21"/>
      <c r="G4512" s="22">
        <f>D4512-E4512</f>
        <v>227896.38</v>
      </c>
      <c r="H4512" s="21"/>
      <c r="I4512" s="21"/>
    </row>
    <row r="4513" spans="1:9" ht="15" x14ac:dyDescent="0.25">
      <c r="A4513" s="24" t="s">
        <v>4610</v>
      </c>
      <c r="B4513" s="20"/>
      <c r="C4513" s="21"/>
      <c r="D4513" s="25">
        <v>913562.23999999987</v>
      </c>
      <c r="E4513" s="25">
        <v>708340.78</v>
      </c>
      <c r="F4513" s="21"/>
      <c r="G4513" s="22">
        <f t="shared" si="70"/>
        <v>205221.45999999985</v>
      </c>
      <c r="H4513" s="21"/>
      <c r="I4513" s="21"/>
    </row>
    <row r="4514" spans="1:9" ht="15" x14ac:dyDescent="0.25">
      <c r="A4514" s="24" t="s">
        <v>4611</v>
      </c>
      <c r="B4514" s="20"/>
      <c r="C4514" s="21"/>
      <c r="D4514" s="25">
        <v>791212.79999999993</v>
      </c>
      <c r="E4514" s="25">
        <v>67704.460000000006</v>
      </c>
      <c r="F4514" s="21"/>
      <c r="G4514" s="22">
        <f t="shared" ref="G4514:G4540" si="71">D4514-E4514</f>
        <v>723508.34</v>
      </c>
      <c r="H4514" s="21"/>
      <c r="I4514" s="21"/>
    </row>
    <row r="4515" spans="1:9" ht="15" x14ac:dyDescent="0.25">
      <c r="A4515" s="24" t="s">
        <v>4612</v>
      </c>
      <c r="B4515" s="20"/>
      <c r="C4515" s="21"/>
      <c r="D4515" s="25">
        <v>1134828.3299999998</v>
      </c>
      <c r="E4515" s="25">
        <v>534496.65</v>
      </c>
      <c r="F4515" s="21"/>
      <c r="G4515" s="22">
        <f>D4515-E4515</f>
        <v>600331.67999999982</v>
      </c>
      <c r="H4515" s="21"/>
      <c r="I4515" s="21"/>
    </row>
    <row r="4516" spans="1:9" ht="15" x14ac:dyDescent="0.25">
      <c r="A4516" s="24" t="s">
        <v>4613</v>
      </c>
      <c r="B4516" s="20"/>
      <c r="C4516" s="21"/>
      <c r="D4516" s="25">
        <v>722354.9</v>
      </c>
      <c r="E4516" s="25">
        <v>217239.88</v>
      </c>
      <c r="F4516" s="21"/>
      <c r="G4516" s="22">
        <f t="shared" si="71"/>
        <v>505115.02</v>
      </c>
      <c r="H4516" s="21"/>
      <c r="I4516" s="21"/>
    </row>
    <row r="4517" spans="1:9" ht="15" x14ac:dyDescent="0.25">
      <c r="A4517" s="24" t="s">
        <v>4614</v>
      </c>
      <c r="B4517" s="20"/>
      <c r="C4517" s="21"/>
      <c r="D4517" s="25">
        <v>556550.60000000009</v>
      </c>
      <c r="E4517" s="25">
        <v>332563.40000000002</v>
      </c>
      <c r="F4517" s="21"/>
      <c r="G4517" s="22">
        <f t="shared" si="71"/>
        <v>223987.20000000007</v>
      </c>
      <c r="H4517" s="21"/>
      <c r="I4517" s="21"/>
    </row>
    <row r="4518" spans="1:9" ht="15" x14ac:dyDescent="0.25">
      <c r="A4518" s="24" t="s">
        <v>4615</v>
      </c>
      <c r="B4518" s="20"/>
      <c r="C4518" s="21"/>
      <c r="D4518" s="25">
        <v>1133057.7000000004</v>
      </c>
      <c r="E4518" s="25">
        <v>1021386.02</v>
      </c>
      <c r="F4518" s="21"/>
      <c r="G4518" s="22">
        <f t="shared" si="71"/>
        <v>111671.6800000004</v>
      </c>
      <c r="H4518" s="21"/>
      <c r="I4518" s="21"/>
    </row>
    <row r="4519" spans="1:9" ht="15" x14ac:dyDescent="0.25">
      <c r="A4519" s="24" t="s">
        <v>4616</v>
      </c>
      <c r="B4519" s="20"/>
      <c r="C4519" s="21"/>
      <c r="D4519" s="25">
        <v>895268.79999999981</v>
      </c>
      <c r="E4519" s="25">
        <v>713962.1</v>
      </c>
      <c r="F4519" s="21"/>
      <c r="G4519" s="22">
        <f t="shared" si="71"/>
        <v>181306.69999999984</v>
      </c>
      <c r="H4519" s="21"/>
      <c r="I4519" s="21"/>
    </row>
    <row r="4520" spans="1:9" ht="15" x14ac:dyDescent="0.25">
      <c r="A4520" s="24" t="s">
        <v>4617</v>
      </c>
      <c r="B4520" s="20"/>
      <c r="C4520" s="21"/>
      <c r="D4520" s="25">
        <v>1200995.3700000001</v>
      </c>
      <c r="E4520" s="25">
        <v>601783.23</v>
      </c>
      <c r="F4520" s="21"/>
      <c r="G4520" s="22">
        <f t="shared" si="71"/>
        <v>599212.14000000013</v>
      </c>
      <c r="H4520" s="21"/>
      <c r="I4520" s="21"/>
    </row>
    <row r="4521" spans="1:9" ht="15" x14ac:dyDescent="0.25">
      <c r="A4521" s="24" t="s">
        <v>4618</v>
      </c>
      <c r="B4521" s="20"/>
      <c r="C4521" s="21"/>
      <c r="D4521" s="25">
        <v>765206.40000000014</v>
      </c>
      <c r="E4521" s="25">
        <v>660316.21</v>
      </c>
      <c r="F4521" s="21"/>
      <c r="G4521" s="22">
        <f t="shared" si="71"/>
        <v>104890.19000000018</v>
      </c>
      <c r="H4521" s="21"/>
      <c r="I4521" s="21"/>
    </row>
    <row r="4522" spans="1:9" ht="15" x14ac:dyDescent="0.25">
      <c r="A4522" s="24" t="s">
        <v>4619</v>
      </c>
      <c r="B4522" s="20"/>
      <c r="C4522" s="21"/>
      <c r="D4522" s="25">
        <v>2491967.3600000008</v>
      </c>
      <c r="E4522" s="25">
        <v>1023383.91</v>
      </c>
      <c r="F4522" s="21"/>
      <c r="G4522" s="22">
        <f t="shared" si="71"/>
        <v>1468583.4500000007</v>
      </c>
      <c r="H4522" s="21"/>
      <c r="I4522" s="21"/>
    </row>
    <row r="4523" spans="1:9" ht="15" x14ac:dyDescent="0.25">
      <c r="A4523" s="24" t="s">
        <v>4620</v>
      </c>
      <c r="B4523" s="20"/>
      <c r="C4523" s="21"/>
      <c r="D4523" s="25">
        <v>570400.79999999993</v>
      </c>
      <c r="E4523" s="25">
        <v>507757.7</v>
      </c>
      <c r="F4523" s="21"/>
      <c r="G4523" s="22">
        <f t="shared" si="71"/>
        <v>62643.099999999919</v>
      </c>
      <c r="H4523" s="21"/>
      <c r="I4523" s="21"/>
    </row>
    <row r="4524" spans="1:9" ht="15" x14ac:dyDescent="0.25">
      <c r="A4524" s="24" t="s">
        <v>4621</v>
      </c>
      <c r="B4524" s="20"/>
      <c r="C4524" s="21"/>
      <c r="D4524" s="25">
        <v>765027.19999999984</v>
      </c>
      <c r="E4524" s="25">
        <v>186719.91</v>
      </c>
      <c r="F4524" s="21"/>
      <c r="G4524" s="22">
        <f t="shared" si="71"/>
        <v>578307.2899999998</v>
      </c>
      <c r="H4524" s="21"/>
      <c r="I4524" s="21"/>
    </row>
    <row r="4525" spans="1:9" ht="15" x14ac:dyDescent="0.25">
      <c r="A4525" s="24" t="s">
        <v>4622</v>
      </c>
      <c r="B4525" s="20"/>
      <c r="C4525" s="21"/>
      <c r="D4525" s="25">
        <v>692069.25999999989</v>
      </c>
      <c r="E4525" s="25">
        <v>631680.71</v>
      </c>
      <c r="F4525" s="21"/>
      <c r="G4525" s="22">
        <f t="shared" si="71"/>
        <v>60388.54999999993</v>
      </c>
      <c r="H4525" s="21"/>
      <c r="I4525" s="21"/>
    </row>
    <row r="4526" spans="1:9" ht="15" x14ac:dyDescent="0.25">
      <c r="A4526" s="24" t="s">
        <v>4623</v>
      </c>
      <c r="B4526" s="20"/>
      <c r="C4526" s="21"/>
      <c r="D4526" s="25">
        <v>338969.59999999998</v>
      </c>
      <c r="E4526" s="25">
        <v>488015.8</v>
      </c>
      <c r="F4526" s="21"/>
      <c r="G4526" s="22">
        <f t="shared" si="71"/>
        <v>-149046.20000000001</v>
      </c>
      <c r="H4526" s="21"/>
      <c r="I4526" s="21"/>
    </row>
    <row r="4527" spans="1:9" ht="15" x14ac:dyDescent="0.25">
      <c r="A4527" s="24" t="s">
        <v>4624</v>
      </c>
      <c r="B4527" s="20"/>
      <c r="C4527" s="21"/>
      <c r="D4527" s="25">
        <v>1436170.7300000009</v>
      </c>
      <c r="E4527" s="25">
        <v>907174.05</v>
      </c>
      <c r="F4527" s="21"/>
      <c r="G4527" s="22">
        <f t="shared" si="71"/>
        <v>528996.68000000087</v>
      </c>
      <c r="H4527" s="21"/>
      <c r="I4527" s="21"/>
    </row>
    <row r="4528" spans="1:9" ht="15" x14ac:dyDescent="0.25">
      <c r="A4528" s="24" t="s">
        <v>4625</v>
      </c>
      <c r="B4528" s="20"/>
      <c r="C4528" s="21"/>
      <c r="D4528" s="25">
        <v>1190020.9400000002</v>
      </c>
      <c r="E4528" s="25">
        <v>767098.84</v>
      </c>
      <c r="F4528" s="21"/>
      <c r="G4528" s="22">
        <f t="shared" si="71"/>
        <v>422922.10000000021</v>
      </c>
      <c r="H4528" s="21"/>
      <c r="I4528" s="21"/>
    </row>
    <row r="4529" spans="1:9" ht="15" x14ac:dyDescent="0.25">
      <c r="A4529" s="24" t="s">
        <v>4626</v>
      </c>
      <c r="B4529" s="20"/>
      <c r="C4529" s="21"/>
      <c r="D4529" s="25">
        <v>1025607.5800000004</v>
      </c>
      <c r="E4529" s="25">
        <v>786416.43</v>
      </c>
      <c r="F4529" s="21"/>
      <c r="G4529" s="22">
        <f t="shared" si="71"/>
        <v>239191.15000000037</v>
      </c>
      <c r="H4529" s="21"/>
      <c r="I4529" s="21"/>
    </row>
    <row r="4530" spans="1:9" ht="15" x14ac:dyDescent="0.25">
      <c r="A4530" s="24" t="s">
        <v>4627</v>
      </c>
      <c r="B4530" s="20"/>
      <c r="C4530" s="21"/>
      <c r="D4530" s="25">
        <v>92623.999999999985</v>
      </c>
      <c r="E4530" s="25">
        <v>68253.119999999995</v>
      </c>
      <c r="F4530" s="21"/>
      <c r="G4530" s="22">
        <f t="shared" si="71"/>
        <v>24370.87999999999</v>
      </c>
      <c r="H4530" s="21"/>
      <c r="I4530" s="21"/>
    </row>
    <row r="4531" spans="1:9" ht="15" x14ac:dyDescent="0.25">
      <c r="A4531" s="24" t="s">
        <v>4628</v>
      </c>
      <c r="B4531" s="20"/>
      <c r="C4531" s="21"/>
      <c r="D4531" s="25">
        <v>515977.1</v>
      </c>
      <c r="E4531" s="25">
        <v>369418.6</v>
      </c>
      <c r="F4531" s="21"/>
      <c r="G4531" s="22">
        <f t="shared" si="71"/>
        <v>146558.5</v>
      </c>
      <c r="H4531" s="21"/>
      <c r="I4531" s="21"/>
    </row>
    <row r="4532" spans="1:9" ht="15" x14ac:dyDescent="0.25">
      <c r="A4532" s="24" t="s">
        <v>4629</v>
      </c>
      <c r="B4532" s="20"/>
      <c r="C4532" s="21"/>
      <c r="D4532" s="25">
        <v>436956.79999999987</v>
      </c>
      <c r="E4532" s="25">
        <v>340704.22</v>
      </c>
      <c r="F4532" s="21"/>
      <c r="G4532" s="22">
        <f t="shared" si="71"/>
        <v>96252.5799999999</v>
      </c>
      <c r="H4532" s="21"/>
      <c r="I4532" s="21"/>
    </row>
    <row r="4533" spans="1:9" ht="15" x14ac:dyDescent="0.25">
      <c r="A4533" s="24" t="s">
        <v>4630</v>
      </c>
      <c r="B4533" s="20"/>
      <c r="C4533" s="21"/>
      <c r="D4533" s="25">
        <v>78805.2</v>
      </c>
      <c r="E4533" s="25">
        <v>45677.9</v>
      </c>
      <c r="F4533" s="21"/>
      <c r="G4533" s="22">
        <f t="shared" si="71"/>
        <v>33127.299999999996</v>
      </c>
      <c r="H4533" s="21"/>
      <c r="I4533" s="21"/>
    </row>
    <row r="4534" spans="1:9" ht="15" x14ac:dyDescent="0.25">
      <c r="A4534" s="24" t="s">
        <v>4631</v>
      </c>
      <c r="B4534" s="20"/>
      <c r="C4534" s="21"/>
      <c r="D4534" s="25">
        <v>1297242.4500000002</v>
      </c>
      <c r="E4534" s="25">
        <v>554043.85</v>
      </c>
      <c r="F4534" s="21"/>
      <c r="G4534" s="22">
        <f t="shared" si="71"/>
        <v>743198.60000000021</v>
      </c>
      <c r="H4534" s="21"/>
      <c r="I4534" s="21"/>
    </row>
    <row r="4535" spans="1:9" ht="15" x14ac:dyDescent="0.25">
      <c r="A4535" s="24" t="s">
        <v>4632</v>
      </c>
      <c r="B4535" s="20"/>
      <c r="C4535" s="21"/>
      <c r="D4535" s="25">
        <v>1392379.8</v>
      </c>
      <c r="E4535" s="25">
        <v>531048.84</v>
      </c>
      <c r="F4535" s="21"/>
      <c r="G4535" s="22">
        <f t="shared" si="71"/>
        <v>861330.96000000008</v>
      </c>
      <c r="H4535" s="21"/>
      <c r="I4535" s="21"/>
    </row>
    <row r="4536" spans="1:9" ht="15" x14ac:dyDescent="0.25">
      <c r="A4536" s="24" t="s">
        <v>4633</v>
      </c>
      <c r="B4536" s="20"/>
      <c r="C4536" s="21"/>
      <c r="D4536" s="25">
        <v>1235924.0999999996</v>
      </c>
      <c r="E4536" s="25">
        <v>505157.67</v>
      </c>
      <c r="F4536" s="21"/>
      <c r="G4536" s="22">
        <f t="shared" si="71"/>
        <v>730766.4299999997</v>
      </c>
      <c r="H4536" s="21"/>
      <c r="I4536" s="21"/>
    </row>
    <row r="4537" spans="1:9" ht="15" x14ac:dyDescent="0.25">
      <c r="A4537" s="24" t="s">
        <v>4634</v>
      </c>
      <c r="B4537" s="20"/>
      <c r="C4537" s="21"/>
      <c r="D4537" s="25">
        <v>940499.91999999981</v>
      </c>
      <c r="E4537" s="25">
        <v>703915.96</v>
      </c>
      <c r="F4537" s="21"/>
      <c r="G4537" s="22">
        <f t="shared" si="71"/>
        <v>236583.95999999985</v>
      </c>
      <c r="H4537" s="21"/>
      <c r="I4537" s="21"/>
    </row>
    <row r="4538" spans="1:9" ht="15" x14ac:dyDescent="0.25">
      <c r="A4538" s="24" t="s">
        <v>4635</v>
      </c>
      <c r="B4538" s="20"/>
      <c r="C4538" s="21"/>
      <c r="D4538" s="25">
        <v>530028.79999999993</v>
      </c>
      <c r="E4538" s="25">
        <v>439446.05</v>
      </c>
      <c r="F4538" s="21"/>
      <c r="G4538" s="22">
        <f t="shared" si="71"/>
        <v>90582.749999999942</v>
      </c>
      <c r="H4538" s="21"/>
      <c r="I4538" s="21"/>
    </row>
    <row r="4539" spans="1:9" ht="15" x14ac:dyDescent="0.25">
      <c r="A4539" s="24" t="s">
        <v>4636</v>
      </c>
      <c r="B4539" s="20"/>
      <c r="C4539" s="21"/>
      <c r="D4539" s="25">
        <v>699754.93</v>
      </c>
      <c r="E4539" s="25">
        <v>530880.03</v>
      </c>
      <c r="F4539" s="21"/>
      <c r="G4539" s="22">
        <f t="shared" si="71"/>
        <v>168874.90000000002</v>
      </c>
      <c r="H4539" s="21"/>
      <c r="I4539" s="21"/>
    </row>
    <row r="4540" spans="1:9" ht="15" x14ac:dyDescent="0.25">
      <c r="A4540" s="24" t="s">
        <v>4637</v>
      </c>
      <c r="B4540" s="20"/>
      <c r="C4540" s="21"/>
      <c r="D4540" s="25">
        <v>458726.60000000003</v>
      </c>
      <c r="E4540" s="25">
        <v>365754.9</v>
      </c>
      <c r="F4540" s="21"/>
      <c r="G4540" s="22">
        <f t="shared" si="71"/>
        <v>92971.700000000012</v>
      </c>
      <c r="H4540" s="21"/>
      <c r="I4540" s="21"/>
    </row>
    <row r="4860" spans="14:17" ht="15" x14ac:dyDescent="0.25">
      <c r="N4860" s="24"/>
      <c r="O4860" s="20"/>
      <c r="P4860" s="21"/>
      <c r="Q4860" s="25"/>
    </row>
    <row r="4861" spans="14:17" ht="15" x14ac:dyDescent="0.25">
      <c r="N4861" s="24"/>
      <c r="O4861" s="20"/>
      <c r="P4861" s="21"/>
      <c r="Q4861" s="25"/>
    </row>
    <row r="4862" spans="14:17" ht="15" x14ac:dyDescent="0.25">
      <c r="N4862" s="24"/>
      <c r="O4862" s="20"/>
      <c r="P4862" s="21"/>
      <c r="Q4862" s="25"/>
    </row>
    <row r="4863" spans="14:17" ht="15" x14ac:dyDescent="0.25">
      <c r="N4863" s="24"/>
      <c r="O4863" s="20"/>
      <c r="P4863" s="21"/>
      <c r="Q4863" s="25"/>
    </row>
    <row r="4864" spans="14:17" ht="15" x14ac:dyDescent="0.25">
      <c r="N4864" s="24"/>
      <c r="O4864" s="20"/>
      <c r="P4864" s="21"/>
      <c r="Q4864" s="25"/>
    </row>
    <row r="4865" spans="14:17" ht="15" x14ac:dyDescent="0.25">
      <c r="N4865" s="24"/>
      <c r="O4865" s="20"/>
      <c r="P4865" s="21"/>
      <c r="Q4865" s="25"/>
    </row>
    <row r="4866" spans="14:17" ht="15" x14ac:dyDescent="0.25">
      <c r="N4866" s="24"/>
      <c r="O4866" s="20"/>
      <c r="P4866" s="21"/>
      <c r="Q4866" s="25"/>
    </row>
    <row r="4867" spans="14:17" ht="15" x14ac:dyDescent="0.25">
      <c r="N4867" s="24"/>
      <c r="O4867" s="20"/>
      <c r="P4867" s="21"/>
      <c r="Q4867" s="25"/>
    </row>
    <row r="4868" spans="14:17" ht="15" x14ac:dyDescent="0.25">
      <c r="N4868" s="24"/>
      <c r="O4868" s="20"/>
      <c r="P4868" s="21"/>
      <c r="Q4868" s="25"/>
    </row>
    <row r="4869" spans="14:17" ht="15" x14ac:dyDescent="0.25">
      <c r="N4869" s="24"/>
      <c r="O4869" s="20"/>
      <c r="P4869" s="21"/>
      <c r="Q4869" s="25"/>
    </row>
    <row r="4870" spans="14:17" ht="15" x14ac:dyDescent="0.25">
      <c r="N4870" s="24"/>
      <c r="O4870" s="20"/>
      <c r="P4870" s="21"/>
      <c r="Q4870" s="25"/>
    </row>
    <row r="4871" spans="14:17" ht="15" x14ac:dyDescent="0.25">
      <c r="N4871" s="24"/>
      <c r="O4871" s="20"/>
      <c r="P4871" s="21"/>
      <c r="Q4871" s="25"/>
    </row>
    <row r="4872" spans="14:17" ht="15" x14ac:dyDescent="0.25">
      <c r="N4872" s="24"/>
      <c r="O4872" s="20"/>
      <c r="P4872" s="21"/>
      <c r="Q4872" s="25"/>
    </row>
    <row r="4873" spans="14:17" ht="15" x14ac:dyDescent="0.25">
      <c r="N4873" s="24"/>
      <c r="O4873" s="20"/>
      <c r="P4873" s="21"/>
      <c r="Q4873" s="25"/>
    </row>
    <row r="4874" spans="14:17" ht="15" x14ac:dyDescent="0.25">
      <c r="N4874" s="24"/>
      <c r="O4874" s="20"/>
      <c r="P4874" s="21"/>
      <c r="Q4874" s="25"/>
    </row>
    <row r="4875" spans="14:17" ht="15" x14ac:dyDescent="0.25">
      <c r="N4875" s="24"/>
      <c r="O4875" s="20"/>
      <c r="P4875" s="21"/>
      <c r="Q4875" s="25"/>
    </row>
    <row r="4876" spans="14:17" ht="15" x14ac:dyDescent="0.25">
      <c r="N4876" s="24"/>
      <c r="O4876" s="20"/>
      <c r="P4876" s="21"/>
      <c r="Q4876" s="25"/>
    </row>
    <row r="4877" spans="14:17" ht="15" x14ac:dyDescent="0.25">
      <c r="N4877" s="24"/>
      <c r="O4877" s="20"/>
      <c r="P4877" s="21"/>
      <c r="Q4877" s="25"/>
    </row>
    <row r="4878" spans="14:17" ht="15" x14ac:dyDescent="0.25">
      <c r="N4878" s="24"/>
      <c r="O4878" s="20"/>
      <c r="P4878" s="21"/>
      <c r="Q4878" s="25"/>
    </row>
    <row r="4879" spans="14:17" ht="15" x14ac:dyDescent="0.25">
      <c r="N4879" s="24"/>
      <c r="O4879" s="20"/>
      <c r="P4879" s="21"/>
      <c r="Q4879" s="25"/>
    </row>
    <row r="4880" spans="14:17" ht="15" x14ac:dyDescent="0.25">
      <c r="N4880" s="24"/>
      <c r="O4880" s="20"/>
      <c r="P4880" s="21"/>
      <c r="Q4880" s="25"/>
    </row>
    <row r="4881" spans="14:17" ht="15" x14ac:dyDescent="0.25">
      <c r="N4881" s="24"/>
      <c r="O4881" s="20"/>
      <c r="P4881" s="21"/>
      <c r="Q4881" s="25"/>
    </row>
    <row r="4882" spans="14:17" ht="15" x14ac:dyDescent="0.25">
      <c r="N4882" s="24"/>
      <c r="O4882" s="20"/>
      <c r="P4882" s="21"/>
      <c r="Q4882" s="25"/>
    </row>
  </sheetData>
  <autoFilter ref="A1:A4540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2019-01-16T13:51:03Z</cp:lastPrinted>
  <dcterms:created xsi:type="dcterms:W3CDTF">2016-05-31T09:44:10Z</dcterms:created>
  <dcterms:modified xsi:type="dcterms:W3CDTF">2019-02-13T14:39:31Z</dcterms:modified>
</cp:coreProperties>
</file>